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erny\Documents\Work\Dissemination\ETUI study\Codes and data\Data\"/>
    </mc:Choice>
  </mc:AlternateContent>
  <bookViews>
    <workbookView xWindow="0" yWindow="0" windowWidth="2160" windowHeight="0" activeTab="5"/>
  </bookViews>
  <sheets>
    <sheet name="capacity" sheetId="2" r:id="rId1"/>
    <sheet name="generation" sheetId="5" r:id="rId2"/>
    <sheet name="CUF_sources" sheetId="10" r:id="rId3"/>
    <sheet name="CUF" sheetId="7" r:id="rId4"/>
    <sheet name="euref_det" sheetId="8" r:id="rId5"/>
    <sheet name="stanford_det" sheetId="15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calcPr calcId="162913"/>
</workbook>
</file>

<file path=xl/calcChain.xml><?xml version="1.0" encoding="utf-8"?>
<calcChain xmlns="http://schemas.openxmlformats.org/spreadsheetml/2006/main">
  <c r="L365" i="15" l="1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AA365" i="15" l="1"/>
  <c r="Z365" i="15"/>
  <c r="AH365" i="15" s="1"/>
  <c r="Y365" i="15"/>
  <c r="X365" i="15"/>
  <c r="W365" i="15"/>
  <c r="V365" i="15"/>
  <c r="U365" i="15"/>
  <c r="T365" i="15"/>
  <c r="AA364" i="15"/>
  <c r="Z364" i="15"/>
  <c r="AH364" i="15" s="1"/>
  <c r="Y364" i="15"/>
  <c r="X364" i="15"/>
  <c r="W364" i="15"/>
  <c r="V364" i="15"/>
  <c r="U364" i="15"/>
  <c r="T364" i="15"/>
  <c r="AA363" i="15"/>
  <c r="Z363" i="15"/>
  <c r="AH363" i="15" s="1"/>
  <c r="Y363" i="15"/>
  <c r="X363" i="15"/>
  <c r="W363" i="15"/>
  <c r="V363" i="15"/>
  <c r="U363" i="15"/>
  <c r="T363" i="15"/>
  <c r="AA362" i="15"/>
  <c r="Z362" i="15"/>
  <c r="AH362" i="15" s="1"/>
  <c r="Y362" i="15"/>
  <c r="X362" i="15"/>
  <c r="W362" i="15"/>
  <c r="V362" i="15"/>
  <c r="U362" i="15"/>
  <c r="T362" i="15"/>
  <c r="AA361" i="15"/>
  <c r="Z361" i="15"/>
  <c r="AH361" i="15" s="1"/>
  <c r="Y361" i="15"/>
  <c r="X361" i="15"/>
  <c r="W361" i="15"/>
  <c r="V361" i="15"/>
  <c r="U361" i="15"/>
  <c r="T361" i="15"/>
  <c r="AA360" i="15"/>
  <c r="Z360" i="15"/>
  <c r="AH360" i="15" s="1"/>
  <c r="Y360" i="15"/>
  <c r="X360" i="15"/>
  <c r="W360" i="15"/>
  <c r="V360" i="15"/>
  <c r="U360" i="15"/>
  <c r="T360" i="15"/>
  <c r="AA359" i="15"/>
  <c r="Z359" i="15"/>
  <c r="AH359" i="15" s="1"/>
  <c r="Y359" i="15"/>
  <c r="X359" i="15"/>
  <c r="W359" i="15"/>
  <c r="V359" i="15"/>
  <c r="U359" i="15"/>
  <c r="T359" i="15"/>
  <c r="AA358" i="15"/>
  <c r="Z358" i="15"/>
  <c r="AH358" i="15" s="1"/>
  <c r="Y358" i="15"/>
  <c r="X358" i="15"/>
  <c r="W358" i="15"/>
  <c r="V358" i="15"/>
  <c r="U358" i="15"/>
  <c r="T358" i="15"/>
  <c r="AA357" i="15"/>
  <c r="Z357" i="15"/>
  <c r="AH357" i="15" s="1"/>
  <c r="Y357" i="15"/>
  <c r="X357" i="15"/>
  <c r="W357" i="15"/>
  <c r="V357" i="15"/>
  <c r="U357" i="15"/>
  <c r="T357" i="15"/>
  <c r="AA356" i="15"/>
  <c r="Z356" i="15"/>
  <c r="AH356" i="15" s="1"/>
  <c r="Y356" i="15"/>
  <c r="X356" i="15"/>
  <c r="W356" i="15"/>
  <c r="V356" i="15"/>
  <c r="U356" i="15"/>
  <c r="T356" i="15"/>
  <c r="AA355" i="15"/>
  <c r="Z355" i="15"/>
  <c r="AH355" i="15" s="1"/>
  <c r="Y355" i="15"/>
  <c r="X355" i="15"/>
  <c r="W355" i="15"/>
  <c r="V355" i="15"/>
  <c r="U355" i="15"/>
  <c r="T355" i="15"/>
  <c r="AA354" i="15"/>
  <c r="Z354" i="15"/>
  <c r="AH354" i="15" s="1"/>
  <c r="Y354" i="15"/>
  <c r="X354" i="15"/>
  <c r="W354" i="15"/>
  <c r="V354" i="15"/>
  <c r="U354" i="15"/>
  <c r="T354" i="15"/>
  <c r="AA353" i="15"/>
  <c r="Z353" i="15"/>
  <c r="AH353" i="15" s="1"/>
  <c r="Y353" i="15"/>
  <c r="X353" i="15"/>
  <c r="W353" i="15"/>
  <c r="V353" i="15"/>
  <c r="U353" i="15"/>
  <c r="T353" i="15"/>
  <c r="AA352" i="15"/>
  <c r="Z352" i="15"/>
  <c r="AH352" i="15" s="1"/>
  <c r="Y352" i="15"/>
  <c r="X352" i="15"/>
  <c r="W352" i="15"/>
  <c r="V352" i="15"/>
  <c r="U352" i="15"/>
  <c r="T352" i="15"/>
  <c r="AA351" i="15"/>
  <c r="Z351" i="15"/>
  <c r="AH351" i="15" s="1"/>
  <c r="Y351" i="15"/>
  <c r="X351" i="15"/>
  <c r="W351" i="15"/>
  <c r="V351" i="15"/>
  <c r="U351" i="15"/>
  <c r="T351" i="15"/>
  <c r="AA350" i="15"/>
  <c r="Z350" i="15"/>
  <c r="AH350" i="15" s="1"/>
  <c r="Y350" i="15"/>
  <c r="AG350" i="15" s="1"/>
  <c r="X350" i="15"/>
  <c r="W350" i="15"/>
  <c r="V350" i="15"/>
  <c r="U350" i="15"/>
  <c r="T350" i="15"/>
  <c r="AA349" i="15"/>
  <c r="Z349" i="15"/>
  <c r="AH349" i="15" s="1"/>
  <c r="Y349" i="15"/>
  <c r="AG349" i="15" s="1"/>
  <c r="X349" i="15"/>
  <c r="W349" i="15"/>
  <c r="V349" i="15"/>
  <c r="U349" i="15"/>
  <c r="T349" i="15"/>
  <c r="AA348" i="15"/>
  <c r="Z348" i="15"/>
  <c r="AH348" i="15" s="1"/>
  <c r="Y348" i="15"/>
  <c r="AG348" i="15" s="1"/>
  <c r="X348" i="15"/>
  <c r="W348" i="15"/>
  <c r="V348" i="15"/>
  <c r="U348" i="15"/>
  <c r="T348" i="15"/>
  <c r="AA347" i="15"/>
  <c r="Z347" i="15"/>
  <c r="AH347" i="15" s="1"/>
  <c r="Y347" i="15"/>
  <c r="AG347" i="15" s="1"/>
  <c r="X347" i="15"/>
  <c r="W347" i="15"/>
  <c r="V347" i="15"/>
  <c r="U347" i="15"/>
  <c r="T347" i="15"/>
  <c r="AA346" i="15"/>
  <c r="Z346" i="15"/>
  <c r="AH346" i="15" s="1"/>
  <c r="Y346" i="15"/>
  <c r="AG346" i="15" s="1"/>
  <c r="X346" i="15"/>
  <c r="W346" i="15"/>
  <c r="V346" i="15"/>
  <c r="U346" i="15"/>
  <c r="T346" i="15"/>
  <c r="AA345" i="15"/>
  <c r="Z345" i="15"/>
  <c r="AH345" i="15" s="1"/>
  <c r="Y345" i="15"/>
  <c r="AG345" i="15" s="1"/>
  <c r="X345" i="15"/>
  <c r="W345" i="15"/>
  <c r="V345" i="15"/>
  <c r="U345" i="15"/>
  <c r="T345" i="15"/>
  <c r="AA344" i="15"/>
  <c r="Z344" i="15"/>
  <c r="AH344" i="15" s="1"/>
  <c r="Y344" i="15"/>
  <c r="AG344" i="15" s="1"/>
  <c r="X344" i="15"/>
  <c r="W344" i="15"/>
  <c r="V344" i="15"/>
  <c r="U344" i="15"/>
  <c r="T344" i="15"/>
  <c r="AA343" i="15"/>
  <c r="Z343" i="15"/>
  <c r="AH343" i="15" s="1"/>
  <c r="Y343" i="15"/>
  <c r="AG343" i="15" s="1"/>
  <c r="X343" i="15"/>
  <c r="W343" i="15"/>
  <c r="V343" i="15"/>
  <c r="U343" i="15"/>
  <c r="T343" i="15"/>
  <c r="AA342" i="15"/>
  <c r="Z342" i="15"/>
  <c r="AH342" i="15" s="1"/>
  <c r="Y342" i="15"/>
  <c r="AG342" i="15" s="1"/>
  <c r="X342" i="15"/>
  <c r="W342" i="15"/>
  <c r="V342" i="15"/>
  <c r="U342" i="15"/>
  <c r="T342" i="15"/>
  <c r="AA341" i="15"/>
  <c r="Z341" i="15"/>
  <c r="AH341" i="15" s="1"/>
  <c r="Y341" i="15"/>
  <c r="AG341" i="15" s="1"/>
  <c r="X341" i="15"/>
  <c r="W341" i="15"/>
  <c r="V341" i="15"/>
  <c r="U341" i="15"/>
  <c r="T341" i="15"/>
  <c r="AA340" i="15"/>
  <c r="Z340" i="15"/>
  <c r="AH340" i="15" s="1"/>
  <c r="Y340" i="15"/>
  <c r="AG340" i="15" s="1"/>
  <c r="X340" i="15"/>
  <c r="W340" i="15"/>
  <c r="V340" i="15"/>
  <c r="U340" i="15"/>
  <c r="T340" i="15"/>
  <c r="AA339" i="15"/>
  <c r="Z339" i="15"/>
  <c r="AH339" i="15" s="1"/>
  <c r="Y339" i="15"/>
  <c r="AG339" i="15" s="1"/>
  <c r="X339" i="15"/>
  <c r="W339" i="15"/>
  <c r="V339" i="15"/>
  <c r="U339" i="15"/>
  <c r="T339" i="15"/>
  <c r="AA338" i="15"/>
  <c r="Z338" i="15"/>
  <c r="AH338" i="15" s="1"/>
  <c r="Y338" i="15"/>
  <c r="AG338" i="15" s="1"/>
  <c r="X338" i="15"/>
  <c r="W338" i="15"/>
  <c r="V338" i="15"/>
  <c r="U338" i="15"/>
  <c r="T338" i="15"/>
  <c r="AA337" i="15"/>
  <c r="Z337" i="15"/>
  <c r="AH337" i="15" s="1"/>
  <c r="Y337" i="15"/>
  <c r="AG337" i="15" s="1"/>
  <c r="X337" i="15"/>
  <c r="W337" i="15"/>
  <c r="V337" i="15"/>
  <c r="U337" i="15"/>
  <c r="T337" i="15"/>
  <c r="AA336" i="15"/>
  <c r="Z336" i="15"/>
  <c r="AH336" i="15" s="1"/>
  <c r="Y336" i="15"/>
  <c r="AG336" i="15" s="1"/>
  <c r="X336" i="15"/>
  <c r="W336" i="15"/>
  <c r="V336" i="15"/>
  <c r="U336" i="15"/>
  <c r="T336" i="15"/>
  <c r="AA335" i="15"/>
  <c r="Z335" i="15"/>
  <c r="AH335" i="15" s="1"/>
  <c r="Y335" i="15"/>
  <c r="AG335" i="15" s="1"/>
  <c r="X335" i="15"/>
  <c r="W335" i="15"/>
  <c r="V335" i="15"/>
  <c r="U335" i="15"/>
  <c r="T335" i="15"/>
  <c r="AA334" i="15"/>
  <c r="Z334" i="15"/>
  <c r="AH334" i="15" s="1"/>
  <c r="Y334" i="15"/>
  <c r="AG334" i="15" s="1"/>
  <c r="X334" i="15"/>
  <c r="W334" i="15"/>
  <c r="V334" i="15"/>
  <c r="U334" i="15"/>
  <c r="T334" i="15"/>
  <c r="AA333" i="15"/>
  <c r="Z333" i="15"/>
  <c r="AH333" i="15" s="1"/>
  <c r="Y333" i="15"/>
  <c r="AG333" i="15" s="1"/>
  <c r="X333" i="15"/>
  <c r="W333" i="15"/>
  <c r="V333" i="15"/>
  <c r="U333" i="15"/>
  <c r="T333" i="15"/>
  <c r="AA332" i="15"/>
  <c r="Z332" i="15"/>
  <c r="AH332" i="15" s="1"/>
  <c r="Y332" i="15"/>
  <c r="AG332" i="15" s="1"/>
  <c r="X332" i="15"/>
  <c r="W332" i="15"/>
  <c r="V332" i="15"/>
  <c r="U332" i="15"/>
  <c r="T332" i="15"/>
  <c r="AA331" i="15"/>
  <c r="Z331" i="15"/>
  <c r="AH331" i="15" s="1"/>
  <c r="Y331" i="15"/>
  <c r="AG331" i="15" s="1"/>
  <c r="X331" i="15"/>
  <c r="W331" i="15"/>
  <c r="V331" i="15"/>
  <c r="U331" i="15"/>
  <c r="T331" i="15"/>
  <c r="AA330" i="15"/>
  <c r="Z330" i="15"/>
  <c r="AH330" i="15" s="1"/>
  <c r="Y330" i="15"/>
  <c r="AG330" i="15" s="1"/>
  <c r="X330" i="15"/>
  <c r="W330" i="15"/>
  <c r="V330" i="15"/>
  <c r="U330" i="15"/>
  <c r="T330" i="15"/>
  <c r="AA329" i="15"/>
  <c r="Z329" i="15"/>
  <c r="AH329" i="15" s="1"/>
  <c r="Y329" i="15"/>
  <c r="AG329" i="15" s="1"/>
  <c r="X329" i="15"/>
  <c r="W329" i="15"/>
  <c r="V329" i="15"/>
  <c r="U329" i="15"/>
  <c r="T329" i="15"/>
  <c r="AA328" i="15"/>
  <c r="Z328" i="15"/>
  <c r="AH328" i="15" s="1"/>
  <c r="Y328" i="15"/>
  <c r="AG328" i="15" s="1"/>
  <c r="X328" i="15"/>
  <c r="W328" i="15"/>
  <c r="V328" i="15"/>
  <c r="U328" i="15"/>
  <c r="T328" i="15"/>
  <c r="AA327" i="15"/>
  <c r="Z327" i="15"/>
  <c r="AH327" i="15" s="1"/>
  <c r="Y327" i="15"/>
  <c r="AG327" i="15" s="1"/>
  <c r="X327" i="15"/>
  <c r="W327" i="15"/>
  <c r="V327" i="15"/>
  <c r="U327" i="15"/>
  <c r="T327" i="15"/>
  <c r="AA326" i="15"/>
  <c r="Z326" i="15"/>
  <c r="AH326" i="15" s="1"/>
  <c r="Y326" i="15"/>
  <c r="AG326" i="15" s="1"/>
  <c r="X326" i="15"/>
  <c r="W326" i="15"/>
  <c r="V326" i="15"/>
  <c r="U326" i="15"/>
  <c r="T326" i="15"/>
  <c r="AA325" i="15"/>
  <c r="Z325" i="15"/>
  <c r="AH325" i="15" s="1"/>
  <c r="Y325" i="15"/>
  <c r="AG325" i="15" s="1"/>
  <c r="X325" i="15"/>
  <c r="W325" i="15"/>
  <c r="V325" i="15"/>
  <c r="U325" i="15"/>
  <c r="T325" i="15"/>
  <c r="AA324" i="15"/>
  <c r="Z324" i="15"/>
  <c r="AH324" i="15" s="1"/>
  <c r="Y324" i="15"/>
  <c r="AG324" i="15" s="1"/>
  <c r="X324" i="15"/>
  <c r="W324" i="15"/>
  <c r="V324" i="15"/>
  <c r="U324" i="15"/>
  <c r="T324" i="15"/>
  <c r="AA323" i="15"/>
  <c r="Z323" i="15"/>
  <c r="AH323" i="15" s="1"/>
  <c r="Y323" i="15"/>
  <c r="AG323" i="15" s="1"/>
  <c r="X323" i="15"/>
  <c r="W323" i="15"/>
  <c r="V323" i="15"/>
  <c r="U323" i="15"/>
  <c r="T323" i="15"/>
  <c r="AA322" i="15"/>
  <c r="Z322" i="15"/>
  <c r="AH322" i="15" s="1"/>
  <c r="Y322" i="15"/>
  <c r="AG322" i="15" s="1"/>
  <c r="X322" i="15"/>
  <c r="W322" i="15"/>
  <c r="V322" i="15"/>
  <c r="U322" i="15"/>
  <c r="T322" i="15"/>
  <c r="AA321" i="15"/>
  <c r="Z321" i="15"/>
  <c r="AH321" i="15" s="1"/>
  <c r="Y321" i="15"/>
  <c r="AG321" i="15" s="1"/>
  <c r="X321" i="15"/>
  <c r="W321" i="15"/>
  <c r="V321" i="15"/>
  <c r="U321" i="15"/>
  <c r="T321" i="15"/>
  <c r="AA320" i="15"/>
  <c r="Z320" i="15"/>
  <c r="AH320" i="15" s="1"/>
  <c r="Y320" i="15"/>
  <c r="AG320" i="15" s="1"/>
  <c r="X320" i="15"/>
  <c r="W320" i="15"/>
  <c r="V320" i="15"/>
  <c r="U320" i="15"/>
  <c r="T320" i="15"/>
  <c r="AA319" i="15"/>
  <c r="Z319" i="15"/>
  <c r="AH319" i="15" s="1"/>
  <c r="Y319" i="15"/>
  <c r="AG319" i="15" s="1"/>
  <c r="X319" i="15"/>
  <c r="W319" i="15"/>
  <c r="V319" i="15"/>
  <c r="U319" i="15"/>
  <c r="T319" i="15"/>
  <c r="AA318" i="15"/>
  <c r="Z318" i="15"/>
  <c r="AH318" i="15" s="1"/>
  <c r="Y318" i="15"/>
  <c r="AG318" i="15" s="1"/>
  <c r="X318" i="15"/>
  <c r="W318" i="15"/>
  <c r="V318" i="15"/>
  <c r="U318" i="15"/>
  <c r="T318" i="15"/>
  <c r="AA317" i="15"/>
  <c r="Z317" i="15"/>
  <c r="AH317" i="15" s="1"/>
  <c r="Y317" i="15"/>
  <c r="AG317" i="15" s="1"/>
  <c r="X317" i="15"/>
  <c r="W317" i="15"/>
  <c r="V317" i="15"/>
  <c r="U317" i="15"/>
  <c r="T317" i="15"/>
  <c r="AA316" i="15"/>
  <c r="Z316" i="15"/>
  <c r="AH316" i="15" s="1"/>
  <c r="Y316" i="15"/>
  <c r="AG316" i="15" s="1"/>
  <c r="X316" i="15"/>
  <c r="W316" i="15"/>
  <c r="V316" i="15"/>
  <c r="U316" i="15"/>
  <c r="T316" i="15"/>
  <c r="AA315" i="15"/>
  <c r="Z315" i="15"/>
  <c r="AH315" i="15" s="1"/>
  <c r="Y315" i="15"/>
  <c r="AG315" i="15" s="1"/>
  <c r="X315" i="15"/>
  <c r="W315" i="15"/>
  <c r="V315" i="15"/>
  <c r="U315" i="15"/>
  <c r="T315" i="15"/>
  <c r="AA314" i="15"/>
  <c r="Z314" i="15"/>
  <c r="AH314" i="15" s="1"/>
  <c r="Y314" i="15"/>
  <c r="AG314" i="15" s="1"/>
  <c r="X314" i="15"/>
  <c r="W314" i="15"/>
  <c r="V314" i="15"/>
  <c r="U314" i="15"/>
  <c r="AC314" i="15" s="1"/>
  <c r="T314" i="15"/>
  <c r="AA313" i="15"/>
  <c r="Z313" i="15"/>
  <c r="AH313" i="15" s="1"/>
  <c r="Y313" i="15"/>
  <c r="AG313" i="15" s="1"/>
  <c r="X313" i="15"/>
  <c r="W313" i="15"/>
  <c r="V313" i="15"/>
  <c r="U313" i="15"/>
  <c r="AC313" i="15" s="1"/>
  <c r="T313" i="15"/>
  <c r="AA312" i="15"/>
  <c r="Z312" i="15"/>
  <c r="AH312" i="15" s="1"/>
  <c r="Y312" i="15"/>
  <c r="AG312" i="15" s="1"/>
  <c r="X312" i="15"/>
  <c r="W312" i="15"/>
  <c r="V312" i="15"/>
  <c r="U312" i="15"/>
  <c r="AC312" i="15" s="1"/>
  <c r="T312" i="15"/>
  <c r="AA311" i="15"/>
  <c r="Z311" i="15"/>
  <c r="AH311" i="15" s="1"/>
  <c r="Y311" i="15"/>
  <c r="AG311" i="15" s="1"/>
  <c r="X311" i="15"/>
  <c r="W311" i="15"/>
  <c r="V311" i="15"/>
  <c r="U311" i="15"/>
  <c r="T311" i="15"/>
  <c r="AA310" i="15"/>
  <c r="Z310" i="15"/>
  <c r="AH310" i="15" s="1"/>
  <c r="Y310" i="15"/>
  <c r="AG310" i="15" s="1"/>
  <c r="X310" i="15"/>
  <c r="W310" i="15"/>
  <c r="V310" i="15"/>
  <c r="U310" i="15"/>
  <c r="T310" i="15"/>
  <c r="AA309" i="15"/>
  <c r="Z309" i="15"/>
  <c r="AH309" i="15" s="1"/>
  <c r="Y309" i="15"/>
  <c r="AG309" i="15" s="1"/>
  <c r="X309" i="15"/>
  <c r="W309" i="15"/>
  <c r="V309" i="15"/>
  <c r="U309" i="15"/>
  <c r="T309" i="15"/>
  <c r="AA308" i="15"/>
  <c r="Z308" i="15"/>
  <c r="AH308" i="15" s="1"/>
  <c r="Y308" i="15"/>
  <c r="AG308" i="15" s="1"/>
  <c r="X308" i="15"/>
  <c r="W308" i="15"/>
  <c r="V308" i="15"/>
  <c r="U308" i="15"/>
  <c r="T308" i="15"/>
  <c r="AA307" i="15"/>
  <c r="Z307" i="15"/>
  <c r="AH307" i="15" s="1"/>
  <c r="Y307" i="15"/>
  <c r="AG307" i="15" s="1"/>
  <c r="X307" i="15"/>
  <c r="W307" i="15"/>
  <c r="V307" i="15"/>
  <c r="U307" i="15"/>
  <c r="T307" i="15"/>
  <c r="AA306" i="15"/>
  <c r="Z306" i="15"/>
  <c r="AH306" i="15" s="1"/>
  <c r="Y306" i="15"/>
  <c r="AG306" i="15" s="1"/>
  <c r="X306" i="15"/>
  <c r="W306" i="15"/>
  <c r="V306" i="15"/>
  <c r="U306" i="15"/>
  <c r="T306" i="15"/>
  <c r="AA305" i="15"/>
  <c r="Z305" i="15"/>
  <c r="AH305" i="15" s="1"/>
  <c r="Y305" i="15"/>
  <c r="AG305" i="15" s="1"/>
  <c r="X305" i="15"/>
  <c r="W305" i="15"/>
  <c r="V305" i="15"/>
  <c r="U305" i="15"/>
  <c r="T305" i="15"/>
  <c r="AA304" i="15"/>
  <c r="Z304" i="15"/>
  <c r="AH304" i="15" s="1"/>
  <c r="Y304" i="15"/>
  <c r="AG304" i="15" s="1"/>
  <c r="X304" i="15"/>
  <c r="W304" i="15"/>
  <c r="V304" i="15"/>
  <c r="U304" i="15"/>
  <c r="T304" i="15"/>
  <c r="AA303" i="15"/>
  <c r="Z303" i="15"/>
  <c r="AH303" i="15" s="1"/>
  <c r="Y303" i="15"/>
  <c r="AG303" i="15" s="1"/>
  <c r="X303" i="15"/>
  <c r="W303" i="15"/>
  <c r="V303" i="15"/>
  <c r="U303" i="15"/>
  <c r="T303" i="15"/>
  <c r="AA302" i="15"/>
  <c r="Z302" i="15"/>
  <c r="AH302" i="15" s="1"/>
  <c r="Y302" i="15"/>
  <c r="AG302" i="15" s="1"/>
  <c r="X302" i="15"/>
  <c r="W302" i="15"/>
  <c r="V302" i="15"/>
  <c r="U302" i="15"/>
  <c r="T302" i="15"/>
  <c r="AA301" i="15"/>
  <c r="Z301" i="15"/>
  <c r="AH301" i="15" s="1"/>
  <c r="Y301" i="15"/>
  <c r="AG301" i="15" s="1"/>
  <c r="X301" i="15"/>
  <c r="W301" i="15"/>
  <c r="V301" i="15"/>
  <c r="U301" i="15"/>
  <c r="T301" i="15"/>
  <c r="AA300" i="15"/>
  <c r="Z300" i="15"/>
  <c r="AH300" i="15" s="1"/>
  <c r="Y300" i="15"/>
  <c r="AG300" i="15" s="1"/>
  <c r="X300" i="15"/>
  <c r="W300" i="15"/>
  <c r="V300" i="15"/>
  <c r="U300" i="15"/>
  <c r="T300" i="15"/>
  <c r="AA299" i="15"/>
  <c r="Z299" i="15"/>
  <c r="AH299" i="15" s="1"/>
  <c r="Y299" i="15"/>
  <c r="AG299" i="15" s="1"/>
  <c r="X299" i="15"/>
  <c r="W299" i="15"/>
  <c r="V299" i="15"/>
  <c r="U299" i="15"/>
  <c r="T299" i="15"/>
  <c r="AA298" i="15"/>
  <c r="Z298" i="15"/>
  <c r="AH298" i="15" s="1"/>
  <c r="Y298" i="15"/>
  <c r="AG298" i="15" s="1"/>
  <c r="X298" i="15"/>
  <c r="W298" i="15"/>
  <c r="V298" i="15"/>
  <c r="U298" i="15"/>
  <c r="T298" i="15"/>
  <c r="AA297" i="15"/>
  <c r="Z297" i="15"/>
  <c r="AH297" i="15" s="1"/>
  <c r="Y297" i="15"/>
  <c r="AG297" i="15" s="1"/>
  <c r="X297" i="15"/>
  <c r="W297" i="15"/>
  <c r="V297" i="15"/>
  <c r="U297" i="15"/>
  <c r="T297" i="15"/>
  <c r="AA296" i="15"/>
  <c r="Z296" i="15"/>
  <c r="AH296" i="15" s="1"/>
  <c r="Y296" i="15"/>
  <c r="AG296" i="15" s="1"/>
  <c r="X296" i="15"/>
  <c r="W296" i="15"/>
  <c r="V296" i="15"/>
  <c r="U296" i="15"/>
  <c r="T296" i="15"/>
  <c r="AA295" i="15"/>
  <c r="Z295" i="15"/>
  <c r="AH295" i="15" s="1"/>
  <c r="Y295" i="15"/>
  <c r="AG295" i="15" s="1"/>
  <c r="X295" i="15"/>
  <c r="W295" i="15"/>
  <c r="V295" i="15"/>
  <c r="U295" i="15"/>
  <c r="T295" i="15"/>
  <c r="AA294" i="15"/>
  <c r="Z294" i="15"/>
  <c r="AH294" i="15" s="1"/>
  <c r="Y294" i="15"/>
  <c r="AG294" i="15" s="1"/>
  <c r="X294" i="15"/>
  <c r="W294" i="15"/>
  <c r="V294" i="15"/>
  <c r="U294" i="15"/>
  <c r="T294" i="15"/>
  <c r="AA293" i="15"/>
  <c r="Z293" i="15"/>
  <c r="AH293" i="15" s="1"/>
  <c r="Y293" i="15"/>
  <c r="AG293" i="15" s="1"/>
  <c r="X293" i="15"/>
  <c r="W293" i="15"/>
  <c r="V293" i="15"/>
  <c r="U293" i="15"/>
  <c r="T293" i="15"/>
  <c r="AA292" i="15"/>
  <c r="Z292" i="15"/>
  <c r="AH292" i="15" s="1"/>
  <c r="Y292" i="15"/>
  <c r="AG292" i="15" s="1"/>
  <c r="X292" i="15"/>
  <c r="W292" i="15"/>
  <c r="V292" i="15"/>
  <c r="U292" i="15"/>
  <c r="T292" i="15"/>
  <c r="AA291" i="15"/>
  <c r="Z291" i="15"/>
  <c r="AH291" i="15" s="1"/>
  <c r="Y291" i="15"/>
  <c r="AG291" i="15" s="1"/>
  <c r="X291" i="15"/>
  <c r="W291" i="15"/>
  <c r="V291" i="15"/>
  <c r="U291" i="15"/>
  <c r="T291" i="15"/>
  <c r="AA290" i="15"/>
  <c r="Z290" i="15"/>
  <c r="AH290" i="15" s="1"/>
  <c r="Y290" i="15"/>
  <c r="AG290" i="15" s="1"/>
  <c r="X290" i="15"/>
  <c r="W290" i="15"/>
  <c r="V290" i="15"/>
  <c r="U290" i="15"/>
  <c r="T290" i="15"/>
  <c r="AA289" i="15"/>
  <c r="Z289" i="15"/>
  <c r="AH289" i="15" s="1"/>
  <c r="Y289" i="15"/>
  <c r="AG289" i="15" s="1"/>
  <c r="X289" i="15"/>
  <c r="W289" i="15"/>
  <c r="V289" i="15"/>
  <c r="U289" i="15"/>
  <c r="T289" i="15"/>
  <c r="AA288" i="15"/>
  <c r="Z288" i="15"/>
  <c r="AH288" i="15" s="1"/>
  <c r="Y288" i="15"/>
  <c r="AG288" i="15" s="1"/>
  <c r="X288" i="15"/>
  <c r="W288" i="15"/>
  <c r="V288" i="15"/>
  <c r="U288" i="15"/>
  <c r="T288" i="15"/>
  <c r="AA287" i="15"/>
  <c r="Z287" i="15"/>
  <c r="AH287" i="15" s="1"/>
  <c r="Y287" i="15"/>
  <c r="AG287" i="15" s="1"/>
  <c r="X287" i="15"/>
  <c r="W287" i="15"/>
  <c r="V287" i="15"/>
  <c r="U287" i="15"/>
  <c r="T287" i="15"/>
  <c r="AA286" i="15"/>
  <c r="Z286" i="15"/>
  <c r="AH286" i="15" s="1"/>
  <c r="Y286" i="15"/>
  <c r="AG286" i="15" s="1"/>
  <c r="X286" i="15"/>
  <c r="W286" i="15"/>
  <c r="V286" i="15"/>
  <c r="U286" i="15"/>
  <c r="T286" i="15"/>
  <c r="AA285" i="15"/>
  <c r="Z285" i="15"/>
  <c r="AH285" i="15" s="1"/>
  <c r="Y285" i="15"/>
  <c r="AG285" i="15" s="1"/>
  <c r="X285" i="15"/>
  <c r="W285" i="15"/>
  <c r="V285" i="15"/>
  <c r="U285" i="15"/>
  <c r="T285" i="15"/>
  <c r="AA284" i="15"/>
  <c r="Z284" i="15"/>
  <c r="AH284" i="15" s="1"/>
  <c r="Y284" i="15"/>
  <c r="AG284" i="15" s="1"/>
  <c r="X284" i="15"/>
  <c r="W284" i="15"/>
  <c r="V284" i="15"/>
  <c r="U284" i="15"/>
  <c r="T284" i="15"/>
  <c r="AA283" i="15"/>
  <c r="Z283" i="15"/>
  <c r="AH283" i="15" s="1"/>
  <c r="Y283" i="15"/>
  <c r="AG283" i="15" s="1"/>
  <c r="X283" i="15"/>
  <c r="W283" i="15"/>
  <c r="V283" i="15"/>
  <c r="U283" i="15"/>
  <c r="T283" i="15"/>
  <c r="AA282" i="15"/>
  <c r="Z282" i="15"/>
  <c r="AH282" i="15" s="1"/>
  <c r="Y282" i="15"/>
  <c r="AG282" i="15" s="1"/>
  <c r="X282" i="15"/>
  <c r="W282" i="15"/>
  <c r="V282" i="15"/>
  <c r="U282" i="15"/>
  <c r="T282" i="15"/>
  <c r="AA281" i="15"/>
  <c r="Z281" i="15"/>
  <c r="AH281" i="15" s="1"/>
  <c r="Y281" i="15"/>
  <c r="AG281" i="15" s="1"/>
  <c r="X281" i="15"/>
  <c r="W281" i="15"/>
  <c r="V281" i="15"/>
  <c r="U281" i="15"/>
  <c r="T281" i="15"/>
  <c r="AA280" i="15"/>
  <c r="Z280" i="15"/>
  <c r="AH280" i="15" s="1"/>
  <c r="Y280" i="15"/>
  <c r="AG280" i="15" s="1"/>
  <c r="X280" i="15"/>
  <c r="W280" i="15"/>
  <c r="V280" i="15"/>
  <c r="U280" i="15"/>
  <c r="T280" i="15"/>
  <c r="AA279" i="15"/>
  <c r="Z279" i="15"/>
  <c r="AH279" i="15" s="1"/>
  <c r="Y279" i="15"/>
  <c r="AG279" i="15" s="1"/>
  <c r="X279" i="15"/>
  <c r="W279" i="15"/>
  <c r="V279" i="15"/>
  <c r="U279" i="15"/>
  <c r="T279" i="15"/>
  <c r="AA278" i="15"/>
  <c r="Z278" i="15"/>
  <c r="AH278" i="15" s="1"/>
  <c r="Y278" i="15"/>
  <c r="AG278" i="15" s="1"/>
  <c r="X278" i="15"/>
  <c r="W278" i="15"/>
  <c r="V278" i="15"/>
  <c r="U278" i="15"/>
  <c r="T278" i="15"/>
  <c r="AA277" i="15"/>
  <c r="Z277" i="15"/>
  <c r="AH277" i="15" s="1"/>
  <c r="Y277" i="15"/>
  <c r="AG277" i="15" s="1"/>
  <c r="X277" i="15"/>
  <c r="W277" i="15"/>
  <c r="V277" i="15"/>
  <c r="U277" i="15"/>
  <c r="T277" i="15"/>
  <c r="AA276" i="15"/>
  <c r="Z276" i="15"/>
  <c r="AH276" i="15" s="1"/>
  <c r="Y276" i="15"/>
  <c r="AG276" i="15" s="1"/>
  <c r="X276" i="15"/>
  <c r="W276" i="15"/>
  <c r="V276" i="15"/>
  <c r="U276" i="15"/>
  <c r="T276" i="15"/>
  <c r="AA275" i="15"/>
  <c r="Z275" i="15"/>
  <c r="AH275" i="15" s="1"/>
  <c r="Y275" i="15"/>
  <c r="AG275" i="15" s="1"/>
  <c r="X275" i="15"/>
  <c r="W275" i="15"/>
  <c r="V275" i="15"/>
  <c r="U275" i="15"/>
  <c r="T275" i="15"/>
  <c r="AA274" i="15"/>
  <c r="Z274" i="15"/>
  <c r="AH274" i="15" s="1"/>
  <c r="Y274" i="15"/>
  <c r="AG274" i="15" s="1"/>
  <c r="X274" i="15"/>
  <c r="W274" i="15"/>
  <c r="V274" i="15"/>
  <c r="U274" i="15"/>
  <c r="T274" i="15"/>
  <c r="AA273" i="15"/>
  <c r="Z273" i="15"/>
  <c r="AH273" i="15" s="1"/>
  <c r="Y273" i="15"/>
  <c r="AG273" i="15" s="1"/>
  <c r="X273" i="15"/>
  <c r="W273" i="15"/>
  <c r="V273" i="15"/>
  <c r="U273" i="15"/>
  <c r="T273" i="15"/>
  <c r="AA272" i="15"/>
  <c r="Z272" i="15"/>
  <c r="AH272" i="15" s="1"/>
  <c r="Y272" i="15"/>
  <c r="AG272" i="15" s="1"/>
  <c r="X272" i="15"/>
  <c r="W272" i="15"/>
  <c r="V272" i="15"/>
  <c r="U272" i="15"/>
  <c r="T272" i="15"/>
  <c r="AA271" i="15"/>
  <c r="Z271" i="15"/>
  <c r="AH271" i="15" s="1"/>
  <c r="Y271" i="15"/>
  <c r="AG271" i="15" s="1"/>
  <c r="X271" i="15"/>
  <c r="W271" i="15"/>
  <c r="V271" i="15"/>
  <c r="U271" i="15"/>
  <c r="T271" i="15"/>
  <c r="AA270" i="15"/>
  <c r="Z270" i="15"/>
  <c r="AH270" i="15" s="1"/>
  <c r="Y270" i="15"/>
  <c r="AG270" i="15" s="1"/>
  <c r="X270" i="15"/>
  <c r="W270" i="15"/>
  <c r="V270" i="15"/>
  <c r="U270" i="15"/>
  <c r="T270" i="15"/>
  <c r="AA269" i="15"/>
  <c r="Z269" i="15"/>
  <c r="AH269" i="15" s="1"/>
  <c r="Y269" i="15"/>
  <c r="AG269" i="15" s="1"/>
  <c r="X269" i="15"/>
  <c r="W269" i="15"/>
  <c r="V269" i="15"/>
  <c r="U269" i="15"/>
  <c r="T269" i="15"/>
  <c r="AA268" i="15"/>
  <c r="Z268" i="15"/>
  <c r="AH268" i="15" s="1"/>
  <c r="Y268" i="15"/>
  <c r="AG268" i="15" s="1"/>
  <c r="X268" i="15"/>
  <c r="W268" i="15"/>
  <c r="V268" i="15"/>
  <c r="U268" i="15"/>
  <c r="T268" i="15"/>
  <c r="AA267" i="15"/>
  <c r="Z267" i="15"/>
  <c r="AH267" i="15" s="1"/>
  <c r="Y267" i="15"/>
  <c r="AG267" i="15" s="1"/>
  <c r="X267" i="15"/>
  <c r="W267" i="15"/>
  <c r="V267" i="15"/>
  <c r="U267" i="15"/>
  <c r="T267" i="15"/>
  <c r="AA266" i="15"/>
  <c r="Z266" i="15"/>
  <c r="AH266" i="15" s="1"/>
  <c r="Y266" i="15"/>
  <c r="AG266" i="15" s="1"/>
  <c r="X266" i="15"/>
  <c r="W266" i="15"/>
  <c r="V266" i="15"/>
  <c r="U266" i="15"/>
  <c r="T266" i="15"/>
  <c r="AA265" i="15"/>
  <c r="Z265" i="15"/>
  <c r="AH265" i="15" s="1"/>
  <c r="Y265" i="15"/>
  <c r="AG265" i="15" s="1"/>
  <c r="X265" i="15"/>
  <c r="W265" i="15"/>
  <c r="V265" i="15"/>
  <c r="U265" i="15"/>
  <c r="T265" i="15"/>
  <c r="AA264" i="15"/>
  <c r="Z264" i="15"/>
  <c r="AH264" i="15" s="1"/>
  <c r="Y264" i="15"/>
  <c r="AG264" i="15" s="1"/>
  <c r="X264" i="15"/>
  <c r="W264" i="15"/>
  <c r="V264" i="15"/>
  <c r="U264" i="15"/>
  <c r="T264" i="15"/>
  <c r="AA263" i="15"/>
  <c r="Z263" i="15"/>
  <c r="AH263" i="15" s="1"/>
  <c r="Y263" i="15"/>
  <c r="AG263" i="15" s="1"/>
  <c r="X263" i="15"/>
  <c r="W263" i="15"/>
  <c r="V263" i="15"/>
  <c r="U263" i="15"/>
  <c r="T263" i="15"/>
  <c r="AA262" i="15"/>
  <c r="Z262" i="15"/>
  <c r="AH262" i="15" s="1"/>
  <c r="Y262" i="15"/>
  <c r="AG262" i="15" s="1"/>
  <c r="X262" i="15"/>
  <c r="W262" i="15"/>
  <c r="V262" i="15"/>
  <c r="U262" i="15"/>
  <c r="T262" i="15"/>
  <c r="AA261" i="15"/>
  <c r="Z261" i="15"/>
  <c r="AH261" i="15" s="1"/>
  <c r="Y261" i="15"/>
  <c r="AG261" i="15" s="1"/>
  <c r="X261" i="15"/>
  <c r="W261" i="15"/>
  <c r="V261" i="15"/>
  <c r="U261" i="15"/>
  <c r="T261" i="15"/>
  <c r="AA260" i="15"/>
  <c r="Z260" i="15"/>
  <c r="AH260" i="15" s="1"/>
  <c r="Y260" i="15"/>
  <c r="AG260" i="15" s="1"/>
  <c r="X260" i="15"/>
  <c r="W260" i="15"/>
  <c r="V260" i="15"/>
  <c r="U260" i="15"/>
  <c r="T260" i="15"/>
  <c r="AA259" i="15"/>
  <c r="Z259" i="15"/>
  <c r="AH259" i="15" s="1"/>
  <c r="Y259" i="15"/>
  <c r="AG259" i="15" s="1"/>
  <c r="X259" i="15"/>
  <c r="W259" i="15"/>
  <c r="V259" i="15"/>
  <c r="U259" i="15"/>
  <c r="T259" i="15"/>
  <c r="AA258" i="15"/>
  <c r="Z258" i="15"/>
  <c r="AH258" i="15" s="1"/>
  <c r="Y258" i="15"/>
  <c r="AG258" i="15" s="1"/>
  <c r="X258" i="15"/>
  <c r="W258" i="15"/>
  <c r="V258" i="15"/>
  <c r="U258" i="15"/>
  <c r="T258" i="15"/>
  <c r="AA257" i="15"/>
  <c r="Z257" i="15"/>
  <c r="AH257" i="15" s="1"/>
  <c r="Y257" i="15"/>
  <c r="AG257" i="15" s="1"/>
  <c r="X257" i="15"/>
  <c r="W257" i="15"/>
  <c r="V257" i="15"/>
  <c r="U257" i="15"/>
  <c r="T257" i="15"/>
  <c r="AA256" i="15"/>
  <c r="Z256" i="15"/>
  <c r="AH256" i="15" s="1"/>
  <c r="Y256" i="15"/>
  <c r="AG256" i="15" s="1"/>
  <c r="X256" i="15"/>
  <c r="W256" i="15"/>
  <c r="V256" i="15"/>
  <c r="U256" i="15"/>
  <c r="T256" i="15"/>
  <c r="AA255" i="15"/>
  <c r="Z255" i="15"/>
  <c r="AH255" i="15" s="1"/>
  <c r="Y255" i="15"/>
  <c r="AG255" i="15" s="1"/>
  <c r="X255" i="15"/>
  <c r="W255" i="15"/>
  <c r="V255" i="15"/>
  <c r="U255" i="15"/>
  <c r="T255" i="15"/>
  <c r="AB255" i="15" s="1"/>
  <c r="AA254" i="15"/>
  <c r="Z254" i="15"/>
  <c r="AH254" i="15" s="1"/>
  <c r="Y254" i="15"/>
  <c r="AG254" i="15" s="1"/>
  <c r="X254" i="15"/>
  <c r="W254" i="15"/>
  <c r="V254" i="15"/>
  <c r="U254" i="15"/>
  <c r="T254" i="15"/>
  <c r="AA253" i="15"/>
  <c r="Z253" i="15"/>
  <c r="AH253" i="15" s="1"/>
  <c r="Y253" i="15"/>
  <c r="AG253" i="15" s="1"/>
  <c r="X253" i="15"/>
  <c r="W253" i="15"/>
  <c r="V253" i="15"/>
  <c r="U253" i="15"/>
  <c r="T253" i="15"/>
  <c r="AA252" i="15"/>
  <c r="Z252" i="15"/>
  <c r="AH252" i="15" s="1"/>
  <c r="Y252" i="15"/>
  <c r="AG252" i="15" s="1"/>
  <c r="X252" i="15"/>
  <c r="W252" i="15"/>
  <c r="V252" i="15"/>
  <c r="U252" i="15"/>
  <c r="T252" i="15"/>
  <c r="AA251" i="15"/>
  <c r="Z251" i="15"/>
  <c r="AH251" i="15" s="1"/>
  <c r="Y251" i="15"/>
  <c r="AG251" i="15" s="1"/>
  <c r="X251" i="15"/>
  <c r="W251" i="15"/>
  <c r="V251" i="15"/>
  <c r="U251" i="15"/>
  <c r="T251" i="15"/>
  <c r="AA250" i="15"/>
  <c r="Z250" i="15"/>
  <c r="AH250" i="15" s="1"/>
  <c r="Y250" i="15"/>
  <c r="AG250" i="15" s="1"/>
  <c r="X250" i="15"/>
  <c r="W250" i="15"/>
  <c r="V250" i="15"/>
  <c r="U250" i="15"/>
  <c r="T250" i="15"/>
  <c r="AB250" i="15" s="1"/>
  <c r="AA249" i="15"/>
  <c r="Z249" i="15"/>
  <c r="AH249" i="15" s="1"/>
  <c r="Y249" i="15"/>
  <c r="AG249" i="15" s="1"/>
  <c r="X249" i="15"/>
  <c r="W249" i="15"/>
  <c r="V249" i="15"/>
  <c r="U249" i="15"/>
  <c r="T249" i="15"/>
  <c r="AB249" i="15" s="1"/>
  <c r="AA248" i="15"/>
  <c r="Z248" i="15"/>
  <c r="AH248" i="15" s="1"/>
  <c r="Y248" i="15"/>
  <c r="AG248" i="15" s="1"/>
  <c r="X248" i="15"/>
  <c r="W248" i="15"/>
  <c r="V248" i="15"/>
  <c r="U248" i="15"/>
  <c r="T248" i="15"/>
  <c r="AA247" i="15"/>
  <c r="Z247" i="15"/>
  <c r="AH247" i="15" s="1"/>
  <c r="Y247" i="15"/>
  <c r="AG247" i="15" s="1"/>
  <c r="X247" i="15"/>
  <c r="W247" i="15"/>
  <c r="V247" i="15"/>
  <c r="U247" i="15"/>
  <c r="T247" i="15"/>
  <c r="AA246" i="15"/>
  <c r="Z246" i="15"/>
  <c r="AH246" i="15" s="1"/>
  <c r="Y246" i="15"/>
  <c r="AG246" i="15" s="1"/>
  <c r="X246" i="15"/>
  <c r="W246" i="15"/>
  <c r="V246" i="15"/>
  <c r="U246" i="15"/>
  <c r="T246" i="15"/>
  <c r="AA245" i="15"/>
  <c r="Z245" i="15"/>
  <c r="AH245" i="15" s="1"/>
  <c r="Y245" i="15"/>
  <c r="AG245" i="15" s="1"/>
  <c r="X245" i="15"/>
  <c r="W245" i="15"/>
  <c r="V245" i="15"/>
  <c r="U245" i="15"/>
  <c r="T245" i="15"/>
  <c r="AA244" i="15"/>
  <c r="Z244" i="15"/>
  <c r="AH244" i="15" s="1"/>
  <c r="Y244" i="15"/>
  <c r="AG244" i="15" s="1"/>
  <c r="X244" i="15"/>
  <c r="W244" i="15"/>
  <c r="V244" i="15"/>
  <c r="U244" i="15"/>
  <c r="T244" i="15"/>
  <c r="AA243" i="15"/>
  <c r="Z243" i="15"/>
  <c r="AH243" i="15" s="1"/>
  <c r="Y243" i="15"/>
  <c r="AG243" i="15" s="1"/>
  <c r="X243" i="15"/>
  <c r="W243" i="15"/>
  <c r="V243" i="15"/>
  <c r="U243" i="15"/>
  <c r="T243" i="15"/>
  <c r="AA242" i="15"/>
  <c r="Z242" i="15"/>
  <c r="AH242" i="15" s="1"/>
  <c r="Y242" i="15"/>
  <c r="AG242" i="15" s="1"/>
  <c r="X242" i="15"/>
  <c r="W242" i="15"/>
  <c r="V242" i="15"/>
  <c r="U242" i="15"/>
  <c r="T242" i="15"/>
  <c r="AA241" i="15"/>
  <c r="Z241" i="15"/>
  <c r="AH241" i="15" s="1"/>
  <c r="Y241" i="15"/>
  <c r="AG241" i="15" s="1"/>
  <c r="X241" i="15"/>
  <c r="W241" i="15"/>
  <c r="V241" i="15"/>
  <c r="U241" i="15"/>
  <c r="T241" i="15"/>
  <c r="AA240" i="15"/>
  <c r="Z240" i="15"/>
  <c r="AH240" i="15" s="1"/>
  <c r="Y240" i="15"/>
  <c r="AG240" i="15" s="1"/>
  <c r="X240" i="15"/>
  <c r="W240" i="15"/>
  <c r="V240" i="15"/>
  <c r="U240" i="15"/>
  <c r="T240" i="15"/>
  <c r="AA239" i="15"/>
  <c r="Z239" i="15"/>
  <c r="AH239" i="15" s="1"/>
  <c r="Y239" i="15"/>
  <c r="AG239" i="15" s="1"/>
  <c r="X239" i="15"/>
  <c r="W239" i="15"/>
  <c r="V239" i="15"/>
  <c r="U239" i="15"/>
  <c r="T239" i="15"/>
  <c r="AA238" i="15"/>
  <c r="Z238" i="15"/>
  <c r="AH238" i="15" s="1"/>
  <c r="Y238" i="15"/>
  <c r="AG238" i="15" s="1"/>
  <c r="X238" i="15"/>
  <c r="W238" i="15"/>
  <c r="V238" i="15"/>
  <c r="U238" i="15"/>
  <c r="T238" i="15"/>
  <c r="AA237" i="15"/>
  <c r="Z237" i="15"/>
  <c r="AH237" i="15" s="1"/>
  <c r="Y237" i="15"/>
  <c r="AG237" i="15" s="1"/>
  <c r="X237" i="15"/>
  <c r="W237" i="15"/>
  <c r="V237" i="15"/>
  <c r="U237" i="15"/>
  <c r="T237" i="15"/>
  <c r="AA236" i="15"/>
  <c r="Z236" i="15"/>
  <c r="AH236" i="15" s="1"/>
  <c r="Y236" i="15"/>
  <c r="AG236" i="15" s="1"/>
  <c r="X236" i="15"/>
  <c r="W236" i="15"/>
  <c r="V236" i="15"/>
  <c r="U236" i="15"/>
  <c r="T236" i="15"/>
  <c r="AA235" i="15"/>
  <c r="Z235" i="15"/>
  <c r="AH235" i="15" s="1"/>
  <c r="Y235" i="15"/>
  <c r="AG235" i="15" s="1"/>
  <c r="X235" i="15"/>
  <c r="W235" i="15"/>
  <c r="V235" i="15"/>
  <c r="U235" i="15"/>
  <c r="T235" i="15"/>
  <c r="AA234" i="15"/>
  <c r="Z234" i="15"/>
  <c r="AH234" i="15" s="1"/>
  <c r="Y234" i="15"/>
  <c r="AG234" i="15" s="1"/>
  <c r="X234" i="15"/>
  <c r="W234" i="15"/>
  <c r="V234" i="15"/>
  <c r="U234" i="15"/>
  <c r="T234" i="15"/>
  <c r="AA233" i="15"/>
  <c r="Z233" i="15"/>
  <c r="AH233" i="15" s="1"/>
  <c r="Y233" i="15"/>
  <c r="AG233" i="15" s="1"/>
  <c r="X233" i="15"/>
  <c r="W233" i="15"/>
  <c r="V233" i="15"/>
  <c r="U233" i="15"/>
  <c r="T233" i="15"/>
  <c r="AA232" i="15"/>
  <c r="Z232" i="15"/>
  <c r="AH232" i="15" s="1"/>
  <c r="Y232" i="15"/>
  <c r="AG232" i="15" s="1"/>
  <c r="X232" i="15"/>
  <c r="W232" i="15"/>
  <c r="V232" i="15"/>
  <c r="U232" i="15"/>
  <c r="T232" i="15"/>
  <c r="AA231" i="15"/>
  <c r="Z231" i="15"/>
  <c r="AH231" i="15" s="1"/>
  <c r="Y231" i="15"/>
  <c r="AG231" i="15" s="1"/>
  <c r="X231" i="15"/>
  <c r="W231" i="15"/>
  <c r="V231" i="15"/>
  <c r="U231" i="15"/>
  <c r="T231" i="15"/>
  <c r="AA230" i="15"/>
  <c r="Z230" i="15"/>
  <c r="AH230" i="15" s="1"/>
  <c r="Y230" i="15"/>
  <c r="AG230" i="15" s="1"/>
  <c r="X230" i="15"/>
  <c r="W230" i="15"/>
  <c r="V230" i="15"/>
  <c r="U230" i="15"/>
  <c r="T230" i="15"/>
  <c r="AA229" i="15"/>
  <c r="Z229" i="15"/>
  <c r="AH229" i="15" s="1"/>
  <c r="Y229" i="15"/>
  <c r="AG229" i="15" s="1"/>
  <c r="X229" i="15"/>
  <c r="W229" i="15"/>
  <c r="V229" i="15"/>
  <c r="U229" i="15"/>
  <c r="T229" i="15"/>
  <c r="AA228" i="15"/>
  <c r="Z228" i="15"/>
  <c r="AH228" i="15" s="1"/>
  <c r="Y228" i="15"/>
  <c r="AG228" i="15" s="1"/>
  <c r="X228" i="15"/>
  <c r="W228" i="15"/>
  <c r="V228" i="15"/>
  <c r="U228" i="15"/>
  <c r="T228" i="15"/>
  <c r="AA227" i="15"/>
  <c r="Z227" i="15"/>
  <c r="AH227" i="15" s="1"/>
  <c r="Y227" i="15"/>
  <c r="AG227" i="15" s="1"/>
  <c r="X227" i="15"/>
  <c r="W227" i="15"/>
  <c r="V227" i="15"/>
  <c r="U227" i="15"/>
  <c r="T227" i="15"/>
  <c r="AA226" i="15"/>
  <c r="Z226" i="15"/>
  <c r="AH226" i="15" s="1"/>
  <c r="Y226" i="15"/>
  <c r="AG226" i="15" s="1"/>
  <c r="X226" i="15"/>
  <c r="W226" i="15"/>
  <c r="V226" i="15"/>
  <c r="U226" i="15"/>
  <c r="T226" i="15"/>
  <c r="AA225" i="15"/>
  <c r="Z225" i="15"/>
  <c r="AH225" i="15" s="1"/>
  <c r="Y225" i="15"/>
  <c r="AG225" i="15" s="1"/>
  <c r="X225" i="15"/>
  <c r="W225" i="15"/>
  <c r="V225" i="15"/>
  <c r="U225" i="15"/>
  <c r="T225" i="15"/>
  <c r="AA224" i="15"/>
  <c r="Z224" i="15"/>
  <c r="AH224" i="15" s="1"/>
  <c r="Y224" i="15"/>
  <c r="AG224" i="15" s="1"/>
  <c r="X224" i="15"/>
  <c r="W224" i="15"/>
  <c r="V224" i="15"/>
  <c r="U224" i="15"/>
  <c r="T224" i="15"/>
  <c r="AA223" i="15"/>
  <c r="Z223" i="15"/>
  <c r="AH223" i="15" s="1"/>
  <c r="Y223" i="15"/>
  <c r="AG223" i="15" s="1"/>
  <c r="X223" i="15"/>
  <c r="W223" i="15"/>
  <c r="V223" i="15"/>
  <c r="U223" i="15"/>
  <c r="T223" i="15"/>
  <c r="AA222" i="15"/>
  <c r="Z222" i="15"/>
  <c r="AH222" i="15" s="1"/>
  <c r="Y222" i="15"/>
  <c r="AG222" i="15" s="1"/>
  <c r="X222" i="15"/>
  <c r="W222" i="15"/>
  <c r="V222" i="15"/>
  <c r="U222" i="15"/>
  <c r="T222" i="15"/>
  <c r="AA221" i="15"/>
  <c r="Z221" i="15"/>
  <c r="AH221" i="15" s="1"/>
  <c r="Y221" i="15"/>
  <c r="AG221" i="15" s="1"/>
  <c r="X221" i="15"/>
  <c r="W221" i="15"/>
  <c r="V221" i="15"/>
  <c r="U221" i="15"/>
  <c r="T221" i="15"/>
  <c r="AA220" i="15"/>
  <c r="Z220" i="15"/>
  <c r="AH220" i="15" s="1"/>
  <c r="Y220" i="15"/>
  <c r="AG220" i="15" s="1"/>
  <c r="X220" i="15"/>
  <c r="W220" i="15"/>
  <c r="V220" i="15"/>
  <c r="U220" i="15"/>
  <c r="T220" i="15"/>
  <c r="AA219" i="15"/>
  <c r="Z219" i="15"/>
  <c r="AH219" i="15" s="1"/>
  <c r="Y219" i="15"/>
  <c r="AG219" i="15" s="1"/>
  <c r="X219" i="15"/>
  <c r="W219" i="15"/>
  <c r="V219" i="15"/>
  <c r="U219" i="15"/>
  <c r="T219" i="15"/>
  <c r="AA218" i="15"/>
  <c r="Z218" i="15"/>
  <c r="AH218" i="15" s="1"/>
  <c r="Y218" i="15"/>
  <c r="AG218" i="15" s="1"/>
  <c r="X218" i="15"/>
  <c r="W218" i="15"/>
  <c r="V218" i="15"/>
  <c r="U218" i="15"/>
  <c r="T218" i="15"/>
  <c r="AA217" i="15"/>
  <c r="Z217" i="15"/>
  <c r="AH217" i="15" s="1"/>
  <c r="Y217" i="15"/>
  <c r="AG217" i="15" s="1"/>
  <c r="X217" i="15"/>
  <c r="W217" i="15"/>
  <c r="V217" i="15"/>
  <c r="U217" i="15"/>
  <c r="T217" i="15"/>
  <c r="AA216" i="15"/>
  <c r="Z216" i="15"/>
  <c r="AH216" i="15" s="1"/>
  <c r="Y216" i="15"/>
  <c r="AG216" i="15" s="1"/>
  <c r="X216" i="15"/>
  <c r="W216" i="15"/>
  <c r="V216" i="15"/>
  <c r="U216" i="15"/>
  <c r="T216" i="15"/>
  <c r="AA215" i="15"/>
  <c r="Z215" i="15"/>
  <c r="AH215" i="15" s="1"/>
  <c r="Y215" i="15"/>
  <c r="AG215" i="15" s="1"/>
  <c r="X215" i="15"/>
  <c r="W215" i="15"/>
  <c r="V215" i="15"/>
  <c r="U215" i="15"/>
  <c r="T215" i="15"/>
  <c r="AA214" i="15"/>
  <c r="Z214" i="15"/>
  <c r="AH214" i="15" s="1"/>
  <c r="Y214" i="15"/>
  <c r="AG214" i="15" s="1"/>
  <c r="X214" i="15"/>
  <c r="W214" i="15"/>
  <c r="V214" i="15"/>
  <c r="U214" i="15"/>
  <c r="T214" i="15"/>
  <c r="AA213" i="15"/>
  <c r="Z213" i="15"/>
  <c r="AH213" i="15" s="1"/>
  <c r="Y213" i="15"/>
  <c r="AG213" i="15" s="1"/>
  <c r="X213" i="15"/>
  <c r="W213" i="15"/>
  <c r="V213" i="15"/>
  <c r="U213" i="15"/>
  <c r="T213" i="15"/>
  <c r="AA212" i="15"/>
  <c r="Z212" i="15"/>
  <c r="AH212" i="15" s="1"/>
  <c r="Y212" i="15"/>
  <c r="AG212" i="15" s="1"/>
  <c r="X212" i="15"/>
  <c r="W212" i="15"/>
  <c r="V212" i="15"/>
  <c r="U212" i="15"/>
  <c r="T212" i="15"/>
  <c r="AA211" i="15"/>
  <c r="Z211" i="15"/>
  <c r="AH211" i="15" s="1"/>
  <c r="Y211" i="15"/>
  <c r="AG211" i="15" s="1"/>
  <c r="X211" i="15"/>
  <c r="W211" i="15"/>
  <c r="V211" i="15"/>
  <c r="U211" i="15"/>
  <c r="T211" i="15"/>
  <c r="AA210" i="15"/>
  <c r="Z210" i="15"/>
  <c r="AH210" i="15" s="1"/>
  <c r="Y210" i="15"/>
  <c r="AG210" i="15" s="1"/>
  <c r="X210" i="15"/>
  <c r="W210" i="15"/>
  <c r="V210" i="15"/>
  <c r="U210" i="15"/>
  <c r="T210" i="15"/>
  <c r="AA209" i="15"/>
  <c r="Z209" i="15"/>
  <c r="AH209" i="15" s="1"/>
  <c r="Y209" i="15"/>
  <c r="AG209" i="15" s="1"/>
  <c r="X209" i="15"/>
  <c r="W209" i="15"/>
  <c r="V209" i="15"/>
  <c r="U209" i="15"/>
  <c r="T209" i="15"/>
  <c r="AA208" i="15"/>
  <c r="Z208" i="15"/>
  <c r="AH208" i="15" s="1"/>
  <c r="Y208" i="15"/>
  <c r="AG208" i="15" s="1"/>
  <c r="X208" i="15"/>
  <c r="W208" i="15"/>
  <c r="V208" i="15"/>
  <c r="U208" i="15"/>
  <c r="T208" i="15"/>
  <c r="AA207" i="15"/>
  <c r="Z207" i="15"/>
  <c r="AH207" i="15" s="1"/>
  <c r="Y207" i="15"/>
  <c r="AG207" i="15" s="1"/>
  <c r="X207" i="15"/>
  <c r="W207" i="15"/>
  <c r="V207" i="15"/>
  <c r="U207" i="15"/>
  <c r="T207" i="15"/>
  <c r="AA206" i="15"/>
  <c r="Z206" i="15"/>
  <c r="AH206" i="15" s="1"/>
  <c r="Y206" i="15"/>
  <c r="AG206" i="15" s="1"/>
  <c r="X206" i="15"/>
  <c r="W206" i="15"/>
  <c r="V206" i="15"/>
  <c r="U206" i="15"/>
  <c r="T206" i="15"/>
  <c r="AA205" i="15"/>
  <c r="Z205" i="15"/>
  <c r="AH205" i="15" s="1"/>
  <c r="Y205" i="15"/>
  <c r="AG205" i="15" s="1"/>
  <c r="X205" i="15"/>
  <c r="W205" i="15"/>
  <c r="V205" i="15"/>
  <c r="U205" i="15"/>
  <c r="T205" i="15"/>
  <c r="AA204" i="15"/>
  <c r="Z204" i="15"/>
  <c r="AH204" i="15" s="1"/>
  <c r="Y204" i="15"/>
  <c r="AG204" i="15" s="1"/>
  <c r="X204" i="15"/>
  <c r="W204" i="15"/>
  <c r="V204" i="15"/>
  <c r="U204" i="15"/>
  <c r="T204" i="15"/>
  <c r="AA203" i="15"/>
  <c r="Z203" i="15"/>
  <c r="AH203" i="15" s="1"/>
  <c r="Y203" i="15"/>
  <c r="AG203" i="15" s="1"/>
  <c r="X203" i="15"/>
  <c r="W203" i="15"/>
  <c r="V203" i="15"/>
  <c r="U203" i="15"/>
  <c r="T203" i="15"/>
  <c r="AA202" i="15"/>
  <c r="Z202" i="15"/>
  <c r="AH202" i="15" s="1"/>
  <c r="Y202" i="15"/>
  <c r="AG202" i="15" s="1"/>
  <c r="X202" i="15"/>
  <c r="W202" i="15"/>
  <c r="V202" i="15"/>
  <c r="U202" i="15"/>
  <c r="T202" i="15"/>
  <c r="AA201" i="15"/>
  <c r="Z201" i="15"/>
  <c r="AH201" i="15" s="1"/>
  <c r="Y201" i="15"/>
  <c r="AG201" i="15" s="1"/>
  <c r="X201" i="15"/>
  <c r="W201" i="15"/>
  <c r="V201" i="15"/>
  <c r="U201" i="15"/>
  <c r="T201" i="15"/>
  <c r="AA200" i="15"/>
  <c r="Z200" i="15"/>
  <c r="AH200" i="15" s="1"/>
  <c r="Y200" i="15"/>
  <c r="AG200" i="15" s="1"/>
  <c r="X200" i="15"/>
  <c r="W200" i="15"/>
  <c r="V200" i="15"/>
  <c r="U200" i="15"/>
  <c r="T200" i="15"/>
  <c r="AA199" i="15"/>
  <c r="Z199" i="15"/>
  <c r="AH199" i="15" s="1"/>
  <c r="Y199" i="15"/>
  <c r="AG199" i="15" s="1"/>
  <c r="X199" i="15"/>
  <c r="W199" i="15"/>
  <c r="V199" i="15"/>
  <c r="U199" i="15"/>
  <c r="T199" i="15"/>
  <c r="AA198" i="15"/>
  <c r="Z198" i="15"/>
  <c r="AH198" i="15" s="1"/>
  <c r="Y198" i="15"/>
  <c r="AG198" i="15" s="1"/>
  <c r="X198" i="15"/>
  <c r="W198" i="15"/>
  <c r="V198" i="15"/>
  <c r="U198" i="15"/>
  <c r="T198" i="15"/>
  <c r="AA197" i="15"/>
  <c r="Z197" i="15"/>
  <c r="AH197" i="15" s="1"/>
  <c r="Y197" i="15"/>
  <c r="AG197" i="15" s="1"/>
  <c r="X197" i="15"/>
  <c r="W197" i="15"/>
  <c r="V197" i="15"/>
  <c r="U197" i="15"/>
  <c r="T197" i="15"/>
  <c r="AA196" i="15"/>
  <c r="Z196" i="15"/>
  <c r="AH196" i="15" s="1"/>
  <c r="Y196" i="15"/>
  <c r="AG196" i="15" s="1"/>
  <c r="X196" i="15"/>
  <c r="W196" i="15"/>
  <c r="V196" i="15"/>
  <c r="U196" i="15"/>
  <c r="T196" i="15"/>
  <c r="AA195" i="15"/>
  <c r="Z195" i="15"/>
  <c r="AH195" i="15" s="1"/>
  <c r="Y195" i="15"/>
  <c r="AG195" i="15" s="1"/>
  <c r="X195" i="15"/>
  <c r="W195" i="15"/>
  <c r="V195" i="15"/>
  <c r="U195" i="15"/>
  <c r="T195" i="15"/>
  <c r="AA194" i="15"/>
  <c r="Z194" i="15"/>
  <c r="AH194" i="15" s="1"/>
  <c r="Y194" i="15"/>
  <c r="AG194" i="15" s="1"/>
  <c r="X194" i="15"/>
  <c r="W194" i="15"/>
  <c r="V194" i="15"/>
  <c r="U194" i="15"/>
  <c r="T194" i="15"/>
  <c r="AA193" i="15"/>
  <c r="Z193" i="15"/>
  <c r="AH193" i="15" s="1"/>
  <c r="Y193" i="15"/>
  <c r="AG193" i="15" s="1"/>
  <c r="X193" i="15"/>
  <c r="W193" i="15"/>
  <c r="V193" i="15"/>
  <c r="U193" i="15"/>
  <c r="T193" i="15"/>
  <c r="AA192" i="15"/>
  <c r="Z192" i="15"/>
  <c r="AH192" i="15" s="1"/>
  <c r="Y192" i="15"/>
  <c r="AG192" i="15" s="1"/>
  <c r="X192" i="15"/>
  <c r="W192" i="15"/>
  <c r="V192" i="15"/>
  <c r="U192" i="15"/>
  <c r="T192" i="15"/>
  <c r="AA191" i="15"/>
  <c r="Z191" i="15"/>
  <c r="AH191" i="15" s="1"/>
  <c r="Y191" i="15"/>
  <c r="AG191" i="15" s="1"/>
  <c r="X191" i="15"/>
  <c r="W191" i="15"/>
  <c r="V191" i="15"/>
  <c r="U191" i="15"/>
  <c r="T191" i="15"/>
  <c r="AA190" i="15"/>
  <c r="Z190" i="15"/>
  <c r="AH190" i="15" s="1"/>
  <c r="Y190" i="15"/>
  <c r="AG190" i="15" s="1"/>
  <c r="X190" i="15"/>
  <c r="W190" i="15"/>
  <c r="V190" i="15"/>
  <c r="U190" i="15"/>
  <c r="T190" i="15"/>
  <c r="AA189" i="15"/>
  <c r="Z189" i="15"/>
  <c r="AH189" i="15" s="1"/>
  <c r="Y189" i="15"/>
  <c r="AG189" i="15" s="1"/>
  <c r="X189" i="15"/>
  <c r="W189" i="15"/>
  <c r="V189" i="15"/>
  <c r="U189" i="15"/>
  <c r="T189" i="15"/>
  <c r="AA188" i="15"/>
  <c r="Z188" i="15"/>
  <c r="AH188" i="15" s="1"/>
  <c r="Y188" i="15"/>
  <c r="AG188" i="15" s="1"/>
  <c r="X188" i="15"/>
  <c r="W188" i="15"/>
  <c r="V188" i="15"/>
  <c r="U188" i="15"/>
  <c r="T188" i="15"/>
  <c r="AA187" i="15"/>
  <c r="Z187" i="15"/>
  <c r="AH187" i="15" s="1"/>
  <c r="Y187" i="15"/>
  <c r="AG187" i="15" s="1"/>
  <c r="X187" i="15"/>
  <c r="W187" i="15"/>
  <c r="V187" i="15"/>
  <c r="U187" i="15"/>
  <c r="T187" i="15"/>
  <c r="AA186" i="15"/>
  <c r="Z186" i="15"/>
  <c r="AH186" i="15" s="1"/>
  <c r="Y186" i="15"/>
  <c r="AG186" i="15" s="1"/>
  <c r="X186" i="15"/>
  <c r="W186" i="15"/>
  <c r="V186" i="15"/>
  <c r="U186" i="15"/>
  <c r="T186" i="15"/>
  <c r="AA185" i="15"/>
  <c r="Z185" i="15"/>
  <c r="AH185" i="15" s="1"/>
  <c r="Y185" i="15"/>
  <c r="AG185" i="15" s="1"/>
  <c r="X185" i="15"/>
  <c r="W185" i="15"/>
  <c r="V185" i="15"/>
  <c r="U185" i="15"/>
  <c r="T185" i="15"/>
  <c r="AA184" i="15"/>
  <c r="Z184" i="15"/>
  <c r="AH184" i="15" s="1"/>
  <c r="Y184" i="15"/>
  <c r="AG184" i="15" s="1"/>
  <c r="X184" i="15"/>
  <c r="W184" i="15"/>
  <c r="V184" i="15"/>
  <c r="U184" i="15"/>
  <c r="T184" i="15"/>
  <c r="AA183" i="15"/>
  <c r="Z183" i="15"/>
  <c r="AH183" i="15" s="1"/>
  <c r="Y183" i="15"/>
  <c r="AG183" i="15" s="1"/>
  <c r="X183" i="15"/>
  <c r="W183" i="15"/>
  <c r="V183" i="15"/>
  <c r="U183" i="15"/>
  <c r="T183" i="15"/>
  <c r="AA182" i="15"/>
  <c r="Z182" i="15"/>
  <c r="AH182" i="15" s="1"/>
  <c r="Y182" i="15"/>
  <c r="AG182" i="15" s="1"/>
  <c r="X182" i="15"/>
  <c r="W182" i="15"/>
  <c r="V182" i="15"/>
  <c r="U182" i="15"/>
  <c r="T182" i="15"/>
  <c r="AA181" i="15"/>
  <c r="Z181" i="15"/>
  <c r="AH181" i="15" s="1"/>
  <c r="Y181" i="15"/>
  <c r="AG181" i="15" s="1"/>
  <c r="X181" i="15"/>
  <c r="W181" i="15"/>
  <c r="V181" i="15"/>
  <c r="U181" i="15"/>
  <c r="T181" i="15"/>
  <c r="AA180" i="15"/>
  <c r="Z180" i="15"/>
  <c r="AH180" i="15" s="1"/>
  <c r="Y180" i="15"/>
  <c r="AG180" i="15" s="1"/>
  <c r="X180" i="15"/>
  <c r="W180" i="15"/>
  <c r="V180" i="15"/>
  <c r="U180" i="15"/>
  <c r="T180" i="15"/>
  <c r="AA179" i="15"/>
  <c r="Z179" i="15"/>
  <c r="AH179" i="15" s="1"/>
  <c r="Y179" i="15"/>
  <c r="AG179" i="15" s="1"/>
  <c r="X179" i="15"/>
  <c r="W179" i="15"/>
  <c r="V179" i="15"/>
  <c r="U179" i="15"/>
  <c r="T179" i="15"/>
  <c r="AA178" i="15"/>
  <c r="Z178" i="15"/>
  <c r="AH178" i="15" s="1"/>
  <c r="Y178" i="15"/>
  <c r="AG178" i="15" s="1"/>
  <c r="X178" i="15"/>
  <c r="W178" i="15"/>
  <c r="V178" i="15"/>
  <c r="U178" i="15"/>
  <c r="T178" i="15"/>
  <c r="AA177" i="15"/>
  <c r="Z177" i="15"/>
  <c r="AH177" i="15" s="1"/>
  <c r="Y177" i="15"/>
  <c r="AG177" i="15" s="1"/>
  <c r="X177" i="15"/>
  <c r="W177" i="15"/>
  <c r="V177" i="15"/>
  <c r="U177" i="15"/>
  <c r="T177" i="15"/>
  <c r="AA176" i="15"/>
  <c r="Z176" i="15"/>
  <c r="AH176" i="15" s="1"/>
  <c r="Y176" i="15"/>
  <c r="AG176" i="15" s="1"/>
  <c r="X176" i="15"/>
  <c r="W176" i="15"/>
  <c r="V176" i="15"/>
  <c r="U176" i="15"/>
  <c r="T176" i="15"/>
  <c r="AA175" i="15"/>
  <c r="Z175" i="15"/>
  <c r="AH175" i="15" s="1"/>
  <c r="Y175" i="15"/>
  <c r="AG175" i="15" s="1"/>
  <c r="X175" i="15"/>
  <c r="W175" i="15"/>
  <c r="AF175" i="15" s="1"/>
  <c r="V175" i="15"/>
  <c r="U175" i="15"/>
  <c r="T175" i="15"/>
  <c r="AA174" i="15"/>
  <c r="Z174" i="15"/>
  <c r="AH174" i="15" s="1"/>
  <c r="Y174" i="15"/>
  <c r="AG174" i="15" s="1"/>
  <c r="X174" i="15"/>
  <c r="W174" i="15"/>
  <c r="V174" i="15"/>
  <c r="U174" i="15"/>
  <c r="T174" i="15"/>
  <c r="AA173" i="15"/>
  <c r="Z173" i="15"/>
  <c r="AH173" i="15" s="1"/>
  <c r="Y173" i="15"/>
  <c r="AG173" i="15" s="1"/>
  <c r="X173" i="15"/>
  <c r="W173" i="15"/>
  <c r="V173" i="15"/>
  <c r="U173" i="15"/>
  <c r="T173" i="15"/>
  <c r="AA172" i="15"/>
  <c r="Z172" i="15"/>
  <c r="AH172" i="15" s="1"/>
  <c r="Y172" i="15"/>
  <c r="AG172" i="15" s="1"/>
  <c r="X172" i="15"/>
  <c r="W172" i="15"/>
  <c r="V172" i="15"/>
  <c r="U172" i="15"/>
  <c r="T172" i="15"/>
  <c r="AA171" i="15"/>
  <c r="Z171" i="15"/>
  <c r="AH171" i="15" s="1"/>
  <c r="Y171" i="15"/>
  <c r="AG171" i="15" s="1"/>
  <c r="X171" i="15"/>
  <c r="W171" i="15"/>
  <c r="V171" i="15"/>
  <c r="U171" i="15"/>
  <c r="T171" i="15"/>
  <c r="AA170" i="15"/>
  <c r="Z170" i="15"/>
  <c r="AH170" i="15" s="1"/>
  <c r="Y170" i="15"/>
  <c r="AG170" i="15" s="1"/>
  <c r="X170" i="15"/>
  <c r="W170" i="15"/>
  <c r="V170" i="15"/>
  <c r="U170" i="15"/>
  <c r="T170" i="15"/>
  <c r="AA169" i="15"/>
  <c r="Z169" i="15"/>
  <c r="AH169" i="15" s="1"/>
  <c r="Y169" i="15"/>
  <c r="AG169" i="15" s="1"/>
  <c r="X169" i="15"/>
  <c r="W169" i="15"/>
  <c r="V169" i="15"/>
  <c r="U169" i="15"/>
  <c r="T169" i="15"/>
  <c r="AA168" i="15"/>
  <c r="Z168" i="15"/>
  <c r="AH168" i="15" s="1"/>
  <c r="Y168" i="15"/>
  <c r="AG168" i="15" s="1"/>
  <c r="X168" i="15"/>
  <c r="W168" i="15"/>
  <c r="V168" i="15"/>
  <c r="U168" i="15"/>
  <c r="T168" i="15"/>
  <c r="AA167" i="15"/>
  <c r="Z167" i="15"/>
  <c r="AH167" i="15" s="1"/>
  <c r="Y167" i="15"/>
  <c r="AG167" i="15" s="1"/>
  <c r="X167" i="15"/>
  <c r="W167" i="15"/>
  <c r="V167" i="15"/>
  <c r="U167" i="15"/>
  <c r="T167" i="15"/>
  <c r="AA166" i="15"/>
  <c r="Z166" i="15"/>
  <c r="AH166" i="15" s="1"/>
  <c r="Y166" i="15"/>
  <c r="AG166" i="15" s="1"/>
  <c r="X166" i="15"/>
  <c r="W166" i="15"/>
  <c r="V166" i="15"/>
  <c r="U166" i="15"/>
  <c r="T166" i="15"/>
  <c r="AA165" i="15"/>
  <c r="Z165" i="15"/>
  <c r="AH165" i="15" s="1"/>
  <c r="Y165" i="15"/>
  <c r="AG165" i="15" s="1"/>
  <c r="X165" i="15"/>
  <c r="W165" i="15"/>
  <c r="V165" i="15"/>
  <c r="U165" i="15"/>
  <c r="T165" i="15"/>
  <c r="AA164" i="15"/>
  <c r="Z164" i="15"/>
  <c r="AH164" i="15" s="1"/>
  <c r="Y164" i="15"/>
  <c r="AG164" i="15" s="1"/>
  <c r="X164" i="15"/>
  <c r="W164" i="15"/>
  <c r="V164" i="15"/>
  <c r="U164" i="15"/>
  <c r="T164" i="15"/>
  <c r="AA163" i="15"/>
  <c r="Z163" i="15"/>
  <c r="AH163" i="15" s="1"/>
  <c r="Y163" i="15"/>
  <c r="AG163" i="15" s="1"/>
  <c r="X163" i="15"/>
  <c r="AF163" i="15" s="1"/>
  <c r="W163" i="15"/>
  <c r="V163" i="15"/>
  <c r="U163" i="15"/>
  <c r="T163" i="15"/>
  <c r="AA162" i="15"/>
  <c r="Z162" i="15"/>
  <c r="AH162" i="15" s="1"/>
  <c r="Y162" i="15"/>
  <c r="AG162" i="15" s="1"/>
  <c r="X162" i="15"/>
  <c r="W162" i="15"/>
  <c r="V162" i="15"/>
  <c r="U162" i="15"/>
  <c r="T162" i="15"/>
  <c r="AA161" i="15"/>
  <c r="Z161" i="15"/>
  <c r="AH161" i="15" s="1"/>
  <c r="Y161" i="15"/>
  <c r="AG161" i="15" s="1"/>
  <c r="X161" i="15"/>
  <c r="W161" i="15"/>
  <c r="V161" i="15"/>
  <c r="U161" i="15"/>
  <c r="T161" i="15"/>
  <c r="AA160" i="15"/>
  <c r="Z160" i="15"/>
  <c r="AH160" i="15" s="1"/>
  <c r="Y160" i="15"/>
  <c r="AG160" i="15" s="1"/>
  <c r="X160" i="15"/>
  <c r="W160" i="15"/>
  <c r="V160" i="15"/>
  <c r="U160" i="15"/>
  <c r="T160" i="15"/>
  <c r="AA159" i="15"/>
  <c r="Z159" i="15"/>
  <c r="AH159" i="15" s="1"/>
  <c r="Y159" i="15"/>
  <c r="AG159" i="15" s="1"/>
  <c r="X159" i="15"/>
  <c r="AF159" i="15" s="1"/>
  <c r="W159" i="15"/>
  <c r="V159" i="15"/>
  <c r="U159" i="15"/>
  <c r="T159" i="15"/>
  <c r="AA158" i="15"/>
  <c r="Z158" i="15"/>
  <c r="AH158" i="15" s="1"/>
  <c r="Y158" i="15"/>
  <c r="AG158" i="15" s="1"/>
  <c r="X158" i="15"/>
  <c r="W158" i="15"/>
  <c r="V158" i="15"/>
  <c r="U158" i="15"/>
  <c r="T158" i="15"/>
  <c r="AA157" i="15"/>
  <c r="Z157" i="15"/>
  <c r="AH157" i="15" s="1"/>
  <c r="Y157" i="15"/>
  <c r="AG157" i="15" s="1"/>
  <c r="X157" i="15"/>
  <c r="W157" i="15"/>
  <c r="V157" i="15"/>
  <c r="U157" i="15"/>
  <c r="T157" i="15"/>
  <c r="AA156" i="15"/>
  <c r="Z156" i="15"/>
  <c r="AH156" i="15" s="1"/>
  <c r="Y156" i="15"/>
  <c r="AG156" i="15" s="1"/>
  <c r="X156" i="15"/>
  <c r="W156" i="15"/>
  <c r="V156" i="15"/>
  <c r="U156" i="15"/>
  <c r="T156" i="15"/>
  <c r="AA155" i="15"/>
  <c r="Z155" i="15"/>
  <c r="AH155" i="15" s="1"/>
  <c r="Y155" i="15"/>
  <c r="AG155" i="15" s="1"/>
  <c r="X155" i="15"/>
  <c r="AF155" i="15" s="1"/>
  <c r="W155" i="15"/>
  <c r="V155" i="15"/>
  <c r="U155" i="15"/>
  <c r="T155" i="15"/>
  <c r="AA154" i="15"/>
  <c r="Z154" i="15"/>
  <c r="AH154" i="15" s="1"/>
  <c r="Y154" i="15"/>
  <c r="AG154" i="15" s="1"/>
  <c r="X154" i="15"/>
  <c r="W154" i="15"/>
  <c r="V154" i="15"/>
  <c r="U154" i="15"/>
  <c r="T154" i="15"/>
  <c r="AA153" i="15"/>
  <c r="Z153" i="15"/>
  <c r="AH153" i="15" s="1"/>
  <c r="Y153" i="15"/>
  <c r="AG153" i="15" s="1"/>
  <c r="X153" i="15"/>
  <c r="W153" i="15"/>
  <c r="V153" i="15"/>
  <c r="U153" i="15"/>
  <c r="T153" i="15"/>
  <c r="AA152" i="15"/>
  <c r="Z152" i="15"/>
  <c r="AH152" i="15" s="1"/>
  <c r="Y152" i="15"/>
  <c r="AG152" i="15" s="1"/>
  <c r="X152" i="15"/>
  <c r="W152" i="15"/>
  <c r="V152" i="15"/>
  <c r="U152" i="15"/>
  <c r="T152" i="15"/>
  <c r="AA151" i="15"/>
  <c r="Z151" i="15"/>
  <c r="AH151" i="15" s="1"/>
  <c r="Y151" i="15"/>
  <c r="AG151" i="15" s="1"/>
  <c r="X151" i="15"/>
  <c r="AF151" i="15" s="1"/>
  <c r="W151" i="15"/>
  <c r="V151" i="15"/>
  <c r="U151" i="15"/>
  <c r="T151" i="15"/>
  <c r="AA150" i="15"/>
  <c r="Z150" i="15"/>
  <c r="AH150" i="15" s="1"/>
  <c r="Y150" i="15"/>
  <c r="AG150" i="15" s="1"/>
  <c r="X150" i="15"/>
  <c r="W150" i="15"/>
  <c r="V150" i="15"/>
  <c r="U150" i="15"/>
  <c r="T150" i="15"/>
  <c r="AA149" i="15"/>
  <c r="Z149" i="15"/>
  <c r="AH149" i="15" s="1"/>
  <c r="Y149" i="15"/>
  <c r="AG149" i="15" s="1"/>
  <c r="X149" i="15"/>
  <c r="W149" i="15"/>
  <c r="V149" i="15"/>
  <c r="U149" i="15"/>
  <c r="T149" i="15"/>
  <c r="AA148" i="15"/>
  <c r="Z148" i="15"/>
  <c r="AH148" i="15" s="1"/>
  <c r="Y148" i="15"/>
  <c r="AG148" i="15" s="1"/>
  <c r="X148" i="15"/>
  <c r="W148" i="15"/>
  <c r="V148" i="15"/>
  <c r="U148" i="15"/>
  <c r="T148" i="15"/>
  <c r="AA147" i="15"/>
  <c r="Z147" i="15"/>
  <c r="AH147" i="15" s="1"/>
  <c r="Y147" i="15"/>
  <c r="AG147" i="15" s="1"/>
  <c r="X147" i="15"/>
  <c r="AF147" i="15" s="1"/>
  <c r="W147" i="15"/>
  <c r="V147" i="15"/>
  <c r="U147" i="15"/>
  <c r="T147" i="15"/>
  <c r="AA146" i="15"/>
  <c r="Z146" i="15"/>
  <c r="AH146" i="15" s="1"/>
  <c r="Y146" i="15"/>
  <c r="AG146" i="15" s="1"/>
  <c r="X146" i="15"/>
  <c r="AF146" i="15" s="1"/>
  <c r="W146" i="15"/>
  <c r="V146" i="15"/>
  <c r="U146" i="15"/>
  <c r="T146" i="15"/>
  <c r="AA145" i="15"/>
  <c r="Z145" i="15"/>
  <c r="AH145" i="15" s="1"/>
  <c r="Y145" i="15"/>
  <c r="AG145" i="15" s="1"/>
  <c r="X145" i="15"/>
  <c r="AF145" i="15" s="1"/>
  <c r="W145" i="15"/>
  <c r="V145" i="15"/>
  <c r="U145" i="15"/>
  <c r="T145" i="15"/>
  <c r="AA144" i="15"/>
  <c r="Z144" i="15"/>
  <c r="AH144" i="15" s="1"/>
  <c r="Y144" i="15"/>
  <c r="AG144" i="15" s="1"/>
  <c r="X144" i="15"/>
  <c r="AF144" i="15" s="1"/>
  <c r="W144" i="15"/>
  <c r="V144" i="15"/>
  <c r="U144" i="15"/>
  <c r="T144" i="15"/>
  <c r="AA143" i="15"/>
  <c r="Z143" i="15"/>
  <c r="AH143" i="15" s="1"/>
  <c r="Y143" i="15"/>
  <c r="AG143" i="15" s="1"/>
  <c r="X143" i="15"/>
  <c r="AF143" i="15" s="1"/>
  <c r="W143" i="15"/>
  <c r="V143" i="15"/>
  <c r="U143" i="15"/>
  <c r="T143" i="15"/>
  <c r="AA142" i="15"/>
  <c r="Z142" i="15"/>
  <c r="AH142" i="15" s="1"/>
  <c r="Y142" i="15"/>
  <c r="AG142" i="15" s="1"/>
  <c r="X142" i="15"/>
  <c r="AF142" i="15" s="1"/>
  <c r="W142" i="15"/>
  <c r="V142" i="15"/>
  <c r="U142" i="15"/>
  <c r="T142" i="15"/>
  <c r="AA141" i="15"/>
  <c r="Z141" i="15"/>
  <c r="AH141" i="15" s="1"/>
  <c r="Y141" i="15"/>
  <c r="AG141" i="15" s="1"/>
  <c r="X141" i="15"/>
  <c r="AF141" i="15" s="1"/>
  <c r="W141" i="15"/>
  <c r="V141" i="15"/>
  <c r="U141" i="15"/>
  <c r="T141" i="15"/>
  <c r="AA140" i="15"/>
  <c r="Z140" i="15"/>
  <c r="AH140" i="15" s="1"/>
  <c r="Y140" i="15"/>
  <c r="AG140" i="15" s="1"/>
  <c r="X140" i="15"/>
  <c r="AF140" i="15" s="1"/>
  <c r="W140" i="15"/>
  <c r="V140" i="15"/>
  <c r="U140" i="15"/>
  <c r="T140" i="15"/>
  <c r="AA139" i="15"/>
  <c r="Z139" i="15"/>
  <c r="AH139" i="15" s="1"/>
  <c r="Y139" i="15"/>
  <c r="AG139" i="15" s="1"/>
  <c r="X139" i="15"/>
  <c r="AF139" i="15" s="1"/>
  <c r="W139" i="15"/>
  <c r="V139" i="15"/>
  <c r="U139" i="15"/>
  <c r="T139" i="15"/>
  <c r="AA138" i="15"/>
  <c r="Z138" i="15"/>
  <c r="AH138" i="15" s="1"/>
  <c r="Y138" i="15"/>
  <c r="AG138" i="15" s="1"/>
  <c r="X138" i="15"/>
  <c r="AF138" i="15" s="1"/>
  <c r="W138" i="15"/>
  <c r="V138" i="15"/>
  <c r="U138" i="15"/>
  <c r="T138" i="15"/>
  <c r="AA137" i="15"/>
  <c r="Z137" i="15"/>
  <c r="AH137" i="15" s="1"/>
  <c r="Y137" i="15"/>
  <c r="AG137" i="15" s="1"/>
  <c r="X137" i="15"/>
  <c r="AF137" i="15" s="1"/>
  <c r="W137" i="15"/>
  <c r="V137" i="15"/>
  <c r="U137" i="15"/>
  <c r="T137" i="15"/>
  <c r="AA136" i="15"/>
  <c r="Z136" i="15"/>
  <c r="AH136" i="15" s="1"/>
  <c r="Y136" i="15"/>
  <c r="AG136" i="15" s="1"/>
  <c r="X136" i="15"/>
  <c r="AF136" i="15" s="1"/>
  <c r="W136" i="15"/>
  <c r="V136" i="15"/>
  <c r="U136" i="15"/>
  <c r="T136" i="15"/>
  <c r="AA135" i="15"/>
  <c r="Z135" i="15"/>
  <c r="AH135" i="15" s="1"/>
  <c r="Y135" i="15"/>
  <c r="AG135" i="15" s="1"/>
  <c r="X135" i="15"/>
  <c r="AF135" i="15" s="1"/>
  <c r="W135" i="15"/>
  <c r="V135" i="15"/>
  <c r="U135" i="15"/>
  <c r="T135" i="15"/>
  <c r="AA134" i="15"/>
  <c r="Z134" i="15"/>
  <c r="AH134" i="15" s="1"/>
  <c r="Y134" i="15"/>
  <c r="X134" i="15"/>
  <c r="AF134" i="15" s="1"/>
  <c r="W134" i="15"/>
  <c r="V134" i="15"/>
  <c r="U134" i="15"/>
  <c r="T134" i="15"/>
  <c r="AA133" i="15"/>
  <c r="Z133" i="15"/>
  <c r="AH133" i="15" s="1"/>
  <c r="Y133" i="15"/>
  <c r="X133" i="15"/>
  <c r="AF133" i="15" s="1"/>
  <c r="W133" i="15"/>
  <c r="V133" i="15"/>
  <c r="U133" i="15"/>
  <c r="T133" i="15"/>
  <c r="AA132" i="15"/>
  <c r="Z132" i="15"/>
  <c r="AH132" i="15" s="1"/>
  <c r="Y132" i="15"/>
  <c r="X132" i="15"/>
  <c r="AF132" i="15" s="1"/>
  <c r="W132" i="15"/>
  <c r="V132" i="15"/>
  <c r="U132" i="15"/>
  <c r="T132" i="15"/>
  <c r="AA131" i="15"/>
  <c r="Z131" i="15"/>
  <c r="AH131" i="15" s="1"/>
  <c r="Y131" i="15"/>
  <c r="X131" i="15"/>
  <c r="AF131" i="15" s="1"/>
  <c r="W131" i="15"/>
  <c r="V131" i="15"/>
  <c r="U131" i="15"/>
  <c r="T131" i="15"/>
  <c r="AA130" i="15"/>
  <c r="Z130" i="15"/>
  <c r="AH130" i="15" s="1"/>
  <c r="Y130" i="15"/>
  <c r="X130" i="15"/>
  <c r="AF130" i="15" s="1"/>
  <c r="W130" i="15"/>
  <c r="V130" i="15"/>
  <c r="U130" i="15"/>
  <c r="T130" i="15"/>
  <c r="AA129" i="15"/>
  <c r="Z129" i="15"/>
  <c r="AH129" i="15" s="1"/>
  <c r="Y129" i="15"/>
  <c r="X129" i="15"/>
  <c r="AF129" i="15" s="1"/>
  <c r="W129" i="15"/>
  <c r="V129" i="15"/>
  <c r="U129" i="15"/>
  <c r="T129" i="15"/>
  <c r="AA128" i="15"/>
  <c r="Z128" i="15"/>
  <c r="AH128" i="15" s="1"/>
  <c r="Y128" i="15"/>
  <c r="X128" i="15"/>
  <c r="AF128" i="15" s="1"/>
  <c r="W128" i="15"/>
  <c r="V128" i="15"/>
  <c r="U128" i="15"/>
  <c r="T128" i="15"/>
  <c r="AA127" i="15"/>
  <c r="Z127" i="15"/>
  <c r="AH127" i="15" s="1"/>
  <c r="Y127" i="15"/>
  <c r="X127" i="15"/>
  <c r="AF127" i="15" s="1"/>
  <c r="W127" i="15"/>
  <c r="V127" i="15"/>
  <c r="U127" i="15"/>
  <c r="T127" i="15"/>
  <c r="AA126" i="15"/>
  <c r="Z126" i="15"/>
  <c r="AH126" i="15" s="1"/>
  <c r="Y126" i="15"/>
  <c r="X126" i="15"/>
  <c r="AF126" i="15" s="1"/>
  <c r="W126" i="15"/>
  <c r="V126" i="15"/>
  <c r="U126" i="15"/>
  <c r="T126" i="15"/>
  <c r="AA125" i="15"/>
  <c r="Z125" i="15"/>
  <c r="AH125" i="15" s="1"/>
  <c r="Y125" i="15"/>
  <c r="X125" i="15"/>
  <c r="AF125" i="15" s="1"/>
  <c r="W125" i="15"/>
  <c r="V125" i="15"/>
  <c r="U125" i="15"/>
  <c r="T125" i="15"/>
  <c r="AA124" i="15"/>
  <c r="Z124" i="15"/>
  <c r="AH124" i="15" s="1"/>
  <c r="Y124" i="15"/>
  <c r="X124" i="15"/>
  <c r="AF124" i="15" s="1"/>
  <c r="W124" i="15"/>
  <c r="V124" i="15"/>
  <c r="U124" i="15"/>
  <c r="T124" i="15"/>
  <c r="AA123" i="15"/>
  <c r="Z123" i="15"/>
  <c r="AH123" i="15" s="1"/>
  <c r="Y123" i="15"/>
  <c r="X123" i="15"/>
  <c r="AF123" i="15" s="1"/>
  <c r="W123" i="15"/>
  <c r="V123" i="15"/>
  <c r="U123" i="15"/>
  <c r="T123" i="15"/>
  <c r="AA122" i="15"/>
  <c r="Z122" i="15"/>
  <c r="AH122" i="15" s="1"/>
  <c r="Y122" i="15"/>
  <c r="X122" i="15"/>
  <c r="AF122" i="15" s="1"/>
  <c r="W122" i="15"/>
  <c r="V122" i="15"/>
  <c r="U122" i="15"/>
  <c r="T122" i="15"/>
  <c r="AA121" i="15"/>
  <c r="Z121" i="15"/>
  <c r="AH121" i="15" s="1"/>
  <c r="Y121" i="15"/>
  <c r="X121" i="15"/>
  <c r="AF121" i="15" s="1"/>
  <c r="W121" i="15"/>
  <c r="V121" i="15"/>
  <c r="U121" i="15"/>
  <c r="T121" i="15"/>
  <c r="AA120" i="15"/>
  <c r="Z120" i="15"/>
  <c r="AH120" i="15" s="1"/>
  <c r="Y120" i="15"/>
  <c r="X120" i="15"/>
  <c r="AF120" i="15" s="1"/>
  <c r="W120" i="15"/>
  <c r="V120" i="15"/>
  <c r="U120" i="15"/>
  <c r="T120" i="15"/>
  <c r="AA119" i="15"/>
  <c r="Z119" i="15"/>
  <c r="AH119" i="15" s="1"/>
  <c r="Y119" i="15"/>
  <c r="X119" i="15"/>
  <c r="AF119" i="15" s="1"/>
  <c r="W119" i="15"/>
  <c r="V119" i="15"/>
  <c r="U119" i="15"/>
  <c r="T119" i="15"/>
  <c r="AA118" i="15"/>
  <c r="Z118" i="15"/>
  <c r="AH118" i="15" s="1"/>
  <c r="Y118" i="15"/>
  <c r="X118" i="15"/>
  <c r="AF118" i="15" s="1"/>
  <c r="W118" i="15"/>
  <c r="V118" i="15"/>
  <c r="U118" i="15"/>
  <c r="T118" i="15"/>
  <c r="AA117" i="15"/>
  <c r="Z117" i="15"/>
  <c r="AH117" i="15" s="1"/>
  <c r="Y117" i="15"/>
  <c r="X117" i="15"/>
  <c r="AF117" i="15" s="1"/>
  <c r="W117" i="15"/>
  <c r="V117" i="15"/>
  <c r="U117" i="15"/>
  <c r="T117" i="15"/>
  <c r="AA116" i="15"/>
  <c r="Z116" i="15"/>
  <c r="AH116" i="15" s="1"/>
  <c r="Y116" i="15"/>
  <c r="X116" i="15"/>
  <c r="AF116" i="15" s="1"/>
  <c r="W116" i="15"/>
  <c r="V116" i="15"/>
  <c r="U116" i="15"/>
  <c r="T116" i="15"/>
  <c r="AA115" i="15"/>
  <c r="Z115" i="15"/>
  <c r="AH115" i="15" s="1"/>
  <c r="Y115" i="15"/>
  <c r="X115" i="15"/>
  <c r="AF115" i="15" s="1"/>
  <c r="W115" i="15"/>
  <c r="V115" i="15"/>
  <c r="U115" i="15"/>
  <c r="T115" i="15"/>
  <c r="AA114" i="15"/>
  <c r="Z114" i="15"/>
  <c r="AH114" i="15" s="1"/>
  <c r="Y114" i="15"/>
  <c r="X114" i="15"/>
  <c r="AF114" i="15" s="1"/>
  <c r="W114" i="15"/>
  <c r="V114" i="15"/>
  <c r="U114" i="15"/>
  <c r="T114" i="15"/>
  <c r="AA113" i="15"/>
  <c r="Z113" i="15"/>
  <c r="AH113" i="15" s="1"/>
  <c r="Y113" i="15"/>
  <c r="X113" i="15"/>
  <c r="AF113" i="15" s="1"/>
  <c r="W113" i="15"/>
  <c r="V113" i="15"/>
  <c r="U113" i="15"/>
  <c r="T113" i="15"/>
  <c r="AA112" i="15"/>
  <c r="Z112" i="15"/>
  <c r="AH112" i="15" s="1"/>
  <c r="Y112" i="15"/>
  <c r="X112" i="15"/>
  <c r="AF112" i="15" s="1"/>
  <c r="W112" i="15"/>
  <c r="V112" i="15"/>
  <c r="U112" i="15"/>
  <c r="T112" i="15"/>
  <c r="AA111" i="15"/>
  <c r="Z111" i="15"/>
  <c r="AH111" i="15" s="1"/>
  <c r="Y111" i="15"/>
  <c r="X111" i="15"/>
  <c r="AF111" i="15" s="1"/>
  <c r="W111" i="15"/>
  <c r="V111" i="15"/>
  <c r="U111" i="15"/>
  <c r="T111" i="15"/>
  <c r="AA110" i="15"/>
  <c r="Z110" i="15"/>
  <c r="AH110" i="15" s="1"/>
  <c r="Y110" i="15"/>
  <c r="X110" i="15"/>
  <c r="AF110" i="15" s="1"/>
  <c r="W110" i="15"/>
  <c r="V110" i="15"/>
  <c r="U110" i="15"/>
  <c r="T110" i="15"/>
  <c r="AA109" i="15"/>
  <c r="Z109" i="15"/>
  <c r="AH109" i="15" s="1"/>
  <c r="Y109" i="15"/>
  <c r="X109" i="15"/>
  <c r="AF109" i="15" s="1"/>
  <c r="W109" i="15"/>
  <c r="V109" i="15"/>
  <c r="U109" i="15"/>
  <c r="T109" i="15"/>
  <c r="AA108" i="15"/>
  <c r="Z108" i="15"/>
  <c r="AH108" i="15" s="1"/>
  <c r="Y108" i="15"/>
  <c r="X108" i="15"/>
  <c r="AF108" i="15" s="1"/>
  <c r="W108" i="15"/>
  <c r="V108" i="15"/>
  <c r="U108" i="15"/>
  <c r="T108" i="15"/>
  <c r="AA107" i="15"/>
  <c r="Z107" i="15"/>
  <c r="AH107" i="15" s="1"/>
  <c r="Y107" i="15"/>
  <c r="X107" i="15"/>
  <c r="AF107" i="15" s="1"/>
  <c r="W107" i="15"/>
  <c r="V107" i="15"/>
  <c r="U107" i="15"/>
  <c r="T107" i="15"/>
  <c r="AA106" i="15"/>
  <c r="Z106" i="15"/>
  <c r="AH106" i="15" s="1"/>
  <c r="Y106" i="15"/>
  <c r="X106" i="15"/>
  <c r="AF106" i="15" s="1"/>
  <c r="W106" i="15"/>
  <c r="V106" i="15"/>
  <c r="U106" i="15"/>
  <c r="T106" i="15"/>
  <c r="AA105" i="15"/>
  <c r="Z105" i="15"/>
  <c r="AH105" i="15" s="1"/>
  <c r="Y105" i="15"/>
  <c r="X105" i="15"/>
  <c r="AF105" i="15" s="1"/>
  <c r="W105" i="15"/>
  <c r="V105" i="15"/>
  <c r="U105" i="15"/>
  <c r="T105" i="15"/>
  <c r="AA104" i="15"/>
  <c r="Z104" i="15"/>
  <c r="AH104" i="15" s="1"/>
  <c r="Y104" i="15"/>
  <c r="X104" i="15"/>
  <c r="AF104" i="15" s="1"/>
  <c r="W104" i="15"/>
  <c r="V104" i="15"/>
  <c r="U104" i="15"/>
  <c r="T104" i="15"/>
  <c r="AA103" i="15"/>
  <c r="Z103" i="15"/>
  <c r="AH103" i="15" s="1"/>
  <c r="Y103" i="15"/>
  <c r="X103" i="15"/>
  <c r="AF103" i="15" s="1"/>
  <c r="W103" i="15"/>
  <c r="V103" i="15"/>
  <c r="U103" i="15"/>
  <c r="T103" i="15"/>
  <c r="AA102" i="15"/>
  <c r="Z102" i="15"/>
  <c r="AH102" i="15" s="1"/>
  <c r="Y102" i="15"/>
  <c r="X102" i="15"/>
  <c r="AF102" i="15" s="1"/>
  <c r="W102" i="15"/>
  <c r="V102" i="15"/>
  <c r="U102" i="15"/>
  <c r="T102" i="15"/>
  <c r="AA101" i="15"/>
  <c r="Z101" i="15"/>
  <c r="AH101" i="15" s="1"/>
  <c r="Y101" i="15"/>
  <c r="X101" i="15"/>
  <c r="AF101" i="15" s="1"/>
  <c r="W101" i="15"/>
  <c r="V101" i="15"/>
  <c r="U101" i="15"/>
  <c r="T101" i="15"/>
  <c r="AA100" i="15"/>
  <c r="Z100" i="15"/>
  <c r="AH100" i="15" s="1"/>
  <c r="Y100" i="15"/>
  <c r="X100" i="15"/>
  <c r="AF100" i="15" s="1"/>
  <c r="W100" i="15"/>
  <c r="V100" i="15"/>
  <c r="U100" i="15"/>
  <c r="T100" i="15"/>
  <c r="AA99" i="15"/>
  <c r="Z99" i="15"/>
  <c r="AH99" i="15" s="1"/>
  <c r="Y99" i="15"/>
  <c r="X99" i="15"/>
  <c r="AF99" i="15" s="1"/>
  <c r="W99" i="15"/>
  <c r="V99" i="15"/>
  <c r="U99" i="15"/>
  <c r="T99" i="15"/>
  <c r="AA98" i="15"/>
  <c r="Z98" i="15"/>
  <c r="AH98" i="15" s="1"/>
  <c r="Y98" i="15"/>
  <c r="X98" i="15"/>
  <c r="AF98" i="15" s="1"/>
  <c r="W98" i="15"/>
  <c r="V98" i="15"/>
  <c r="U98" i="15"/>
  <c r="T98" i="15"/>
  <c r="AA97" i="15"/>
  <c r="Z97" i="15"/>
  <c r="AH97" i="15" s="1"/>
  <c r="Y97" i="15"/>
  <c r="X97" i="15"/>
  <c r="AF97" i="15" s="1"/>
  <c r="W97" i="15"/>
  <c r="V97" i="15"/>
  <c r="U97" i="15"/>
  <c r="T97" i="15"/>
  <c r="AA96" i="15"/>
  <c r="Z96" i="15"/>
  <c r="AH96" i="15" s="1"/>
  <c r="Y96" i="15"/>
  <c r="X96" i="15"/>
  <c r="AF96" i="15" s="1"/>
  <c r="W96" i="15"/>
  <c r="V96" i="15"/>
  <c r="U96" i="15"/>
  <c r="T96" i="15"/>
  <c r="AA95" i="15"/>
  <c r="Z95" i="15"/>
  <c r="AH95" i="15" s="1"/>
  <c r="Y95" i="15"/>
  <c r="X95" i="15"/>
  <c r="AF95" i="15" s="1"/>
  <c r="W95" i="15"/>
  <c r="V95" i="15"/>
  <c r="U95" i="15"/>
  <c r="T95" i="15"/>
  <c r="AA94" i="15"/>
  <c r="Z94" i="15"/>
  <c r="AH94" i="15" s="1"/>
  <c r="Y94" i="15"/>
  <c r="X94" i="15"/>
  <c r="AF94" i="15" s="1"/>
  <c r="W94" i="15"/>
  <c r="V94" i="15"/>
  <c r="U94" i="15"/>
  <c r="T94" i="15"/>
  <c r="AA93" i="15"/>
  <c r="Z93" i="15"/>
  <c r="AH93" i="15" s="1"/>
  <c r="Y93" i="15"/>
  <c r="X93" i="15"/>
  <c r="AF93" i="15" s="1"/>
  <c r="W93" i="15"/>
  <c r="V93" i="15"/>
  <c r="U93" i="15"/>
  <c r="T93" i="15"/>
  <c r="AA92" i="15"/>
  <c r="Z92" i="15"/>
  <c r="AH92" i="15" s="1"/>
  <c r="Y92" i="15"/>
  <c r="X92" i="15"/>
  <c r="AF92" i="15" s="1"/>
  <c r="W92" i="15"/>
  <c r="V92" i="15"/>
  <c r="U92" i="15"/>
  <c r="T92" i="15"/>
  <c r="AA91" i="15"/>
  <c r="Z91" i="15"/>
  <c r="AH91" i="15" s="1"/>
  <c r="Y91" i="15"/>
  <c r="X91" i="15"/>
  <c r="AF91" i="15" s="1"/>
  <c r="W91" i="15"/>
  <c r="V91" i="15"/>
  <c r="U91" i="15"/>
  <c r="T91" i="15"/>
  <c r="AA90" i="15"/>
  <c r="Z90" i="15"/>
  <c r="AH90" i="15" s="1"/>
  <c r="Y90" i="15"/>
  <c r="X90" i="15"/>
  <c r="AF90" i="15" s="1"/>
  <c r="W90" i="15"/>
  <c r="V90" i="15"/>
  <c r="U90" i="15"/>
  <c r="T90" i="15"/>
  <c r="AA89" i="15"/>
  <c r="Z89" i="15"/>
  <c r="AH89" i="15" s="1"/>
  <c r="Y89" i="15"/>
  <c r="X89" i="15"/>
  <c r="AF89" i="15" s="1"/>
  <c r="W89" i="15"/>
  <c r="V89" i="15"/>
  <c r="U89" i="15"/>
  <c r="T89" i="15"/>
  <c r="AA88" i="15"/>
  <c r="Z88" i="15"/>
  <c r="AH88" i="15" s="1"/>
  <c r="Y88" i="15"/>
  <c r="X88" i="15"/>
  <c r="AF88" i="15" s="1"/>
  <c r="W88" i="15"/>
  <c r="V88" i="15"/>
  <c r="U88" i="15"/>
  <c r="T88" i="15"/>
  <c r="AA87" i="15"/>
  <c r="Z87" i="15"/>
  <c r="AH87" i="15" s="1"/>
  <c r="Y87" i="15"/>
  <c r="X87" i="15"/>
  <c r="AF87" i="15" s="1"/>
  <c r="W87" i="15"/>
  <c r="V87" i="15"/>
  <c r="U87" i="15"/>
  <c r="T87" i="15"/>
  <c r="AA86" i="15"/>
  <c r="Z86" i="15"/>
  <c r="AH86" i="15" s="1"/>
  <c r="Y86" i="15"/>
  <c r="X86" i="15"/>
  <c r="AF86" i="15" s="1"/>
  <c r="W86" i="15"/>
  <c r="V86" i="15"/>
  <c r="U86" i="15"/>
  <c r="T86" i="15"/>
  <c r="AA85" i="15"/>
  <c r="Z85" i="15"/>
  <c r="AH85" i="15" s="1"/>
  <c r="Y85" i="15"/>
  <c r="X85" i="15"/>
  <c r="AF85" i="15" s="1"/>
  <c r="W85" i="15"/>
  <c r="V85" i="15"/>
  <c r="U85" i="15"/>
  <c r="T85" i="15"/>
  <c r="AA84" i="15"/>
  <c r="Z84" i="15"/>
  <c r="AH84" i="15" s="1"/>
  <c r="Y84" i="15"/>
  <c r="X84" i="15"/>
  <c r="AF84" i="15" s="1"/>
  <c r="W84" i="15"/>
  <c r="V84" i="15"/>
  <c r="U84" i="15"/>
  <c r="T84" i="15"/>
  <c r="AA83" i="15"/>
  <c r="Z83" i="15"/>
  <c r="AH83" i="15" s="1"/>
  <c r="Y83" i="15"/>
  <c r="X83" i="15"/>
  <c r="AF83" i="15" s="1"/>
  <c r="W83" i="15"/>
  <c r="V83" i="15"/>
  <c r="U83" i="15"/>
  <c r="T83" i="15"/>
  <c r="AA82" i="15"/>
  <c r="Z82" i="15"/>
  <c r="AH82" i="15" s="1"/>
  <c r="Y82" i="15"/>
  <c r="X82" i="15"/>
  <c r="AF82" i="15" s="1"/>
  <c r="W82" i="15"/>
  <c r="V82" i="15"/>
  <c r="U82" i="15"/>
  <c r="T82" i="15"/>
  <c r="AA81" i="15"/>
  <c r="Z81" i="15"/>
  <c r="AH81" i="15" s="1"/>
  <c r="Y81" i="15"/>
  <c r="X81" i="15"/>
  <c r="AF81" i="15" s="1"/>
  <c r="W81" i="15"/>
  <c r="V81" i="15"/>
  <c r="U81" i="15"/>
  <c r="T81" i="15"/>
  <c r="AA80" i="15"/>
  <c r="Z80" i="15"/>
  <c r="AH80" i="15" s="1"/>
  <c r="Y80" i="15"/>
  <c r="X80" i="15"/>
  <c r="AF80" i="15" s="1"/>
  <c r="W80" i="15"/>
  <c r="V80" i="15"/>
  <c r="U80" i="15"/>
  <c r="T80" i="15"/>
  <c r="AA79" i="15"/>
  <c r="Z79" i="15"/>
  <c r="AH79" i="15" s="1"/>
  <c r="Y79" i="15"/>
  <c r="X79" i="15"/>
  <c r="AF79" i="15" s="1"/>
  <c r="W79" i="15"/>
  <c r="V79" i="15"/>
  <c r="U79" i="15"/>
  <c r="T79" i="15"/>
  <c r="AA78" i="15"/>
  <c r="Z78" i="15"/>
  <c r="AH78" i="15" s="1"/>
  <c r="Y78" i="15"/>
  <c r="X78" i="15"/>
  <c r="AF78" i="15" s="1"/>
  <c r="W78" i="15"/>
  <c r="V78" i="15"/>
  <c r="U78" i="15"/>
  <c r="T78" i="15"/>
  <c r="AA77" i="15"/>
  <c r="Z77" i="15"/>
  <c r="AH77" i="15" s="1"/>
  <c r="Y77" i="15"/>
  <c r="X77" i="15"/>
  <c r="AF77" i="15" s="1"/>
  <c r="W77" i="15"/>
  <c r="V77" i="15"/>
  <c r="U77" i="15"/>
  <c r="T77" i="15"/>
  <c r="AA76" i="15"/>
  <c r="Z76" i="15"/>
  <c r="AH76" i="15" s="1"/>
  <c r="Y76" i="15"/>
  <c r="X76" i="15"/>
  <c r="AF76" i="15" s="1"/>
  <c r="W76" i="15"/>
  <c r="V76" i="15"/>
  <c r="U76" i="15"/>
  <c r="T76" i="15"/>
  <c r="AA75" i="15"/>
  <c r="Z75" i="15"/>
  <c r="AH75" i="15" s="1"/>
  <c r="Y75" i="15"/>
  <c r="X75" i="15"/>
  <c r="AF75" i="15" s="1"/>
  <c r="W75" i="15"/>
  <c r="V75" i="15"/>
  <c r="U75" i="15"/>
  <c r="T75" i="15"/>
  <c r="AA74" i="15"/>
  <c r="Z74" i="15"/>
  <c r="AH74" i="15" s="1"/>
  <c r="Y74" i="15"/>
  <c r="X74" i="15"/>
  <c r="AF74" i="15" s="1"/>
  <c r="W74" i="15"/>
  <c r="V74" i="15"/>
  <c r="U74" i="15"/>
  <c r="T74" i="15"/>
  <c r="AA73" i="15"/>
  <c r="Z73" i="15"/>
  <c r="AH73" i="15" s="1"/>
  <c r="Y73" i="15"/>
  <c r="X73" i="15"/>
  <c r="AF73" i="15" s="1"/>
  <c r="W73" i="15"/>
  <c r="V73" i="15"/>
  <c r="U73" i="15"/>
  <c r="T73" i="15"/>
  <c r="AA72" i="15"/>
  <c r="Z72" i="15"/>
  <c r="AH72" i="15" s="1"/>
  <c r="Y72" i="15"/>
  <c r="X72" i="15"/>
  <c r="AF72" i="15" s="1"/>
  <c r="W72" i="15"/>
  <c r="V72" i="15"/>
  <c r="U72" i="15"/>
  <c r="T72" i="15"/>
  <c r="AA71" i="15"/>
  <c r="Z71" i="15"/>
  <c r="AH71" i="15" s="1"/>
  <c r="Y71" i="15"/>
  <c r="X71" i="15"/>
  <c r="AF71" i="15" s="1"/>
  <c r="W71" i="15"/>
  <c r="V71" i="15"/>
  <c r="U71" i="15"/>
  <c r="T71" i="15"/>
  <c r="AA70" i="15"/>
  <c r="Z70" i="15"/>
  <c r="AH70" i="15" s="1"/>
  <c r="Y70" i="15"/>
  <c r="X70" i="15"/>
  <c r="AF70" i="15" s="1"/>
  <c r="W70" i="15"/>
  <c r="V70" i="15"/>
  <c r="U70" i="15"/>
  <c r="T70" i="15"/>
  <c r="AA69" i="15"/>
  <c r="Z69" i="15"/>
  <c r="AH69" i="15" s="1"/>
  <c r="Y69" i="15"/>
  <c r="X69" i="15"/>
  <c r="AF69" i="15" s="1"/>
  <c r="W69" i="15"/>
  <c r="V69" i="15"/>
  <c r="U69" i="15"/>
  <c r="T69" i="15"/>
  <c r="AA68" i="15"/>
  <c r="Z68" i="15"/>
  <c r="AH68" i="15" s="1"/>
  <c r="Y68" i="15"/>
  <c r="X68" i="15"/>
  <c r="AF68" i="15" s="1"/>
  <c r="W68" i="15"/>
  <c r="V68" i="15"/>
  <c r="U68" i="15"/>
  <c r="T68" i="15"/>
  <c r="AA67" i="15"/>
  <c r="Z67" i="15"/>
  <c r="AH67" i="15" s="1"/>
  <c r="Y67" i="15"/>
  <c r="X67" i="15"/>
  <c r="AF67" i="15" s="1"/>
  <c r="W67" i="15"/>
  <c r="V67" i="15"/>
  <c r="U67" i="15"/>
  <c r="T67" i="15"/>
  <c r="AA66" i="15"/>
  <c r="Z66" i="15"/>
  <c r="AH66" i="15" s="1"/>
  <c r="Y66" i="15"/>
  <c r="X66" i="15"/>
  <c r="AF66" i="15" s="1"/>
  <c r="W66" i="15"/>
  <c r="V66" i="15"/>
  <c r="U66" i="15"/>
  <c r="T66" i="15"/>
  <c r="AA65" i="15"/>
  <c r="Z65" i="15"/>
  <c r="AH65" i="15" s="1"/>
  <c r="Y65" i="15"/>
  <c r="X65" i="15"/>
  <c r="AF65" i="15" s="1"/>
  <c r="W65" i="15"/>
  <c r="V65" i="15"/>
  <c r="U65" i="15"/>
  <c r="T65" i="15"/>
  <c r="AA64" i="15"/>
  <c r="Z64" i="15"/>
  <c r="AH64" i="15" s="1"/>
  <c r="Y64" i="15"/>
  <c r="X64" i="15"/>
  <c r="AF64" i="15" s="1"/>
  <c r="W64" i="15"/>
  <c r="V64" i="15"/>
  <c r="U64" i="15"/>
  <c r="T64" i="15"/>
  <c r="AA63" i="15"/>
  <c r="Z63" i="15"/>
  <c r="AH63" i="15" s="1"/>
  <c r="Y63" i="15"/>
  <c r="X63" i="15"/>
  <c r="AF63" i="15" s="1"/>
  <c r="W63" i="15"/>
  <c r="V63" i="15"/>
  <c r="U63" i="15"/>
  <c r="T63" i="15"/>
  <c r="AA62" i="15"/>
  <c r="Z62" i="15"/>
  <c r="AH62" i="15" s="1"/>
  <c r="Y62" i="15"/>
  <c r="X62" i="15"/>
  <c r="AF62" i="15" s="1"/>
  <c r="W62" i="15"/>
  <c r="V62" i="15"/>
  <c r="U62" i="15"/>
  <c r="T62" i="15"/>
  <c r="AA61" i="15"/>
  <c r="Z61" i="15"/>
  <c r="AH61" i="15" s="1"/>
  <c r="Y61" i="15"/>
  <c r="X61" i="15"/>
  <c r="AF61" i="15" s="1"/>
  <c r="W61" i="15"/>
  <c r="V61" i="15"/>
  <c r="U61" i="15"/>
  <c r="T61" i="15"/>
  <c r="AA60" i="15"/>
  <c r="Z60" i="15"/>
  <c r="AH60" i="15" s="1"/>
  <c r="Y60" i="15"/>
  <c r="X60" i="15"/>
  <c r="AF60" i="15" s="1"/>
  <c r="W60" i="15"/>
  <c r="V60" i="15"/>
  <c r="U60" i="15"/>
  <c r="T60" i="15"/>
  <c r="AA59" i="15"/>
  <c r="Z59" i="15"/>
  <c r="AH59" i="15" s="1"/>
  <c r="Y59" i="15"/>
  <c r="X59" i="15"/>
  <c r="AF59" i="15" s="1"/>
  <c r="W59" i="15"/>
  <c r="V59" i="15"/>
  <c r="U59" i="15"/>
  <c r="T59" i="15"/>
  <c r="AA58" i="15"/>
  <c r="Z58" i="15"/>
  <c r="AH58" i="15" s="1"/>
  <c r="Y58" i="15"/>
  <c r="X58" i="15"/>
  <c r="AF58" i="15" s="1"/>
  <c r="W58" i="15"/>
  <c r="V58" i="15"/>
  <c r="U58" i="15"/>
  <c r="T58" i="15"/>
  <c r="AA57" i="15"/>
  <c r="Z57" i="15"/>
  <c r="AH57" i="15" s="1"/>
  <c r="Y57" i="15"/>
  <c r="X57" i="15"/>
  <c r="AF57" i="15" s="1"/>
  <c r="W57" i="15"/>
  <c r="V57" i="15"/>
  <c r="U57" i="15"/>
  <c r="T57" i="15"/>
  <c r="AA56" i="15"/>
  <c r="Z56" i="15"/>
  <c r="AH56" i="15" s="1"/>
  <c r="Y56" i="15"/>
  <c r="X56" i="15"/>
  <c r="AF56" i="15" s="1"/>
  <c r="W56" i="15"/>
  <c r="V56" i="15"/>
  <c r="U56" i="15"/>
  <c r="T56" i="15"/>
  <c r="AA55" i="15"/>
  <c r="Z55" i="15"/>
  <c r="AH55" i="15" s="1"/>
  <c r="Y55" i="15"/>
  <c r="X55" i="15"/>
  <c r="AF55" i="15" s="1"/>
  <c r="W55" i="15"/>
  <c r="V55" i="15"/>
  <c r="U55" i="15"/>
  <c r="T55" i="15"/>
  <c r="AA54" i="15"/>
  <c r="Z54" i="15"/>
  <c r="AH54" i="15" s="1"/>
  <c r="Y54" i="15"/>
  <c r="X54" i="15"/>
  <c r="AF54" i="15" s="1"/>
  <c r="W54" i="15"/>
  <c r="V54" i="15"/>
  <c r="U54" i="15"/>
  <c r="T54" i="15"/>
  <c r="AA53" i="15"/>
  <c r="Z53" i="15"/>
  <c r="AH53" i="15" s="1"/>
  <c r="Y53" i="15"/>
  <c r="X53" i="15"/>
  <c r="AF53" i="15" s="1"/>
  <c r="W53" i="15"/>
  <c r="V53" i="15"/>
  <c r="U53" i="15"/>
  <c r="T53" i="15"/>
  <c r="AA52" i="15"/>
  <c r="Z52" i="15"/>
  <c r="AH52" i="15" s="1"/>
  <c r="Y52" i="15"/>
  <c r="X52" i="15"/>
  <c r="AF52" i="15" s="1"/>
  <c r="W52" i="15"/>
  <c r="V52" i="15"/>
  <c r="U52" i="15"/>
  <c r="T52" i="15"/>
  <c r="AA51" i="15"/>
  <c r="Z51" i="15"/>
  <c r="AH51" i="15" s="1"/>
  <c r="Y51" i="15"/>
  <c r="X51" i="15"/>
  <c r="AF51" i="15" s="1"/>
  <c r="W51" i="15"/>
  <c r="V51" i="15"/>
  <c r="U51" i="15"/>
  <c r="T51" i="15"/>
  <c r="AA50" i="15"/>
  <c r="Z50" i="15"/>
  <c r="AH50" i="15" s="1"/>
  <c r="Y50" i="15"/>
  <c r="X50" i="15"/>
  <c r="AF50" i="15" s="1"/>
  <c r="W50" i="15"/>
  <c r="V50" i="15"/>
  <c r="U50" i="15"/>
  <c r="T50" i="15"/>
  <c r="AA49" i="15"/>
  <c r="Z49" i="15"/>
  <c r="AH49" i="15" s="1"/>
  <c r="Y49" i="15"/>
  <c r="X49" i="15"/>
  <c r="AF49" i="15" s="1"/>
  <c r="W49" i="15"/>
  <c r="V49" i="15"/>
  <c r="U49" i="15"/>
  <c r="T49" i="15"/>
  <c r="AA48" i="15"/>
  <c r="Z48" i="15"/>
  <c r="AH48" i="15" s="1"/>
  <c r="Y48" i="15"/>
  <c r="X48" i="15"/>
  <c r="AF48" i="15" s="1"/>
  <c r="W48" i="15"/>
  <c r="V48" i="15"/>
  <c r="U48" i="15"/>
  <c r="T48" i="15"/>
  <c r="AA47" i="15"/>
  <c r="Z47" i="15"/>
  <c r="AH47" i="15" s="1"/>
  <c r="Y47" i="15"/>
  <c r="X47" i="15"/>
  <c r="AF47" i="15" s="1"/>
  <c r="W47" i="15"/>
  <c r="V47" i="15"/>
  <c r="U47" i="15"/>
  <c r="T47" i="15"/>
  <c r="AA46" i="15"/>
  <c r="Z46" i="15"/>
  <c r="AH46" i="15" s="1"/>
  <c r="Y46" i="15"/>
  <c r="X46" i="15"/>
  <c r="AF46" i="15" s="1"/>
  <c r="W46" i="15"/>
  <c r="V46" i="15"/>
  <c r="U46" i="15"/>
  <c r="T46" i="15"/>
  <c r="AA45" i="15"/>
  <c r="Z45" i="15"/>
  <c r="AH45" i="15" s="1"/>
  <c r="Y45" i="15"/>
  <c r="X45" i="15"/>
  <c r="AF45" i="15" s="1"/>
  <c r="W45" i="15"/>
  <c r="V45" i="15"/>
  <c r="U45" i="15"/>
  <c r="T45" i="15"/>
  <c r="AA44" i="15"/>
  <c r="Z44" i="15"/>
  <c r="AH44" i="15" s="1"/>
  <c r="Y44" i="15"/>
  <c r="X44" i="15"/>
  <c r="AF44" i="15" s="1"/>
  <c r="W44" i="15"/>
  <c r="V44" i="15"/>
  <c r="U44" i="15"/>
  <c r="T44" i="15"/>
  <c r="AA43" i="15"/>
  <c r="Z43" i="15"/>
  <c r="AH43" i="15" s="1"/>
  <c r="Y43" i="15"/>
  <c r="X43" i="15"/>
  <c r="AF43" i="15" s="1"/>
  <c r="W43" i="15"/>
  <c r="V43" i="15"/>
  <c r="U43" i="15"/>
  <c r="T43" i="15"/>
  <c r="AA42" i="15"/>
  <c r="Z42" i="15"/>
  <c r="AH42" i="15" s="1"/>
  <c r="Y42" i="15"/>
  <c r="X42" i="15"/>
  <c r="AF42" i="15" s="1"/>
  <c r="W42" i="15"/>
  <c r="V42" i="15"/>
  <c r="U42" i="15"/>
  <c r="T42" i="15"/>
  <c r="AA41" i="15"/>
  <c r="Z41" i="15"/>
  <c r="AH41" i="15" s="1"/>
  <c r="Y41" i="15"/>
  <c r="X41" i="15"/>
  <c r="AF41" i="15" s="1"/>
  <c r="W41" i="15"/>
  <c r="V41" i="15"/>
  <c r="U41" i="15"/>
  <c r="T41" i="15"/>
  <c r="AA40" i="15"/>
  <c r="Z40" i="15"/>
  <c r="AH40" i="15" s="1"/>
  <c r="Y40" i="15"/>
  <c r="X40" i="15"/>
  <c r="AF40" i="15" s="1"/>
  <c r="W40" i="15"/>
  <c r="V40" i="15"/>
  <c r="U40" i="15"/>
  <c r="T40" i="15"/>
  <c r="AA39" i="15"/>
  <c r="Z39" i="15"/>
  <c r="AH39" i="15" s="1"/>
  <c r="Y39" i="15"/>
  <c r="X39" i="15"/>
  <c r="AF39" i="15" s="1"/>
  <c r="W39" i="15"/>
  <c r="V39" i="15"/>
  <c r="U39" i="15"/>
  <c r="T39" i="15"/>
  <c r="AA38" i="15"/>
  <c r="Z38" i="15"/>
  <c r="AH38" i="15" s="1"/>
  <c r="Y38" i="15"/>
  <c r="X38" i="15"/>
  <c r="AF38" i="15" s="1"/>
  <c r="W38" i="15"/>
  <c r="V38" i="15"/>
  <c r="U38" i="15"/>
  <c r="T38" i="15"/>
  <c r="AA37" i="15"/>
  <c r="Z37" i="15"/>
  <c r="AH37" i="15" s="1"/>
  <c r="Y37" i="15"/>
  <c r="X37" i="15"/>
  <c r="AF37" i="15" s="1"/>
  <c r="W37" i="15"/>
  <c r="V37" i="15"/>
  <c r="U37" i="15"/>
  <c r="T37" i="15"/>
  <c r="AA36" i="15"/>
  <c r="Z36" i="15"/>
  <c r="AH36" i="15" s="1"/>
  <c r="Y36" i="15"/>
  <c r="X36" i="15"/>
  <c r="AF36" i="15" s="1"/>
  <c r="W36" i="15"/>
  <c r="V36" i="15"/>
  <c r="U36" i="15"/>
  <c r="T36" i="15"/>
  <c r="AA35" i="15"/>
  <c r="Z35" i="15"/>
  <c r="AH35" i="15" s="1"/>
  <c r="Y35" i="15"/>
  <c r="X35" i="15"/>
  <c r="AF35" i="15" s="1"/>
  <c r="W35" i="15"/>
  <c r="V35" i="15"/>
  <c r="U35" i="15"/>
  <c r="T35" i="15"/>
  <c r="AA34" i="15"/>
  <c r="Z34" i="15"/>
  <c r="AH34" i="15" s="1"/>
  <c r="Y34" i="15"/>
  <c r="X34" i="15"/>
  <c r="AF34" i="15" s="1"/>
  <c r="W34" i="15"/>
  <c r="V34" i="15"/>
  <c r="U34" i="15"/>
  <c r="T34" i="15"/>
  <c r="AA33" i="15"/>
  <c r="Z33" i="15"/>
  <c r="AH33" i="15" s="1"/>
  <c r="Y33" i="15"/>
  <c r="X33" i="15"/>
  <c r="AF33" i="15" s="1"/>
  <c r="W33" i="15"/>
  <c r="V33" i="15"/>
  <c r="U33" i="15"/>
  <c r="T33" i="15"/>
  <c r="AA32" i="15"/>
  <c r="Z32" i="15"/>
  <c r="AH32" i="15" s="1"/>
  <c r="Y32" i="15"/>
  <c r="X32" i="15"/>
  <c r="AF32" i="15" s="1"/>
  <c r="W32" i="15"/>
  <c r="V32" i="15"/>
  <c r="U32" i="15"/>
  <c r="T32" i="15"/>
  <c r="AA31" i="15"/>
  <c r="Z31" i="15"/>
  <c r="AH31" i="15" s="1"/>
  <c r="Y31" i="15"/>
  <c r="X31" i="15"/>
  <c r="AF31" i="15" s="1"/>
  <c r="W31" i="15"/>
  <c r="V31" i="15"/>
  <c r="U31" i="15"/>
  <c r="T31" i="15"/>
  <c r="AA30" i="15"/>
  <c r="Z30" i="15"/>
  <c r="AH30" i="15" s="1"/>
  <c r="Y30" i="15"/>
  <c r="X30" i="15"/>
  <c r="AF30" i="15" s="1"/>
  <c r="W30" i="15"/>
  <c r="V30" i="15"/>
  <c r="U30" i="15"/>
  <c r="T30" i="15"/>
  <c r="AA29" i="15"/>
  <c r="Z29" i="15"/>
  <c r="AH29" i="15" s="1"/>
  <c r="Y29" i="15"/>
  <c r="X29" i="15"/>
  <c r="AF29" i="15" s="1"/>
  <c r="W29" i="15"/>
  <c r="V29" i="15"/>
  <c r="U29" i="15"/>
  <c r="T29" i="15"/>
  <c r="AA28" i="15"/>
  <c r="Z28" i="15"/>
  <c r="AH28" i="15" s="1"/>
  <c r="Y28" i="15"/>
  <c r="X28" i="15"/>
  <c r="AF28" i="15" s="1"/>
  <c r="W28" i="15"/>
  <c r="V28" i="15"/>
  <c r="U28" i="15"/>
  <c r="T28" i="15"/>
  <c r="AA27" i="15"/>
  <c r="Z27" i="15"/>
  <c r="AH27" i="15" s="1"/>
  <c r="Y27" i="15"/>
  <c r="X27" i="15"/>
  <c r="AF27" i="15" s="1"/>
  <c r="W27" i="15"/>
  <c r="V27" i="15"/>
  <c r="U27" i="15"/>
  <c r="T27" i="15"/>
  <c r="AA26" i="15"/>
  <c r="Z26" i="15"/>
  <c r="AH26" i="15" s="1"/>
  <c r="Y26" i="15"/>
  <c r="X26" i="15"/>
  <c r="AF26" i="15" s="1"/>
  <c r="W26" i="15"/>
  <c r="V26" i="15"/>
  <c r="U26" i="15"/>
  <c r="T26" i="15"/>
  <c r="AA25" i="15"/>
  <c r="Z25" i="15"/>
  <c r="AH25" i="15" s="1"/>
  <c r="Y25" i="15"/>
  <c r="X25" i="15"/>
  <c r="AF25" i="15" s="1"/>
  <c r="W25" i="15"/>
  <c r="V25" i="15"/>
  <c r="U25" i="15"/>
  <c r="T25" i="15"/>
  <c r="AA24" i="15"/>
  <c r="Z24" i="15"/>
  <c r="AH24" i="15" s="1"/>
  <c r="Y24" i="15"/>
  <c r="X24" i="15"/>
  <c r="AF24" i="15" s="1"/>
  <c r="W24" i="15"/>
  <c r="V24" i="15"/>
  <c r="U24" i="15"/>
  <c r="T24" i="15"/>
  <c r="AA23" i="15"/>
  <c r="Z23" i="15"/>
  <c r="AH23" i="15" s="1"/>
  <c r="Y23" i="15"/>
  <c r="X23" i="15"/>
  <c r="AF23" i="15" s="1"/>
  <c r="W23" i="15"/>
  <c r="V23" i="15"/>
  <c r="U23" i="15"/>
  <c r="T23" i="15"/>
  <c r="AA22" i="15"/>
  <c r="Z22" i="15"/>
  <c r="AH22" i="15" s="1"/>
  <c r="Y22" i="15"/>
  <c r="X22" i="15"/>
  <c r="AF22" i="15" s="1"/>
  <c r="W22" i="15"/>
  <c r="V22" i="15"/>
  <c r="U22" i="15"/>
  <c r="T22" i="15"/>
  <c r="AA21" i="15"/>
  <c r="Z21" i="15"/>
  <c r="AH21" i="15" s="1"/>
  <c r="Y21" i="15"/>
  <c r="X21" i="15"/>
  <c r="AF21" i="15" s="1"/>
  <c r="W21" i="15"/>
  <c r="V21" i="15"/>
  <c r="U21" i="15"/>
  <c r="T21" i="15"/>
  <c r="AA20" i="15"/>
  <c r="Z20" i="15"/>
  <c r="AH20" i="15" s="1"/>
  <c r="Y20" i="15"/>
  <c r="X20" i="15"/>
  <c r="AF20" i="15" s="1"/>
  <c r="W20" i="15"/>
  <c r="V20" i="15"/>
  <c r="U20" i="15"/>
  <c r="T20" i="15"/>
  <c r="AA19" i="15"/>
  <c r="Z19" i="15"/>
  <c r="AH19" i="15" s="1"/>
  <c r="Y19" i="15"/>
  <c r="X19" i="15"/>
  <c r="AF19" i="15" s="1"/>
  <c r="W19" i="15"/>
  <c r="V19" i="15"/>
  <c r="U19" i="15"/>
  <c r="T19" i="15"/>
  <c r="AA18" i="15"/>
  <c r="Z18" i="15"/>
  <c r="AH18" i="15" s="1"/>
  <c r="Y18" i="15"/>
  <c r="X18" i="15"/>
  <c r="AF18" i="15" s="1"/>
  <c r="W18" i="15"/>
  <c r="V18" i="15"/>
  <c r="U18" i="15"/>
  <c r="T18" i="15"/>
  <c r="AA17" i="15"/>
  <c r="Z17" i="15"/>
  <c r="AH17" i="15" s="1"/>
  <c r="Y17" i="15"/>
  <c r="X17" i="15"/>
  <c r="AF17" i="15" s="1"/>
  <c r="W17" i="15"/>
  <c r="V17" i="15"/>
  <c r="U17" i="15"/>
  <c r="T17" i="15"/>
  <c r="AA16" i="15"/>
  <c r="Z16" i="15"/>
  <c r="AH16" i="15" s="1"/>
  <c r="Y16" i="15"/>
  <c r="X16" i="15"/>
  <c r="AF16" i="15" s="1"/>
  <c r="W16" i="15"/>
  <c r="V16" i="15"/>
  <c r="U16" i="15"/>
  <c r="T16" i="15"/>
  <c r="AA15" i="15"/>
  <c r="Z15" i="15"/>
  <c r="AH15" i="15" s="1"/>
  <c r="Y15" i="15"/>
  <c r="X15" i="15"/>
  <c r="AF15" i="15" s="1"/>
  <c r="W15" i="15"/>
  <c r="V15" i="15"/>
  <c r="U15" i="15"/>
  <c r="T15" i="15"/>
  <c r="AA14" i="15"/>
  <c r="Z14" i="15"/>
  <c r="AH14" i="15" s="1"/>
  <c r="Y14" i="15"/>
  <c r="X14" i="15"/>
  <c r="AF14" i="15" s="1"/>
  <c r="W14" i="15"/>
  <c r="V14" i="15"/>
  <c r="U14" i="15"/>
  <c r="T14" i="15"/>
  <c r="AA13" i="15"/>
  <c r="Z13" i="15"/>
  <c r="AH13" i="15" s="1"/>
  <c r="Y13" i="15"/>
  <c r="X13" i="15"/>
  <c r="AF13" i="15" s="1"/>
  <c r="W13" i="15"/>
  <c r="V13" i="15"/>
  <c r="U13" i="15"/>
  <c r="T13" i="15"/>
  <c r="AA12" i="15"/>
  <c r="Z12" i="15"/>
  <c r="AH12" i="15" s="1"/>
  <c r="Y12" i="15"/>
  <c r="X12" i="15"/>
  <c r="AF12" i="15" s="1"/>
  <c r="W12" i="15"/>
  <c r="V12" i="15"/>
  <c r="U12" i="15"/>
  <c r="T12" i="15"/>
  <c r="AA11" i="15"/>
  <c r="Z11" i="15"/>
  <c r="AH11" i="15" s="1"/>
  <c r="Y11" i="15"/>
  <c r="X11" i="15"/>
  <c r="AF11" i="15" s="1"/>
  <c r="W11" i="15"/>
  <c r="V11" i="15"/>
  <c r="U11" i="15"/>
  <c r="T11" i="15"/>
  <c r="AA10" i="15"/>
  <c r="Z10" i="15"/>
  <c r="AH10" i="15" s="1"/>
  <c r="Y10" i="15"/>
  <c r="X10" i="15"/>
  <c r="AF10" i="15" s="1"/>
  <c r="W10" i="15"/>
  <c r="V10" i="15"/>
  <c r="U10" i="15"/>
  <c r="T10" i="15"/>
  <c r="AA9" i="15"/>
  <c r="Z9" i="15"/>
  <c r="AH9" i="15" s="1"/>
  <c r="Y9" i="15"/>
  <c r="X9" i="15"/>
  <c r="AF9" i="15" s="1"/>
  <c r="W9" i="15"/>
  <c r="V9" i="15"/>
  <c r="U9" i="15"/>
  <c r="T9" i="15"/>
  <c r="AA8" i="15"/>
  <c r="Z8" i="15"/>
  <c r="AH8" i="15" s="1"/>
  <c r="Y8" i="15"/>
  <c r="X8" i="15"/>
  <c r="AF8" i="15" s="1"/>
  <c r="W8" i="15"/>
  <c r="V8" i="15"/>
  <c r="U8" i="15"/>
  <c r="T8" i="15"/>
  <c r="AA7" i="15"/>
  <c r="Z7" i="15"/>
  <c r="AH7" i="15" s="1"/>
  <c r="Y7" i="15"/>
  <c r="X7" i="15"/>
  <c r="AF7" i="15" s="1"/>
  <c r="W7" i="15"/>
  <c r="V7" i="15"/>
  <c r="U7" i="15"/>
  <c r="T7" i="15"/>
  <c r="AA6" i="15"/>
  <c r="Z6" i="15"/>
  <c r="AH6" i="15" s="1"/>
  <c r="Y6" i="15"/>
  <c r="X6" i="15"/>
  <c r="AF6" i="15" s="1"/>
  <c r="W6" i="15"/>
  <c r="V6" i="15"/>
  <c r="U6" i="15"/>
  <c r="T6" i="15"/>
  <c r="AA5" i="15"/>
  <c r="Z5" i="15"/>
  <c r="AH5" i="15" s="1"/>
  <c r="Y5" i="15"/>
  <c r="X5" i="15"/>
  <c r="AF5" i="15" s="1"/>
  <c r="W5" i="15"/>
  <c r="V5" i="15"/>
  <c r="U5" i="15"/>
  <c r="T5" i="15"/>
  <c r="AA4" i="15"/>
  <c r="Z4" i="15"/>
  <c r="AH4" i="15" s="1"/>
  <c r="Y4" i="15"/>
  <c r="X4" i="15"/>
  <c r="AF4" i="15" s="1"/>
  <c r="W4" i="15"/>
  <c r="V4" i="15"/>
  <c r="U4" i="15"/>
  <c r="T4" i="15"/>
  <c r="AA3" i="15"/>
  <c r="Z3" i="15"/>
  <c r="AH3" i="15" s="1"/>
  <c r="Y3" i="15"/>
  <c r="X3" i="15"/>
  <c r="AF3" i="15" s="1"/>
  <c r="W3" i="15"/>
  <c r="V3" i="15"/>
  <c r="U3" i="15"/>
  <c r="T3" i="15"/>
  <c r="AA2" i="15"/>
  <c r="Z2" i="15"/>
  <c r="AH2" i="15" s="1"/>
  <c r="Y2" i="15"/>
  <c r="X2" i="15"/>
  <c r="AF2" i="15" s="1"/>
  <c r="W2" i="15"/>
  <c r="V2" i="15"/>
  <c r="U2" i="15"/>
  <c r="T2" i="15"/>
  <c r="K365" i="15"/>
  <c r="J365" i="15"/>
  <c r="I365" i="15"/>
  <c r="H365" i="15"/>
  <c r="G365" i="15"/>
  <c r="F365" i="15"/>
  <c r="E365" i="15"/>
  <c r="D365" i="15"/>
  <c r="K364" i="15"/>
  <c r="J364" i="15"/>
  <c r="I364" i="15"/>
  <c r="H364" i="15"/>
  <c r="G364" i="15"/>
  <c r="F364" i="15"/>
  <c r="E364" i="15"/>
  <c r="D364" i="15"/>
  <c r="K363" i="15"/>
  <c r="J363" i="15"/>
  <c r="I363" i="15"/>
  <c r="H363" i="15"/>
  <c r="G363" i="15"/>
  <c r="F363" i="15"/>
  <c r="E363" i="15"/>
  <c r="D363" i="15"/>
  <c r="K362" i="15"/>
  <c r="J362" i="15"/>
  <c r="I362" i="15"/>
  <c r="H362" i="15"/>
  <c r="G362" i="15"/>
  <c r="F362" i="15"/>
  <c r="E362" i="15"/>
  <c r="D362" i="15"/>
  <c r="K361" i="15"/>
  <c r="J361" i="15"/>
  <c r="I361" i="15"/>
  <c r="H361" i="15"/>
  <c r="G361" i="15"/>
  <c r="F361" i="15"/>
  <c r="E361" i="15"/>
  <c r="D361" i="15"/>
  <c r="K360" i="15"/>
  <c r="J360" i="15"/>
  <c r="I360" i="15"/>
  <c r="H360" i="15"/>
  <c r="G360" i="15"/>
  <c r="F360" i="15"/>
  <c r="E360" i="15"/>
  <c r="D360" i="15"/>
  <c r="K359" i="15"/>
  <c r="J359" i="15"/>
  <c r="I359" i="15"/>
  <c r="H359" i="15"/>
  <c r="G359" i="15"/>
  <c r="F359" i="15"/>
  <c r="E359" i="15"/>
  <c r="D359" i="15"/>
  <c r="K358" i="15"/>
  <c r="J358" i="15"/>
  <c r="I358" i="15"/>
  <c r="H358" i="15"/>
  <c r="G358" i="15"/>
  <c r="F358" i="15"/>
  <c r="E358" i="15"/>
  <c r="D358" i="15"/>
  <c r="K357" i="15"/>
  <c r="J357" i="15"/>
  <c r="I357" i="15"/>
  <c r="H357" i="15"/>
  <c r="G357" i="15"/>
  <c r="F357" i="15"/>
  <c r="E357" i="15"/>
  <c r="D357" i="15"/>
  <c r="K356" i="15"/>
  <c r="J356" i="15"/>
  <c r="I356" i="15"/>
  <c r="H356" i="15"/>
  <c r="G356" i="15"/>
  <c r="F356" i="15"/>
  <c r="E356" i="15"/>
  <c r="D356" i="15"/>
  <c r="K355" i="15"/>
  <c r="J355" i="15"/>
  <c r="I355" i="15"/>
  <c r="H355" i="15"/>
  <c r="G355" i="15"/>
  <c r="F355" i="15"/>
  <c r="E355" i="15"/>
  <c r="D355" i="15"/>
  <c r="K354" i="15"/>
  <c r="J354" i="15"/>
  <c r="I354" i="15"/>
  <c r="H354" i="15"/>
  <c r="G354" i="15"/>
  <c r="F354" i="15"/>
  <c r="E354" i="15"/>
  <c r="D354" i="15"/>
  <c r="K353" i="15"/>
  <c r="J353" i="15"/>
  <c r="I353" i="15"/>
  <c r="H353" i="15"/>
  <c r="G353" i="15"/>
  <c r="F353" i="15"/>
  <c r="E353" i="15"/>
  <c r="D353" i="15"/>
  <c r="K352" i="15"/>
  <c r="J352" i="15"/>
  <c r="I352" i="15"/>
  <c r="H352" i="15"/>
  <c r="G352" i="15"/>
  <c r="F352" i="15"/>
  <c r="E352" i="15"/>
  <c r="D352" i="15"/>
  <c r="K351" i="15"/>
  <c r="J351" i="15"/>
  <c r="I351" i="15"/>
  <c r="H351" i="15"/>
  <c r="G351" i="15"/>
  <c r="F351" i="15"/>
  <c r="E351" i="15"/>
  <c r="D351" i="15"/>
  <c r="K350" i="15"/>
  <c r="J350" i="15"/>
  <c r="I350" i="15"/>
  <c r="H350" i="15"/>
  <c r="G350" i="15"/>
  <c r="F350" i="15"/>
  <c r="E350" i="15"/>
  <c r="D350" i="15"/>
  <c r="K349" i="15"/>
  <c r="J349" i="15"/>
  <c r="I349" i="15"/>
  <c r="H349" i="15"/>
  <c r="G349" i="15"/>
  <c r="F349" i="15"/>
  <c r="E349" i="15"/>
  <c r="D349" i="15"/>
  <c r="K348" i="15"/>
  <c r="J348" i="15"/>
  <c r="I348" i="15"/>
  <c r="H348" i="15"/>
  <c r="G348" i="15"/>
  <c r="F348" i="15"/>
  <c r="E348" i="15"/>
  <c r="D348" i="15"/>
  <c r="K347" i="15"/>
  <c r="J347" i="15"/>
  <c r="I347" i="15"/>
  <c r="H347" i="15"/>
  <c r="G347" i="15"/>
  <c r="F347" i="15"/>
  <c r="E347" i="15"/>
  <c r="D347" i="15"/>
  <c r="K346" i="15"/>
  <c r="J346" i="15"/>
  <c r="I346" i="15"/>
  <c r="H346" i="15"/>
  <c r="G346" i="15"/>
  <c r="F346" i="15"/>
  <c r="E346" i="15"/>
  <c r="D346" i="15"/>
  <c r="K345" i="15"/>
  <c r="J345" i="15"/>
  <c r="I345" i="15"/>
  <c r="H345" i="15"/>
  <c r="G345" i="15"/>
  <c r="F345" i="15"/>
  <c r="E345" i="15"/>
  <c r="D345" i="15"/>
  <c r="K344" i="15"/>
  <c r="J344" i="15"/>
  <c r="I344" i="15"/>
  <c r="H344" i="15"/>
  <c r="G344" i="15"/>
  <c r="F344" i="15"/>
  <c r="E344" i="15"/>
  <c r="D344" i="15"/>
  <c r="K343" i="15"/>
  <c r="J343" i="15"/>
  <c r="I343" i="15"/>
  <c r="H343" i="15"/>
  <c r="G343" i="15"/>
  <c r="F343" i="15"/>
  <c r="E343" i="15"/>
  <c r="D343" i="15"/>
  <c r="K342" i="15"/>
  <c r="J342" i="15"/>
  <c r="I342" i="15"/>
  <c r="H342" i="15"/>
  <c r="G342" i="15"/>
  <c r="F342" i="15"/>
  <c r="E342" i="15"/>
  <c r="D342" i="15"/>
  <c r="K341" i="15"/>
  <c r="J341" i="15"/>
  <c r="I341" i="15"/>
  <c r="H341" i="15"/>
  <c r="G341" i="15"/>
  <c r="F341" i="15"/>
  <c r="E341" i="15"/>
  <c r="D341" i="15"/>
  <c r="K340" i="15"/>
  <c r="J340" i="15"/>
  <c r="I340" i="15"/>
  <c r="H340" i="15"/>
  <c r="G340" i="15"/>
  <c r="F340" i="15"/>
  <c r="E340" i="15"/>
  <c r="D340" i="15"/>
  <c r="K339" i="15"/>
  <c r="J339" i="15"/>
  <c r="I339" i="15"/>
  <c r="H339" i="15"/>
  <c r="G339" i="15"/>
  <c r="F339" i="15"/>
  <c r="E339" i="15"/>
  <c r="D339" i="15"/>
  <c r="K338" i="15"/>
  <c r="J338" i="15"/>
  <c r="I338" i="15"/>
  <c r="H338" i="15"/>
  <c r="G338" i="15"/>
  <c r="F338" i="15"/>
  <c r="E338" i="15"/>
  <c r="D338" i="15"/>
  <c r="K337" i="15"/>
  <c r="J337" i="15"/>
  <c r="I337" i="15"/>
  <c r="H337" i="15"/>
  <c r="G337" i="15"/>
  <c r="F337" i="15"/>
  <c r="E337" i="15"/>
  <c r="D337" i="15"/>
  <c r="K336" i="15"/>
  <c r="J336" i="15"/>
  <c r="I336" i="15"/>
  <c r="H336" i="15"/>
  <c r="G336" i="15"/>
  <c r="F336" i="15"/>
  <c r="E336" i="15"/>
  <c r="D336" i="15"/>
  <c r="K335" i="15"/>
  <c r="J335" i="15"/>
  <c r="I335" i="15"/>
  <c r="H335" i="15"/>
  <c r="G335" i="15"/>
  <c r="F335" i="15"/>
  <c r="E335" i="15"/>
  <c r="D335" i="15"/>
  <c r="K334" i="15"/>
  <c r="J334" i="15"/>
  <c r="I334" i="15"/>
  <c r="H334" i="15"/>
  <c r="G334" i="15"/>
  <c r="F334" i="15"/>
  <c r="E334" i="15"/>
  <c r="D334" i="15"/>
  <c r="K333" i="15"/>
  <c r="J333" i="15"/>
  <c r="I333" i="15"/>
  <c r="H333" i="15"/>
  <c r="G333" i="15"/>
  <c r="F333" i="15"/>
  <c r="E333" i="15"/>
  <c r="D333" i="15"/>
  <c r="K332" i="15"/>
  <c r="J332" i="15"/>
  <c r="I332" i="15"/>
  <c r="H332" i="15"/>
  <c r="G332" i="15"/>
  <c r="F332" i="15"/>
  <c r="E332" i="15"/>
  <c r="D332" i="15"/>
  <c r="K331" i="15"/>
  <c r="J331" i="15"/>
  <c r="I331" i="15"/>
  <c r="H331" i="15"/>
  <c r="G331" i="15"/>
  <c r="F331" i="15"/>
  <c r="E331" i="15"/>
  <c r="D331" i="15"/>
  <c r="K330" i="15"/>
  <c r="J330" i="15"/>
  <c r="I330" i="15"/>
  <c r="H330" i="15"/>
  <c r="G330" i="15"/>
  <c r="F330" i="15"/>
  <c r="E330" i="15"/>
  <c r="D330" i="15"/>
  <c r="K329" i="15"/>
  <c r="J329" i="15"/>
  <c r="I329" i="15"/>
  <c r="H329" i="15"/>
  <c r="G329" i="15"/>
  <c r="F329" i="15"/>
  <c r="E329" i="15"/>
  <c r="D329" i="15"/>
  <c r="K328" i="15"/>
  <c r="J328" i="15"/>
  <c r="I328" i="15"/>
  <c r="H328" i="15"/>
  <c r="G328" i="15"/>
  <c r="F328" i="15"/>
  <c r="E328" i="15"/>
  <c r="D328" i="15"/>
  <c r="K327" i="15"/>
  <c r="J327" i="15"/>
  <c r="I327" i="15"/>
  <c r="H327" i="15"/>
  <c r="G327" i="15"/>
  <c r="F327" i="15"/>
  <c r="E327" i="15"/>
  <c r="D327" i="15"/>
  <c r="K326" i="15"/>
  <c r="J326" i="15"/>
  <c r="I326" i="15"/>
  <c r="H326" i="15"/>
  <c r="G326" i="15"/>
  <c r="F326" i="15"/>
  <c r="E326" i="15"/>
  <c r="D326" i="15"/>
  <c r="K325" i="15"/>
  <c r="J325" i="15"/>
  <c r="I325" i="15"/>
  <c r="H325" i="15"/>
  <c r="G325" i="15"/>
  <c r="F325" i="15"/>
  <c r="E325" i="15"/>
  <c r="D325" i="15"/>
  <c r="K324" i="15"/>
  <c r="J324" i="15"/>
  <c r="I324" i="15"/>
  <c r="H324" i="15"/>
  <c r="G324" i="15"/>
  <c r="F324" i="15"/>
  <c r="E324" i="15"/>
  <c r="D324" i="15"/>
  <c r="K323" i="15"/>
  <c r="J323" i="15"/>
  <c r="I323" i="15"/>
  <c r="H323" i="15"/>
  <c r="G323" i="15"/>
  <c r="F323" i="15"/>
  <c r="E323" i="15"/>
  <c r="D323" i="15"/>
  <c r="K322" i="15"/>
  <c r="J322" i="15"/>
  <c r="I322" i="15"/>
  <c r="H322" i="15"/>
  <c r="G322" i="15"/>
  <c r="F322" i="15"/>
  <c r="E322" i="15"/>
  <c r="D322" i="15"/>
  <c r="K321" i="15"/>
  <c r="J321" i="15"/>
  <c r="I321" i="15"/>
  <c r="H321" i="15"/>
  <c r="G321" i="15"/>
  <c r="F321" i="15"/>
  <c r="E321" i="15"/>
  <c r="D321" i="15"/>
  <c r="K320" i="15"/>
  <c r="J320" i="15"/>
  <c r="I320" i="15"/>
  <c r="H320" i="15"/>
  <c r="G320" i="15"/>
  <c r="F320" i="15"/>
  <c r="E320" i="15"/>
  <c r="D320" i="15"/>
  <c r="K319" i="15"/>
  <c r="J319" i="15"/>
  <c r="I319" i="15"/>
  <c r="H319" i="15"/>
  <c r="G319" i="15"/>
  <c r="F319" i="15"/>
  <c r="E319" i="15"/>
  <c r="D319" i="15"/>
  <c r="K318" i="15"/>
  <c r="J318" i="15"/>
  <c r="I318" i="15"/>
  <c r="H318" i="15"/>
  <c r="G318" i="15"/>
  <c r="F318" i="15"/>
  <c r="E318" i="15"/>
  <c r="D318" i="15"/>
  <c r="K317" i="15"/>
  <c r="J317" i="15"/>
  <c r="I317" i="15"/>
  <c r="H317" i="15"/>
  <c r="G317" i="15"/>
  <c r="F317" i="15"/>
  <c r="E317" i="15"/>
  <c r="D317" i="15"/>
  <c r="K316" i="15"/>
  <c r="J316" i="15"/>
  <c r="I316" i="15"/>
  <c r="H316" i="15"/>
  <c r="G316" i="15"/>
  <c r="F316" i="15"/>
  <c r="E316" i="15"/>
  <c r="D316" i="15"/>
  <c r="K315" i="15"/>
  <c r="J315" i="15"/>
  <c r="I315" i="15"/>
  <c r="H315" i="15"/>
  <c r="G315" i="15"/>
  <c r="F315" i="15"/>
  <c r="E315" i="15"/>
  <c r="D315" i="15"/>
  <c r="K314" i="15"/>
  <c r="J314" i="15"/>
  <c r="I314" i="15"/>
  <c r="H314" i="15"/>
  <c r="G314" i="15"/>
  <c r="F314" i="15"/>
  <c r="E314" i="15"/>
  <c r="D314" i="15"/>
  <c r="K313" i="15"/>
  <c r="J313" i="15"/>
  <c r="I313" i="15"/>
  <c r="H313" i="15"/>
  <c r="G313" i="15"/>
  <c r="F313" i="15"/>
  <c r="E313" i="15"/>
  <c r="D313" i="15"/>
  <c r="K312" i="15"/>
  <c r="J312" i="15"/>
  <c r="I312" i="15"/>
  <c r="H312" i="15"/>
  <c r="G312" i="15"/>
  <c r="F312" i="15"/>
  <c r="E312" i="15"/>
  <c r="D312" i="15"/>
  <c r="K311" i="15"/>
  <c r="J311" i="15"/>
  <c r="I311" i="15"/>
  <c r="H311" i="15"/>
  <c r="G311" i="15"/>
  <c r="F311" i="15"/>
  <c r="E311" i="15"/>
  <c r="D311" i="15"/>
  <c r="K310" i="15"/>
  <c r="J310" i="15"/>
  <c r="I310" i="15"/>
  <c r="H310" i="15"/>
  <c r="G310" i="15"/>
  <c r="F310" i="15"/>
  <c r="E310" i="15"/>
  <c r="D310" i="15"/>
  <c r="K309" i="15"/>
  <c r="J309" i="15"/>
  <c r="I309" i="15"/>
  <c r="H309" i="15"/>
  <c r="G309" i="15"/>
  <c r="F309" i="15"/>
  <c r="E309" i="15"/>
  <c r="D309" i="15"/>
  <c r="K308" i="15"/>
  <c r="J308" i="15"/>
  <c r="I308" i="15"/>
  <c r="H308" i="15"/>
  <c r="G308" i="15"/>
  <c r="F308" i="15"/>
  <c r="E308" i="15"/>
  <c r="D308" i="15"/>
  <c r="K307" i="15"/>
  <c r="J307" i="15"/>
  <c r="I307" i="15"/>
  <c r="H307" i="15"/>
  <c r="G307" i="15"/>
  <c r="F307" i="15"/>
  <c r="E307" i="15"/>
  <c r="D307" i="15"/>
  <c r="K306" i="15"/>
  <c r="J306" i="15"/>
  <c r="I306" i="15"/>
  <c r="H306" i="15"/>
  <c r="G306" i="15"/>
  <c r="F306" i="15"/>
  <c r="E306" i="15"/>
  <c r="D306" i="15"/>
  <c r="K305" i="15"/>
  <c r="J305" i="15"/>
  <c r="I305" i="15"/>
  <c r="H305" i="15"/>
  <c r="G305" i="15"/>
  <c r="F305" i="15"/>
  <c r="E305" i="15"/>
  <c r="D305" i="15"/>
  <c r="K304" i="15"/>
  <c r="J304" i="15"/>
  <c r="I304" i="15"/>
  <c r="H304" i="15"/>
  <c r="G304" i="15"/>
  <c r="F304" i="15"/>
  <c r="E304" i="15"/>
  <c r="D304" i="15"/>
  <c r="K303" i="15"/>
  <c r="J303" i="15"/>
  <c r="I303" i="15"/>
  <c r="H303" i="15"/>
  <c r="G303" i="15"/>
  <c r="F303" i="15"/>
  <c r="E303" i="15"/>
  <c r="D303" i="15"/>
  <c r="K302" i="15"/>
  <c r="J302" i="15"/>
  <c r="I302" i="15"/>
  <c r="H302" i="15"/>
  <c r="G302" i="15"/>
  <c r="F302" i="15"/>
  <c r="E302" i="15"/>
  <c r="D302" i="15"/>
  <c r="K301" i="15"/>
  <c r="J301" i="15"/>
  <c r="I301" i="15"/>
  <c r="H301" i="15"/>
  <c r="G301" i="15"/>
  <c r="F301" i="15"/>
  <c r="E301" i="15"/>
  <c r="D301" i="15"/>
  <c r="K300" i="15"/>
  <c r="J300" i="15"/>
  <c r="I300" i="15"/>
  <c r="H300" i="15"/>
  <c r="G300" i="15"/>
  <c r="F300" i="15"/>
  <c r="E300" i="15"/>
  <c r="D300" i="15"/>
  <c r="K299" i="15"/>
  <c r="J299" i="15"/>
  <c r="I299" i="15"/>
  <c r="H299" i="15"/>
  <c r="G299" i="15"/>
  <c r="F299" i="15"/>
  <c r="E299" i="15"/>
  <c r="D299" i="15"/>
  <c r="K298" i="15"/>
  <c r="J298" i="15"/>
  <c r="I298" i="15"/>
  <c r="H298" i="15"/>
  <c r="G298" i="15"/>
  <c r="F298" i="15"/>
  <c r="E298" i="15"/>
  <c r="D298" i="15"/>
  <c r="K297" i="15"/>
  <c r="J297" i="15"/>
  <c r="I297" i="15"/>
  <c r="H297" i="15"/>
  <c r="G297" i="15"/>
  <c r="F297" i="15"/>
  <c r="E297" i="15"/>
  <c r="D297" i="15"/>
  <c r="K296" i="15"/>
  <c r="J296" i="15"/>
  <c r="I296" i="15"/>
  <c r="H296" i="15"/>
  <c r="G296" i="15"/>
  <c r="F296" i="15"/>
  <c r="E296" i="15"/>
  <c r="D296" i="15"/>
  <c r="K295" i="15"/>
  <c r="J295" i="15"/>
  <c r="I295" i="15"/>
  <c r="H295" i="15"/>
  <c r="G295" i="15"/>
  <c r="F295" i="15"/>
  <c r="E295" i="15"/>
  <c r="D295" i="15"/>
  <c r="K294" i="15"/>
  <c r="J294" i="15"/>
  <c r="I294" i="15"/>
  <c r="H294" i="15"/>
  <c r="G294" i="15"/>
  <c r="F294" i="15"/>
  <c r="E294" i="15"/>
  <c r="D294" i="15"/>
  <c r="K293" i="15"/>
  <c r="J293" i="15"/>
  <c r="I293" i="15"/>
  <c r="H293" i="15"/>
  <c r="G293" i="15"/>
  <c r="F293" i="15"/>
  <c r="E293" i="15"/>
  <c r="D293" i="15"/>
  <c r="K292" i="15"/>
  <c r="J292" i="15"/>
  <c r="I292" i="15"/>
  <c r="H292" i="15"/>
  <c r="G292" i="15"/>
  <c r="F292" i="15"/>
  <c r="E292" i="15"/>
  <c r="D292" i="15"/>
  <c r="K291" i="15"/>
  <c r="J291" i="15"/>
  <c r="I291" i="15"/>
  <c r="H291" i="15"/>
  <c r="G291" i="15"/>
  <c r="F291" i="15"/>
  <c r="E291" i="15"/>
  <c r="D291" i="15"/>
  <c r="K290" i="15"/>
  <c r="J290" i="15"/>
  <c r="I290" i="15"/>
  <c r="H290" i="15"/>
  <c r="G290" i="15"/>
  <c r="F290" i="15"/>
  <c r="E290" i="15"/>
  <c r="D290" i="15"/>
  <c r="K289" i="15"/>
  <c r="J289" i="15"/>
  <c r="I289" i="15"/>
  <c r="H289" i="15"/>
  <c r="G289" i="15"/>
  <c r="F289" i="15"/>
  <c r="E289" i="15"/>
  <c r="D289" i="15"/>
  <c r="K288" i="15"/>
  <c r="J288" i="15"/>
  <c r="I288" i="15"/>
  <c r="H288" i="15"/>
  <c r="G288" i="15"/>
  <c r="F288" i="15"/>
  <c r="E288" i="15"/>
  <c r="D288" i="15"/>
  <c r="K287" i="15"/>
  <c r="J287" i="15"/>
  <c r="I287" i="15"/>
  <c r="H287" i="15"/>
  <c r="G287" i="15"/>
  <c r="F287" i="15"/>
  <c r="E287" i="15"/>
  <c r="D287" i="15"/>
  <c r="K286" i="15"/>
  <c r="J286" i="15"/>
  <c r="I286" i="15"/>
  <c r="H286" i="15"/>
  <c r="G286" i="15"/>
  <c r="F286" i="15"/>
  <c r="E286" i="15"/>
  <c r="D286" i="15"/>
  <c r="K285" i="15"/>
  <c r="J285" i="15"/>
  <c r="I285" i="15"/>
  <c r="H285" i="15"/>
  <c r="G285" i="15"/>
  <c r="F285" i="15"/>
  <c r="E285" i="15"/>
  <c r="D285" i="15"/>
  <c r="K284" i="15"/>
  <c r="J284" i="15"/>
  <c r="I284" i="15"/>
  <c r="H284" i="15"/>
  <c r="G284" i="15"/>
  <c r="F284" i="15"/>
  <c r="E284" i="15"/>
  <c r="D284" i="15"/>
  <c r="K283" i="15"/>
  <c r="J283" i="15"/>
  <c r="I283" i="15"/>
  <c r="H283" i="15"/>
  <c r="G283" i="15"/>
  <c r="F283" i="15"/>
  <c r="E283" i="15"/>
  <c r="D283" i="15"/>
  <c r="K282" i="15"/>
  <c r="J282" i="15"/>
  <c r="I282" i="15"/>
  <c r="H282" i="15"/>
  <c r="G282" i="15"/>
  <c r="F282" i="15"/>
  <c r="E282" i="15"/>
  <c r="D282" i="15"/>
  <c r="K281" i="15"/>
  <c r="J281" i="15"/>
  <c r="I281" i="15"/>
  <c r="H281" i="15"/>
  <c r="G281" i="15"/>
  <c r="F281" i="15"/>
  <c r="E281" i="15"/>
  <c r="D281" i="15"/>
  <c r="K280" i="15"/>
  <c r="J280" i="15"/>
  <c r="I280" i="15"/>
  <c r="H280" i="15"/>
  <c r="G280" i="15"/>
  <c r="F280" i="15"/>
  <c r="E280" i="15"/>
  <c r="D280" i="15"/>
  <c r="K279" i="15"/>
  <c r="J279" i="15"/>
  <c r="I279" i="15"/>
  <c r="H279" i="15"/>
  <c r="G279" i="15"/>
  <c r="F279" i="15"/>
  <c r="E279" i="15"/>
  <c r="D279" i="15"/>
  <c r="K278" i="15"/>
  <c r="J278" i="15"/>
  <c r="I278" i="15"/>
  <c r="H278" i="15"/>
  <c r="G278" i="15"/>
  <c r="F278" i="15"/>
  <c r="E278" i="15"/>
  <c r="D278" i="15"/>
  <c r="K277" i="15"/>
  <c r="J277" i="15"/>
  <c r="I277" i="15"/>
  <c r="H277" i="15"/>
  <c r="G277" i="15"/>
  <c r="F277" i="15"/>
  <c r="E277" i="15"/>
  <c r="D277" i="15"/>
  <c r="K276" i="15"/>
  <c r="J276" i="15"/>
  <c r="I276" i="15"/>
  <c r="H276" i="15"/>
  <c r="G276" i="15"/>
  <c r="F276" i="15"/>
  <c r="E276" i="15"/>
  <c r="D276" i="15"/>
  <c r="K275" i="15"/>
  <c r="J275" i="15"/>
  <c r="I275" i="15"/>
  <c r="H275" i="15"/>
  <c r="G275" i="15"/>
  <c r="F275" i="15"/>
  <c r="E275" i="15"/>
  <c r="D275" i="15"/>
  <c r="K274" i="15"/>
  <c r="J274" i="15"/>
  <c r="I274" i="15"/>
  <c r="H274" i="15"/>
  <c r="G274" i="15"/>
  <c r="F274" i="15"/>
  <c r="E274" i="15"/>
  <c r="D274" i="15"/>
  <c r="K273" i="15"/>
  <c r="J273" i="15"/>
  <c r="I273" i="15"/>
  <c r="H273" i="15"/>
  <c r="G273" i="15"/>
  <c r="F273" i="15"/>
  <c r="E273" i="15"/>
  <c r="D273" i="15"/>
  <c r="K272" i="15"/>
  <c r="J272" i="15"/>
  <c r="I272" i="15"/>
  <c r="H272" i="15"/>
  <c r="G272" i="15"/>
  <c r="F272" i="15"/>
  <c r="E272" i="15"/>
  <c r="D272" i="15"/>
  <c r="K271" i="15"/>
  <c r="J271" i="15"/>
  <c r="I271" i="15"/>
  <c r="H271" i="15"/>
  <c r="G271" i="15"/>
  <c r="F271" i="15"/>
  <c r="E271" i="15"/>
  <c r="D271" i="15"/>
  <c r="K270" i="15"/>
  <c r="J270" i="15"/>
  <c r="I270" i="15"/>
  <c r="H270" i="15"/>
  <c r="G270" i="15"/>
  <c r="F270" i="15"/>
  <c r="E270" i="15"/>
  <c r="D270" i="15"/>
  <c r="K269" i="15"/>
  <c r="J269" i="15"/>
  <c r="I269" i="15"/>
  <c r="H269" i="15"/>
  <c r="G269" i="15"/>
  <c r="F269" i="15"/>
  <c r="E269" i="15"/>
  <c r="D269" i="15"/>
  <c r="K268" i="15"/>
  <c r="J268" i="15"/>
  <c r="I268" i="15"/>
  <c r="H268" i="15"/>
  <c r="G268" i="15"/>
  <c r="F268" i="15"/>
  <c r="E268" i="15"/>
  <c r="D268" i="15"/>
  <c r="K267" i="15"/>
  <c r="J267" i="15"/>
  <c r="I267" i="15"/>
  <c r="H267" i="15"/>
  <c r="G267" i="15"/>
  <c r="F267" i="15"/>
  <c r="E267" i="15"/>
  <c r="D267" i="15"/>
  <c r="K266" i="15"/>
  <c r="J266" i="15"/>
  <c r="I266" i="15"/>
  <c r="H266" i="15"/>
  <c r="G266" i="15"/>
  <c r="F266" i="15"/>
  <c r="E266" i="15"/>
  <c r="D266" i="15"/>
  <c r="K265" i="15"/>
  <c r="J265" i="15"/>
  <c r="I265" i="15"/>
  <c r="H265" i="15"/>
  <c r="G265" i="15"/>
  <c r="F265" i="15"/>
  <c r="E265" i="15"/>
  <c r="D265" i="15"/>
  <c r="K264" i="15"/>
  <c r="J264" i="15"/>
  <c r="I264" i="15"/>
  <c r="H264" i="15"/>
  <c r="G264" i="15"/>
  <c r="F264" i="15"/>
  <c r="E264" i="15"/>
  <c r="D264" i="15"/>
  <c r="K263" i="15"/>
  <c r="J263" i="15"/>
  <c r="I263" i="15"/>
  <c r="H263" i="15"/>
  <c r="G263" i="15"/>
  <c r="F263" i="15"/>
  <c r="E263" i="15"/>
  <c r="D263" i="15"/>
  <c r="K262" i="15"/>
  <c r="J262" i="15"/>
  <c r="I262" i="15"/>
  <c r="H262" i="15"/>
  <c r="G262" i="15"/>
  <c r="F262" i="15"/>
  <c r="E262" i="15"/>
  <c r="D262" i="15"/>
  <c r="K261" i="15"/>
  <c r="J261" i="15"/>
  <c r="I261" i="15"/>
  <c r="H261" i="15"/>
  <c r="G261" i="15"/>
  <c r="F261" i="15"/>
  <c r="E261" i="15"/>
  <c r="D261" i="15"/>
  <c r="K260" i="15"/>
  <c r="J260" i="15"/>
  <c r="I260" i="15"/>
  <c r="H260" i="15"/>
  <c r="G260" i="15"/>
  <c r="F260" i="15"/>
  <c r="E260" i="15"/>
  <c r="D260" i="15"/>
  <c r="K259" i="15"/>
  <c r="J259" i="15"/>
  <c r="I259" i="15"/>
  <c r="H259" i="15"/>
  <c r="G259" i="15"/>
  <c r="F259" i="15"/>
  <c r="E259" i="15"/>
  <c r="D259" i="15"/>
  <c r="K258" i="15"/>
  <c r="J258" i="15"/>
  <c r="I258" i="15"/>
  <c r="H258" i="15"/>
  <c r="G258" i="15"/>
  <c r="F258" i="15"/>
  <c r="E258" i="15"/>
  <c r="D258" i="15"/>
  <c r="K257" i="15"/>
  <c r="J257" i="15"/>
  <c r="I257" i="15"/>
  <c r="H257" i="15"/>
  <c r="G257" i="15"/>
  <c r="F257" i="15"/>
  <c r="E257" i="15"/>
  <c r="D257" i="15"/>
  <c r="K256" i="15"/>
  <c r="J256" i="15"/>
  <c r="I256" i="15"/>
  <c r="H256" i="15"/>
  <c r="G256" i="15"/>
  <c r="F256" i="15"/>
  <c r="E256" i="15"/>
  <c r="D256" i="15"/>
  <c r="K255" i="15"/>
  <c r="J255" i="15"/>
  <c r="I255" i="15"/>
  <c r="H255" i="15"/>
  <c r="G255" i="15"/>
  <c r="F255" i="15"/>
  <c r="E255" i="15"/>
  <c r="D255" i="15"/>
  <c r="K254" i="15"/>
  <c r="J254" i="15"/>
  <c r="I254" i="15"/>
  <c r="H254" i="15"/>
  <c r="G254" i="15"/>
  <c r="F254" i="15"/>
  <c r="E254" i="15"/>
  <c r="D254" i="15"/>
  <c r="K253" i="15"/>
  <c r="J253" i="15"/>
  <c r="I253" i="15"/>
  <c r="H253" i="15"/>
  <c r="G253" i="15"/>
  <c r="F253" i="15"/>
  <c r="E253" i="15"/>
  <c r="D253" i="15"/>
  <c r="K252" i="15"/>
  <c r="J252" i="15"/>
  <c r="I252" i="15"/>
  <c r="H252" i="15"/>
  <c r="G252" i="15"/>
  <c r="F252" i="15"/>
  <c r="E252" i="15"/>
  <c r="D252" i="15"/>
  <c r="K251" i="15"/>
  <c r="J251" i="15"/>
  <c r="I251" i="15"/>
  <c r="H251" i="15"/>
  <c r="G251" i="15"/>
  <c r="F251" i="15"/>
  <c r="E251" i="15"/>
  <c r="D251" i="15"/>
  <c r="K250" i="15"/>
  <c r="J250" i="15"/>
  <c r="I250" i="15"/>
  <c r="H250" i="15"/>
  <c r="G250" i="15"/>
  <c r="F250" i="15"/>
  <c r="E250" i="15"/>
  <c r="D250" i="15"/>
  <c r="K249" i="15"/>
  <c r="J249" i="15"/>
  <c r="I249" i="15"/>
  <c r="H249" i="15"/>
  <c r="G249" i="15"/>
  <c r="F249" i="15"/>
  <c r="E249" i="15"/>
  <c r="D249" i="15"/>
  <c r="K248" i="15"/>
  <c r="J248" i="15"/>
  <c r="I248" i="15"/>
  <c r="H248" i="15"/>
  <c r="G248" i="15"/>
  <c r="F248" i="15"/>
  <c r="E248" i="15"/>
  <c r="D248" i="15"/>
  <c r="K247" i="15"/>
  <c r="J247" i="15"/>
  <c r="I247" i="15"/>
  <c r="H247" i="15"/>
  <c r="G247" i="15"/>
  <c r="F247" i="15"/>
  <c r="E247" i="15"/>
  <c r="D247" i="15"/>
  <c r="K246" i="15"/>
  <c r="J246" i="15"/>
  <c r="I246" i="15"/>
  <c r="H246" i="15"/>
  <c r="G246" i="15"/>
  <c r="F246" i="15"/>
  <c r="E246" i="15"/>
  <c r="D246" i="15"/>
  <c r="K245" i="15"/>
  <c r="J245" i="15"/>
  <c r="I245" i="15"/>
  <c r="H245" i="15"/>
  <c r="G245" i="15"/>
  <c r="F245" i="15"/>
  <c r="E245" i="15"/>
  <c r="D245" i="15"/>
  <c r="K244" i="15"/>
  <c r="J244" i="15"/>
  <c r="I244" i="15"/>
  <c r="H244" i="15"/>
  <c r="G244" i="15"/>
  <c r="F244" i="15"/>
  <c r="E244" i="15"/>
  <c r="D244" i="15"/>
  <c r="K243" i="15"/>
  <c r="J243" i="15"/>
  <c r="I243" i="15"/>
  <c r="H243" i="15"/>
  <c r="G243" i="15"/>
  <c r="F243" i="15"/>
  <c r="E243" i="15"/>
  <c r="D243" i="15"/>
  <c r="K242" i="15"/>
  <c r="J242" i="15"/>
  <c r="I242" i="15"/>
  <c r="H242" i="15"/>
  <c r="G242" i="15"/>
  <c r="F242" i="15"/>
  <c r="E242" i="15"/>
  <c r="D242" i="15"/>
  <c r="K241" i="15"/>
  <c r="J241" i="15"/>
  <c r="I241" i="15"/>
  <c r="H241" i="15"/>
  <c r="G241" i="15"/>
  <c r="F241" i="15"/>
  <c r="E241" i="15"/>
  <c r="D241" i="15"/>
  <c r="K240" i="15"/>
  <c r="J240" i="15"/>
  <c r="I240" i="15"/>
  <c r="H240" i="15"/>
  <c r="G240" i="15"/>
  <c r="F240" i="15"/>
  <c r="E240" i="15"/>
  <c r="D240" i="15"/>
  <c r="K239" i="15"/>
  <c r="J239" i="15"/>
  <c r="I239" i="15"/>
  <c r="H239" i="15"/>
  <c r="G239" i="15"/>
  <c r="F239" i="15"/>
  <c r="E239" i="15"/>
  <c r="D239" i="15"/>
  <c r="K238" i="15"/>
  <c r="J238" i="15"/>
  <c r="I238" i="15"/>
  <c r="H238" i="15"/>
  <c r="G238" i="15"/>
  <c r="F238" i="15"/>
  <c r="E238" i="15"/>
  <c r="D238" i="15"/>
  <c r="K237" i="15"/>
  <c r="J237" i="15"/>
  <c r="I237" i="15"/>
  <c r="H237" i="15"/>
  <c r="G237" i="15"/>
  <c r="F237" i="15"/>
  <c r="E237" i="15"/>
  <c r="D237" i="15"/>
  <c r="K236" i="15"/>
  <c r="J236" i="15"/>
  <c r="I236" i="15"/>
  <c r="H236" i="15"/>
  <c r="G236" i="15"/>
  <c r="F236" i="15"/>
  <c r="E236" i="15"/>
  <c r="D236" i="15"/>
  <c r="K235" i="15"/>
  <c r="J235" i="15"/>
  <c r="I235" i="15"/>
  <c r="H235" i="15"/>
  <c r="G235" i="15"/>
  <c r="F235" i="15"/>
  <c r="E235" i="15"/>
  <c r="D235" i="15"/>
  <c r="K234" i="15"/>
  <c r="J234" i="15"/>
  <c r="I234" i="15"/>
  <c r="H234" i="15"/>
  <c r="G234" i="15"/>
  <c r="F234" i="15"/>
  <c r="E234" i="15"/>
  <c r="D234" i="15"/>
  <c r="K233" i="15"/>
  <c r="J233" i="15"/>
  <c r="I233" i="15"/>
  <c r="H233" i="15"/>
  <c r="G233" i="15"/>
  <c r="F233" i="15"/>
  <c r="E233" i="15"/>
  <c r="D233" i="15"/>
  <c r="K232" i="15"/>
  <c r="J232" i="15"/>
  <c r="I232" i="15"/>
  <c r="H232" i="15"/>
  <c r="G232" i="15"/>
  <c r="F232" i="15"/>
  <c r="E232" i="15"/>
  <c r="D232" i="15"/>
  <c r="K231" i="15"/>
  <c r="J231" i="15"/>
  <c r="I231" i="15"/>
  <c r="H231" i="15"/>
  <c r="G231" i="15"/>
  <c r="F231" i="15"/>
  <c r="E231" i="15"/>
  <c r="D231" i="15"/>
  <c r="K230" i="15"/>
  <c r="J230" i="15"/>
  <c r="I230" i="15"/>
  <c r="H230" i="15"/>
  <c r="G230" i="15"/>
  <c r="F230" i="15"/>
  <c r="E230" i="15"/>
  <c r="D230" i="15"/>
  <c r="K229" i="15"/>
  <c r="J229" i="15"/>
  <c r="I229" i="15"/>
  <c r="H229" i="15"/>
  <c r="G229" i="15"/>
  <c r="F229" i="15"/>
  <c r="E229" i="15"/>
  <c r="D229" i="15"/>
  <c r="K228" i="15"/>
  <c r="J228" i="15"/>
  <c r="I228" i="15"/>
  <c r="H228" i="15"/>
  <c r="G228" i="15"/>
  <c r="F228" i="15"/>
  <c r="E228" i="15"/>
  <c r="D228" i="15"/>
  <c r="K227" i="15"/>
  <c r="J227" i="15"/>
  <c r="I227" i="15"/>
  <c r="H227" i="15"/>
  <c r="G227" i="15"/>
  <c r="F227" i="15"/>
  <c r="E227" i="15"/>
  <c r="D227" i="15"/>
  <c r="K226" i="15"/>
  <c r="J226" i="15"/>
  <c r="I226" i="15"/>
  <c r="H226" i="15"/>
  <c r="G226" i="15"/>
  <c r="F226" i="15"/>
  <c r="E226" i="15"/>
  <c r="D226" i="15"/>
  <c r="K225" i="15"/>
  <c r="J225" i="15"/>
  <c r="I225" i="15"/>
  <c r="H225" i="15"/>
  <c r="G225" i="15"/>
  <c r="F225" i="15"/>
  <c r="E225" i="15"/>
  <c r="D225" i="15"/>
  <c r="K224" i="15"/>
  <c r="J224" i="15"/>
  <c r="I224" i="15"/>
  <c r="H224" i="15"/>
  <c r="G224" i="15"/>
  <c r="F224" i="15"/>
  <c r="E224" i="15"/>
  <c r="D224" i="15"/>
  <c r="K223" i="15"/>
  <c r="J223" i="15"/>
  <c r="I223" i="15"/>
  <c r="H223" i="15"/>
  <c r="G223" i="15"/>
  <c r="F223" i="15"/>
  <c r="E223" i="15"/>
  <c r="D223" i="15"/>
  <c r="K222" i="15"/>
  <c r="J222" i="15"/>
  <c r="I222" i="15"/>
  <c r="H222" i="15"/>
  <c r="G222" i="15"/>
  <c r="F222" i="15"/>
  <c r="E222" i="15"/>
  <c r="D222" i="15"/>
  <c r="K221" i="15"/>
  <c r="J221" i="15"/>
  <c r="I221" i="15"/>
  <c r="H221" i="15"/>
  <c r="G221" i="15"/>
  <c r="F221" i="15"/>
  <c r="E221" i="15"/>
  <c r="D221" i="15"/>
  <c r="K220" i="15"/>
  <c r="J220" i="15"/>
  <c r="I220" i="15"/>
  <c r="H220" i="15"/>
  <c r="G220" i="15"/>
  <c r="F220" i="15"/>
  <c r="E220" i="15"/>
  <c r="D220" i="15"/>
  <c r="K219" i="15"/>
  <c r="J219" i="15"/>
  <c r="I219" i="15"/>
  <c r="H219" i="15"/>
  <c r="G219" i="15"/>
  <c r="F219" i="15"/>
  <c r="E219" i="15"/>
  <c r="D219" i="15"/>
  <c r="K218" i="15"/>
  <c r="J218" i="15"/>
  <c r="I218" i="15"/>
  <c r="H218" i="15"/>
  <c r="G218" i="15"/>
  <c r="F218" i="15"/>
  <c r="E218" i="15"/>
  <c r="D218" i="15"/>
  <c r="K217" i="15"/>
  <c r="J217" i="15"/>
  <c r="I217" i="15"/>
  <c r="H217" i="15"/>
  <c r="G217" i="15"/>
  <c r="F217" i="15"/>
  <c r="E217" i="15"/>
  <c r="D217" i="15"/>
  <c r="K216" i="15"/>
  <c r="J216" i="15"/>
  <c r="I216" i="15"/>
  <c r="H216" i="15"/>
  <c r="G216" i="15"/>
  <c r="F216" i="15"/>
  <c r="E216" i="15"/>
  <c r="D216" i="15"/>
  <c r="K215" i="15"/>
  <c r="J215" i="15"/>
  <c r="I215" i="15"/>
  <c r="H215" i="15"/>
  <c r="G215" i="15"/>
  <c r="F215" i="15"/>
  <c r="E215" i="15"/>
  <c r="D215" i="15"/>
  <c r="K214" i="15"/>
  <c r="J214" i="15"/>
  <c r="I214" i="15"/>
  <c r="H214" i="15"/>
  <c r="G214" i="15"/>
  <c r="F214" i="15"/>
  <c r="E214" i="15"/>
  <c r="D214" i="15"/>
  <c r="K213" i="15"/>
  <c r="J213" i="15"/>
  <c r="I213" i="15"/>
  <c r="H213" i="15"/>
  <c r="G213" i="15"/>
  <c r="F213" i="15"/>
  <c r="E213" i="15"/>
  <c r="D213" i="15"/>
  <c r="K212" i="15"/>
  <c r="J212" i="15"/>
  <c r="I212" i="15"/>
  <c r="H212" i="15"/>
  <c r="G212" i="15"/>
  <c r="F212" i="15"/>
  <c r="E212" i="15"/>
  <c r="D212" i="15"/>
  <c r="K211" i="15"/>
  <c r="J211" i="15"/>
  <c r="I211" i="15"/>
  <c r="H211" i="15"/>
  <c r="G211" i="15"/>
  <c r="F211" i="15"/>
  <c r="E211" i="15"/>
  <c r="D211" i="15"/>
  <c r="K210" i="15"/>
  <c r="J210" i="15"/>
  <c r="I210" i="15"/>
  <c r="H210" i="15"/>
  <c r="G210" i="15"/>
  <c r="F210" i="15"/>
  <c r="E210" i="15"/>
  <c r="D210" i="15"/>
  <c r="K209" i="15"/>
  <c r="J209" i="15"/>
  <c r="I209" i="15"/>
  <c r="H209" i="15"/>
  <c r="G209" i="15"/>
  <c r="F209" i="15"/>
  <c r="E209" i="15"/>
  <c r="D209" i="15"/>
  <c r="K208" i="15"/>
  <c r="J208" i="15"/>
  <c r="I208" i="15"/>
  <c r="H208" i="15"/>
  <c r="G208" i="15"/>
  <c r="F208" i="15"/>
  <c r="E208" i="15"/>
  <c r="D208" i="15"/>
  <c r="K207" i="15"/>
  <c r="J207" i="15"/>
  <c r="I207" i="15"/>
  <c r="H207" i="15"/>
  <c r="G207" i="15"/>
  <c r="F207" i="15"/>
  <c r="E207" i="15"/>
  <c r="D207" i="15"/>
  <c r="K206" i="15"/>
  <c r="J206" i="15"/>
  <c r="I206" i="15"/>
  <c r="H206" i="15"/>
  <c r="G206" i="15"/>
  <c r="F206" i="15"/>
  <c r="E206" i="15"/>
  <c r="D206" i="15"/>
  <c r="K205" i="15"/>
  <c r="J205" i="15"/>
  <c r="I205" i="15"/>
  <c r="H205" i="15"/>
  <c r="G205" i="15"/>
  <c r="F205" i="15"/>
  <c r="E205" i="15"/>
  <c r="D205" i="15"/>
  <c r="K204" i="15"/>
  <c r="J204" i="15"/>
  <c r="I204" i="15"/>
  <c r="H204" i="15"/>
  <c r="G204" i="15"/>
  <c r="F204" i="15"/>
  <c r="E204" i="15"/>
  <c r="D204" i="15"/>
  <c r="K203" i="15"/>
  <c r="J203" i="15"/>
  <c r="I203" i="15"/>
  <c r="H203" i="15"/>
  <c r="G203" i="15"/>
  <c r="F203" i="15"/>
  <c r="E203" i="15"/>
  <c r="D203" i="15"/>
  <c r="K202" i="15"/>
  <c r="J202" i="15"/>
  <c r="I202" i="15"/>
  <c r="H202" i="15"/>
  <c r="G202" i="15"/>
  <c r="F202" i="15"/>
  <c r="E202" i="15"/>
  <c r="D202" i="15"/>
  <c r="K201" i="15"/>
  <c r="J201" i="15"/>
  <c r="I201" i="15"/>
  <c r="H201" i="15"/>
  <c r="G201" i="15"/>
  <c r="F201" i="15"/>
  <c r="E201" i="15"/>
  <c r="D201" i="15"/>
  <c r="K200" i="15"/>
  <c r="J200" i="15"/>
  <c r="I200" i="15"/>
  <c r="H200" i="15"/>
  <c r="G200" i="15"/>
  <c r="F200" i="15"/>
  <c r="E200" i="15"/>
  <c r="D200" i="15"/>
  <c r="K199" i="15"/>
  <c r="J199" i="15"/>
  <c r="I199" i="15"/>
  <c r="H199" i="15"/>
  <c r="G199" i="15"/>
  <c r="F199" i="15"/>
  <c r="E199" i="15"/>
  <c r="D199" i="15"/>
  <c r="K198" i="15"/>
  <c r="J198" i="15"/>
  <c r="I198" i="15"/>
  <c r="H198" i="15"/>
  <c r="G198" i="15"/>
  <c r="F198" i="15"/>
  <c r="E198" i="15"/>
  <c r="D198" i="15"/>
  <c r="K197" i="15"/>
  <c r="J197" i="15"/>
  <c r="I197" i="15"/>
  <c r="H197" i="15"/>
  <c r="G197" i="15"/>
  <c r="F197" i="15"/>
  <c r="E197" i="15"/>
  <c r="D197" i="15"/>
  <c r="K196" i="15"/>
  <c r="J196" i="15"/>
  <c r="I196" i="15"/>
  <c r="H196" i="15"/>
  <c r="G196" i="15"/>
  <c r="F196" i="15"/>
  <c r="E196" i="15"/>
  <c r="D196" i="15"/>
  <c r="K195" i="15"/>
  <c r="J195" i="15"/>
  <c r="I195" i="15"/>
  <c r="H195" i="15"/>
  <c r="G195" i="15"/>
  <c r="F195" i="15"/>
  <c r="E195" i="15"/>
  <c r="D195" i="15"/>
  <c r="K194" i="15"/>
  <c r="J194" i="15"/>
  <c r="I194" i="15"/>
  <c r="H194" i="15"/>
  <c r="G194" i="15"/>
  <c r="F194" i="15"/>
  <c r="E194" i="15"/>
  <c r="D194" i="15"/>
  <c r="K193" i="15"/>
  <c r="J193" i="15"/>
  <c r="I193" i="15"/>
  <c r="H193" i="15"/>
  <c r="G193" i="15"/>
  <c r="F193" i="15"/>
  <c r="E193" i="15"/>
  <c r="D193" i="15"/>
  <c r="K192" i="15"/>
  <c r="J192" i="15"/>
  <c r="I192" i="15"/>
  <c r="H192" i="15"/>
  <c r="G192" i="15"/>
  <c r="F192" i="15"/>
  <c r="E192" i="15"/>
  <c r="D192" i="15"/>
  <c r="K191" i="15"/>
  <c r="J191" i="15"/>
  <c r="I191" i="15"/>
  <c r="H191" i="15"/>
  <c r="G191" i="15"/>
  <c r="F191" i="15"/>
  <c r="E191" i="15"/>
  <c r="D191" i="15"/>
  <c r="K190" i="15"/>
  <c r="J190" i="15"/>
  <c r="I190" i="15"/>
  <c r="H190" i="15"/>
  <c r="G190" i="15"/>
  <c r="F190" i="15"/>
  <c r="E190" i="15"/>
  <c r="D190" i="15"/>
  <c r="K189" i="15"/>
  <c r="J189" i="15"/>
  <c r="I189" i="15"/>
  <c r="H189" i="15"/>
  <c r="G189" i="15"/>
  <c r="F189" i="15"/>
  <c r="E189" i="15"/>
  <c r="D189" i="15"/>
  <c r="K188" i="15"/>
  <c r="J188" i="15"/>
  <c r="I188" i="15"/>
  <c r="H188" i="15"/>
  <c r="G188" i="15"/>
  <c r="F188" i="15"/>
  <c r="E188" i="15"/>
  <c r="D188" i="15"/>
  <c r="K187" i="15"/>
  <c r="J187" i="15"/>
  <c r="I187" i="15"/>
  <c r="H187" i="15"/>
  <c r="G187" i="15"/>
  <c r="F187" i="15"/>
  <c r="E187" i="15"/>
  <c r="D187" i="15"/>
  <c r="K186" i="15"/>
  <c r="J186" i="15"/>
  <c r="I186" i="15"/>
  <c r="H186" i="15"/>
  <c r="G186" i="15"/>
  <c r="F186" i="15"/>
  <c r="E186" i="15"/>
  <c r="D186" i="15"/>
  <c r="K185" i="15"/>
  <c r="J185" i="15"/>
  <c r="I185" i="15"/>
  <c r="H185" i="15"/>
  <c r="G185" i="15"/>
  <c r="F185" i="15"/>
  <c r="E185" i="15"/>
  <c r="D185" i="15"/>
  <c r="K184" i="15"/>
  <c r="J184" i="15"/>
  <c r="I184" i="15"/>
  <c r="H184" i="15"/>
  <c r="G184" i="15"/>
  <c r="F184" i="15"/>
  <c r="E184" i="15"/>
  <c r="D184" i="15"/>
  <c r="K183" i="15"/>
  <c r="J183" i="15"/>
  <c r="I183" i="15"/>
  <c r="H183" i="15"/>
  <c r="G183" i="15"/>
  <c r="F183" i="15"/>
  <c r="E183" i="15"/>
  <c r="D183" i="15"/>
  <c r="K182" i="15"/>
  <c r="J182" i="15"/>
  <c r="I182" i="15"/>
  <c r="H182" i="15"/>
  <c r="G182" i="15"/>
  <c r="F182" i="15"/>
  <c r="E182" i="15"/>
  <c r="D182" i="15"/>
  <c r="K181" i="15"/>
  <c r="J181" i="15"/>
  <c r="I181" i="15"/>
  <c r="H181" i="15"/>
  <c r="G181" i="15"/>
  <c r="F181" i="15"/>
  <c r="E181" i="15"/>
  <c r="D181" i="15"/>
  <c r="K180" i="15"/>
  <c r="J180" i="15"/>
  <c r="I180" i="15"/>
  <c r="H180" i="15"/>
  <c r="G180" i="15"/>
  <c r="F180" i="15"/>
  <c r="E180" i="15"/>
  <c r="D180" i="15"/>
  <c r="K179" i="15"/>
  <c r="J179" i="15"/>
  <c r="I179" i="15"/>
  <c r="H179" i="15"/>
  <c r="G179" i="15"/>
  <c r="F179" i="15"/>
  <c r="E179" i="15"/>
  <c r="D179" i="15"/>
  <c r="K178" i="15"/>
  <c r="J178" i="15"/>
  <c r="I178" i="15"/>
  <c r="H178" i="15"/>
  <c r="G178" i="15"/>
  <c r="F178" i="15"/>
  <c r="E178" i="15"/>
  <c r="D178" i="15"/>
  <c r="K177" i="15"/>
  <c r="J177" i="15"/>
  <c r="I177" i="15"/>
  <c r="H177" i="15"/>
  <c r="G177" i="15"/>
  <c r="F177" i="15"/>
  <c r="E177" i="15"/>
  <c r="D177" i="15"/>
  <c r="K176" i="15"/>
  <c r="J176" i="15"/>
  <c r="I176" i="15"/>
  <c r="H176" i="15"/>
  <c r="G176" i="15"/>
  <c r="F176" i="15"/>
  <c r="E176" i="15"/>
  <c r="D176" i="15"/>
  <c r="K175" i="15"/>
  <c r="J175" i="15"/>
  <c r="I175" i="15"/>
  <c r="H175" i="15"/>
  <c r="G175" i="15"/>
  <c r="F175" i="15"/>
  <c r="E175" i="15"/>
  <c r="D175" i="15"/>
  <c r="K174" i="15"/>
  <c r="J174" i="15"/>
  <c r="I174" i="15"/>
  <c r="H174" i="15"/>
  <c r="G174" i="15"/>
  <c r="F174" i="15"/>
  <c r="E174" i="15"/>
  <c r="D174" i="15"/>
  <c r="K173" i="15"/>
  <c r="J173" i="15"/>
  <c r="I173" i="15"/>
  <c r="H173" i="15"/>
  <c r="G173" i="15"/>
  <c r="F173" i="15"/>
  <c r="E173" i="15"/>
  <c r="D173" i="15"/>
  <c r="K172" i="15"/>
  <c r="J172" i="15"/>
  <c r="I172" i="15"/>
  <c r="H172" i="15"/>
  <c r="G172" i="15"/>
  <c r="F172" i="15"/>
  <c r="E172" i="15"/>
  <c r="D172" i="15"/>
  <c r="K171" i="15"/>
  <c r="J171" i="15"/>
  <c r="I171" i="15"/>
  <c r="H171" i="15"/>
  <c r="G171" i="15"/>
  <c r="F171" i="15"/>
  <c r="E171" i="15"/>
  <c r="D171" i="15"/>
  <c r="K170" i="15"/>
  <c r="J170" i="15"/>
  <c r="I170" i="15"/>
  <c r="H170" i="15"/>
  <c r="G170" i="15"/>
  <c r="F170" i="15"/>
  <c r="E170" i="15"/>
  <c r="D170" i="15"/>
  <c r="K169" i="15"/>
  <c r="J169" i="15"/>
  <c r="I169" i="15"/>
  <c r="H169" i="15"/>
  <c r="G169" i="15"/>
  <c r="F169" i="15"/>
  <c r="E169" i="15"/>
  <c r="D169" i="15"/>
  <c r="K168" i="15"/>
  <c r="J168" i="15"/>
  <c r="I168" i="15"/>
  <c r="H168" i="15"/>
  <c r="G168" i="15"/>
  <c r="F168" i="15"/>
  <c r="E168" i="15"/>
  <c r="D168" i="15"/>
  <c r="K167" i="15"/>
  <c r="J167" i="15"/>
  <c r="I167" i="15"/>
  <c r="H167" i="15"/>
  <c r="G167" i="15"/>
  <c r="F167" i="15"/>
  <c r="E167" i="15"/>
  <c r="D167" i="15"/>
  <c r="K166" i="15"/>
  <c r="J166" i="15"/>
  <c r="I166" i="15"/>
  <c r="H166" i="15"/>
  <c r="G166" i="15"/>
  <c r="F166" i="15"/>
  <c r="E166" i="15"/>
  <c r="D166" i="15"/>
  <c r="K165" i="15"/>
  <c r="J165" i="15"/>
  <c r="I165" i="15"/>
  <c r="H165" i="15"/>
  <c r="G165" i="15"/>
  <c r="F165" i="15"/>
  <c r="E165" i="15"/>
  <c r="D165" i="15"/>
  <c r="K164" i="15"/>
  <c r="J164" i="15"/>
  <c r="I164" i="15"/>
  <c r="H164" i="15"/>
  <c r="G164" i="15"/>
  <c r="F164" i="15"/>
  <c r="E164" i="15"/>
  <c r="D164" i="15"/>
  <c r="K163" i="15"/>
  <c r="J163" i="15"/>
  <c r="I163" i="15"/>
  <c r="H163" i="15"/>
  <c r="G163" i="15"/>
  <c r="F163" i="15"/>
  <c r="E163" i="15"/>
  <c r="D163" i="15"/>
  <c r="K162" i="15"/>
  <c r="J162" i="15"/>
  <c r="I162" i="15"/>
  <c r="H162" i="15"/>
  <c r="G162" i="15"/>
  <c r="F162" i="15"/>
  <c r="E162" i="15"/>
  <c r="D162" i="15"/>
  <c r="K161" i="15"/>
  <c r="J161" i="15"/>
  <c r="I161" i="15"/>
  <c r="H161" i="15"/>
  <c r="G161" i="15"/>
  <c r="F161" i="15"/>
  <c r="E161" i="15"/>
  <c r="D161" i="15"/>
  <c r="K160" i="15"/>
  <c r="J160" i="15"/>
  <c r="I160" i="15"/>
  <c r="H160" i="15"/>
  <c r="G160" i="15"/>
  <c r="F160" i="15"/>
  <c r="E160" i="15"/>
  <c r="D160" i="15"/>
  <c r="K159" i="15"/>
  <c r="J159" i="15"/>
  <c r="I159" i="15"/>
  <c r="H159" i="15"/>
  <c r="G159" i="15"/>
  <c r="F159" i="15"/>
  <c r="E159" i="15"/>
  <c r="D159" i="15"/>
  <c r="K158" i="15"/>
  <c r="J158" i="15"/>
  <c r="I158" i="15"/>
  <c r="H158" i="15"/>
  <c r="G158" i="15"/>
  <c r="F158" i="15"/>
  <c r="E158" i="15"/>
  <c r="D158" i="15"/>
  <c r="K157" i="15"/>
  <c r="J157" i="15"/>
  <c r="I157" i="15"/>
  <c r="H157" i="15"/>
  <c r="G157" i="15"/>
  <c r="F157" i="15"/>
  <c r="E157" i="15"/>
  <c r="D157" i="15"/>
  <c r="K156" i="15"/>
  <c r="J156" i="15"/>
  <c r="I156" i="15"/>
  <c r="H156" i="15"/>
  <c r="G156" i="15"/>
  <c r="F156" i="15"/>
  <c r="E156" i="15"/>
  <c r="D156" i="15"/>
  <c r="K155" i="15"/>
  <c r="J155" i="15"/>
  <c r="I155" i="15"/>
  <c r="H155" i="15"/>
  <c r="G155" i="15"/>
  <c r="F155" i="15"/>
  <c r="E155" i="15"/>
  <c r="D155" i="15"/>
  <c r="K154" i="15"/>
  <c r="J154" i="15"/>
  <c r="I154" i="15"/>
  <c r="H154" i="15"/>
  <c r="G154" i="15"/>
  <c r="F154" i="15"/>
  <c r="E154" i="15"/>
  <c r="D154" i="15"/>
  <c r="K153" i="15"/>
  <c r="J153" i="15"/>
  <c r="I153" i="15"/>
  <c r="H153" i="15"/>
  <c r="G153" i="15"/>
  <c r="F153" i="15"/>
  <c r="E153" i="15"/>
  <c r="D153" i="15"/>
  <c r="K152" i="15"/>
  <c r="J152" i="15"/>
  <c r="I152" i="15"/>
  <c r="H152" i="15"/>
  <c r="G152" i="15"/>
  <c r="F152" i="15"/>
  <c r="E152" i="15"/>
  <c r="D152" i="15"/>
  <c r="K151" i="15"/>
  <c r="J151" i="15"/>
  <c r="I151" i="15"/>
  <c r="H151" i="15"/>
  <c r="G151" i="15"/>
  <c r="F151" i="15"/>
  <c r="E151" i="15"/>
  <c r="D151" i="15"/>
  <c r="K150" i="15"/>
  <c r="J150" i="15"/>
  <c r="I150" i="15"/>
  <c r="H150" i="15"/>
  <c r="G150" i="15"/>
  <c r="F150" i="15"/>
  <c r="E150" i="15"/>
  <c r="D150" i="15"/>
  <c r="K149" i="15"/>
  <c r="J149" i="15"/>
  <c r="I149" i="15"/>
  <c r="H149" i="15"/>
  <c r="G149" i="15"/>
  <c r="F149" i="15"/>
  <c r="E149" i="15"/>
  <c r="D149" i="15"/>
  <c r="K148" i="15"/>
  <c r="J148" i="15"/>
  <c r="I148" i="15"/>
  <c r="H148" i="15"/>
  <c r="G148" i="15"/>
  <c r="F148" i="15"/>
  <c r="E148" i="15"/>
  <c r="D148" i="15"/>
  <c r="K147" i="15"/>
  <c r="J147" i="15"/>
  <c r="I147" i="15"/>
  <c r="H147" i="15"/>
  <c r="G147" i="15"/>
  <c r="F147" i="15"/>
  <c r="E147" i="15"/>
  <c r="D147" i="15"/>
  <c r="K146" i="15"/>
  <c r="J146" i="15"/>
  <c r="I146" i="15"/>
  <c r="H146" i="15"/>
  <c r="G146" i="15"/>
  <c r="F146" i="15"/>
  <c r="E146" i="15"/>
  <c r="D146" i="15"/>
  <c r="K145" i="15"/>
  <c r="J145" i="15"/>
  <c r="I145" i="15"/>
  <c r="H145" i="15"/>
  <c r="G145" i="15"/>
  <c r="F145" i="15"/>
  <c r="E145" i="15"/>
  <c r="D145" i="15"/>
  <c r="K144" i="15"/>
  <c r="J144" i="15"/>
  <c r="I144" i="15"/>
  <c r="H144" i="15"/>
  <c r="G144" i="15"/>
  <c r="F144" i="15"/>
  <c r="E144" i="15"/>
  <c r="D144" i="15"/>
  <c r="K143" i="15"/>
  <c r="J143" i="15"/>
  <c r="I143" i="15"/>
  <c r="H143" i="15"/>
  <c r="G143" i="15"/>
  <c r="F143" i="15"/>
  <c r="E143" i="15"/>
  <c r="D143" i="15"/>
  <c r="K142" i="15"/>
  <c r="J142" i="15"/>
  <c r="I142" i="15"/>
  <c r="H142" i="15"/>
  <c r="G142" i="15"/>
  <c r="F142" i="15"/>
  <c r="E142" i="15"/>
  <c r="D142" i="15"/>
  <c r="K141" i="15"/>
  <c r="J141" i="15"/>
  <c r="I141" i="15"/>
  <c r="H141" i="15"/>
  <c r="G141" i="15"/>
  <c r="F141" i="15"/>
  <c r="E141" i="15"/>
  <c r="D141" i="15"/>
  <c r="K140" i="15"/>
  <c r="J140" i="15"/>
  <c r="I140" i="15"/>
  <c r="H140" i="15"/>
  <c r="G140" i="15"/>
  <c r="F140" i="15"/>
  <c r="E140" i="15"/>
  <c r="D140" i="15"/>
  <c r="K139" i="15"/>
  <c r="J139" i="15"/>
  <c r="I139" i="15"/>
  <c r="H139" i="15"/>
  <c r="G139" i="15"/>
  <c r="F139" i="15"/>
  <c r="E139" i="15"/>
  <c r="D139" i="15"/>
  <c r="K138" i="15"/>
  <c r="J138" i="15"/>
  <c r="I138" i="15"/>
  <c r="H138" i="15"/>
  <c r="G138" i="15"/>
  <c r="F138" i="15"/>
  <c r="E138" i="15"/>
  <c r="D138" i="15"/>
  <c r="K137" i="15"/>
  <c r="J137" i="15"/>
  <c r="I137" i="15"/>
  <c r="H137" i="15"/>
  <c r="G137" i="15"/>
  <c r="F137" i="15"/>
  <c r="E137" i="15"/>
  <c r="D137" i="15"/>
  <c r="K136" i="15"/>
  <c r="J136" i="15"/>
  <c r="I136" i="15"/>
  <c r="H136" i="15"/>
  <c r="G136" i="15"/>
  <c r="F136" i="15"/>
  <c r="E136" i="15"/>
  <c r="D136" i="15"/>
  <c r="K135" i="15"/>
  <c r="J135" i="15"/>
  <c r="I135" i="15"/>
  <c r="H135" i="15"/>
  <c r="G135" i="15"/>
  <c r="F135" i="15"/>
  <c r="E135" i="15"/>
  <c r="D135" i="15"/>
  <c r="K134" i="15"/>
  <c r="J134" i="15"/>
  <c r="I134" i="15"/>
  <c r="H134" i="15"/>
  <c r="G134" i="15"/>
  <c r="F134" i="15"/>
  <c r="E134" i="15"/>
  <c r="D134" i="15"/>
  <c r="K133" i="15"/>
  <c r="J133" i="15"/>
  <c r="I133" i="15"/>
  <c r="H133" i="15"/>
  <c r="G133" i="15"/>
  <c r="F133" i="15"/>
  <c r="E133" i="15"/>
  <c r="D133" i="15"/>
  <c r="K132" i="15"/>
  <c r="J132" i="15"/>
  <c r="I132" i="15"/>
  <c r="H132" i="15"/>
  <c r="G132" i="15"/>
  <c r="F132" i="15"/>
  <c r="E132" i="15"/>
  <c r="D132" i="15"/>
  <c r="K131" i="15"/>
  <c r="J131" i="15"/>
  <c r="I131" i="15"/>
  <c r="H131" i="15"/>
  <c r="G131" i="15"/>
  <c r="F131" i="15"/>
  <c r="E131" i="15"/>
  <c r="D131" i="15"/>
  <c r="K130" i="15"/>
  <c r="J130" i="15"/>
  <c r="I130" i="15"/>
  <c r="H130" i="15"/>
  <c r="G130" i="15"/>
  <c r="F130" i="15"/>
  <c r="E130" i="15"/>
  <c r="D130" i="15"/>
  <c r="K129" i="15"/>
  <c r="J129" i="15"/>
  <c r="I129" i="15"/>
  <c r="H129" i="15"/>
  <c r="G129" i="15"/>
  <c r="F129" i="15"/>
  <c r="E129" i="15"/>
  <c r="D129" i="15"/>
  <c r="K128" i="15"/>
  <c r="J128" i="15"/>
  <c r="I128" i="15"/>
  <c r="H128" i="15"/>
  <c r="G128" i="15"/>
  <c r="F128" i="15"/>
  <c r="E128" i="15"/>
  <c r="D128" i="15"/>
  <c r="K127" i="15"/>
  <c r="J127" i="15"/>
  <c r="I127" i="15"/>
  <c r="H127" i="15"/>
  <c r="G127" i="15"/>
  <c r="F127" i="15"/>
  <c r="E127" i="15"/>
  <c r="D127" i="15"/>
  <c r="K126" i="15"/>
  <c r="J126" i="15"/>
  <c r="I126" i="15"/>
  <c r="H126" i="15"/>
  <c r="G126" i="15"/>
  <c r="F126" i="15"/>
  <c r="E126" i="15"/>
  <c r="D126" i="15"/>
  <c r="K125" i="15"/>
  <c r="J125" i="15"/>
  <c r="I125" i="15"/>
  <c r="H125" i="15"/>
  <c r="G125" i="15"/>
  <c r="F125" i="15"/>
  <c r="E125" i="15"/>
  <c r="D125" i="15"/>
  <c r="K124" i="15"/>
  <c r="J124" i="15"/>
  <c r="I124" i="15"/>
  <c r="H124" i="15"/>
  <c r="G124" i="15"/>
  <c r="F124" i="15"/>
  <c r="E124" i="15"/>
  <c r="D124" i="15"/>
  <c r="K123" i="15"/>
  <c r="J123" i="15"/>
  <c r="I123" i="15"/>
  <c r="H123" i="15"/>
  <c r="G123" i="15"/>
  <c r="F123" i="15"/>
  <c r="E123" i="15"/>
  <c r="D123" i="15"/>
  <c r="K122" i="15"/>
  <c r="J122" i="15"/>
  <c r="I122" i="15"/>
  <c r="H122" i="15"/>
  <c r="G122" i="15"/>
  <c r="F122" i="15"/>
  <c r="E122" i="15"/>
  <c r="D122" i="15"/>
  <c r="K121" i="15"/>
  <c r="J121" i="15"/>
  <c r="I121" i="15"/>
  <c r="H121" i="15"/>
  <c r="G121" i="15"/>
  <c r="F121" i="15"/>
  <c r="E121" i="15"/>
  <c r="D121" i="15"/>
  <c r="K120" i="15"/>
  <c r="J120" i="15"/>
  <c r="I120" i="15"/>
  <c r="H120" i="15"/>
  <c r="G120" i="15"/>
  <c r="F120" i="15"/>
  <c r="E120" i="15"/>
  <c r="D120" i="15"/>
  <c r="K119" i="15"/>
  <c r="J119" i="15"/>
  <c r="I119" i="15"/>
  <c r="H119" i="15"/>
  <c r="G119" i="15"/>
  <c r="F119" i="15"/>
  <c r="E119" i="15"/>
  <c r="D119" i="15"/>
  <c r="K118" i="15"/>
  <c r="J118" i="15"/>
  <c r="I118" i="15"/>
  <c r="H118" i="15"/>
  <c r="G118" i="15"/>
  <c r="F118" i="15"/>
  <c r="E118" i="15"/>
  <c r="D118" i="15"/>
  <c r="K117" i="15"/>
  <c r="J117" i="15"/>
  <c r="I117" i="15"/>
  <c r="H117" i="15"/>
  <c r="G117" i="15"/>
  <c r="F117" i="15"/>
  <c r="E117" i="15"/>
  <c r="D117" i="15"/>
  <c r="K116" i="15"/>
  <c r="J116" i="15"/>
  <c r="I116" i="15"/>
  <c r="H116" i="15"/>
  <c r="G116" i="15"/>
  <c r="F116" i="15"/>
  <c r="E116" i="15"/>
  <c r="D116" i="15"/>
  <c r="K115" i="15"/>
  <c r="J115" i="15"/>
  <c r="I115" i="15"/>
  <c r="H115" i="15"/>
  <c r="G115" i="15"/>
  <c r="F115" i="15"/>
  <c r="E115" i="15"/>
  <c r="D115" i="15"/>
  <c r="K114" i="15"/>
  <c r="J114" i="15"/>
  <c r="I114" i="15"/>
  <c r="H114" i="15"/>
  <c r="G114" i="15"/>
  <c r="F114" i="15"/>
  <c r="E114" i="15"/>
  <c r="D114" i="15"/>
  <c r="K113" i="15"/>
  <c r="J113" i="15"/>
  <c r="I113" i="15"/>
  <c r="H113" i="15"/>
  <c r="G113" i="15"/>
  <c r="F113" i="15"/>
  <c r="E113" i="15"/>
  <c r="D113" i="15"/>
  <c r="K112" i="15"/>
  <c r="J112" i="15"/>
  <c r="I112" i="15"/>
  <c r="H112" i="15"/>
  <c r="G112" i="15"/>
  <c r="F112" i="15"/>
  <c r="E112" i="15"/>
  <c r="D112" i="15"/>
  <c r="K111" i="15"/>
  <c r="J111" i="15"/>
  <c r="I111" i="15"/>
  <c r="H111" i="15"/>
  <c r="G111" i="15"/>
  <c r="F111" i="15"/>
  <c r="E111" i="15"/>
  <c r="D111" i="15"/>
  <c r="K110" i="15"/>
  <c r="J110" i="15"/>
  <c r="I110" i="15"/>
  <c r="H110" i="15"/>
  <c r="G110" i="15"/>
  <c r="F110" i="15"/>
  <c r="E110" i="15"/>
  <c r="D110" i="15"/>
  <c r="K109" i="15"/>
  <c r="J109" i="15"/>
  <c r="I109" i="15"/>
  <c r="H109" i="15"/>
  <c r="G109" i="15"/>
  <c r="F109" i="15"/>
  <c r="E109" i="15"/>
  <c r="D109" i="15"/>
  <c r="K108" i="15"/>
  <c r="J108" i="15"/>
  <c r="I108" i="15"/>
  <c r="H108" i="15"/>
  <c r="G108" i="15"/>
  <c r="F108" i="15"/>
  <c r="E108" i="15"/>
  <c r="D108" i="15"/>
  <c r="K107" i="15"/>
  <c r="J107" i="15"/>
  <c r="I107" i="15"/>
  <c r="H107" i="15"/>
  <c r="G107" i="15"/>
  <c r="F107" i="15"/>
  <c r="E107" i="15"/>
  <c r="D107" i="15"/>
  <c r="K106" i="15"/>
  <c r="J106" i="15"/>
  <c r="I106" i="15"/>
  <c r="H106" i="15"/>
  <c r="G106" i="15"/>
  <c r="F106" i="15"/>
  <c r="E106" i="15"/>
  <c r="D106" i="15"/>
  <c r="K105" i="15"/>
  <c r="J105" i="15"/>
  <c r="I105" i="15"/>
  <c r="H105" i="15"/>
  <c r="G105" i="15"/>
  <c r="F105" i="15"/>
  <c r="E105" i="15"/>
  <c r="D105" i="15"/>
  <c r="K104" i="15"/>
  <c r="J104" i="15"/>
  <c r="I104" i="15"/>
  <c r="H104" i="15"/>
  <c r="G104" i="15"/>
  <c r="F104" i="15"/>
  <c r="E104" i="15"/>
  <c r="D104" i="15"/>
  <c r="K103" i="15"/>
  <c r="J103" i="15"/>
  <c r="I103" i="15"/>
  <c r="H103" i="15"/>
  <c r="G103" i="15"/>
  <c r="F103" i="15"/>
  <c r="E103" i="15"/>
  <c r="D103" i="15"/>
  <c r="K102" i="15"/>
  <c r="J102" i="15"/>
  <c r="I102" i="15"/>
  <c r="H102" i="15"/>
  <c r="G102" i="15"/>
  <c r="F102" i="15"/>
  <c r="E102" i="15"/>
  <c r="D102" i="15"/>
  <c r="K101" i="15"/>
  <c r="J101" i="15"/>
  <c r="I101" i="15"/>
  <c r="H101" i="15"/>
  <c r="G101" i="15"/>
  <c r="F101" i="15"/>
  <c r="E101" i="15"/>
  <c r="D101" i="15"/>
  <c r="K100" i="15"/>
  <c r="J100" i="15"/>
  <c r="I100" i="15"/>
  <c r="H100" i="15"/>
  <c r="G100" i="15"/>
  <c r="F100" i="15"/>
  <c r="E100" i="15"/>
  <c r="D100" i="15"/>
  <c r="K99" i="15"/>
  <c r="J99" i="15"/>
  <c r="I99" i="15"/>
  <c r="H99" i="15"/>
  <c r="G99" i="15"/>
  <c r="F99" i="15"/>
  <c r="E99" i="15"/>
  <c r="D99" i="15"/>
  <c r="K98" i="15"/>
  <c r="J98" i="15"/>
  <c r="I98" i="15"/>
  <c r="H98" i="15"/>
  <c r="G98" i="15"/>
  <c r="F98" i="15"/>
  <c r="E98" i="15"/>
  <c r="D98" i="15"/>
  <c r="K97" i="15"/>
  <c r="J97" i="15"/>
  <c r="I97" i="15"/>
  <c r="H97" i="15"/>
  <c r="G97" i="15"/>
  <c r="F97" i="15"/>
  <c r="E97" i="15"/>
  <c r="D97" i="15"/>
  <c r="K96" i="15"/>
  <c r="J96" i="15"/>
  <c r="I96" i="15"/>
  <c r="H96" i="15"/>
  <c r="G96" i="15"/>
  <c r="F96" i="15"/>
  <c r="E96" i="15"/>
  <c r="D96" i="15"/>
  <c r="K95" i="15"/>
  <c r="J95" i="15"/>
  <c r="I95" i="15"/>
  <c r="H95" i="15"/>
  <c r="G95" i="15"/>
  <c r="F95" i="15"/>
  <c r="E95" i="15"/>
  <c r="D95" i="15"/>
  <c r="K94" i="15"/>
  <c r="J94" i="15"/>
  <c r="I94" i="15"/>
  <c r="H94" i="15"/>
  <c r="G94" i="15"/>
  <c r="F94" i="15"/>
  <c r="E94" i="15"/>
  <c r="D94" i="15"/>
  <c r="K93" i="15"/>
  <c r="J93" i="15"/>
  <c r="I93" i="15"/>
  <c r="H93" i="15"/>
  <c r="G93" i="15"/>
  <c r="F93" i="15"/>
  <c r="E93" i="15"/>
  <c r="D93" i="15"/>
  <c r="K92" i="15"/>
  <c r="J92" i="15"/>
  <c r="I92" i="15"/>
  <c r="H92" i="15"/>
  <c r="G92" i="15"/>
  <c r="F92" i="15"/>
  <c r="E92" i="15"/>
  <c r="D92" i="15"/>
  <c r="K91" i="15"/>
  <c r="J91" i="15"/>
  <c r="I91" i="15"/>
  <c r="H91" i="15"/>
  <c r="G91" i="15"/>
  <c r="F91" i="15"/>
  <c r="E91" i="15"/>
  <c r="D91" i="15"/>
  <c r="K90" i="15"/>
  <c r="J90" i="15"/>
  <c r="I90" i="15"/>
  <c r="H90" i="15"/>
  <c r="G90" i="15"/>
  <c r="F90" i="15"/>
  <c r="E90" i="15"/>
  <c r="D90" i="15"/>
  <c r="K89" i="15"/>
  <c r="J89" i="15"/>
  <c r="I89" i="15"/>
  <c r="H89" i="15"/>
  <c r="G89" i="15"/>
  <c r="F89" i="15"/>
  <c r="E89" i="15"/>
  <c r="D89" i="15"/>
  <c r="K88" i="15"/>
  <c r="J88" i="15"/>
  <c r="I88" i="15"/>
  <c r="H88" i="15"/>
  <c r="G88" i="15"/>
  <c r="F88" i="15"/>
  <c r="E88" i="15"/>
  <c r="D88" i="15"/>
  <c r="K87" i="15"/>
  <c r="J87" i="15"/>
  <c r="I87" i="15"/>
  <c r="H87" i="15"/>
  <c r="G87" i="15"/>
  <c r="F87" i="15"/>
  <c r="E87" i="15"/>
  <c r="D87" i="15"/>
  <c r="K86" i="15"/>
  <c r="J86" i="15"/>
  <c r="I86" i="15"/>
  <c r="H86" i="15"/>
  <c r="G86" i="15"/>
  <c r="F86" i="15"/>
  <c r="E86" i="15"/>
  <c r="D86" i="15"/>
  <c r="K85" i="15"/>
  <c r="J85" i="15"/>
  <c r="I85" i="15"/>
  <c r="H85" i="15"/>
  <c r="G85" i="15"/>
  <c r="F85" i="15"/>
  <c r="E85" i="15"/>
  <c r="D85" i="15"/>
  <c r="K84" i="15"/>
  <c r="J84" i="15"/>
  <c r="I84" i="15"/>
  <c r="H84" i="15"/>
  <c r="G84" i="15"/>
  <c r="F84" i="15"/>
  <c r="E84" i="15"/>
  <c r="D84" i="15"/>
  <c r="K83" i="15"/>
  <c r="J83" i="15"/>
  <c r="I83" i="15"/>
  <c r="H83" i="15"/>
  <c r="G83" i="15"/>
  <c r="F83" i="15"/>
  <c r="E83" i="15"/>
  <c r="D83" i="15"/>
  <c r="K82" i="15"/>
  <c r="J82" i="15"/>
  <c r="I82" i="15"/>
  <c r="H82" i="15"/>
  <c r="G82" i="15"/>
  <c r="F82" i="15"/>
  <c r="E82" i="15"/>
  <c r="D82" i="15"/>
  <c r="K81" i="15"/>
  <c r="J81" i="15"/>
  <c r="I81" i="15"/>
  <c r="H81" i="15"/>
  <c r="G81" i="15"/>
  <c r="F81" i="15"/>
  <c r="E81" i="15"/>
  <c r="D81" i="15"/>
  <c r="K80" i="15"/>
  <c r="J80" i="15"/>
  <c r="I80" i="15"/>
  <c r="H80" i="15"/>
  <c r="G80" i="15"/>
  <c r="F80" i="15"/>
  <c r="E80" i="15"/>
  <c r="D80" i="15"/>
  <c r="K79" i="15"/>
  <c r="J79" i="15"/>
  <c r="I79" i="15"/>
  <c r="H79" i="15"/>
  <c r="G79" i="15"/>
  <c r="F79" i="15"/>
  <c r="E79" i="15"/>
  <c r="D79" i="15"/>
  <c r="K78" i="15"/>
  <c r="J78" i="15"/>
  <c r="I78" i="15"/>
  <c r="H78" i="15"/>
  <c r="G78" i="15"/>
  <c r="F78" i="15"/>
  <c r="E78" i="15"/>
  <c r="D78" i="15"/>
  <c r="K77" i="15"/>
  <c r="J77" i="15"/>
  <c r="I77" i="15"/>
  <c r="H77" i="15"/>
  <c r="G77" i="15"/>
  <c r="F77" i="15"/>
  <c r="E77" i="15"/>
  <c r="D77" i="15"/>
  <c r="K76" i="15"/>
  <c r="J76" i="15"/>
  <c r="I76" i="15"/>
  <c r="H76" i="15"/>
  <c r="G76" i="15"/>
  <c r="F76" i="15"/>
  <c r="E76" i="15"/>
  <c r="D76" i="15"/>
  <c r="K75" i="15"/>
  <c r="J75" i="15"/>
  <c r="I75" i="15"/>
  <c r="H75" i="15"/>
  <c r="G75" i="15"/>
  <c r="F75" i="15"/>
  <c r="E75" i="15"/>
  <c r="D75" i="15"/>
  <c r="K74" i="15"/>
  <c r="J74" i="15"/>
  <c r="I74" i="15"/>
  <c r="H74" i="15"/>
  <c r="G74" i="15"/>
  <c r="F74" i="15"/>
  <c r="E74" i="15"/>
  <c r="D74" i="15"/>
  <c r="K73" i="15"/>
  <c r="J73" i="15"/>
  <c r="I73" i="15"/>
  <c r="H73" i="15"/>
  <c r="G73" i="15"/>
  <c r="F73" i="15"/>
  <c r="E73" i="15"/>
  <c r="D73" i="15"/>
  <c r="K72" i="15"/>
  <c r="J72" i="15"/>
  <c r="I72" i="15"/>
  <c r="H72" i="15"/>
  <c r="G72" i="15"/>
  <c r="F72" i="15"/>
  <c r="E72" i="15"/>
  <c r="D72" i="15"/>
  <c r="K71" i="15"/>
  <c r="J71" i="15"/>
  <c r="I71" i="15"/>
  <c r="H71" i="15"/>
  <c r="G71" i="15"/>
  <c r="F71" i="15"/>
  <c r="E71" i="15"/>
  <c r="D71" i="15"/>
  <c r="K70" i="15"/>
  <c r="J70" i="15"/>
  <c r="I70" i="15"/>
  <c r="H70" i="15"/>
  <c r="G70" i="15"/>
  <c r="F70" i="15"/>
  <c r="E70" i="15"/>
  <c r="D70" i="15"/>
  <c r="K69" i="15"/>
  <c r="J69" i="15"/>
  <c r="I69" i="15"/>
  <c r="H69" i="15"/>
  <c r="G69" i="15"/>
  <c r="F69" i="15"/>
  <c r="E69" i="15"/>
  <c r="D69" i="15"/>
  <c r="K68" i="15"/>
  <c r="J68" i="15"/>
  <c r="I68" i="15"/>
  <c r="H68" i="15"/>
  <c r="G68" i="15"/>
  <c r="F68" i="15"/>
  <c r="E68" i="15"/>
  <c r="D68" i="15"/>
  <c r="K67" i="15"/>
  <c r="J67" i="15"/>
  <c r="I67" i="15"/>
  <c r="H67" i="15"/>
  <c r="G67" i="15"/>
  <c r="F67" i="15"/>
  <c r="E67" i="15"/>
  <c r="D67" i="15"/>
  <c r="K66" i="15"/>
  <c r="J66" i="15"/>
  <c r="I66" i="15"/>
  <c r="H66" i="15"/>
  <c r="G66" i="15"/>
  <c r="F66" i="15"/>
  <c r="E66" i="15"/>
  <c r="D66" i="15"/>
  <c r="K65" i="15"/>
  <c r="J65" i="15"/>
  <c r="I65" i="15"/>
  <c r="H65" i="15"/>
  <c r="G65" i="15"/>
  <c r="F65" i="15"/>
  <c r="E65" i="15"/>
  <c r="D65" i="15"/>
  <c r="K64" i="15"/>
  <c r="J64" i="15"/>
  <c r="I64" i="15"/>
  <c r="H64" i="15"/>
  <c r="G64" i="15"/>
  <c r="F64" i="15"/>
  <c r="E64" i="15"/>
  <c r="D64" i="15"/>
  <c r="K63" i="15"/>
  <c r="J63" i="15"/>
  <c r="I63" i="15"/>
  <c r="H63" i="15"/>
  <c r="G63" i="15"/>
  <c r="F63" i="15"/>
  <c r="E63" i="15"/>
  <c r="D63" i="15"/>
  <c r="K62" i="15"/>
  <c r="J62" i="15"/>
  <c r="I62" i="15"/>
  <c r="H62" i="15"/>
  <c r="G62" i="15"/>
  <c r="F62" i="15"/>
  <c r="E62" i="15"/>
  <c r="D62" i="15"/>
  <c r="K61" i="15"/>
  <c r="J61" i="15"/>
  <c r="I61" i="15"/>
  <c r="H61" i="15"/>
  <c r="G61" i="15"/>
  <c r="F61" i="15"/>
  <c r="E61" i="15"/>
  <c r="D61" i="15"/>
  <c r="K60" i="15"/>
  <c r="J60" i="15"/>
  <c r="I60" i="15"/>
  <c r="H60" i="15"/>
  <c r="G60" i="15"/>
  <c r="F60" i="15"/>
  <c r="E60" i="15"/>
  <c r="D60" i="15"/>
  <c r="K59" i="15"/>
  <c r="J59" i="15"/>
  <c r="I59" i="15"/>
  <c r="H59" i="15"/>
  <c r="G59" i="15"/>
  <c r="F59" i="15"/>
  <c r="E59" i="15"/>
  <c r="D59" i="15"/>
  <c r="K58" i="15"/>
  <c r="J58" i="15"/>
  <c r="I58" i="15"/>
  <c r="H58" i="15"/>
  <c r="G58" i="15"/>
  <c r="F58" i="15"/>
  <c r="E58" i="15"/>
  <c r="D58" i="15"/>
  <c r="K57" i="15"/>
  <c r="J57" i="15"/>
  <c r="I57" i="15"/>
  <c r="H57" i="15"/>
  <c r="G57" i="15"/>
  <c r="F57" i="15"/>
  <c r="E57" i="15"/>
  <c r="D57" i="15"/>
  <c r="K56" i="15"/>
  <c r="J56" i="15"/>
  <c r="I56" i="15"/>
  <c r="H56" i="15"/>
  <c r="G56" i="15"/>
  <c r="F56" i="15"/>
  <c r="E56" i="15"/>
  <c r="D56" i="15"/>
  <c r="K55" i="15"/>
  <c r="J55" i="15"/>
  <c r="I55" i="15"/>
  <c r="H55" i="15"/>
  <c r="G55" i="15"/>
  <c r="F55" i="15"/>
  <c r="E55" i="15"/>
  <c r="D55" i="15"/>
  <c r="K54" i="15"/>
  <c r="J54" i="15"/>
  <c r="I54" i="15"/>
  <c r="H54" i="15"/>
  <c r="G54" i="15"/>
  <c r="F54" i="15"/>
  <c r="E54" i="15"/>
  <c r="D54" i="15"/>
  <c r="K53" i="15"/>
  <c r="J53" i="15"/>
  <c r="I53" i="15"/>
  <c r="H53" i="15"/>
  <c r="G53" i="15"/>
  <c r="F53" i="15"/>
  <c r="E53" i="15"/>
  <c r="D53" i="15"/>
  <c r="K52" i="15"/>
  <c r="J52" i="15"/>
  <c r="I52" i="15"/>
  <c r="H52" i="15"/>
  <c r="G52" i="15"/>
  <c r="F52" i="15"/>
  <c r="E52" i="15"/>
  <c r="D52" i="15"/>
  <c r="K51" i="15"/>
  <c r="J51" i="15"/>
  <c r="I51" i="15"/>
  <c r="H51" i="15"/>
  <c r="G51" i="15"/>
  <c r="F51" i="15"/>
  <c r="E51" i="15"/>
  <c r="D51" i="15"/>
  <c r="K50" i="15"/>
  <c r="J50" i="15"/>
  <c r="I50" i="15"/>
  <c r="H50" i="15"/>
  <c r="G50" i="15"/>
  <c r="F50" i="15"/>
  <c r="E50" i="15"/>
  <c r="D50" i="15"/>
  <c r="K49" i="15"/>
  <c r="J49" i="15"/>
  <c r="I49" i="15"/>
  <c r="H49" i="15"/>
  <c r="G49" i="15"/>
  <c r="F49" i="15"/>
  <c r="E49" i="15"/>
  <c r="D49" i="15"/>
  <c r="K48" i="15"/>
  <c r="J48" i="15"/>
  <c r="I48" i="15"/>
  <c r="H48" i="15"/>
  <c r="G48" i="15"/>
  <c r="F48" i="15"/>
  <c r="E48" i="15"/>
  <c r="D48" i="15"/>
  <c r="K47" i="15"/>
  <c r="J47" i="15"/>
  <c r="I47" i="15"/>
  <c r="H47" i="15"/>
  <c r="G47" i="15"/>
  <c r="F47" i="15"/>
  <c r="E47" i="15"/>
  <c r="D47" i="15"/>
  <c r="K46" i="15"/>
  <c r="J46" i="15"/>
  <c r="I46" i="15"/>
  <c r="H46" i="15"/>
  <c r="G46" i="15"/>
  <c r="F46" i="15"/>
  <c r="E46" i="15"/>
  <c r="D46" i="15"/>
  <c r="K45" i="15"/>
  <c r="J45" i="15"/>
  <c r="I45" i="15"/>
  <c r="H45" i="15"/>
  <c r="G45" i="15"/>
  <c r="F45" i="15"/>
  <c r="E45" i="15"/>
  <c r="D45" i="15"/>
  <c r="K44" i="15"/>
  <c r="J44" i="15"/>
  <c r="I44" i="15"/>
  <c r="H44" i="15"/>
  <c r="G44" i="15"/>
  <c r="F44" i="15"/>
  <c r="E44" i="15"/>
  <c r="D44" i="15"/>
  <c r="K43" i="15"/>
  <c r="J43" i="15"/>
  <c r="I43" i="15"/>
  <c r="H43" i="15"/>
  <c r="G43" i="15"/>
  <c r="F43" i="15"/>
  <c r="E43" i="15"/>
  <c r="D43" i="15"/>
  <c r="K42" i="15"/>
  <c r="J42" i="15"/>
  <c r="I42" i="15"/>
  <c r="H42" i="15"/>
  <c r="G42" i="15"/>
  <c r="F42" i="15"/>
  <c r="E42" i="15"/>
  <c r="D42" i="15"/>
  <c r="K41" i="15"/>
  <c r="J41" i="15"/>
  <c r="I41" i="15"/>
  <c r="H41" i="15"/>
  <c r="G41" i="15"/>
  <c r="F41" i="15"/>
  <c r="E41" i="15"/>
  <c r="D41" i="15"/>
  <c r="K40" i="15"/>
  <c r="J40" i="15"/>
  <c r="I40" i="15"/>
  <c r="H40" i="15"/>
  <c r="G40" i="15"/>
  <c r="F40" i="15"/>
  <c r="E40" i="15"/>
  <c r="D40" i="15"/>
  <c r="K39" i="15"/>
  <c r="J39" i="15"/>
  <c r="I39" i="15"/>
  <c r="H39" i="15"/>
  <c r="G39" i="15"/>
  <c r="F39" i="15"/>
  <c r="E39" i="15"/>
  <c r="D39" i="15"/>
  <c r="K38" i="15"/>
  <c r="J38" i="15"/>
  <c r="I38" i="15"/>
  <c r="H38" i="15"/>
  <c r="G38" i="15"/>
  <c r="F38" i="15"/>
  <c r="E38" i="15"/>
  <c r="D38" i="15"/>
  <c r="K37" i="15"/>
  <c r="J37" i="15"/>
  <c r="I37" i="15"/>
  <c r="H37" i="15"/>
  <c r="G37" i="15"/>
  <c r="F37" i="15"/>
  <c r="E37" i="15"/>
  <c r="D37" i="15"/>
  <c r="K36" i="15"/>
  <c r="J36" i="15"/>
  <c r="I36" i="15"/>
  <c r="H36" i="15"/>
  <c r="G36" i="15"/>
  <c r="F36" i="15"/>
  <c r="E36" i="15"/>
  <c r="D36" i="15"/>
  <c r="K35" i="15"/>
  <c r="J35" i="15"/>
  <c r="I35" i="15"/>
  <c r="H35" i="15"/>
  <c r="G35" i="15"/>
  <c r="F35" i="15"/>
  <c r="E35" i="15"/>
  <c r="D35" i="15"/>
  <c r="K34" i="15"/>
  <c r="J34" i="15"/>
  <c r="I34" i="15"/>
  <c r="H34" i="15"/>
  <c r="G34" i="15"/>
  <c r="F34" i="15"/>
  <c r="E34" i="15"/>
  <c r="D34" i="15"/>
  <c r="K33" i="15"/>
  <c r="J33" i="15"/>
  <c r="I33" i="15"/>
  <c r="H33" i="15"/>
  <c r="G33" i="15"/>
  <c r="F33" i="15"/>
  <c r="E33" i="15"/>
  <c r="D33" i="15"/>
  <c r="K32" i="15"/>
  <c r="J32" i="15"/>
  <c r="I32" i="15"/>
  <c r="H32" i="15"/>
  <c r="G32" i="15"/>
  <c r="F32" i="15"/>
  <c r="E32" i="15"/>
  <c r="D32" i="15"/>
  <c r="K31" i="15"/>
  <c r="J31" i="15"/>
  <c r="I31" i="15"/>
  <c r="H31" i="15"/>
  <c r="G31" i="15"/>
  <c r="F31" i="15"/>
  <c r="E31" i="15"/>
  <c r="D31" i="15"/>
  <c r="K30" i="15"/>
  <c r="J30" i="15"/>
  <c r="I30" i="15"/>
  <c r="H30" i="15"/>
  <c r="G30" i="15"/>
  <c r="F30" i="15"/>
  <c r="E30" i="15"/>
  <c r="D30" i="15"/>
  <c r="K29" i="15"/>
  <c r="J29" i="15"/>
  <c r="I29" i="15"/>
  <c r="H29" i="15"/>
  <c r="G29" i="15"/>
  <c r="F29" i="15"/>
  <c r="E29" i="15"/>
  <c r="D29" i="15"/>
  <c r="K28" i="15"/>
  <c r="J28" i="15"/>
  <c r="I28" i="15"/>
  <c r="H28" i="15"/>
  <c r="G28" i="15"/>
  <c r="F28" i="15"/>
  <c r="E28" i="15"/>
  <c r="D28" i="15"/>
  <c r="K27" i="15"/>
  <c r="J27" i="15"/>
  <c r="I27" i="15"/>
  <c r="H27" i="15"/>
  <c r="G27" i="15"/>
  <c r="F27" i="15"/>
  <c r="E27" i="15"/>
  <c r="D27" i="15"/>
  <c r="K26" i="15"/>
  <c r="J26" i="15"/>
  <c r="I26" i="15"/>
  <c r="H26" i="15"/>
  <c r="G26" i="15"/>
  <c r="F26" i="15"/>
  <c r="E26" i="15"/>
  <c r="D26" i="15"/>
  <c r="K25" i="15"/>
  <c r="J25" i="15"/>
  <c r="I25" i="15"/>
  <c r="H25" i="15"/>
  <c r="G25" i="15"/>
  <c r="F25" i="15"/>
  <c r="E25" i="15"/>
  <c r="D25" i="15"/>
  <c r="K24" i="15"/>
  <c r="J24" i="15"/>
  <c r="I24" i="15"/>
  <c r="H24" i="15"/>
  <c r="G24" i="15"/>
  <c r="F24" i="15"/>
  <c r="E24" i="15"/>
  <c r="D24" i="15"/>
  <c r="K23" i="15"/>
  <c r="J23" i="15"/>
  <c r="I23" i="15"/>
  <c r="H23" i="15"/>
  <c r="G23" i="15"/>
  <c r="F23" i="15"/>
  <c r="E23" i="15"/>
  <c r="D23" i="15"/>
  <c r="K22" i="15"/>
  <c r="J22" i="15"/>
  <c r="I22" i="15"/>
  <c r="H22" i="15"/>
  <c r="G22" i="15"/>
  <c r="F22" i="15"/>
  <c r="E22" i="15"/>
  <c r="D22" i="15"/>
  <c r="K21" i="15"/>
  <c r="J21" i="15"/>
  <c r="I21" i="15"/>
  <c r="H21" i="15"/>
  <c r="G21" i="15"/>
  <c r="F21" i="15"/>
  <c r="E21" i="15"/>
  <c r="D21" i="15"/>
  <c r="K20" i="15"/>
  <c r="J20" i="15"/>
  <c r="I20" i="15"/>
  <c r="H20" i="15"/>
  <c r="G20" i="15"/>
  <c r="F20" i="15"/>
  <c r="E20" i="15"/>
  <c r="D20" i="15"/>
  <c r="K19" i="15"/>
  <c r="J19" i="15"/>
  <c r="I19" i="15"/>
  <c r="H19" i="15"/>
  <c r="G19" i="15"/>
  <c r="F19" i="15"/>
  <c r="E19" i="15"/>
  <c r="D19" i="15"/>
  <c r="K18" i="15"/>
  <c r="J18" i="15"/>
  <c r="I18" i="15"/>
  <c r="H18" i="15"/>
  <c r="G18" i="15"/>
  <c r="F18" i="15"/>
  <c r="E18" i="15"/>
  <c r="D18" i="15"/>
  <c r="K17" i="15"/>
  <c r="J17" i="15"/>
  <c r="I17" i="15"/>
  <c r="H17" i="15"/>
  <c r="G17" i="15"/>
  <c r="F17" i="15"/>
  <c r="E17" i="15"/>
  <c r="D17" i="15"/>
  <c r="K16" i="15"/>
  <c r="J16" i="15"/>
  <c r="I16" i="15"/>
  <c r="H16" i="15"/>
  <c r="G16" i="15"/>
  <c r="F16" i="15"/>
  <c r="E16" i="15"/>
  <c r="D16" i="15"/>
  <c r="K15" i="15"/>
  <c r="J15" i="15"/>
  <c r="I15" i="15"/>
  <c r="H15" i="15"/>
  <c r="G15" i="15"/>
  <c r="F15" i="15"/>
  <c r="E15" i="15"/>
  <c r="D15" i="15"/>
  <c r="K14" i="15"/>
  <c r="J14" i="15"/>
  <c r="I14" i="15"/>
  <c r="H14" i="15"/>
  <c r="G14" i="15"/>
  <c r="F14" i="15"/>
  <c r="E14" i="15"/>
  <c r="D14" i="15"/>
  <c r="K13" i="15"/>
  <c r="J13" i="15"/>
  <c r="I13" i="15"/>
  <c r="H13" i="15"/>
  <c r="G13" i="15"/>
  <c r="F13" i="15"/>
  <c r="E13" i="15"/>
  <c r="D13" i="15"/>
  <c r="K12" i="15"/>
  <c r="J12" i="15"/>
  <c r="I12" i="15"/>
  <c r="H12" i="15"/>
  <c r="G12" i="15"/>
  <c r="F12" i="15"/>
  <c r="E12" i="15"/>
  <c r="D12" i="15"/>
  <c r="K11" i="15"/>
  <c r="J11" i="15"/>
  <c r="I11" i="15"/>
  <c r="H11" i="15"/>
  <c r="G11" i="15"/>
  <c r="F11" i="15"/>
  <c r="E11" i="15"/>
  <c r="D11" i="15"/>
  <c r="K10" i="15"/>
  <c r="J10" i="15"/>
  <c r="I10" i="15"/>
  <c r="H10" i="15"/>
  <c r="G10" i="15"/>
  <c r="F10" i="15"/>
  <c r="E10" i="15"/>
  <c r="D10" i="15"/>
  <c r="K9" i="15"/>
  <c r="J9" i="15"/>
  <c r="I9" i="15"/>
  <c r="H9" i="15"/>
  <c r="G9" i="15"/>
  <c r="F9" i="15"/>
  <c r="E9" i="15"/>
  <c r="D9" i="15"/>
  <c r="K8" i="15"/>
  <c r="J8" i="15"/>
  <c r="I8" i="15"/>
  <c r="H8" i="15"/>
  <c r="G8" i="15"/>
  <c r="F8" i="15"/>
  <c r="E8" i="15"/>
  <c r="D8" i="15"/>
  <c r="K7" i="15"/>
  <c r="J7" i="15"/>
  <c r="I7" i="15"/>
  <c r="H7" i="15"/>
  <c r="G7" i="15"/>
  <c r="F7" i="15"/>
  <c r="E7" i="15"/>
  <c r="D7" i="15"/>
  <c r="K6" i="15"/>
  <c r="J6" i="15"/>
  <c r="I6" i="15"/>
  <c r="H6" i="15"/>
  <c r="G6" i="15"/>
  <c r="F6" i="15"/>
  <c r="E6" i="15"/>
  <c r="D6" i="15"/>
  <c r="K5" i="15"/>
  <c r="J5" i="15"/>
  <c r="I5" i="15"/>
  <c r="H5" i="15"/>
  <c r="G5" i="15"/>
  <c r="F5" i="15"/>
  <c r="E5" i="15"/>
  <c r="D5" i="15"/>
  <c r="K4" i="15"/>
  <c r="J4" i="15"/>
  <c r="I4" i="15"/>
  <c r="H4" i="15"/>
  <c r="G4" i="15"/>
  <c r="F4" i="15"/>
  <c r="E4" i="15"/>
  <c r="D4" i="15"/>
  <c r="K3" i="15"/>
  <c r="J3" i="15"/>
  <c r="I3" i="15"/>
  <c r="H3" i="15"/>
  <c r="G3" i="15"/>
  <c r="F3" i="15"/>
  <c r="E3" i="15"/>
  <c r="D3" i="15"/>
  <c r="K2" i="15"/>
  <c r="J2" i="15"/>
  <c r="I2" i="15"/>
  <c r="H2" i="15"/>
  <c r="G2" i="15"/>
  <c r="F2" i="15"/>
  <c r="E2" i="15"/>
  <c r="D2" i="15"/>
  <c r="AA365" i="8"/>
  <c r="Z365" i="8"/>
  <c r="Y365" i="8"/>
  <c r="X365" i="8"/>
  <c r="AF365" i="8" s="1"/>
  <c r="W365" i="8"/>
  <c r="V365" i="8"/>
  <c r="U365" i="8"/>
  <c r="T365" i="8"/>
  <c r="AA364" i="8"/>
  <c r="Z364" i="8"/>
  <c r="Y364" i="8"/>
  <c r="X364" i="8"/>
  <c r="AF364" i="8" s="1"/>
  <c r="W364" i="8"/>
  <c r="V364" i="8"/>
  <c r="U364" i="8"/>
  <c r="T364" i="8"/>
  <c r="AA363" i="8"/>
  <c r="Z363" i="8"/>
  <c r="Y363" i="8"/>
  <c r="X363" i="8"/>
  <c r="AF363" i="8" s="1"/>
  <c r="W363" i="8"/>
  <c r="V363" i="8"/>
  <c r="U363" i="8"/>
  <c r="T363" i="8"/>
  <c r="AA360" i="8"/>
  <c r="Z360" i="8"/>
  <c r="Y360" i="8"/>
  <c r="X360" i="8"/>
  <c r="AF360" i="8" s="1"/>
  <c r="W360" i="8"/>
  <c r="V360" i="8"/>
  <c r="U360" i="8"/>
  <c r="T360" i="8"/>
  <c r="AA359" i="8"/>
  <c r="Z359" i="8"/>
  <c r="Y359" i="8"/>
  <c r="X359" i="8"/>
  <c r="AF359" i="8" s="1"/>
  <c r="W359" i="8"/>
  <c r="V359" i="8"/>
  <c r="U359" i="8"/>
  <c r="T359" i="8"/>
  <c r="AA356" i="8"/>
  <c r="Z356" i="8"/>
  <c r="Y356" i="8"/>
  <c r="X356" i="8"/>
  <c r="AF356" i="8" s="1"/>
  <c r="W356" i="8"/>
  <c r="V356" i="8"/>
  <c r="U356" i="8"/>
  <c r="T356" i="8"/>
  <c r="AA355" i="8"/>
  <c r="Z355" i="8"/>
  <c r="Y355" i="8"/>
  <c r="X355" i="8"/>
  <c r="W355" i="8"/>
  <c r="V355" i="8"/>
  <c r="U355" i="8"/>
  <c r="T355" i="8"/>
  <c r="AA354" i="8"/>
  <c r="Z354" i="8"/>
  <c r="Y354" i="8"/>
  <c r="X354" i="8"/>
  <c r="W354" i="8"/>
  <c r="V354" i="8"/>
  <c r="U354" i="8"/>
  <c r="T354" i="8"/>
  <c r="AA353" i="8"/>
  <c r="Z353" i="8"/>
  <c r="Y353" i="8"/>
  <c r="X353" i="8"/>
  <c r="W353" i="8"/>
  <c r="V353" i="8"/>
  <c r="U353" i="8"/>
  <c r="T353" i="8"/>
  <c r="AA352" i="8"/>
  <c r="Z352" i="8"/>
  <c r="Y352" i="8"/>
  <c r="X352" i="8"/>
  <c r="W352" i="8"/>
  <c r="V352" i="8"/>
  <c r="U352" i="8"/>
  <c r="T352" i="8"/>
  <c r="AA351" i="8"/>
  <c r="Z351" i="8"/>
  <c r="Y351" i="8"/>
  <c r="X351" i="8"/>
  <c r="W351" i="8"/>
  <c r="V351" i="8"/>
  <c r="U351" i="8"/>
  <c r="T351" i="8"/>
  <c r="AA350" i="8"/>
  <c r="Z350" i="8"/>
  <c r="Y350" i="8"/>
  <c r="X350" i="8"/>
  <c r="W350" i="8"/>
  <c r="V350" i="8"/>
  <c r="U350" i="8"/>
  <c r="T350" i="8"/>
  <c r="AA347" i="8"/>
  <c r="Z347" i="8"/>
  <c r="Y347" i="8"/>
  <c r="X347" i="8"/>
  <c r="W347" i="8"/>
  <c r="V347" i="8"/>
  <c r="U347" i="8"/>
  <c r="T347" i="8"/>
  <c r="AA346" i="8"/>
  <c r="Z346" i="8"/>
  <c r="Y346" i="8"/>
  <c r="X346" i="8"/>
  <c r="W346" i="8"/>
  <c r="V346" i="8"/>
  <c r="U346" i="8"/>
  <c r="T346" i="8"/>
  <c r="AA343" i="8"/>
  <c r="Z343" i="8"/>
  <c r="Y343" i="8"/>
  <c r="X343" i="8"/>
  <c r="W343" i="8"/>
  <c r="V343" i="8"/>
  <c r="U343" i="8"/>
  <c r="T343" i="8"/>
  <c r="AA342" i="8"/>
  <c r="Z342" i="8"/>
  <c r="Y342" i="8"/>
  <c r="X342" i="8"/>
  <c r="W342" i="8"/>
  <c r="V342" i="8"/>
  <c r="U342" i="8"/>
  <c r="T342" i="8"/>
  <c r="AA341" i="8"/>
  <c r="Z341" i="8"/>
  <c r="Y341" i="8"/>
  <c r="X341" i="8"/>
  <c r="W341" i="8"/>
  <c r="V341" i="8"/>
  <c r="U341" i="8"/>
  <c r="T341" i="8"/>
  <c r="AA340" i="8"/>
  <c r="Z340" i="8"/>
  <c r="Y340" i="8"/>
  <c r="X340" i="8"/>
  <c r="W340" i="8"/>
  <c r="V340" i="8"/>
  <c r="U340" i="8"/>
  <c r="T340" i="8"/>
  <c r="AA339" i="8"/>
  <c r="Z339" i="8"/>
  <c r="Y339" i="8"/>
  <c r="X339" i="8"/>
  <c r="W339" i="8"/>
  <c r="V339" i="8"/>
  <c r="U339" i="8"/>
  <c r="T339" i="8"/>
  <c r="AA338" i="8"/>
  <c r="Z338" i="8"/>
  <c r="Y338" i="8"/>
  <c r="X338" i="8"/>
  <c r="W338" i="8"/>
  <c r="V338" i="8"/>
  <c r="U338" i="8"/>
  <c r="T338" i="8"/>
  <c r="AA337" i="8"/>
  <c r="Z337" i="8"/>
  <c r="AH337" i="8" s="1"/>
  <c r="Y337" i="8"/>
  <c r="X337" i="8"/>
  <c r="W337" i="8"/>
  <c r="V337" i="8"/>
  <c r="U337" i="8"/>
  <c r="T337" i="8"/>
  <c r="AA334" i="8"/>
  <c r="Z334" i="8"/>
  <c r="AH334" i="8" s="1"/>
  <c r="Y334" i="8"/>
  <c r="X334" i="8"/>
  <c r="W334" i="8"/>
  <c r="V334" i="8"/>
  <c r="U334" i="8"/>
  <c r="T334" i="8"/>
  <c r="AA333" i="8"/>
  <c r="Z333" i="8"/>
  <c r="AH333" i="8" s="1"/>
  <c r="Y333" i="8"/>
  <c r="X333" i="8"/>
  <c r="W333" i="8"/>
  <c r="V333" i="8"/>
  <c r="U333" i="8"/>
  <c r="T333" i="8"/>
  <c r="AA330" i="8"/>
  <c r="Z330" i="8"/>
  <c r="Y330" i="8"/>
  <c r="X330" i="8"/>
  <c r="W330" i="8"/>
  <c r="V330" i="8"/>
  <c r="U330" i="8"/>
  <c r="T330" i="8"/>
  <c r="AA329" i="8"/>
  <c r="Z329" i="8"/>
  <c r="Y329" i="8"/>
  <c r="X329" i="8"/>
  <c r="W329" i="8"/>
  <c r="V329" i="8"/>
  <c r="U329" i="8"/>
  <c r="T329" i="8"/>
  <c r="AA328" i="8"/>
  <c r="Z328" i="8"/>
  <c r="Y328" i="8"/>
  <c r="X328" i="8"/>
  <c r="W328" i="8"/>
  <c r="V328" i="8"/>
  <c r="U328" i="8"/>
  <c r="T328" i="8"/>
  <c r="AA327" i="8"/>
  <c r="Z327" i="8"/>
  <c r="Y327" i="8"/>
  <c r="X327" i="8"/>
  <c r="W327" i="8"/>
  <c r="V327" i="8"/>
  <c r="U327" i="8"/>
  <c r="T327" i="8"/>
  <c r="AA326" i="8"/>
  <c r="Z326" i="8"/>
  <c r="Y326" i="8"/>
  <c r="X326" i="8"/>
  <c r="W326" i="8"/>
  <c r="V326" i="8"/>
  <c r="U326" i="8"/>
  <c r="T326" i="8"/>
  <c r="AA325" i="8"/>
  <c r="Z325" i="8"/>
  <c r="Y325" i="8"/>
  <c r="X325" i="8"/>
  <c r="W325" i="8"/>
  <c r="V325" i="8"/>
  <c r="U325" i="8"/>
  <c r="T325" i="8"/>
  <c r="AA324" i="8"/>
  <c r="Z324" i="8"/>
  <c r="Y324" i="8"/>
  <c r="X324" i="8"/>
  <c r="W324" i="8"/>
  <c r="V324" i="8"/>
  <c r="U324" i="8"/>
  <c r="T324" i="8"/>
  <c r="AA321" i="8"/>
  <c r="Z321" i="8"/>
  <c r="Y321" i="8"/>
  <c r="X321" i="8"/>
  <c r="W321" i="8"/>
  <c r="V321" i="8"/>
  <c r="U321" i="8"/>
  <c r="T321" i="8"/>
  <c r="AA320" i="8"/>
  <c r="Z320" i="8"/>
  <c r="Y320" i="8"/>
  <c r="X320" i="8"/>
  <c r="W320" i="8"/>
  <c r="V320" i="8"/>
  <c r="U320" i="8"/>
  <c r="T320" i="8"/>
  <c r="AA317" i="8"/>
  <c r="Z317" i="8"/>
  <c r="Y317" i="8"/>
  <c r="X317" i="8"/>
  <c r="W317" i="8"/>
  <c r="V317" i="8"/>
  <c r="U317" i="8"/>
  <c r="T317" i="8"/>
  <c r="AA316" i="8"/>
  <c r="Z316" i="8"/>
  <c r="Y316" i="8"/>
  <c r="X316" i="8"/>
  <c r="W316" i="8"/>
  <c r="V316" i="8"/>
  <c r="U316" i="8"/>
  <c r="T316" i="8"/>
  <c r="AA315" i="8"/>
  <c r="Z315" i="8"/>
  <c r="Y315" i="8"/>
  <c r="X315" i="8"/>
  <c r="W315" i="8"/>
  <c r="V315" i="8"/>
  <c r="U315" i="8"/>
  <c r="T315" i="8"/>
  <c r="AA314" i="8"/>
  <c r="Z314" i="8"/>
  <c r="Y314" i="8"/>
  <c r="X314" i="8"/>
  <c r="W314" i="8"/>
  <c r="V314" i="8"/>
  <c r="U314" i="8"/>
  <c r="T314" i="8"/>
  <c r="AA313" i="8"/>
  <c r="Z313" i="8"/>
  <c r="Y313" i="8"/>
  <c r="X313" i="8"/>
  <c r="W313" i="8"/>
  <c r="V313" i="8"/>
  <c r="U313" i="8"/>
  <c r="T313" i="8"/>
  <c r="AA312" i="8"/>
  <c r="Z312" i="8"/>
  <c r="Y312" i="8"/>
  <c r="X312" i="8"/>
  <c r="W312" i="8"/>
  <c r="V312" i="8"/>
  <c r="U312" i="8"/>
  <c r="T312" i="8"/>
  <c r="AA311" i="8"/>
  <c r="Z311" i="8"/>
  <c r="Y311" i="8"/>
  <c r="X311" i="8"/>
  <c r="W311" i="8"/>
  <c r="V311" i="8"/>
  <c r="U311" i="8"/>
  <c r="T311" i="8"/>
  <c r="AA308" i="8"/>
  <c r="Z308" i="8"/>
  <c r="Y308" i="8"/>
  <c r="X308" i="8"/>
  <c r="W308" i="8"/>
  <c r="V308" i="8"/>
  <c r="U308" i="8"/>
  <c r="T308" i="8"/>
  <c r="AA307" i="8"/>
  <c r="Z307" i="8"/>
  <c r="Y307" i="8"/>
  <c r="X307" i="8"/>
  <c r="W307" i="8"/>
  <c r="V307" i="8"/>
  <c r="U307" i="8"/>
  <c r="T307" i="8"/>
  <c r="AA304" i="8"/>
  <c r="Z304" i="8"/>
  <c r="Y304" i="8"/>
  <c r="X304" i="8"/>
  <c r="W304" i="8"/>
  <c r="V304" i="8"/>
  <c r="U304" i="8"/>
  <c r="T304" i="8"/>
  <c r="AA303" i="8"/>
  <c r="Z303" i="8"/>
  <c r="Y303" i="8"/>
  <c r="X303" i="8"/>
  <c r="W303" i="8"/>
  <c r="V303" i="8"/>
  <c r="U303" i="8"/>
  <c r="T303" i="8"/>
  <c r="AA302" i="8"/>
  <c r="Z302" i="8"/>
  <c r="Y302" i="8"/>
  <c r="X302" i="8"/>
  <c r="W302" i="8"/>
  <c r="V302" i="8"/>
  <c r="U302" i="8"/>
  <c r="T302" i="8"/>
  <c r="AA301" i="8"/>
  <c r="Z301" i="8"/>
  <c r="Y301" i="8"/>
  <c r="X301" i="8"/>
  <c r="W301" i="8"/>
  <c r="V301" i="8"/>
  <c r="U301" i="8"/>
  <c r="T301" i="8"/>
  <c r="AA300" i="8"/>
  <c r="Z300" i="8"/>
  <c r="Y300" i="8"/>
  <c r="X300" i="8"/>
  <c r="W300" i="8"/>
  <c r="V300" i="8"/>
  <c r="U300" i="8"/>
  <c r="T300" i="8"/>
  <c r="AA299" i="8"/>
  <c r="Z299" i="8"/>
  <c r="Y299" i="8"/>
  <c r="X299" i="8"/>
  <c r="W299" i="8"/>
  <c r="V299" i="8"/>
  <c r="U299" i="8"/>
  <c r="T299" i="8"/>
  <c r="AA298" i="8"/>
  <c r="Z298" i="8"/>
  <c r="Y298" i="8"/>
  <c r="X298" i="8"/>
  <c r="W298" i="8"/>
  <c r="V298" i="8"/>
  <c r="U298" i="8"/>
  <c r="T298" i="8"/>
  <c r="AA295" i="8"/>
  <c r="Z295" i="8"/>
  <c r="Y295" i="8"/>
  <c r="X295" i="8"/>
  <c r="W295" i="8"/>
  <c r="V295" i="8"/>
  <c r="U295" i="8"/>
  <c r="T295" i="8"/>
  <c r="AA294" i="8"/>
  <c r="Z294" i="8"/>
  <c r="Y294" i="8"/>
  <c r="X294" i="8"/>
  <c r="W294" i="8"/>
  <c r="V294" i="8"/>
  <c r="U294" i="8"/>
  <c r="T294" i="8"/>
  <c r="AA291" i="8"/>
  <c r="Z291" i="8"/>
  <c r="Y291" i="8"/>
  <c r="X291" i="8"/>
  <c r="W291" i="8"/>
  <c r="V291" i="8"/>
  <c r="U291" i="8"/>
  <c r="T291" i="8"/>
  <c r="AA290" i="8"/>
  <c r="Z290" i="8"/>
  <c r="Y290" i="8"/>
  <c r="X290" i="8"/>
  <c r="W290" i="8"/>
  <c r="V290" i="8"/>
  <c r="U290" i="8"/>
  <c r="T290" i="8"/>
  <c r="AA289" i="8"/>
  <c r="Z289" i="8"/>
  <c r="Y289" i="8"/>
  <c r="X289" i="8"/>
  <c r="W289" i="8"/>
  <c r="V289" i="8"/>
  <c r="U289" i="8"/>
  <c r="T289" i="8"/>
  <c r="AA288" i="8"/>
  <c r="Z288" i="8"/>
  <c r="Y288" i="8"/>
  <c r="X288" i="8"/>
  <c r="W288" i="8"/>
  <c r="V288" i="8"/>
  <c r="U288" i="8"/>
  <c r="T288" i="8"/>
  <c r="AA287" i="8"/>
  <c r="Z287" i="8"/>
  <c r="Y287" i="8"/>
  <c r="X287" i="8"/>
  <c r="W287" i="8"/>
  <c r="V287" i="8"/>
  <c r="U287" i="8"/>
  <c r="T287" i="8"/>
  <c r="AA286" i="8"/>
  <c r="Z286" i="8"/>
  <c r="Y286" i="8"/>
  <c r="X286" i="8"/>
  <c r="W286" i="8"/>
  <c r="V286" i="8"/>
  <c r="U286" i="8"/>
  <c r="T286" i="8"/>
  <c r="AA285" i="8"/>
  <c r="Z285" i="8"/>
  <c r="Y285" i="8"/>
  <c r="X285" i="8"/>
  <c r="W285" i="8"/>
  <c r="V285" i="8"/>
  <c r="U285" i="8"/>
  <c r="T285" i="8"/>
  <c r="AA282" i="8"/>
  <c r="Z282" i="8"/>
  <c r="Y282" i="8"/>
  <c r="X282" i="8"/>
  <c r="W282" i="8"/>
  <c r="V282" i="8"/>
  <c r="U282" i="8"/>
  <c r="T282" i="8"/>
  <c r="AA281" i="8"/>
  <c r="Z281" i="8"/>
  <c r="Y281" i="8"/>
  <c r="X281" i="8"/>
  <c r="W281" i="8"/>
  <c r="V281" i="8"/>
  <c r="U281" i="8"/>
  <c r="T281" i="8"/>
  <c r="AA278" i="8"/>
  <c r="Z278" i="8"/>
  <c r="Y278" i="8"/>
  <c r="X278" i="8"/>
  <c r="W278" i="8"/>
  <c r="V278" i="8"/>
  <c r="U278" i="8"/>
  <c r="T278" i="8"/>
  <c r="AA277" i="8"/>
  <c r="Z277" i="8"/>
  <c r="Y277" i="8"/>
  <c r="X277" i="8"/>
  <c r="W277" i="8"/>
  <c r="V277" i="8"/>
  <c r="U277" i="8"/>
  <c r="T277" i="8"/>
  <c r="AA276" i="8"/>
  <c r="Z276" i="8"/>
  <c r="Y276" i="8"/>
  <c r="X276" i="8"/>
  <c r="W276" i="8"/>
  <c r="V276" i="8"/>
  <c r="U276" i="8"/>
  <c r="T276" i="8"/>
  <c r="AA275" i="8"/>
  <c r="Z275" i="8"/>
  <c r="Y275" i="8"/>
  <c r="X275" i="8"/>
  <c r="W275" i="8"/>
  <c r="V275" i="8"/>
  <c r="U275" i="8"/>
  <c r="T275" i="8"/>
  <c r="AA274" i="8"/>
  <c r="Z274" i="8"/>
  <c r="Y274" i="8"/>
  <c r="X274" i="8"/>
  <c r="W274" i="8"/>
  <c r="V274" i="8"/>
  <c r="U274" i="8"/>
  <c r="T274" i="8"/>
  <c r="AA273" i="8"/>
  <c r="Z273" i="8"/>
  <c r="Y273" i="8"/>
  <c r="X273" i="8"/>
  <c r="W273" i="8"/>
  <c r="V273" i="8"/>
  <c r="U273" i="8"/>
  <c r="T273" i="8"/>
  <c r="AA272" i="8"/>
  <c r="Z272" i="8"/>
  <c r="Y272" i="8"/>
  <c r="X272" i="8"/>
  <c r="W272" i="8"/>
  <c r="V272" i="8"/>
  <c r="U272" i="8"/>
  <c r="T272" i="8"/>
  <c r="AA269" i="8"/>
  <c r="Z269" i="8"/>
  <c r="Y269" i="8"/>
  <c r="X269" i="8"/>
  <c r="W269" i="8"/>
  <c r="V269" i="8"/>
  <c r="U269" i="8"/>
  <c r="T269" i="8"/>
  <c r="AA268" i="8"/>
  <c r="Z268" i="8"/>
  <c r="Y268" i="8"/>
  <c r="X268" i="8"/>
  <c r="W268" i="8"/>
  <c r="V268" i="8"/>
  <c r="U268" i="8"/>
  <c r="T268" i="8"/>
  <c r="AA265" i="8"/>
  <c r="Z265" i="8"/>
  <c r="Y265" i="8"/>
  <c r="X265" i="8"/>
  <c r="W265" i="8"/>
  <c r="V265" i="8"/>
  <c r="U265" i="8"/>
  <c r="T265" i="8"/>
  <c r="AA264" i="8"/>
  <c r="Z264" i="8"/>
  <c r="Y264" i="8"/>
  <c r="X264" i="8"/>
  <c r="W264" i="8"/>
  <c r="V264" i="8"/>
  <c r="U264" i="8"/>
  <c r="T264" i="8"/>
  <c r="AA263" i="8"/>
  <c r="Z263" i="8"/>
  <c r="Y263" i="8"/>
  <c r="X263" i="8"/>
  <c r="W263" i="8"/>
  <c r="V263" i="8"/>
  <c r="U263" i="8"/>
  <c r="T263" i="8"/>
  <c r="AA262" i="8"/>
  <c r="Z262" i="8"/>
  <c r="Y262" i="8"/>
  <c r="X262" i="8"/>
  <c r="W262" i="8"/>
  <c r="V262" i="8"/>
  <c r="U262" i="8"/>
  <c r="T262" i="8"/>
  <c r="AA261" i="8"/>
  <c r="Z261" i="8"/>
  <c r="Y261" i="8"/>
  <c r="X261" i="8"/>
  <c r="W261" i="8"/>
  <c r="V261" i="8"/>
  <c r="U261" i="8"/>
  <c r="T261" i="8"/>
  <c r="AA260" i="8"/>
  <c r="Z260" i="8"/>
  <c r="Y260" i="8"/>
  <c r="X260" i="8"/>
  <c r="W260" i="8"/>
  <c r="V260" i="8"/>
  <c r="U260" i="8"/>
  <c r="T260" i="8"/>
  <c r="AA259" i="8"/>
  <c r="Z259" i="8"/>
  <c r="Y259" i="8"/>
  <c r="X259" i="8"/>
  <c r="W259" i="8"/>
  <c r="V259" i="8"/>
  <c r="U259" i="8"/>
  <c r="T259" i="8"/>
  <c r="AA256" i="8"/>
  <c r="Z256" i="8"/>
  <c r="Y256" i="8"/>
  <c r="X256" i="8"/>
  <c r="W256" i="8"/>
  <c r="V256" i="8"/>
  <c r="U256" i="8"/>
  <c r="T256" i="8"/>
  <c r="AA255" i="8"/>
  <c r="Z255" i="8"/>
  <c r="Y255" i="8"/>
  <c r="X255" i="8"/>
  <c r="W255" i="8"/>
  <c r="V255" i="8"/>
  <c r="U255" i="8"/>
  <c r="T255" i="8"/>
  <c r="AB255" i="8" s="1"/>
  <c r="AA252" i="8"/>
  <c r="Z252" i="8"/>
  <c r="Y252" i="8"/>
  <c r="X252" i="8"/>
  <c r="W252" i="8"/>
  <c r="V252" i="8"/>
  <c r="U252" i="8"/>
  <c r="T252" i="8"/>
  <c r="AA251" i="8"/>
  <c r="Z251" i="8"/>
  <c r="Y251" i="8"/>
  <c r="X251" i="8"/>
  <c r="W251" i="8"/>
  <c r="V251" i="8"/>
  <c r="U251" i="8"/>
  <c r="T251" i="8"/>
  <c r="AA250" i="8"/>
  <c r="Z250" i="8"/>
  <c r="Y250" i="8"/>
  <c r="X250" i="8"/>
  <c r="W250" i="8"/>
  <c r="V250" i="8"/>
  <c r="U250" i="8"/>
  <c r="T250" i="8"/>
  <c r="AB250" i="8" s="1"/>
  <c r="AA249" i="8"/>
  <c r="Z249" i="8"/>
  <c r="Y249" i="8"/>
  <c r="X249" i="8"/>
  <c r="W249" i="8"/>
  <c r="V249" i="8"/>
  <c r="U249" i="8"/>
  <c r="T249" i="8"/>
  <c r="AB249" i="8" s="1"/>
  <c r="AA248" i="8"/>
  <c r="Z248" i="8"/>
  <c r="Y248" i="8"/>
  <c r="X248" i="8"/>
  <c r="W248" i="8"/>
  <c r="V248" i="8"/>
  <c r="U248" i="8"/>
  <c r="T248" i="8"/>
  <c r="AA247" i="8"/>
  <c r="Z247" i="8"/>
  <c r="Y247" i="8"/>
  <c r="X247" i="8"/>
  <c r="W247" i="8"/>
  <c r="V247" i="8"/>
  <c r="U247" i="8"/>
  <c r="T247" i="8"/>
  <c r="AA246" i="8"/>
  <c r="Z246" i="8"/>
  <c r="Y246" i="8"/>
  <c r="X246" i="8"/>
  <c r="W246" i="8"/>
  <c r="V246" i="8"/>
  <c r="U246" i="8"/>
  <c r="T246" i="8"/>
  <c r="AA243" i="8"/>
  <c r="Z243" i="8"/>
  <c r="Y243" i="8"/>
  <c r="X243" i="8"/>
  <c r="W243" i="8"/>
  <c r="V243" i="8"/>
  <c r="U243" i="8"/>
  <c r="T243" i="8"/>
  <c r="AA242" i="8"/>
  <c r="Z242" i="8"/>
  <c r="Y242" i="8"/>
  <c r="X242" i="8"/>
  <c r="W242" i="8"/>
  <c r="V242" i="8"/>
  <c r="U242" i="8"/>
  <c r="T242" i="8"/>
  <c r="AA239" i="8"/>
  <c r="Z239" i="8"/>
  <c r="Y239" i="8"/>
  <c r="X239" i="8"/>
  <c r="W239" i="8"/>
  <c r="V239" i="8"/>
  <c r="U239" i="8"/>
  <c r="T239" i="8"/>
  <c r="AA238" i="8"/>
  <c r="Z238" i="8"/>
  <c r="Y238" i="8"/>
  <c r="X238" i="8"/>
  <c r="W238" i="8"/>
  <c r="V238" i="8"/>
  <c r="U238" i="8"/>
  <c r="T238" i="8"/>
  <c r="AA237" i="8"/>
  <c r="Z237" i="8"/>
  <c r="Y237" i="8"/>
  <c r="X237" i="8"/>
  <c r="W237" i="8"/>
  <c r="V237" i="8"/>
  <c r="U237" i="8"/>
  <c r="T237" i="8"/>
  <c r="AA236" i="8"/>
  <c r="Z236" i="8"/>
  <c r="Y236" i="8"/>
  <c r="X236" i="8"/>
  <c r="W236" i="8"/>
  <c r="V236" i="8"/>
  <c r="U236" i="8"/>
  <c r="T236" i="8"/>
  <c r="AA235" i="8"/>
  <c r="Z235" i="8"/>
  <c r="Y235" i="8"/>
  <c r="X235" i="8"/>
  <c r="W235" i="8"/>
  <c r="V235" i="8"/>
  <c r="U235" i="8"/>
  <c r="T235" i="8"/>
  <c r="AA234" i="8"/>
  <c r="Z234" i="8"/>
  <c r="Y234" i="8"/>
  <c r="X234" i="8"/>
  <c r="W234" i="8"/>
  <c r="V234" i="8"/>
  <c r="U234" i="8"/>
  <c r="T234" i="8"/>
  <c r="AA233" i="8"/>
  <c r="Z233" i="8"/>
  <c r="Y233" i="8"/>
  <c r="X233" i="8"/>
  <c r="W233" i="8"/>
  <c r="V233" i="8"/>
  <c r="U233" i="8"/>
  <c r="T233" i="8"/>
  <c r="AA230" i="8"/>
  <c r="Z230" i="8"/>
  <c r="AH230" i="8" s="1"/>
  <c r="Y230" i="8"/>
  <c r="X230" i="8"/>
  <c r="W230" i="8"/>
  <c r="V230" i="8"/>
  <c r="U230" i="8"/>
  <c r="T230" i="8"/>
  <c r="AA229" i="8"/>
  <c r="Z229" i="8"/>
  <c r="AH229" i="8" s="1"/>
  <c r="Y229" i="8"/>
  <c r="X229" i="8"/>
  <c r="W229" i="8"/>
  <c r="V229" i="8"/>
  <c r="U229" i="8"/>
  <c r="T229" i="8"/>
  <c r="AA226" i="8"/>
  <c r="Z226" i="8"/>
  <c r="Y226" i="8"/>
  <c r="X226" i="8"/>
  <c r="W226" i="8"/>
  <c r="V226" i="8"/>
  <c r="U226" i="8"/>
  <c r="T226" i="8"/>
  <c r="AA225" i="8"/>
  <c r="Z225" i="8"/>
  <c r="Y225" i="8"/>
  <c r="X225" i="8"/>
  <c r="W225" i="8"/>
  <c r="V225" i="8"/>
  <c r="U225" i="8"/>
  <c r="T225" i="8"/>
  <c r="AA224" i="8"/>
  <c r="Z224" i="8"/>
  <c r="Y224" i="8"/>
  <c r="X224" i="8"/>
  <c r="W224" i="8"/>
  <c r="V224" i="8"/>
  <c r="U224" i="8"/>
  <c r="T224" i="8"/>
  <c r="AA223" i="8"/>
  <c r="Z223" i="8"/>
  <c r="Y223" i="8"/>
  <c r="X223" i="8"/>
  <c r="W223" i="8"/>
  <c r="V223" i="8"/>
  <c r="U223" i="8"/>
  <c r="T223" i="8"/>
  <c r="AA222" i="8"/>
  <c r="Z222" i="8"/>
  <c r="Y222" i="8"/>
  <c r="X222" i="8"/>
  <c r="W222" i="8"/>
  <c r="V222" i="8"/>
  <c r="U222" i="8"/>
  <c r="T222" i="8"/>
  <c r="AA221" i="8"/>
  <c r="Z221" i="8"/>
  <c r="Y221" i="8"/>
  <c r="X221" i="8"/>
  <c r="W221" i="8"/>
  <c r="V221" i="8"/>
  <c r="U221" i="8"/>
  <c r="T221" i="8"/>
  <c r="AA220" i="8"/>
  <c r="Z220" i="8"/>
  <c r="Y220" i="8"/>
  <c r="X220" i="8"/>
  <c r="W220" i="8"/>
  <c r="V220" i="8"/>
  <c r="U220" i="8"/>
  <c r="T220" i="8"/>
  <c r="AA217" i="8"/>
  <c r="Z217" i="8"/>
  <c r="Y217" i="8"/>
  <c r="X217" i="8"/>
  <c r="W217" i="8"/>
  <c r="V217" i="8"/>
  <c r="U217" i="8"/>
  <c r="T217" i="8"/>
  <c r="AA216" i="8"/>
  <c r="Z216" i="8"/>
  <c r="Y216" i="8"/>
  <c r="X216" i="8"/>
  <c r="W216" i="8"/>
  <c r="V216" i="8"/>
  <c r="U216" i="8"/>
  <c r="T216" i="8"/>
  <c r="AA213" i="8"/>
  <c r="Z213" i="8"/>
  <c r="AH213" i="8" s="1"/>
  <c r="Y213" i="8"/>
  <c r="X213" i="8"/>
  <c r="W213" i="8"/>
  <c r="V213" i="8"/>
  <c r="U213" i="8"/>
  <c r="T213" i="8"/>
  <c r="AA212" i="8"/>
  <c r="Z212" i="8"/>
  <c r="AH212" i="8" s="1"/>
  <c r="Y212" i="8"/>
  <c r="X212" i="8"/>
  <c r="W212" i="8"/>
  <c r="V212" i="8"/>
  <c r="U212" i="8"/>
  <c r="T212" i="8"/>
  <c r="AA211" i="8"/>
  <c r="Z211" i="8"/>
  <c r="AH211" i="8" s="1"/>
  <c r="Y211" i="8"/>
  <c r="X211" i="8"/>
  <c r="W211" i="8"/>
  <c r="V211" i="8"/>
  <c r="U211" i="8"/>
  <c r="T211" i="8"/>
  <c r="AA210" i="8"/>
  <c r="Z210" i="8"/>
  <c r="AH210" i="8" s="1"/>
  <c r="Y210" i="8"/>
  <c r="X210" i="8"/>
  <c r="W210" i="8"/>
  <c r="V210" i="8"/>
  <c r="U210" i="8"/>
  <c r="T210" i="8"/>
  <c r="AA209" i="8"/>
  <c r="Z209" i="8"/>
  <c r="AH209" i="8" s="1"/>
  <c r="Y209" i="8"/>
  <c r="X209" i="8"/>
  <c r="W209" i="8"/>
  <c r="V209" i="8"/>
  <c r="U209" i="8"/>
  <c r="T209" i="8"/>
  <c r="AA208" i="8"/>
  <c r="Z208" i="8"/>
  <c r="AH208" i="8" s="1"/>
  <c r="Y208" i="8"/>
  <c r="X208" i="8"/>
  <c r="W208" i="8"/>
  <c r="V208" i="8"/>
  <c r="U208" i="8"/>
  <c r="T208" i="8"/>
  <c r="AA207" i="8"/>
  <c r="Z207" i="8"/>
  <c r="AH207" i="8" s="1"/>
  <c r="Y207" i="8"/>
  <c r="X207" i="8"/>
  <c r="W207" i="8"/>
  <c r="V207" i="8"/>
  <c r="U207" i="8"/>
  <c r="T207" i="8"/>
  <c r="AA204" i="8"/>
  <c r="Z204" i="8"/>
  <c r="AH204" i="8" s="1"/>
  <c r="Y204" i="8"/>
  <c r="X204" i="8"/>
  <c r="W204" i="8"/>
  <c r="V204" i="8"/>
  <c r="U204" i="8"/>
  <c r="T204" i="8"/>
  <c r="AA203" i="8"/>
  <c r="Z203" i="8"/>
  <c r="AH203" i="8" s="1"/>
  <c r="Y203" i="8"/>
  <c r="X203" i="8"/>
  <c r="W203" i="8"/>
  <c r="V203" i="8"/>
  <c r="U203" i="8"/>
  <c r="T203" i="8"/>
  <c r="AA200" i="8"/>
  <c r="Z200" i="8"/>
  <c r="Y200" i="8"/>
  <c r="X200" i="8"/>
  <c r="W200" i="8"/>
  <c r="V200" i="8"/>
  <c r="U200" i="8"/>
  <c r="T200" i="8"/>
  <c r="AA199" i="8"/>
  <c r="Z199" i="8"/>
  <c r="Y199" i="8"/>
  <c r="X199" i="8"/>
  <c r="W199" i="8"/>
  <c r="V199" i="8"/>
  <c r="U199" i="8"/>
  <c r="T199" i="8"/>
  <c r="AA198" i="8"/>
  <c r="Z198" i="8"/>
  <c r="Y198" i="8"/>
  <c r="X198" i="8"/>
  <c r="W198" i="8"/>
  <c r="V198" i="8"/>
  <c r="U198" i="8"/>
  <c r="T198" i="8"/>
  <c r="AA197" i="8"/>
  <c r="Z197" i="8"/>
  <c r="Y197" i="8"/>
  <c r="X197" i="8"/>
  <c r="W197" i="8"/>
  <c r="V197" i="8"/>
  <c r="U197" i="8"/>
  <c r="T197" i="8"/>
  <c r="AA196" i="8"/>
  <c r="Z196" i="8"/>
  <c r="Y196" i="8"/>
  <c r="X196" i="8"/>
  <c r="W196" i="8"/>
  <c r="V196" i="8"/>
  <c r="U196" i="8"/>
  <c r="T196" i="8"/>
  <c r="AA195" i="8"/>
  <c r="Z195" i="8"/>
  <c r="Y195" i="8"/>
  <c r="X195" i="8"/>
  <c r="W195" i="8"/>
  <c r="V195" i="8"/>
  <c r="U195" i="8"/>
  <c r="T195" i="8"/>
  <c r="AA194" i="8"/>
  <c r="Z194" i="8"/>
  <c r="Y194" i="8"/>
  <c r="X194" i="8"/>
  <c r="W194" i="8"/>
  <c r="V194" i="8"/>
  <c r="U194" i="8"/>
  <c r="T194" i="8"/>
  <c r="AA191" i="8"/>
  <c r="Z191" i="8"/>
  <c r="Y191" i="8"/>
  <c r="X191" i="8"/>
  <c r="W191" i="8"/>
  <c r="V191" i="8"/>
  <c r="U191" i="8"/>
  <c r="T191" i="8"/>
  <c r="AA190" i="8"/>
  <c r="Z190" i="8"/>
  <c r="Y190" i="8"/>
  <c r="X190" i="8"/>
  <c r="W190" i="8"/>
  <c r="V190" i="8"/>
  <c r="U190" i="8"/>
  <c r="T190" i="8"/>
  <c r="AA187" i="8"/>
  <c r="Z187" i="8"/>
  <c r="AH187" i="8" s="1"/>
  <c r="Y187" i="8"/>
  <c r="X187" i="8"/>
  <c r="W187" i="8"/>
  <c r="V187" i="8"/>
  <c r="U187" i="8"/>
  <c r="T187" i="8"/>
  <c r="AA186" i="8"/>
  <c r="Z186" i="8"/>
  <c r="AH186" i="8" s="1"/>
  <c r="Y186" i="8"/>
  <c r="X186" i="8"/>
  <c r="W186" i="8"/>
  <c r="V186" i="8"/>
  <c r="U186" i="8"/>
  <c r="T186" i="8"/>
  <c r="AA185" i="8"/>
  <c r="Z185" i="8"/>
  <c r="AH185" i="8" s="1"/>
  <c r="Y185" i="8"/>
  <c r="X185" i="8"/>
  <c r="W185" i="8"/>
  <c r="V185" i="8"/>
  <c r="U185" i="8"/>
  <c r="T185" i="8"/>
  <c r="AA184" i="8"/>
  <c r="Z184" i="8"/>
  <c r="AH184" i="8" s="1"/>
  <c r="Y184" i="8"/>
  <c r="X184" i="8"/>
  <c r="W184" i="8"/>
  <c r="V184" i="8"/>
  <c r="U184" i="8"/>
  <c r="T184" i="8"/>
  <c r="AA183" i="8"/>
  <c r="Z183" i="8"/>
  <c r="AH183" i="8" s="1"/>
  <c r="Y183" i="8"/>
  <c r="X183" i="8"/>
  <c r="W183" i="8"/>
  <c r="V183" i="8"/>
  <c r="U183" i="8"/>
  <c r="T183" i="8"/>
  <c r="AA182" i="8"/>
  <c r="Z182" i="8"/>
  <c r="AH182" i="8" s="1"/>
  <c r="Y182" i="8"/>
  <c r="X182" i="8"/>
  <c r="W182" i="8"/>
  <c r="V182" i="8"/>
  <c r="U182" i="8"/>
  <c r="T182" i="8"/>
  <c r="AA181" i="8"/>
  <c r="Z181" i="8"/>
  <c r="AH181" i="8" s="1"/>
  <c r="Y181" i="8"/>
  <c r="X181" i="8"/>
  <c r="W181" i="8"/>
  <c r="V181" i="8"/>
  <c r="U181" i="8"/>
  <c r="T181" i="8"/>
  <c r="AA178" i="8"/>
  <c r="Z178" i="8"/>
  <c r="AH178" i="8" s="1"/>
  <c r="Y178" i="8"/>
  <c r="X178" i="8"/>
  <c r="W178" i="8"/>
  <c r="V178" i="8"/>
  <c r="U178" i="8"/>
  <c r="T178" i="8"/>
  <c r="AA177" i="8"/>
  <c r="Z177" i="8"/>
  <c r="AH177" i="8" s="1"/>
  <c r="Y177" i="8"/>
  <c r="X177" i="8"/>
  <c r="W177" i="8"/>
  <c r="V177" i="8"/>
  <c r="U177" i="8"/>
  <c r="T177" i="8"/>
  <c r="AA174" i="8"/>
  <c r="Z174" i="8"/>
  <c r="AH174" i="8" s="1"/>
  <c r="Y174" i="8"/>
  <c r="X174" i="8"/>
  <c r="W174" i="8"/>
  <c r="V174" i="8"/>
  <c r="U174" i="8"/>
  <c r="T174" i="8"/>
  <c r="AA173" i="8"/>
  <c r="Z173" i="8"/>
  <c r="AH173" i="8" s="1"/>
  <c r="Y173" i="8"/>
  <c r="X173" i="8"/>
  <c r="W173" i="8"/>
  <c r="V173" i="8"/>
  <c r="U173" i="8"/>
  <c r="T173" i="8"/>
  <c r="AA172" i="8"/>
  <c r="Z172" i="8"/>
  <c r="AH172" i="8" s="1"/>
  <c r="Y172" i="8"/>
  <c r="X172" i="8"/>
  <c r="W172" i="8"/>
  <c r="V172" i="8"/>
  <c r="U172" i="8"/>
  <c r="T172" i="8"/>
  <c r="AA171" i="8"/>
  <c r="Z171" i="8"/>
  <c r="AH171" i="8" s="1"/>
  <c r="Y171" i="8"/>
  <c r="X171" i="8"/>
  <c r="W171" i="8"/>
  <c r="V171" i="8"/>
  <c r="U171" i="8"/>
  <c r="T171" i="8"/>
  <c r="AA170" i="8"/>
  <c r="Z170" i="8"/>
  <c r="AH170" i="8" s="1"/>
  <c r="Y170" i="8"/>
  <c r="X170" i="8"/>
  <c r="W170" i="8"/>
  <c r="V170" i="8"/>
  <c r="U170" i="8"/>
  <c r="T170" i="8"/>
  <c r="AA169" i="8"/>
  <c r="Z169" i="8"/>
  <c r="AH169" i="8" s="1"/>
  <c r="Y169" i="8"/>
  <c r="X169" i="8"/>
  <c r="W169" i="8"/>
  <c r="V169" i="8"/>
  <c r="U169" i="8"/>
  <c r="T169" i="8"/>
  <c r="AA168" i="8"/>
  <c r="Z168" i="8"/>
  <c r="AH168" i="8" s="1"/>
  <c r="Y168" i="8"/>
  <c r="X168" i="8"/>
  <c r="W168" i="8"/>
  <c r="V168" i="8"/>
  <c r="U168" i="8"/>
  <c r="T168" i="8"/>
  <c r="AA165" i="8"/>
  <c r="Z165" i="8"/>
  <c r="Y165" i="8"/>
  <c r="X165" i="8"/>
  <c r="W165" i="8"/>
  <c r="V165" i="8"/>
  <c r="U165" i="8"/>
  <c r="T165" i="8"/>
  <c r="AA164" i="8"/>
  <c r="Z164" i="8"/>
  <c r="Y164" i="8"/>
  <c r="X164" i="8"/>
  <c r="W164" i="8"/>
  <c r="V164" i="8"/>
  <c r="U164" i="8"/>
  <c r="T164" i="8"/>
  <c r="AA161" i="8"/>
  <c r="Z161" i="8"/>
  <c r="Y161" i="8"/>
  <c r="X161" i="8"/>
  <c r="W161" i="8"/>
  <c r="V161" i="8"/>
  <c r="U161" i="8"/>
  <c r="T161" i="8"/>
  <c r="AA160" i="8"/>
  <c r="Z160" i="8"/>
  <c r="Y160" i="8"/>
  <c r="X160" i="8"/>
  <c r="W160" i="8"/>
  <c r="V160" i="8"/>
  <c r="U160" i="8"/>
  <c r="T160" i="8"/>
  <c r="AA159" i="8"/>
  <c r="Z159" i="8"/>
  <c r="Y159" i="8"/>
  <c r="X159" i="8"/>
  <c r="W159" i="8"/>
  <c r="V159" i="8"/>
  <c r="U159" i="8"/>
  <c r="T159" i="8"/>
  <c r="AA158" i="8"/>
  <c r="Z158" i="8"/>
  <c r="Y158" i="8"/>
  <c r="X158" i="8"/>
  <c r="W158" i="8"/>
  <c r="V158" i="8"/>
  <c r="U158" i="8"/>
  <c r="T158" i="8"/>
  <c r="AA157" i="8"/>
  <c r="Z157" i="8"/>
  <c r="Y157" i="8"/>
  <c r="X157" i="8"/>
  <c r="W157" i="8"/>
  <c r="V157" i="8"/>
  <c r="U157" i="8"/>
  <c r="T157" i="8"/>
  <c r="AA156" i="8"/>
  <c r="Z156" i="8"/>
  <c r="Y156" i="8"/>
  <c r="X156" i="8"/>
  <c r="W156" i="8"/>
  <c r="V156" i="8"/>
  <c r="U156" i="8"/>
  <c r="T156" i="8"/>
  <c r="AA155" i="8"/>
  <c r="Z155" i="8"/>
  <c r="Y155" i="8"/>
  <c r="X155" i="8"/>
  <c r="W155" i="8"/>
  <c r="V155" i="8"/>
  <c r="U155" i="8"/>
  <c r="T155" i="8"/>
  <c r="AA152" i="8"/>
  <c r="Z152" i="8"/>
  <c r="Y152" i="8"/>
  <c r="X152" i="8"/>
  <c r="W152" i="8"/>
  <c r="V152" i="8"/>
  <c r="U152" i="8"/>
  <c r="T152" i="8"/>
  <c r="AA151" i="8"/>
  <c r="Z151" i="8"/>
  <c r="Y151" i="8"/>
  <c r="X151" i="8"/>
  <c r="W151" i="8"/>
  <c r="V151" i="8"/>
  <c r="U151" i="8"/>
  <c r="T151" i="8"/>
  <c r="AA148" i="8"/>
  <c r="Z148" i="8"/>
  <c r="AH148" i="8" s="1"/>
  <c r="Y148" i="8"/>
  <c r="X148" i="8"/>
  <c r="W148" i="8"/>
  <c r="V148" i="8"/>
  <c r="U148" i="8"/>
  <c r="T148" i="8"/>
  <c r="AA147" i="8"/>
  <c r="Z147" i="8"/>
  <c r="AH147" i="8" s="1"/>
  <c r="Y147" i="8"/>
  <c r="X147" i="8"/>
  <c r="W147" i="8"/>
  <c r="V147" i="8"/>
  <c r="U147" i="8"/>
  <c r="T147" i="8"/>
  <c r="AA146" i="8"/>
  <c r="Z146" i="8"/>
  <c r="AH146" i="8" s="1"/>
  <c r="Y146" i="8"/>
  <c r="X146" i="8"/>
  <c r="W146" i="8"/>
  <c r="V146" i="8"/>
  <c r="U146" i="8"/>
  <c r="T146" i="8"/>
  <c r="AA145" i="8"/>
  <c r="Z145" i="8"/>
  <c r="AH145" i="8" s="1"/>
  <c r="Y145" i="8"/>
  <c r="X145" i="8"/>
  <c r="W145" i="8"/>
  <c r="V145" i="8"/>
  <c r="U145" i="8"/>
  <c r="T145" i="8"/>
  <c r="AA144" i="8"/>
  <c r="Z144" i="8"/>
  <c r="AH144" i="8" s="1"/>
  <c r="Y144" i="8"/>
  <c r="X144" i="8"/>
  <c r="W144" i="8"/>
  <c r="V144" i="8"/>
  <c r="U144" i="8"/>
  <c r="T144" i="8"/>
  <c r="AA143" i="8"/>
  <c r="Z143" i="8"/>
  <c r="AH143" i="8" s="1"/>
  <c r="Y143" i="8"/>
  <c r="X143" i="8"/>
  <c r="W143" i="8"/>
  <c r="V143" i="8"/>
  <c r="U143" i="8"/>
  <c r="T143" i="8"/>
  <c r="AA142" i="8"/>
  <c r="Z142" i="8"/>
  <c r="AH142" i="8" s="1"/>
  <c r="Y142" i="8"/>
  <c r="X142" i="8"/>
  <c r="W142" i="8"/>
  <c r="V142" i="8"/>
  <c r="U142" i="8"/>
  <c r="T142" i="8"/>
  <c r="AA139" i="8"/>
  <c r="Z139" i="8"/>
  <c r="AH139" i="8" s="1"/>
  <c r="Y139" i="8"/>
  <c r="X139" i="8"/>
  <c r="W139" i="8"/>
  <c r="V139" i="8"/>
  <c r="U139" i="8"/>
  <c r="T139" i="8"/>
  <c r="AA138" i="8"/>
  <c r="Z138" i="8"/>
  <c r="AH138" i="8" s="1"/>
  <c r="Y138" i="8"/>
  <c r="X138" i="8"/>
  <c r="W138" i="8"/>
  <c r="V138" i="8"/>
  <c r="U138" i="8"/>
  <c r="T138" i="8"/>
  <c r="AA135" i="8"/>
  <c r="Z135" i="8"/>
  <c r="Y135" i="8"/>
  <c r="X135" i="8"/>
  <c r="W135" i="8"/>
  <c r="V135" i="8"/>
  <c r="U135" i="8"/>
  <c r="T135" i="8"/>
  <c r="AA134" i="8"/>
  <c r="Z134" i="8"/>
  <c r="Y134" i="8"/>
  <c r="X134" i="8"/>
  <c r="W134" i="8"/>
  <c r="V134" i="8"/>
  <c r="U134" i="8"/>
  <c r="T134" i="8"/>
  <c r="AA133" i="8"/>
  <c r="Z133" i="8"/>
  <c r="Y133" i="8"/>
  <c r="X133" i="8"/>
  <c r="W133" i="8"/>
  <c r="V133" i="8"/>
  <c r="U133" i="8"/>
  <c r="T133" i="8"/>
  <c r="AA132" i="8"/>
  <c r="Z132" i="8"/>
  <c r="Y132" i="8"/>
  <c r="X132" i="8"/>
  <c r="W132" i="8"/>
  <c r="V132" i="8"/>
  <c r="U132" i="8"/>
  <c r="T132" i="8"/>
  <c r="AA131" i="8"/>
  <c r="Z131" i="8"/>
  <c r="Y131" i="8"/>
  <c r="X131" i="8"/>
  <c r="W131" i="8"/>
  <c r="V131" i="8"/>
  <c r="U131" i="8"/>
  <c r="T131" i="8"/>
  <c r="AA130" i="8"/>
  <c r="Z130" i="8"/>
  <c r="Y130" i="8"/>
  <c r="X130" i="8"/>
  <c r="W130" i="8"/>
  <c r="V130" i="8"/>
  <c r="U130" i="8"/>
  <c r="T130" i="8"/>
  <c r="AA129" i="8"/>
  <c r="Z129" i="8"/>
  <c r="Y129" i="8"/>
  <c r="X129" i="8"/>
  <c r="W129" i="8"/>
  <c r="V129" i="8"/>
  <c r="U129" i="8"/>
  <c r="T129" i="8"/>
  <c r="AA126" i="8"/>
  <c r="Z126" i="8"/>
  <c r="Y126" i="8"/>
  <c r="X126" i="8"/>
  <c r="W126" i="8"/>
  <c r="V126" i="8"/>
  <c r="U126" i="8"/>
  <c r="T126" i="8"/>
  <c r="AA125" i="8"/>
  <c r="Z125" i="8"/>
  <c r="Y125" i="8"/>
  <c r="X125" i="8"/>
  <c r="W125" i="8"/>
  <c r="V125" i="8"/>
  <c r="U125" i="8"/>
  <c r="T125" i="8"/>
  <c r="AA122" i="8"/>
  <c r="Z122" i="8"/>
  <c r="Y122" i="8"/>
  <c r="X122" i="8"/>
  <c r="W122" i="8"/>
  <c r="V122" i="8"/>
  <c r="U122" i="8"/>
  <c r="T122" i="8"/>
  <c r="AA121" i="8"/>
  <c r="Z121" i="8"/>
  <c r="Y121" i="8"/>
  <c r="X121" i="8"/>
  <c r="W121" i="8"/>
  <c r="V121" i="8"/>
  <c r="U121" i="8"/>
  <c r="T121" i="8"/>
  <c r="AA120" i="8"/>
  <c r="Z120" i="8"/>
  <c r="Y120" i="8"/>
  <c r="X120" i="8"/>
  <c r="W120" i="8"/>
  <c r="V120" i="8"/>
  <c r="U120" i="8"/>
  <c r="T120" i="8"/>
  <c r="AA119" i="8"/>
  <c r="Z119" i="8"/>
  <c r="Y119" i="8"/>
  <c r="X119" i="8"/>
  <c r="W119" i="8"/>
  <c r="V119" i="8"/>
  <c r="U119" i="8"/>
  <c r="T119" i="8"/>
  <c r="AA118" i="8"/>
  <c r="Z118" i="8"/>
  <c r="Y118" i="8"/>
  <c r="X118" i="8"/>
  <c r="W118" i="8"/>
  <c r="V118" i="8"/>
  <c r="U118" i="8"/>
  <c r="T118" i="8"/>
  <c r="AA117" i="8"/>
  <c r="Z117" i="8"/>
  <c r="Y117" i="8"/>
  <c r="X117" i="8"/>
  <c r="W117" i="8"/>
  <c r="V117" i="8"/>
  <c r="U117" i="8"/>
  <c r="T117" i="8"/>
  <c r="AA116" i="8"/>
  <c r="Z116" i="8"/>
  <c r="Y116" i="8"/>
  <c r="X116" i="8"/>
  <c r="W116" i="8"/>
  <c r="V116" i="8"/>
  <c r="U116" i="8"/>
  <c r="T116" i="8"/>
  <c r="AA113" i="8"/>
  <c r="Z113" i="8"/>
  <c r="AH113" i="8" s="1"/>
  <c r="Y113" i="8"/>
  <c r="X113" i="8"/>
  <c r="W113" i="8"/>
  <c r="V113" i="8"/>
  <c r="U113" i="8"/>
  <c r="T113" i="8"/>
  <c r="AA112" i="8"/>
  <c r="Z112" i="8"/>
  <c r="AH112" i="8" s="1"/>
  <c r="Y112" i="8"/>
  <c r="X112" i="8"/>
  <c r="W112" i="8"/>
  <c r="V112" i="8"/>
  <c r="U112" i="8"/>
  <c r="T112" i="8"/>
  <c r="AA109" i="8"/>
  <c r="Z109" i="8"/>
  <c r="AH109" i="8" s="1"/>
  <c r="Y109" i="8"/>
  <c r="X109" i="8"/>
  <c r="W109" i="8"/>
  <c r="V109" i="8"/>
  <c r="U109" i="8"/>
  <c r="T109" i="8"/>
  <c r="AA108" i="8"/>
  <c r="Z108" i="8"/>
  <c r="AH108" i="8" s="1"/>
  <c r="Y108" i="8"/>
  <c r="X108" i="8"/>
  <c r="W108" i="8"/>
  <c r="V108" i="8"/>
  <c r="U108" i="8"/>
  <c r="T108" i="8"/>
  <c r="AA107" i="8"/>
  <c r="Z107" i="8"/>
  <c r="AH107" i="8" s="1"/>
  <c r="Y107" i="8"/>
  <c r="X107" i="8"/>
  <c r="W107" i="8"/>
  <c r="V107" i="8"/>
  <c r="U107" i="8"/>
  <c r="T107" i="8"/>
  <c r="AA106" i="8"/>
  <c r="Z106" i="8"/>
  <c r="AH106" i="8" s="1"/>
  <c r="Y106" i="8"/>
  <c r="X106" i="8"/>
  <c r="W106" i="8"/>
  <c r="V106" i="8"/>
  <c r="U106" i="8"/>
  <c r="T106" i="8"/>
  <c r="AA105" i="8"/>
  <c r="Z105" i="8"/>
  <c r="AH105" i="8" s="1"/>
  <c r="Y105" i="8"/>
  <c r="X105" i="8"/>
  <c r="W105" i="8"/>
  <c r="V105" i="8"/>
  <c r="U105" i="8"/>
  <c r="T105" i="8"/>
  <c r="AA104" i="8"/>
  <c r="Z104" i="8"/>
  <c r="AH104" i="8" s="1"/>
  <c r="Y104" i="8"/>
  <c r="X104" i="8"/>
  <c r="W104" i="8"/>
  <c r="V104" i="8"/>
  <c r="U104" i="8"/>
  <c r="T104" i="8"/>
  <c r="AA103" i="8"/>
  <c r="Z103" i="8"/>
  <c r="AH103" i="8" s="1"/>
  <c r="Y103" i="8"/>
  <c r="X103" i="8"/>
  <c r="W103" i="8"/>
  <c r="V103" i="8"/>
  <c r="U103" i="8"/>
  <c r="T103" i="8"/>
  <c r="AA100" i="8"/>
  <c r="Z100" i="8"/>
  <c r="AH100" i="8" s="1"/>
  <c r="Y100" i="8"/>
  <c r="X100" i="8"/>
  <c r="W100" i="8"/>
  <c r="V100" i="8"/>
  <c r="U100" i="8"/>
  <c r="T100" i="8"/>
  <c r="AA99" i="8"/>
  <c r="Z99" i="8"/>
  <c r="AH99" i="8" s="1"/>
  <c r="Y99" i="8"/>
  <c r="X99" i="8"/>
  <c r="W99" i="8"/>
  <c r="V99" i="8"/>
  <c r="U99" i="8"/>
  <c r="T99" i="8"/>
  <c r="AA96" i="8"/>
  <c r="Z96" i="8"/>
  <c r="Y96" i="8"/>
  <c r="X96" i="8"/>
  <c r="W96" i="8"/>
  <c r="V96" i="8"/>
  <c r="U96" i="8"/>
  <c r="T96" i="8"/>
  <c r="AA95" i="8"/>
  <c r="Z95" i="8"/>
  <c r="Y95" i="8"/>
  <c r="X95" i="8"/>
  <c r="W95" i="8"/>
  <c r="V95" i="8"/>
  <c r="U95" i="8"/>
  <c r="T95" i="8"/>
  <c r="AA94" i="8"/>
  <c r="Z94" i="8"/>
  <c r="Y94" i="8"/>
  <c r="X94" i="8"/>
  <c r="W94" i="8"/>
  <c r="V94" i="8"/>
  <c r="U94" i="8"/>
  <c r="T94" i="8"/>
  <c r="AA93" i="8"/>
  <c r="Z93" i="8"/>
  <c r="Y93" i="8"/>
  <c r="X93" i="8"/>
  <c r="W93" i="8"/>
  <c r="V93" i="8"/>
  <c r="U93" i="8"/>
  <c r="T93" i="8"/>
  <c r="AA92" i="8"/>
  <c r="Z92" i="8"/>
  <c r="Y92" i="8"/>
  <c r="X92" i="8"/>
  <c r="W92" i="8"/>
  <c r="V92" i="8"/>
  <c r="U92" i="8"/>
  <c r="T92" i="8"/>
  <c r="AA91" i="8"/>
  <c r="Z91" i="8"/>
  <c r="Y91" i="8"/>
  <c r="X91" i="8"/>
  <c r="W91" i="8"/>
  <c r="V91" i="8"/>
  <c r="U91" i="8"/>
  <c r="T91" i="8"/>
  <c r="AA90" i="8"/>
  <c r="Z90" i="8"/>
  <c r="Y90" i="8"/>
  <c r="X90" i="8"/>
  <c r="W90" i="8"/>
  <c r="V90" i="8"/>
  <c r="U90" i="8"/>
  <c r="T90" i="8"/>
  <c r="AA87" i="8"/>
  <c r="Z87" i="8"/>
  <c r="Y87" i="8"/>
  <c r="X87" i="8"/>
  <c r="W87" i="8"/>
  <c r="V87" i="8"/>
  <c r="U87" i="8"/>
  <c r="T87" i="8"/>
  <c r="AA86" i="8"/>
  <c r="Z86" i="8"/>
  <c r="Y86" i="8"/>
  <c r="X86" i="8"/>
  <c r="W86" i="8"/>
  <c r="V86" i="8"/>
  <c r="U86" i="8"/>
  <c r="T86" i="8"/>
  <c r="AA83" i="8"/>
  <c r="Z83" i="8"/>
  <c r="Y83" i="8"/>
  <c r="X83" i="8"/>
  <c r="W83" i="8"/>
  <c r="V83" i="8"/>
  <c r="AD83" i="8" s="1"/>
  <c r="U83" i="8"/>
  <c r="T83" i="8"/>
  <c r="AA82" i="8"/>
  <c r="Z82" i="8"/>
  <c r="Y82" i="8"/>
  <c r="X82" i="8"/>
  <c r="W82" i="8"/>
  <c r="V82" i="8"/>
  <c r="AD82" i="8" s="1"/>
  <c r="U82" i="8"/>
  <c r="T82" i="8"/>
  <c r="AA81" i="8"/>
  <c r="Z81" i="8"/>
  <c r="Y81" i="8"/>
  <c r="X81" i="8"/>
  <c r="W81" i="8"/>
  <c r="V81" i="8"/>
  <c r="AD81" i="8" s="1"/>
  <c r="U81" i="8"/>
  <c r="T81" i="8"/>
  <c r="AA80" i="8"/>
  <c r="AI80" i="8" s="1"/>
  <c r="Z80" i="8"/>
  <c r="Y80" i="8"/>
  <c r="X80" i="8"/>
  <c r="W80" i="8"/>
  <c r="V80" i="8"/>
  <c r="AD80" i="8" s="1"/>
  <c r="U80" i="8"/>
  <c r="T80" i="8"/>
  <c r="AA79" i="8"/>
  <c r="Z79" i="8"/>
  <c r="Y79" i="8"/>
  <c r="X79" i="8"/>
  <c r="W79" i="8"/>
  <c r="V79" i="8"/>
  <c r="AD79" i="8" s="1"/>
  <c r="U79" i="8"/>
  <c r="T79" i="8"/>
  <c r="AA78" i="8"/>
  <c r="Z78" i="8"/>
  <c r="Y78" i="8"/>
  <c r="X78" i="8"/>
  <c r="W78" i="8"/>
  <c r="V78" i="8"/>
  <c r="AD78" i="8" s="1"/>
  <c r="U78" i="8"/>
  <c r="T78" i="8"/>
  <c r="AA77" i="8"/>
  <c r="AI77" i="8" s="1"/>
  <c r="Z77" i="8"/>
  <c r="Y77" i="8"/>
  <c r="X77" i="8"/>
  <c r="W77" i="8"/>
  <c r="V77" i="8"/>
  <c r="AD77" i="8" s="1"/>
  <c r="U77" i="8"/>
  <c r="T77" i="8"/>
  <c r="AA74" i="8"/>
  <c r="Z74" i="8"/>
  <c r="Y74" i="8"/>
  <c r="X74" i="8"/>
  <c r="W74" i="8"/>
  <c r="V74" i="8"/>
  <c r="AD74" i="8" s="1"/>
  <c r="U74" i="8"/>
  <c r="T74" i="8"/>
  <c r="AA73" i="8"/>
  <c r="Z73" i="8"/>
  <c r="Y73" i="8"/>
  <c r="X73" i="8"/>
  <c r="W73" i="8"/>
  <c r="V73" i="8"/>
  <c r="AD73" i="8" s="1"/>
  <c r="U73" i="8"/>
  <c r="T73" i="8"/>
  <c r="AA70" i="8"/>
  <c r="Z70" i="8"/>
  <c r="Y70" i="8"/>
  <c r="X70" i="8"/>
  <c r="W70" i="8"/>
  <c r="V70" i="8"/>
  <c r="U70" i="8"/>
  <c r="T70" i="8"/>
  <c r="AA69" i="8"/>
  <c r="Z69" i="8"/>
  <c r="Y69" i="8"/>
  <c r="X69" i="8"/>
  <c r="W69" i="8"/>
  <c r="V69" i="8"/>
  <c r="U69" i="8"/>
  <c r="T69" i="8"/>
  <c r="AA68" i="8"/>
  <c r="Z68" i="8"/>
  <c r="Y68" i="8"/>
  <c r="X68" i="8"/>
  <c r="W68" i="8"/>
  <c r="V68" i="8"/>
  <c r="U68" i="8"/>
  <c r="T68" i="8"/>
  <c r="AA67" i="8"/>
  <c r="Z67" i="8"/>
  <c r="Y67" i="8"/>
  <c r="X67" i="8"/>
  <c r="W67" i="8"/>
  <c r="V67" i="8"/>
  <c r="U67" i="8"/>
  <c r="T67" i="8"/>
  <c r="AA66" i="8"/>
  <c r="Z66" i="8"/>
  <c r="Y66" i="8"/>
  <c r="X66" i="8"/>
  <c r="W66" i="8"/>
  <c r="V66" i="8"/>
  <c r="U66" i="8"/>
  <c r="T66" i="8"/>
  <c r="AA65" i="8"/>
  <c r="Z65" i="8"/>
  <c r="Y65" i="8"/>
  <c r="X65" i="8"/>
  <c r="W65" i="8"/>
  <c r="V65" i="8"/>
  <c r="U65" i="8"/>
  <c r="T65" i="8"/>
  <c r="AA64" i="8"/>
  <c r="Z64" i="8"/>
  <c r="Y64" i="8"/>
  <c r="X64" i="8"/>
  <c r="W64" i="8"/>
  <c r="V64" i="8"/>
  <c r="AD64" i="8" s="1"/>
  <c r="U64" i="8"/>
  <c r="T64" i="8"/>
  <c r="AA61" i="8"/>
  <c r="Z61" i="8"/>
  <c r="Y61" i="8"/>
  <c r="X61" i="8"/>
  <c r="W61" i="8"/>
  <c r="V61" i="8"/>
  <c r="U61" i="8"/>
  <c r="T61" i="8"/>
  <c r="AA60" i="8"/>
  <c r="Z60" i="8"/>
  <c r="Y60" i="8"/>
  <c r="X60" i="8"/>
  <c r="W60" i="8"/>
  <c r="V60" i="8"/>
  <c r="U60" i="8"/>
  <c r="T60" i="8"/>
  <c r="AA57" i="8"/>
  <c r="Z57" i="8"/>
  <c r="Y57" i="8"/>
  <c r="X57" i="8"/>
  <c r="W57" i="8"/>
  <c r="V57" i="8"/>
  <c r="U57" i="8"/>
  <c r="T57" i="8"/>
  <c r="AA56" i="8"/>
  <c r="AI56" i="8" s="1"/>
  <c r="Z56" i="8"/>
  <c r="Y56" i="8"/>
  <c r="X56" i="8"/>
  <c r="W56" i="8"/>
  <c r="V56" i="8"/>
  <c r="U56" i="8"/>
  <c r="T56" i="8"/>
  <c r="AA55" i="8"/>
  <c r="Z55" i="8"/>
  <c r="Y55" i="8"/>
  <c r="X55" i="8"/>
  <c r="W55" i="8"/>
  <c r="V55" i="8"/>
  <c r="U55" i="8"/>
  <c r="T55" i="8"/>
  <c r="AA54" i="8"/>
  <c r="Z54" i="8"/>
  <c r="Y54" i="8"/>
  <c r="X54" i="8"/>
  <c r="W54" i="8"/>
  <c r="V54" i="8"/>
  <c r="U54" i="8"/>
  <c r="T54" i="8"/>
  <c r="AA53" i="8"/>
  <c r="AI53" i="8" s="1"/>
  <c r="Z53" i="8"/>
  <c r="Y53" i="8"/>
  <c r="X53" i="8"/>
  <c r="W53" i="8"/>
  <c r="V53" i="8"/>
  <c r="U53" i="8"/>
  <c r="T53" i="8"/>
  <c r="AA52" i="8"/>
  <c r="AI52" i="8" s="1"/>
  <c r="Z52" i="8"/>
  <c r="Y52" i="8"/>
  <c r="X52" i="8"/>
  <c r="W52" i="8"/>
  <c r="V52" i="8"/>
  <c r="U52" i="8"/>
  <c r="T52" i="8"/>
  <c r="AA51" i="8"/>
  <c r="Z51" i="8"/>
  <c r="Y51" i="8"/>
  <c r="X51" i="8"/>
  <c r="W51" i="8"/>
  <c r="V51" i="8"/>
  <c r="U51" i="8"/>
  <c r="T51" i="8"/>
  <c r="AA48" i="8"/>
  <c r="AI48" i="8" s="1"/>
  <c r="Z48" i="8"/>
  <c r="Y48" i="8"/>
  <c r="X48" i="8"/>
  <c r="W48" i="8"/>
  <c r="V48" i="8"/>
  <c r="AD48" i="8" s="1"/>
  <c r="U48" i="8"/>
  <c r="T48" i="8"/>
  <c r="AA47" i="8"/>
  <c r="Z47" i="8"/>
  <c r="Y47" i="8"/>
  <c r="X47" i="8"/>
  <c r="W47" i="8"/>
  <c r="V47" i="8"/>
  <c r="AD47" i="8" s="1"/>
  <c r="U47" i="8"/>
  <c r="T47" i="8"/>
  <c r="AA44" i="8"/>
  <c r="Z44" i="8"/>
  <c r="Y44" i="8"/>
  <c r="X44" i="8"/>
  <c r="W44" i="8"/>
  <c r="V44" i="8"/>
  <c r="AD44" i="8" s="1"/>
  <c r="U44" i="8"/>
  <c r="T44" i="8"/>
  <c r="AA43" i="8"/>
  <c r="Z43" i="8"/>
  <c r="Y43" i="8"/>
  <c r="X43" i="8"/>
  <c r="W43" i="8"/>
  <c r="V43" i="8"/>
  <c r="AD43" i="8" s="1"/>
  <c r="U43" i="8"/>
  <c r="T43" i="8"/>
  <c r="AA42" i="8"/>
  <c r="Z42" i="8"/>
  <c r="Y42" i="8"/>
  <c r="X42" i="8"/>
  <c r="W42" i="8"/>
  <c r="V42" i="8"/>
  <c r="AD42" i="8" s="1"/>
  <c r="U42" i="8"/>
  <c r="T42" i="8"/>
  <c r="AA41" i="8"/>
  <c r="Z41" i="8"/>
  <c r="Y41" i="8"/>
  <c r="X41" i="8"/>
  <c r="W41" i="8"/>
  <c r="V41" i="8"/>
  <c r="AD41" i="8" s="1"/>
  <c r="U41" i="8"/>
  <c r="T41" i="8"/>
  <c r="AA40" i="8"/>
  <c r="Z40" i="8"/>
  <c r="Y40" i="8"/>
  <c r="X40" i="8"/>
  <c r="W40" i="8"/>
  <c r="V40" i="8"/>
  <c r="AD40" i="8" s="1"/>
  <c r="U40" i="8"/>
  <c r="T40" i="8"/>
  <c r="AA39" i="8"/>
  <c r="Z39" i="8"/>
  <c r="Y39" i="8"/>
  <c r="X39" i="8"/>
  <c r="W39" i="8"/>
  <c r="V39" i="8"/>
  <c r="AD39" i="8" s="1"/>
  <c r="U39" i="8"/>
  <c r="T39" i="8"/>
  <c r="AA38" i="8"/>
  <c r="Z38" i="8"/>
  <c r="Y38" i="8"/>
  <c r="X38" i="8"/>
  <c r="W38" i="8"/>
  <c r="V38" i="8"/>
  <c r="AD38" i="8" s="1"/>
  <c r="U38" i="8"/>
  <c r="T38" i="8"/>
  <c r="AA35" i="8"/>
  <c r="Z35" i="8"/>
  <c r="Y35" i="8"/>
  <c r="X35" i="8"/>
  <c r="W35" i="8"/>
  <c r="V35" i="8"/>
  <c r="U35" i="8"/>
  <c r="T35" i="8"/>
  <c r="AA34" i="8"/>
  <c r="Z34" i="8"/>
  <c r="Y34" i="8"/>
  <c r="X34" i="8"/>
  <c r="W34" i="8"/>
  <c r="V34" i="8"/>
  <c r="U34" i="8"/>
  <c r="T34" i="8"/>
  <c r="AA31" i="8"/>
  <c r="Z31" i="8"/>
  <c r="Y31" i="8"/>
  <c r="X31" i="8"/>
  <c r="W31" i="8"/>
  <c r="V31" i="8"/>
  <c r="AD31" i="8" s="1"/>
  <c r="U31" i="8"/>
  <c r="T31" i="8"/>
  <c r="AA30" i="8"/>
  <c r="Z30" i="8"/>
  <c r="Y30" i="8"/>
  <c r="X30" i="8"/>
  <c r="W30" i="8"/>
  <c r="V30" i="8"/>
  <c r="AD30" i="8" s="1"/>
  <c r="U30" i="8"/>
  <c r="T30" i="8"/>
  <c r="AA29" i="8"/>
  <c r="AI29" i="8" s="1"/>
  <c r="Z29" i="8"/>
  <c r="Y29" i="8"/>
  <c r="X29" i="8"/>
  <c r="W29" i="8"/>
  <c r="V29" i="8"/>
  <c r="AD29" i="8" s="1"/>
  <c r="U29" i="8"/>
  <c r="T29" i="8"/>
  <c r="AA28" i="8"/>
  <c r="AI28" i="8" s="1"/>
  <c r="Z28" i="8"/>
  <c r="Y28" i="8"/>
  <c r="X28" i="8"/>
  <c r="W28" i="8"/>
  <c r="V28" i="8"/>
  <c r="AD28" i="8" s="1"/>
  <c r="U28" i="8"/>
  <c r="T28" i="8"/>
  <c r="AA27" i="8"/>
  <c r="Z27" i="8"/>
  <c r="Y27" i="8"/>
  <c r="X27" i="8"/>
  <c r="W27" i="8"/>
  <c r="V27" i="8"/>
  <c r="AD27" i="8" s="1"/>
  <c r="U27" i="8"/>
  <c r="T27" i="8"/>
  <c r="AA26" i="8"/>
  <c r="Z26" i="8"/>
  <c r="Y26" i="8"/>
  <c r="X26" i="8"/>
  <c r="W26" i="8"/>
  <c r="V26" i="8"/>
  <c r="AD26" i="8" s="1"/>
  <c r="U26" i="8"/>
  <c r="T26" i="8"/>
  <c r="AA25" i="8"/>
  <c r="Z25" i="8"/>
  <c r="Y25" i="8"/>
  <c r="X25" i="8"/>
  <c r="W25" i="8"/>
  <c r="V25" i="8"/>
  <c r="AD25" i="8" s="1"/>
  <c r="U25" i="8"/>
  <c r="T25" i="8"/>
  <c r="AA22" i="8"/>
  <c r="Z22" i="8"/>
  <c r="Y22" i="8"/>
  <c r="X22" i="8"/>
  <c r="W22" i="8"/>
  <c r="V22" i="8"/>
  <c r="AD22" i="8" s="1"/>
  <c r="U22" i="8"/>
  <c r="T22" i="8"/>
  <c r="AA21" i="8"/>
  <c r="AI21" i="8" s="1"/>
  <c r="Z21" i="8"/>
  <c r="Y21" i="8"/>
  <c r="X21" i="8"/>
  <c r="W21" i="8"/>
  <c r="V21" i="8"/>
  <c r="AD21" i="8" s="1"/>
  <c r="U21" i="8"/>
  <c r="T21" i="8"/>
  <c r="AA18" i="8"/>
  <c r="Z18" i="8"/>
  <c r="Y18" i="8"/>
  <c r="X18" i="8"/>
  <c r="W18" i="8"/>
  <c r="V18" i="8"/>
  <c r="AD18" i="8" s="1"/>
  <c r="U18" i="8"/>
  <c r="T18" i="8"/>
  <c r="AA17" i="8"/>
  <c r="Z17" i="8"/>
  <c r="Y17" i="8"/>
  <c r="X17" i="8"/>
  <c r="W17" i="8"/>
  <c r="V17" i="8"/>
  <c r="AD17" i="8" s="1"/>
  <c r="U17" i="8"/>
  <c r="T17" i="8"/>
  <c r="AA16" i="8"/>
  <c r="Z16" i="8"/>
  <c r="Y16" i="8"/>
  <c r="X16" i="8"/>
  <c r="W16" i="8"/>
  <c r="V16" i="8"/>
  <c r="AD16" i="8" s="1"/>
  <c r="U16" i="8"/>
  <c r="T16" i="8"/>
  <c r="AA15" i="8"/>
  <c r="Z15" i="8"/>
  <c r="Y15" i="8"/>
  <c r="X15" i="8"/>
  <c r="W15" i="8"/>
  <c r="V15" i="8"/>
  <c r="AD15" i="8" s="1"/>
  <c r="U15" i="8"/>
  <c r="T15" i="8"/>
  <c r="AA14" i="8"/>
  <c r="Z14" i="8"/>
  <c r="Y14" i="8"/>
  <c r="X14" i="8"/>
  <c r="W14" i="8"/>
  <c r="V14" i="8"/>
  <c r="AD14" i="8" s="1"/>
  <c r="U14" i="8"/>
  <c r="T14" i="8"/>
  <c r="AA13" i="8"/>
  <c r="Z13" i="8"/>
  <c r="Y13" i="8"/>
  <c r="X13" i="8"/>
  <c r="W13" i="8"/>
  <c r="V13" i="8"/>
  <c r="AD13" i="8" s="1"/>
  <c r="U13" i="8"/>
  <c r="T13" i="8"/>
  <c r="AA12" i="8"/>
  <c r="Z12" i="8"/>
  <c r="Y12" i="8"/>
  <c r="X12" i="8"/>
  <c r="W12" i="8"/>
  <c r="V12" i="8"/>
  <c r="AD12" i="8" s="1"/>
  <c r="U12" i="8"/>
  <c r="T12" i="8"/>
  <c r="AA9" i="8"/>
  <c r="Z9" i="8"/>
  <c r="Y9" i="8"/>
  <c r="X9" i="8"/>
  <c r="W9" i="8"/>
  <c r="V9" i="8"/>
  <c r="U9" i="8"/>
  <c r="T9" i="8"/>
  <c r="AA8" i="8"/>
  <c r="Z8" i="8"/>
  <c r="Y8" i="8"/>
  <c r="X8" i="8"/>
  <c r="W8" i="8"/>
  <c r="V8" i="8"/>
  <c r="U8" i="8"/>
  <c r="T8" i="8"/>
  <c r="AA5" i="8"/>
  <c r="AI5" i="8" s="1"/>
  <c r="Z5" i="8"/>
  <c r="Y5" i="8"/>
  <c r="X5" i="8"/>
  <c r="W5" i="8"/>
  <c r="V5" i="8"/>
  <c r="U5" i="8"/>
  <c r="T5" i="8"/>
  <c r="AA4" i="8"/>
  <c r="Z4" i="8"/>
  <c r="Y4" i="8"/>
  <c r="X4" i="8"/>
  <c r="W4" i="8"/>
  <c r="V4" i="8"/>
  <c r="U4" i="8"/>
  <c r="T4" i="8"/>
  <c r="AA3" i="8"/>
  <c r="Z3" i="8"/>
  <c r="Y3" i="8"/>
  <c r="X3" i="8"/>
  <c r="W3" i="8"/>
  <c r="V3" i="8"/>
  <c r="U3" i="8"/>
  <c r="T3" i="8"/>
  <c r="AA2" i="8"/>
  <c r="Z2" i="8"/>
  <c r="Y2" i="8"/>
  <c r="X2" i="8"/>
  <c r="W2" i="8"/>
  <c r="V2" i="8"/>
  <c r="U2" i="8"/>
  <c r="T2" i="8"/>
  <c r="K365" i="8"/>
  <c r="J365" i="8"/>
  <c r="I365" i="8"/>
  <c r="H365" i="8"/>
  <c r="G365" i="8"/>
  <c r="F365" i="8"/>
  <c r="E365" i="8"/>
  <c r="D365" i="8"/>
  <c r="K364" i="8"/>
  <c r="J364" i="8"/>
  <c r="I364" i="8"/>
  <c r="H364" i="8"/>
  <c r="G364" i="8"/>
  <c r="F364" i="8"/>
  <c r="E364" i="8"/>
  <c r="D364" i="8"/>
  <c r="K363" i="8"/>
  <c r="J363" i="8"/>
  <c r="I363" i="8"/>
  <c r="H363" i="8"/>
  <c r="G363" i="8"/>
  <c r="F363" i="8"/>
  <c r="E363" i="8"/>
  <c r="D363" i="8"/>
  <c r="K360" i="8"/>
  <c r="J360" i="8"/>
  <c r="I360" i="8"/>
  <c r="H360" i="8"/>
  <c r="G360" i="8"/>
  <c r="F360" i="8"/>
  <c r="E360" i="8"/>
  <c r="D360" i="8"/>
  <c r="K359" i="8"/>
  <c r="J359" i="8"/>
  <c r="I359" i="8"/>
  <c r="H359" i="8"/>
  <c r="G359" i="8"/>
  <c r="F359" i="8"/>
  <c r="E359" i="8"/>
  <c r="D359" i="8"/>
  <c r="K356" i="8"/>
  <c r="J356" i="8"/>
  <c r="I356" i="8"/>
  <c r="H356" i="8"/>
  <c r="G356" i="8"/>
  <c r="F356" i="8"/>
  <c r="E356" i="8"/>
  <c r="D356" i="8"/>
  <c r="K355" i="8"/>
  <c r="J355" i="8"/>
  <c r="I355" i="8"/>
  <c r="H355" i="8"/>
  <c r="G355" i="8"/>
  <c r="F355" i="8"/>
  <c r="E355" i="8"/>
  <c r="D355" i="8"/>
  <c r="K354" i="8"/>
  <c r="J354" i="8"/>
  <c r="I354" i="8"/>
  <c r="H354" i="8"/>
  <c r="G354" i="8"/>
  <c r="F354" i="8"/>
  <c r="E354" i="8"/>
  <c r="D354" i="8"/>
  <c r="K353" i="8"/>
  <c r="J353" i="8"/>
  <c r="I353" i="8"/>
  <c r="H353" i="8"/>
  <c r="G353" i="8"/>
  <c r="F353" i="8"/>
  <c r="E353" i="8"/>
  <c r="D353" i="8"/>
  <c r="K352" i="8"/>
  <c r="J352" i="8"/>
  <c r="I352" i="8"/>
  <c r="H352" i="8"/>
  <c r="G352" i="8"/>
  <c r="F352" i="8"/>
  <c r="E352" i="8"/>
  <c r="D352" i="8"/>
  <c r="K351" i="8"/>
  <c r="J351" i="8"/>
  <c r="I351" i="8"/>
  <c r="H351" i="8"/>
  <c r="G351" i="8"/>
  <c r="F351" i="8"/>
  <c r="E351" i="8"/>
  <c r="D351" i="8"/>
  <c r="K350" i="8"/>
  <c r="J350" i="8"/>
  <c r="I350" i="8"/>
  <c r="H350" i="8"/>
  <c r="G350" i="8"/>
  <c r="F350" i="8"/>
  <c r="E350" i="8"/>
  <c r="D350" i="8"/>
  <c r="K347" i="8"/>
  <c r="J347" i="8"/>
  <c r="I347" i="8"/>
  <c r="H347" i="8"/>
  <c r="G347" i="8"/>
  <c r="F347" i="8"/>
  <c r="E347" i="8"/>
  <c r="D347" i="8"/>
  <c r="K346" i="8"/>
  <c r="J346" i="8"/>
  <c r="I346" i="8"/>
  <c r="H346" i="8"/>
  <c r="G346" i="8"/>
  <c r="F346" i="8"/>
  <c r="E346" i="8"/>
  <c r="D346" i="8"/>
  <c r="K343" i="8"/>
  <c r="J343" i="8"/>
  <c r="I343" i="8"/>
  <c r="H343" i="8"/>
  <c r="G343" i="8"/>
  <c r="F343" i="8"/>
  <c r="E343" i="8"/>
  <c r="D343" i="8"/>
  <c r="K342" i="8"/>
  <c r="J342" i="8"/>
  <c r="I342" i="8"/>
  <c r="H342" i="8"/>
  <c r="G342" i="8"/>
  <c r="F342" i="8"/>
  <c r="E342" i="8"/>
  <c r="D342" i="8"/>
  <c r="K341" i="8"/>
  <c r="J341" i="8"/>
  <c r="I341" i="8"/>
  <c r="H341" i="8"/>
  <c r="G341" i="8"/>
  <c r="F341" i="8"/>
  <c r="E341" i="8"/>
  <c r="D341" i="8"/>
  <c r="K340" i="8"/>
  <c r="J340" i="8"/>
  <c r="I340" i="8"/>
  <c r="H340" i="8"/>
  <c r="G340" i="8"/>
  <c r="F340" i="8"/>
  <c r="E340" i="8"/>
  <c r="D340" i="8"/>
  <c r="K339" i="8"/>
  <c r="J339" i="8"/>
  <c r="I339" i="8"/>
  <c r="H339" i="8"/>
  <c r="G339" i="8"/>
  <c r="F339" i="8"/>
  <c r="E339" i="8"/>
  <c r="D339" i="8"/>
  <c r="K338" i="8"/>
  <c r="J338" i="8"/>
  <c r="I338" i="8"/>
  <c r="H338" i="8"/>
  <c r="G338" i="8"/>
  <c r="F338" i="8"/>
  <c r="E338" i="8"/>
  <c r="D338" i="8"/>
  <c r="K337" i="8"/>
  <c r="J337" i="8"/>
  <c r="I337" i="8"/>
  <c r="H337" i="8"/>
  <c r="G337" i="8"/>
  <c r="F337" i="8"/>
  <c r="E337" i="8"/>
  <c r="D337" i="8"/>
  <c r="K334" i="8"/>
  <c r="J334" i="8"/>
  <c r="I334" i="8"/>
  <c r="H334" i="8"/>
  <c r="G334" i="8"/>
  <c r="F334" i="8"/>
  <c r="E334" i="8"/>
  <c r="D334" i="8"/>
  <c r="K333" i="8"/>
  <c r="J333" i="8"/>
  <c r="I333" i="8"/>
  <c r="H333" i="8"/>
  <c r="G333" i="8"/>
  <c r="F333" i="8"/>
  <c r="E333" i="8"/>
  <c r="D333" i="8"/>
  <c r="K330" i="8"/>
  <c r="J330" i="8"/>
  <c r="I330" i="8"/>
  <c r="H330" i="8"/>
  <c r="G330" i="8"/>
  <c r="F330" i="8"/>
  <c r="E330" i="8"/>
  <c r="D330" i="8"/>
  <c r="K329" i="8"/>
  <c r="J329" i="8"/>
  <c r="I329" i="8"/>
  <c r="H329" i="8"/>
  <c r="G329" i="8"/>
  <c r="F329" i="8"/>
  <c r="E329" i="8"/>
  <c r="D329" i="8"/>
  <c r="K328" i="8"/>
  <c r="J328" i="8"/>
  <c r="I328" i="8"/>
  <c r="H328" i="8"/>
  <c r="G328" i="8"/>
  <c r="F328" i="8"/>
  <c r="E328" i="8"/>
  <c r="D328" i="8"/>
  <c r="K327" i="8"/>
  <c r="J327" i="8"/>
  <c r="I327" i="8"/>
  <c r="H327" i="8"/>
  <c r="G327" i="8"/>
  <c r="F327" i="8"/>
  <c r="E327" i="8"/>
  <c r="D327" i="8"/>
  <c r="K326" i="8"/>
  <c r="J326" i="8"/>
  <c r="I326" i="8"/>
  <c r="H326" i="8"/>
  <c r="G326" i="8"/>
  <c r="F326" i="8"/>
  <c r="E326" i="8"/>
  <c r="D326" i="8"/>
  <c r="K325" i="8"/>
  <c r="J325" i="8"/>
  <c r="I325" i="8"/>
  <c r="H325" i="8"/>
  <c r="G325" i="8"/>
  <c r="F325" i="8"/>
  <c r="E325" i="8"/>
  <c r="D325" i="8"/>
  <c r="K324" i="8"/>
  <c r="J324" i="8"/>
  <c r="I324" i="8"/>
  <c r="H324" i="8"/>
  <c r="G324" i="8"/>
  <c r="F324" i="8"/>
  <c r="E324" i="8"/>
  <c r="D324" i="8"/>
  <c r="K321" i="8"/>
  <c r="J321" i="8"/>
  <c r="I321" i="8"/>
  <c r="H321" i="8"/>
  <c r="G321" i="8"/>
  <c r="F321" i="8"/>
  <c r="E321" i="8"/>
  <c r="D321" i="8"/>
  <c r="K320" i="8"/>
  <c r="J320" i="8"/>
  <c r="I320" i="8"/>
  <c r="H320" i="8"/>
  <c r="G320" i="8"/>
  <c r="F320" i="8"/>
  <c r="E320" i="8"/>
  <c r="D320" i="8"/>
  <c r="K317" i="8"/>
  <c r="J317" i="8"/>
  <c r="I317" i="8"/>
  <c r="H317" i="8"/>
  <c r="G317" i="8"/>
  <c r="F317" i="8"/>
  <c r="E317" i="8"/>
  <c r="D317" i="8"/>
  <c r="K316" i="8"/>
  <c r="J316" i="8"/>
  <c r="I316" i="8"/>
  <c r="H316" i="8"/>
  <c r="G316" i="8"/>
  <c r="F316" i="8"/>
  <c r="E316" i="8"/>
  <c r="D316" i="8"/>
  <c r="K315" i="8"/>
  <c r="J315" i="8"/>
  <c r="I315" i="8"/>
  <c r="H315" i="8"/>
  <c r="G315" i="8"/>
  <c r="F315" i="8"/>
  <c r="E315" i="8"/>
  <c r="D315" i="8"/>
  <c r="K314" i="8"/>
  <c r="J314" i="8"/>
  <c r="I314" i="8"/>
  <c r="H314" i="8"/>
  <c r="G314" i="8"/>
  <c r="F314" i="8"/>
  <c r="E314" i="8"/>
  <c r="D314" i="8"/>
  <c r="K313" i="8"/>
  <c r="J313" i="8"/>
  <c r="I313" i="8"/>
  <c r="H313" i="8"/>
  <c r="G313" i="8"/>
  <c r="F313" i="8"/>
  <c r="E313" i="8"/>
  <c r="D313" i="8"/>
  <c r="K312" i="8"/>
  <c r="J312" i="8"/>
  <c r="I312" i="8"/>
  <c r="H312" i="8"/>
  <c r="G312" i="8"/>
  <c r="F312" i="8"/>
  <c r="E312" i="8"/>
  <c r="D312" i="8"/>
  <c r="K311" i="8"/>
  <c r="J311" i="8"/>
  <c r="I311" i="8"/>
  <c r="H311" i="8"/>
  <c r="G311" i="8"/>
  <c r="F311" i="8"/>
  <c r="E311" i="8"/>
  <c r="D311" i="8"/>
  <c r="K308" i="8"/>
  <c r="J308" i="8"/>
  <c r="I308" i="8"/>
  <c r="H308" i="8"/>
  <c r="G308" i="8"/>
  <c r="F308" i="8"/>
  <c r="E308" i="8"/>
  <c r="D308" i="8"/>
  <c r="K307" i="8"/>
  <c r="J307" i="8"/>
  <c r="I307" i="8"/>
  <c r="H307" i="8"/>
  <c r="G307" i="8"/>
  <c r="F307" i="8"/>
  <c r="E307" i="8"/>
  <c r="D307" i="8"/>
  <c r="K304" i="8"/>
  <c r="J304" i="8"/>
  <c r="I304" i="8"/>
  <c r="H304" i="8"/>
  <c r="G304" i="8"/>
  <c r="F304" i="8"/>
  <c r="E304" i="8"/>
  <c r="D304" i="8"/>
  <c r="K303" i="8"/>
  <c r="J303" i="8"/>
  <c r="I303" i="8"/>
  <c r="H303" i="8"/>
  <c r="G303" i="8"/>
  <c r="F303" i="8"/>
  <c r="E303" i="8"/>
  <c r="D303" i="8"/>
  <c r="K302" i="8"/>
  <c r="J302" i="8"/>
  <c r="I302" i="8"/>
  <c r="H302" i="8"/>
  <c r="G302" i="8"/>
  <c r="F302" i="8"/>
  <c r="E302" i="8"/>
  <c r="D302" i="8"/>
  <c r="K301" i="8"/>
  <c r="J301" i="8"/>
  <c r="I301" i="8"/>
  <c r="H301" i="8"/>
  <c r="G301" i="8"/>
  <c r="F301" i="8"/>
  <c r="E301" i="8"/>
  <c r="D301" i="8"/>
  <c r="K300" i="8"/>
  <c r="J300" i="8"/>
  <c r="I300" i="8"/>
  <c r="H300" i="8"/>
  <c r="G300" i="8"/>
  <c r="F300" i="8"/>
  <c r="E300" i="8"/>
  <c r="D300" i="8"/>
  <c r="K299" i="8"/>
  <c r="J299" i="8"/>
  <c r="I299" i="8"/>
  <c r="H299" i="8"/>
  <c r="G299" i="8"/>
  <c r="F299" i="8"/>
  <c r="E299" i="8"/>
  <c r="D299" i="8"/>
  <c r="K298" i="8"/>
  <c r="J298" i="8"/>
  <c r="I298" i="8"/>
  <c r="H298" i="8"/>
  <c r="G298" i="8"/>
  <c r="F298" i="8"/>
  <c r="E298" i="8"/>
  <c r="D298" i="8"/>
  <c r="K295" i="8"/>
  <c r="J295" i="8"/>
  <c r="I295" i="8"/>
  <c r="H295" i="8"/>
  <c r="G295" i="8"/>
  <c r="F295" i="8"/>
  <c r="E295" i="8"/>
  <c r="D295" i="8"/>
  <c r="K294" i="8"/>
  <c r="J294" i="8"/>
  <c r="I294" i="8"/>
  <c r="H294" i="8"/>
  <c r="G294" i="8"/>
  <c r="F294" i="8"/>
  <c r="E294" i="8"/>
  <c r="D294" i="8"/>
  <c r="K291" i="8"/>
  <c r="J291" i="8"/>
  <c r="I291" i="8"/>
  <c r="H291" i="8"/>
  <c r="G291" i="8"/>
  <c r="F291" i="8"/>
  <c r="E291" i="8"/>
  <c r="D291" i="8"/>
  <c r="K290" i="8"/>
  <c r="J290" i="8"/>
  <c r="I290" i="8"/>
  <c r="H290" i="8"/>
  <c r="G290" i="8"/>
  <c r="F290" i="8"/>
  <c r="E290" i="8"/>
  <c r="D290" i="8"/>
  <c r="K289" i="8"/>
  <c r="J289" i="8"/>
  <c r="I289" i="8"/>
  <c r="H289" i="8"/>
  <c r="G289" i="8"/>
  <c r="F289" i="8"/>
  <c r="E289" i="8"/>
  <c r="D289" i="8"/>
  <c r="K288" i="8"/>
  <c r="J288" i="8"/>
  <c r="I288" i="8"/>
  <c r="H288" i="8"/>
  <c r="G288" i="8"/>
  <c r="F288" i="8"/>
  <c r="E288" i="8"/>
  <c r="D288" i="8"/>
  <c r="K287" i="8"/>
  <c r="J287" i="8"/>
  <c r="I287" i="8"/>
  <c r="H287" i="8"/>
  <c r="G287" i="8"/>
  <c r="F287" i="8"/>
  <c r="E287" i="8"/>
  <c r="D287" i="8"/>
  <c r="K286" i="8"/>
  <c r="J286" i="8"/>
  <c r="I286" i="8"/>
  <c r="H286" i="8"/>
  <c r="G286" i="8"/>
  <c r="F286" i="8"/>
  <c r="E286" i="8"/>
  <c r="D286" i="8"/>
  <c r="K285" i="8"/>
  <c r="J285" i="8"/>
  <c r="I285" i="8"/>
  <c r="H285" i="8"/>
  <c r="G285" i="8"/>
  <c r="F285" i="8"/>
  <c r="E285" i="8"/>
  <c r="D285" i="8"/>
  <c r="K282" i="8"/>
  <c r="J282" i="8"/>
  <c r="I282" i="8"/>
  <c r="H282" i="8"/>
  <c r="G282" i="8"/>
  <c r="F282" i="8"/>
  <c r="E282" i="8"/>
  <c r="D282" i="8"/>
  <c r="K281" i="8"/>
  <c r="J281" i="8"/>
  <c r="I281" i="8"/>
  <c r="H281" i="8"/>
  <c r="G281" i="8"/>
  <c r="F281" i="8"/>
  <c r="E281" i="8"/>
  <c r="D281" i="8"/>
  <c r="K278" i="8"/>
  <c r="J278" i="8"/>
  <c r="I278" i="8"/>
  <c r="H278" i="8"/>
  <c r="G278" i="8"/>
  <c r="F278" i="8"/>
  <c r="E278" i="8"/>
  <c r="D278" i="8"/>
  <c r="K277" i="8"/>
  <c r="J277" i="8"/>
  <c r="I277" i="8"/>
  <c r="H277" i="8"/>
  <c r="G277" i="8"/>
  <c r="F277" i="8"/>
  <c r="E277" i="8"/>
  <c r="D277" i="8"/>
  <c r="K276" i="8"/>
  <c r="J276" i="8"/>
  <c r="I276" i="8"/>
  <c r="H276" i="8"/>
  <c r="G276" i="8"/>
  <c r="F276" i="8"/>
  <c r="E276" i="8"/>
  <c r="D276" i="8"/>
  <c r="K275" i="8"/>
  <c r="J275" i="8"/>
  <c r="I275" i="8"/>
  <c r="H275" i="8"/>
  <c r="G275" i="8"/>
  <c r="F275" i="8"/>
  <c r="E275" i="8"/>
  <c r="D275" i="8"/>
  <c r="K274" i="8"/>
  <c r="J274" i="8"/>
  <c r="I274" i="8"/>
  <c r="H274" i="8"/>
  <c r="G274" i="8"/>
  <c r="F274" i="8"/>
  <c r="E274" i="8"/>
  <c r="D274" i="8"/>
  <c r="K273" i="8"/>
  <c r="J273" i="8"/>
  <c r="I273" i="8"/>
  <c r="H273" i="8"/>
  <c r="G273" i="8"/>
  <c r="F273" i="8"/>
  <c r="E273" i="8"/>
  <c r="D273" i="8"/>
  <c r="K272" i="8"/>
  <c r="J272" i="8"/>
  <c r="I272" i="8"/>
  <c r="H272" i="8"/>
  <c r="G272" i="8"/>
  <c r="F272" i="8"/>
  <c r="E272" i="8"/>
  <c r="D272" i="8"/>
  <c r="K269" i="8"/>
  <c r="J269" i="8"/>
  <c r="I269" i="8"/>
  <c r="H269" i="8"/>
  <c r="G269" i="8"/>
  <c r="F269" i="8"/>
  <c r="E269" i="8"/>
  <c r="D269" i="8"/>
  <c r="K268" i="8"/>
  <c r="J268" i="8"/>
  <c r="I268" i="8"/>
  <c r="H268" i="8"/>
  <c r="G268" i="8"/>
  <c r="F268" i="8"/>
  <c r="E268" i="8"/>
  <c r="D268" i="8"/>
  <c r="K265" i="8"/>
  <c r="J265" i="8"/>
  <c r="I265" i="8"/>
  <c r="H265" i="8"/>
  <c r="G265" i="8"/>
  <c r="F265" i="8"/>
  <c r="E265" i="8"/>
  <c r="D265" i="8"/>
  <c r="K264" i="8"/>
  <c r="J264" i="8"/>
  <c r="I264" i="8"/>
  <c r="H264" i="8"/>
  <c r="G264" i="8"/>
  <c r="F264" i="8"/>
  <c r="E264" i="8"/>
  <c r="D264" i="8"/>
  <c r="K263" i="8"/>
  <c r="J263" i="8"/>
  <c r="I263" i="8"/>
  <c r="H263" i="8"/>
  <c r="G263" i="8"/>
  <c r="F263" i="8"/>
  <c r="E263" i="8"/>
  <c r="D263" i="8"/>
  <c r="K262" i="8"/>
  <c r="J262" i="8"/>
  <c r="I262" i="8"/>
  <c r="H262" i="8"/>
  <c r="G262" i="8"/>
  <c r="F262" i="8"/>
  <c r="E262" i="8"/>
  <c r="D262" i="8"/>
  <c r="K261" i="8"/>
  <c r="J261" i="8"/>
  <c r="I261" i="8"/>
  <c r="H261" i="8"/>
  <c r="G261" i="8"/>
  <c r="F261" i="8"/>
  <c r="E261" i="8"/>
  <c r="D261" i="8"/>
  <c r="K260" i="8"/>
  <c r="J260" i="8"/>
  <c r="I260" i="8"/>
  <c r="H260" i="8"/>
  <c r="G260" i="8"/>
  <c r="F260" i="8"/>
  <c r="E260" i="8"/>
  <c r="D260" i="8"/>
  <c r="K259" i="8"/>
  <c r="J259" i="8"/>
  <c r="I259" i="8"/>
  <c r="H259" i="8"/>
  <c r="G259" i="8"/>
  <c r="F259" i="8"/>
  <c r="E259" i="8"/>
  <c r="D259" i="8"/>
  <c r="K256" i="8"/>
  <c r="J256" i="8"/>
  <c r="I256" i="8"/>
  <c r="H256" i="8"/>
  <c r="G256" i="8"/>
  <c r="F256" i="8"/>
  <c r="E256" i="8"/>
  <c r="D256" i="8"/>
  <c r="K255" i="8"/>
  <c r="J255" i="8"/>
  <c r="I255" i="8"/>
  <c r="H255" i="8"/>
  <c r="G255" i="8"/>
  <c r="F255" i="8"/>
  <c r="E255" i="8"/>
  <c r="D255" i="8"/>
  <c r="K252" i="8"/>
  <c r="J252" i="8"/>
  <c r="I252" i="8"/>
  <c r="H252" i="8"/>
  <c r="G252" i="8"/>
  <c r="F252" i="8"/>
  <c r="E252" i="8"/>
  <c r="D252" i="8"/>
  <c r="K251" i="8"/>
  <c r="J251" i="8"/>
  <c r="I251" i="8"/>
  <c r="H251" i="8"/>
  <c r="G251" i="8"/>
  <c r="F251" i="8"/>
  <c r="E251" i="8"/>
  <c r="D251" i="8"/>
  <c r="K250" i="8"/>
  <c r="J250" i="8"/>
  <c r="I250" i="8"/>
  <c r="H250" i="8"/>
  <c r="G250" i="8"/>
  <c r="F250" i="8"/>
  <c r="E250" i="8"/>
  <c r="D250" i="8"/>
  <c r="K249" i="8"/>
  <c r="J249" i="8"/>
  <c r="I249" i="8"/>
  <c r="H249" i="8"/>
  <c r="G249" i="8"/>
  <c r="F249" i="8"/>
  <c r="E249" i="8"/>
  <c r="D249" i="8"/>
  <c r="K248" i="8"/>
  <c r="J248" i="8"/>
  <c r="I248" i="8"/>
  <c r="H248" i="8"/>
  <c r="G248" i="8"/>
  <c r="F248" i="8"/>
  <c r="E248" i="8"/>
  <c r="D248" i="8"/>
  <c r="K247" i="8"/>
  <c r="J247" i="8"/>
  <c r="I247" i="8"/>
  <c r="H247" i="8"/>
  <c r="G247" i="8"/>
  <c r="F247" i="8"/>
  <c r="E247" i="8"/>
  <c r="D247" i="8"/>
  <c r="K246" i="8"/>
  <c r="J246" i="8"/>
  <c r="I246" i="8"/>
  <c r="H246" i="8"/>
  <c r="G246" i="8"/>
  <c r="F246" i="8"/>
  <c r="E246" i="8"/>
  <c r="D246" i="8"/>
  <c r="K243" i="8"/>
  <c r="J243" i="8"/>
  <c r="I243" i="8"/>
  <c r="H243" i="8"/>
  <c r="G243" i="8"/>
  <c r="F243" i="8"/>
  <c r="E243" i="8"/>
  <c r="D243" i="8"/>
  <c r="K242" i="8"/>
  <c r="J242" i="8"/>
  <c r="I242" i="8"/>
  <c r="H242" i="8"/>
  <c r="G242" i="8"/>
  <c r="F242" i="8"/>
  <c r="E242" i="8"/>
  <c r="D242" i="8"/>
  <c r="K239" i="8"/>
  <c r="J239" i="8"/>
  <c r="I239" i="8"/>
  <c r="H239" i="8"/>
  <c r="G239" i="8"/>
  <c r="F239" i="8"/>
  <c r="E239" i="8"/>
  <c r="D239" i="8"/>
  <c r="K238" i="8"/>
  <c r="J238" i="8"/>
  <c r="I238" i="8"/>
  <c r="H238" i="8"/>
  <c r="G238" i="8"/>
  <c r="F238" i="8"/>
  <c r="E238" i="8"/>
  <c r="D238" i="8"/>
  <c r="K237" i="8"/>
  <c r="J237" i="8"/>
  <c r="I237" i="8"/>
  <c r="H237" i="8"/>
  <c r="G237" i="8"/>
  <c r="F237" i="8"/>
  <c r="E237" i="8"/>
  <c r="D237" i="8"/>
  <c r="K236" i="8"/>
  <c r="J236" i="8"/>
  <c r="I236" i="8"/>
  <c r="H236" i="8"/>
  <c r="G236" i="8"/>
  <c r="F236" i="8"/>
  <c r="E236" i="8"/>
  <c r="D236" i="8"/>
  <c r="K235" i="8"/>
  <c r="J235" i="8"/>
  <c r="I235" i="8"/>
  <c r="H235" i="8"/>
  <c r="G235" i="8"/>
  <c r="F235" i="8"/>
  <c r="E235" i="8"/>
  <c r="D235" i="8"/>
  <c r="K234" i="8"/>
  <c r="J234" i="8"/>
  <c r="I234" i="8"/>
  <c r="H234" i="8"/>
  <c r="G234" i="8"/>
  <c r="F234" i="8"/>
  <c r="E234" i="8"/>
  <c r="D234" i="8"/>
  <c r="K233" i="8"/>
  <c r="J233" i="8"/>
  <c r="I233" i="8"/>
  <c r="H233" i="8"/>
  <c r="G233" i="8"/>
  <c r="F233" i="8"/>
  <c r="E233" i="8"/>
  <c r="D233" i="8"/>
  <c r="K230" i="8"/>
  <c r="J230" i="8"/>
  <c r="I230" i="8"/>
  <c r="H230" i="8"/>
  <c r="G230" i="8"/>
  <c r="F230" i="8"/>
  <c r="E230" i="8"/>
  <c r="D230" i="8"/>
  <c r="K229" i="8"/>
  <c r="J229" i="8"/>
  <c r="I229" i="8"/>
  <c r="H229" i="8"/>
  <c r="G229" i="8"/>
  <c r="F229" i="8"/>
  <c r="E229" i="8"/>
  <c r="D229" i="8"/>
  <c r="K226" i="8"/>
  <c r="J226" i="8"/>
  <c r="I226" i="8"/>
  <c r="H226" i="8"/>
  <c r="G226" i="8"/>
  <c r="F226" i="8"/>
  <c r="E226" i="8"/>
  <c r="D226" i="8"/>
  <c r="K225" i="8"/>
  <c r="J225" i="8"/>
  <c r="I225" i="8"/>
  <c r="H225" i="8"/>
  <c r="G225" i="8"/>
  <c r="F225" i="8"/>
  <c r="E225" i="8"/>
  <c r="D225" i="8"/>
  <c r="K224" i="8"/>
  <c r="J224" i="8"/>
  <c r="I224" i="8"/>
  <c r="H224" i="8"/>
  <c r="G224" i="8"/>
  <c r="F224" i="8"/>
  <c r="E224" i="8"/>
  <c r="D224" i="8"/>
  <c r="K223" i="8"/>
  <c r="J223" i="8"/>
  <c r="I223" i="8"/>
  <c r="H223" i="8"/>
  <c r="G223" i="8"/>
  <c r="F223" i="8"/>
  <c r="E223" i="8"/>
  <c r="D223" i="8"/>
  <c r="K222" i="8"/>
  <c r="J222" i="8"/>
  <c r="I222" i="8"/>
  <c r="H222" i="8"/>
  <c r="G222" i="8"/>
  <c r="F222" i="8"/>
  <c r="E222" i="8"/>
  <c r="D222" i="8"/>
  <c r="K221" i="8"/>
  <c r="J221" i="8"/>
  <c r="I221" i="8"/>
  <c r="H221" i="8"/>
  <c r="G221" i="8"/>
  <c r="F221" i="8"/>
  <c r="E221" i="8"/>
  <c r="D221" i="8"/>
  <c r="K220" i="8"/>
  <c r="J220" i="8"/>
  <c r="I220" i="8"/>
  <c r="H220" i="8"/>
  <c r="G220" i="8"/>
  <c r="F220" i="8"/>
  <c r="E220" i="8"/>
  <c r="D220" i="8"/>
  <c r="K217" i="8"/>
  <c r="J217" i="8"/>
  <c r="I217" i="8"/>
  <c r="H217" i="8"/>
  <c r="G217" i="8"/>
  <c r="F217" i="8"/>
  <c r="E217" i="8"/>
  <c r="D217" i="8"/>
  <c r="K216" i="8"/>
  <c r="J216" i="8"/>
  <c r="I216" i="8"/>
  <c r="H216" i="8"/>
  <c r="G216" i="8"/>
  <c r="F216" i="8"/>
  <c r="E216" i="8"/>
  <c r="D216" i="8"/>
  <c r="K213" i="8"/>
  <c r="J213" i="8"/>
  <c r="I213" i="8"/>
  <c r="H213" i="8"/>
  <c r="G213" i="8"/>
  <c r="F213" i="8"/>
  <c r="E213" i="8"/>
  <c r="D213" i="8"/>
  <c r="K212" i="8"/>
  <c r="J212" i="8"/>
  <c r="I212" i="8"/>
  <c r="H212" i="8"/>
  <c r="G212" i="8"/>
  <c r="F212" i="8"/>
  <c r="E212" i="8"/>
  <c r="D212" i="8"/>
  <c r="K211" i="8"/>
  <c r="J211" i="8"/>
  <c r="I211" i="8"/>
  <c r="H211" i="8"/>
  <c r="G211" i="8"/>
  <c r="F211" i="8"/>
  <c r="E211" i="8"/>
  <c r="D211" i="8"/>
  <c r="K210" i="8"/>
  <c r="J210" i="8"/>
  <c r="I210" i="8"/>
  <c r="H210" i="8"/>
  <c r="G210" i="8"/>
  <c r="F210" i="8"/>
  <c r="E210" i="8"/>
  <c r="D210" i="8"/>
  <c r="K209" i="8"/>
  <c r="J209" i="8"/>
  <c r="I209" i="8"/>
  <c r="H209" i="8"/>
  <c r="G209" i="8"/>
  <c r="F209" i="8"/>
  <c r="E209" i="8"/>
  <c r="D209" i="8"/>
  <c r="K208" i="8"/>
  <c r="J208" i="8"/>
  <c r="I208" i="8"/>
  <c r="H208" i="8"/>
  <c r="G208" i="8"/>
  <c r="F208" i="8"/>
  <c r="E208" i="8"/>
  <c r="D208" i="8"/>
  <c r="K207" i="8"/>
  <c r="J207" i="8"/>
  <c r="I207" i="8"/>
  <c r="H207" i="8"/>
  <c r="G207" i="8"/>
  <c r="F207" i="8"/>
  <c r="E207" i="8"/>
  <c r="D207" i="8"/>
  <c r="K204" i="8"/>
  <c r="J204" i="8"/>
  <c r="I204" i="8"/>
  <c r="H204" i="8"/>
  <c r="G204" i="8"/>
  <c r="F204" i="8"/>
  <c r="E204" i="8"/>
  <c r="D204" i="8"/>
  <c r="K203" i="8"/>
  <c r="J203" i="8"/>
  <c r="I203" i="8"/>
  <c r="H203" i="8"/>
  <c r="G203" i="8"/>
  <c r="F203" i="8"/>
  <c r="E203" i="8"/>
  <c r="D203" i="8"/>
  <c r="K200" i="8"/>
  <c r="J200" i="8"/>
  <c r="I200" i="8"/>
  <c r="H200" i="8"/>
  <c r="G200" i="8"/>
  <c r="F200" i="8"/>
  <c r="E200" i="8"/>
  <c r="D200" i="8"/>
  <c r="K199" i="8"/>
  <c r="J199" i="8"/>
  <c r="I199" i="8"/>
  <c r="H199" i="8"/>
  <c r="G199" i="8"/>
  <c r="F199" i="8"/>
  <c r="E199" i="8"/>
  <c r="D199" i="8"/>
  <c r="K198" i="8"/>
  <c r="J198" i="8"/>
  <c r="I198" i="8"/>
  <c r="H198" i="8"/>
  <c r="G198" i="8"/>
  <c r="F198" i="8"/>
  <c r="E198" i="8"/>
  <c r="D198" i="8"/>
  <c r="K197" i="8"/>
  <c r="J197" i="8"/>
  <c r="I197" i="8"/>
  <c r="H197" i="8"/>
  <c r="G197" i="8"/>
  <c r="F197" i="8"/>
  <c r="E197" i="8"/>
  <c r="D197" i="8"/>
  <c r="K196" i="8"/>
  <c r="J196" i="8"/>
  <c r="I196" i="8"/>
  <c r="H196" i="8"/>
  <c r="G196" i="8"/>
  <c r="F196" i="8"/>
  <c r="E196" i="8"/>
  <c r="D196" i="8"/>
  <c r="K195" i="8"/>
  <c r="J195" i="8"/>
  <c r="I195" i="8"/>
  <c r="H195" i="8"/>
  <c r="G195" i="8"/>
  <c r="F195" i="8"/>
  <c r="E195" i="8"/>
  <c r="D195" i="8"/>
  <c r="K194" i="8"/>
  <c r="J194" i="8"/>
  <c r="I194" i="8"/>
  <c r="H194" i="8"/>
  <c r="G194" i="8"/>
  <c r="F194" i="8"/>
  <c r="E194" i="8"/>
  <c r="D194" i="8"/>
  <c r="K191" i="8"/>
  <c r="J191" i="8"/>
  <c r="I191" i="8"/>
  <c r="H191" i="8"/>
  <c r="G191" i="8"/>
  <c r="F191" i="8"/>
  <c r="E191" i="8"/>
  <c r="D191" i="8"/>
  <c r="K190" i="8"/>
  <c r="J190" i="8"/>
  <c r="I190" i="8"/>
  <c r="H190" i="8"/>
  <c r="G190" i="8"/>
  <c r="F190" i="8"/>
  <c r="E190" i="8"/>
  <c r="D190" i="8"/>
  <c r="K187" i="8"/>
  <c r="J187" i="8"/>
  <c r="I187" i="8"/>
  <c r="H187" i="8"/>
  <c r="G187" i="8"/>
  <c r="F187" i="8"/>
  <c r="E187" i="8"/>
  <c r="D187" i="8"/>
  <c r="K186" i="8"/>
  <c r="J186" i="8"/>
  <c r="I186" i="8"/>
  <c r="H186" i="8"/>
  <c r="G186" i="8"/>
  <c r="F186" i="8"/>
  <c r="E186" i="8"/>
  <c r="D186" i="8"/>
  <c r="K185" i="8"/>
  <c r="J185" i="8"/>
  <c r="I185" i="8"/>
  <c r="H185" i="8"/>
  <c r="G185" i="8"/>
  <c r="F185" i="8"/>
  <c r="E185" i="8"/>
  <c r="D185" i="8"/>
  <c r="K184" i="8"/>
  <c r="J184" i="8"/>
  <c r="I184" i="8"/>
  <c r="H184" i="8"/>
  <c r="G184" i="8"/>
  <c r="F184" i="8"/>
  <c r="E184" i="8"/>
  <c r="D184" i="8"/>
  <c r="K183" i="8"/>
  <c r="J183" i="8"/>
  <c r="I183" i="8"/>
  <c r="H183" i="8"/>
  <c r="G183" i="8"/>
  <c r="F183" i="8"/>
  <c r="E183" i="8"/>
  <c r="D183" i="8"/>
  <c r="K182" i="8"/>
  <c r="J182" i="8"/>
  <c r="I182" i="8"/>
  <c r="H182" i="8"/>
  <c r="G182" i="8"/>
  <c r="F182" i="8"/>
  <c r="E182" i="8"/>
  <c r="D182" i="8"/>
  <c r="K181" i="8"/>
  <c r="J181" i="8"/>
  <c r="I181" i="8"/>
  <c r="H181" i="8"/>
  <c r="G181" i="8"/>
  <c r="F181" i="8"/>
  <c r="E181" i="8"/>
  <c r="D181" i="8"/>
  <c r="K178" i="8"/>
  <c r="J178" i="8"/>
  <c r="I178" i="8"/>
  <c r="H178" i="8"/>
  <c r="G178" i="8"/>
  <c r="F178" i="8"/>
  <c r="E178" i="8"/>
  <c r="D178" i="8"/>
  <c r="K177" i="8"/>
  <c r="J177" i="8"/>
  <c r="I177" i="8"/>
  <c r="H177" i="8"/>
  <c r="G177" i="8"/>
  <c r="F177" i="8"/>
  <c r="E177" i="8"/>
  <c r="D177" i="8"/>
  <c r="K174" i="8"/>
  <c r="J174" i="8"/>
  <c r="I174" i="8"/>
  <c r="H174" i="8"/>
  <c r="G174" i="8"/>
  <c r="F174" i="8"/>
  <c r="E174" i="8"/>
  <c r="D174" i="8"/>
  <c r="K173" i="8"/>
  <c r="J173" i="8"/>
  <c r="I173" i="8"/>
  <c r="H173" i="8"/>
  <c r="G173" i="8"/>
  <c r="F173" i="8"/>
  <c r="E173" i="8"/>
  <c r="D173" i="8"/>
  <c r="K172" i="8"/>
  <c r="J172" i="8"/>
  <c r="I172" i="8"/>
  <c r="H172" i="8"/>
  <c r="G172" i="8"/>
  <c r="F172" i="8"/>
  <c r="E172" i="8"/>
  <c r="D172" i="8"/>
  <c r="K171" i="8"/>
  <c r="J171" i="8"/>
  <c r="I171" i="8"/>
  <c r="H171" i="8"/>
  <c r="G171" i="8"/>
  <c r="F171" i="8"/>
  <c r="E171" i="8"/>
  <c r="D171" i="8"/>
  <c r="K170" i="8"/>
  <c r="J170" i="8"/>
  <c r="I170" i="8"/>
  <c r="H170" i="8"/>
  <c r="G170" i="8"/>
  <c r="F170" i="8"/>
  <c r="E170" i="8"/>
  <c r="D170" i="8"/>
  <c r="K169" i="8"/>
  <c r="J169" i="8"/>
  <c r="I169" i="8"/>
  <c r="H169" i="8"/>
  <c r="G169" i="8"/>
  <c r="F169" i="8"/>
  <c r="E169" i="8"/>
  <c r="D169" i="8"/>
  <c r="K168" i="8"/>
  <c r="J168" i="8"/>
  <c r="I168" i="8"/>
  <c r="H168" i="8"/>
  <c r="G168" i="8"/>
  <c r="F168" i="8"/>
  <c r="E168" i="8"/>
  <c r="D168" i="8"/>
  <c r="K165" i="8"/>
  <c r="J165" i="8"/>
  <c r="I165" i="8"/>
  <c r="H165" i="8"/>
  <c r="G165" i="8"/>
  <c r="F165" i="8"/>
  <c r="E165" i="8"/>
  <c r="D165" i="8"/>
  <c r="K164" i="8"/>
  <c r="J164" i="8"/>
  <c r="I164" i="8"/>
  <c r="H164" i="8"/>
  <c r="G164" i="8"/>
  <c r="F164" i="8"/>
  <c r="E164" i="8"/>
  <c r="D164" i="8"/>
  <c r="K161" i="8"/>
  <c r="J161" i="8"/>
  <c r="I161" i="8"/>
  <c r="H161" i="8"/>
  <c r="G161" i="8"/>
  <c r="F161" i="8"/>
  <c r="E161" i="8"/>
  <c r="D161" i="8"/>
  <c r="K160" i="8"/>
  <c r="J160" i="8"/>
  <c r="I160" i="8"/>
  <c r="H160" i="8"/>
  <c r="G160" i="8"/>
  <c r="F160" i="8"/>
  <c r="E160" i="8"/>
  <c r="D160" i="8"/>
  <c r="K159" i="8"/>
  <c r="J159" i="8"/>
  <c r="I159" i="8"/>
  <c r="H159" i="8"/>
  <c r="G159" i="8"/>
  <c r="F159" i="8"/>
  <c r="E159" i="8"/>
  <c r="D159" i="8"/>
  <c r="K158" i="8"/>
  <c r="J158" i="8"/>
  <c r="I158" i="8"/>
  <c r="H158" i="8"/>
  <c r="G158" i="8"/>
  <c r="F158" i="8"/>
  <c r="E158" i="8"/>
  <c r="D158" i="8"/>
  <c r="K157" i="8"/>
  <c r="J157" i="8"/>
  <c r="I157" i="8"/>
  <c r="H157" i="8"/>
  <c r="G157" i="8"/>
  <c r="F157" i="8"/>
  <c r="E157" i="8"/>
  <c r="D157" i="8"/>
  <c r="K156" i="8"/>
  <c r="J156" i="8"/>
  <c r="I156" i="8"/>
  <c r="H156" i="8"/>
  <c r="G156" i="8"/>
  <c r="F156" i="8"/>
  <c r="E156" i="8"/>
  <c r="D156" i="8"/>
  <c r="K155" i="8"/>
  <c r="J155" i="8"/>
  <c r="I155" i="8"/>
  <c r="H155" i="8"/>
  <c r="G155" i="8"/>
  <c r="F155" i="8"/>
  <c r="E155" i="8"/>
  <c r="D155" i="8"/>
  <c r="K152" i="8"/>
  <c r="J152" i="8"/>
  <c r="I152" i="8"/>
  <c r="H152" i="8"/>
  <c r="G152" i="8"/>
  <c r="F152" i="8"/>
  <c r="E152" i="8"/>
  <c r="D152" i="8"/>
  <c r="K151" i="8"/>
  <c r="J151" i="8"/>
  <c r="I151" i="8"/>
  <c r="H151" i="8"/>
  <c r="G151" i="8"/>
  <c r="F151" i="8"/>
  <c r="E151" i="8"/>
  <c r="D151" i="8"/>
  <c r="K148" i="8"/>
  <c r="J148" i="8"/>
  <c r="I148" i="8"/>
  <c r="H148" i="8"/>
  <c r="G148" i="8"/>
  <c r="F148" i="8"/>
  <c r="E148" i="8"/>
  <c r="D148" i="8"/>
  <c r="K147" i="8"/>
  <c r="J147" i="8"/>
  <c r="I147" i="8"/>
  <c r="H147" i="8"/>
  <c r="G147" i="8"/>
  <c r="F147" i="8"/>
  <c r="E147" i="8"/>
  <c r="D147" i="8"/>
  <c r="K146" i="8"/>
  <c r="J146" i="8"/>
  <c r="I146" i="8"/>
  <c r="H146" i="8"/>
  <c r="G146" i="8"/>
  <c r="F146" i="8"/>
  <c r="E146" i="8"/>
  <c r="D146" i="8"/>
  <c r="K145" i="8"/>
  <c r="J145" i="8"/>
  <c r="I145" i="8"/>
  <c r="H145" i="8"/>
  <c r="G145" i="8"/>
  <c r="F145" i="8"/>
  <c r="E145" i="8"/>
  <c r="D145" i="8"/>
  <c r="K144" i="8"/>
  <c r="J144" i="8"/>
  <c r="I144" i="8"/>
  <c r="H144" i="8"/>
  <c r="G144" i="8"/>
  <c r="F144" i="8"/>
  <c r="E144" i="8"/>
  <c r="D144" i="8"/>
  <c r="K143" i="8"/>
  <c r="J143" i="8"/>
  <c r="I143" i="8"/>
  <c r="H143" i="8"/>
  <c r="G143" i="8"/>
  <c r="F143" i="8"/>
  <c r="E143" i="8"/>
  <c r="D143" i="8"/>
  <c r="K142" i="8"/>
  <c r="J142" i="8"/>
  <c r="I142" i="8"/>
  <c r="H142" i="8"/>
  <c r="G142" i="8"/>
  <c r="F142" i="8"/>
  <c r="E142" i="8"/>
  <c r="D142" i="8"/>
  <c r="K139" i="8"/>
  <c r="J139" i="8"/>
  <c r="I139" i="8"/>
  <c r="H139" i="8"/>
  <c r="G139" i="8"/>
  <c r="F139" i="8"/>
  <c r="E139" i="8"/>
  <c r="D139" i="8"/>
  <c r="K138" i="8"/>
  <c r="J138" i="8"/>
  <c r="I138" i="8"/>
  <c r="H138" i="8"/>
  <c r="G138" i="8"/>
  <c r="F138" i="8"/>
  <c r="E138" i="8"/>
  <c r="D138" i="8"/>
  <c r="K135" i="8"/>
  <c r="J135" i="8"/>
  <c r="I135" i="8"/>
  <c r="H135" i="8"/>
  <c r="G135" i="8"/>
  <c r="F135" i="8"/>
  <c r="E135" i="8"/>
  <c r="D135" i="8"/>
  <c r="K134" i="8"/>
  <c r="J134" i="8"/>
  <c r="I134" i="8"/>
  <c r="H134" i="8"/>
  <c r="G134" i="8"/>
  <c r="F134" i="8"/>
  <c r="E134" i="8"/>
  <c r="D134" i="8"/>
  <c r="K133" i="8"/>
  <c r="J133" i="8"/>
  <c r="I133" i="8"/>
  <c r="H133" i="8"/>
  <c r="G133" i="8"/>
  <c r="F133" i="8"/>
  <c r="E133" i="8"/>
  <c r="D133" i="8"/>
  <c r="K132" i="8"/>
  <c r="J132" i="8"/>
  <c r="I132" i="8"/>
  <c r="H132" i="8"/>
  <c r="G132" i="8"/>
  <c r="F132" i="8"/>
  <c r="E132" i="8"/>
  <c r="D132" i="8"/>
  <c r="K131" i="8"/>
  <c r="J131" i="8"/>
  <c r="I131" i="8"/>
  <c r="H131" i="8"/>
  <c r="G131" i="8"/>
  <c r="F131" i="8"/>
  <c r="E131" i="8"/>
  <c r="D131" i="8"/>
  <c r="K130" i="8"/>
  <c r="J130" i="8"/>
  <c r="I130" i="8"/>
  <c r="H130" i="8"/>
  <c r="G130" i="8"/>
  <c r="F130" i="8"/>
  <c r="E130" i="8"/>
  <c r="D130" i="8"/>
  <c r="K129" i="8"/>
  <c r="J129" i="8"/>
  <c r="I129" i="8"/>
  <c r="H129" i="8"/>
  <c r="G129" i="8"/>
  <c r="F129" i="8"/>
  <c r="E129" i="8"/>
  <c r="D129" i="8"/>
  <c r="K126" i="8"/>
  <c r="J126" i="8"/>
  <c r="I126" i="8"/>
  <c r="H126" i="8"/>
  <c r="G126" i="8"/>
  <c r="F126" i="8"/>
  <c r="E126" i="8"/>
  <c r="D126" i="8"/>
  <c r="K125" i="8"/>
  <c r="J125" i="8"/>
  <c r="I125" i="8"/>
  <c r="H125" i="8"/>
  <c r="G125" i="8"/>
  <c r="F125" i="8"/>
  <c r="E125" i="8"/>
  <c r="D125" i="8"/>
  <c r="K122" i="8"/>
  <c r="J122" i="8"/>
  <c r="I122" i="8"/>
  <c r="H122" i="8"/>
  <c r="G122" i="8"/>
  <c r="F122" i="8"/>
  <c r="E122" i="8"/>
  <c r="D122" i="8"/>
  <c r="K121" i="8"/>
  <c r="J121" i="8"/>
  <c r="I121" i="8"/>
  <c r="H121" i="8"/>
  <c r="G121" i="8"/>
  <c r="F121" i="8"/>
  <c r="E121" i="8"/>
  <c r="D121" i="8"/>
  <c r="K120" i="8"/>
  <c r="J120" i="8"/>
  <c r="I120" i="8"/>
  <c r="H120" i="8"/>
  <c r="G120" i="8"/>
  <c r="F120" i="8"/>
  <c r="E120" i="8"/>
  <c r="D120" i="8"/>
  <c r="K119" i="8"/>
  <c r="J119" i="8"/>
  <c r="I119" i="8"/>
  <c r="H119" i="8"/>
  <c r="G119" i="8"/>
  <c r="F119" i="8"/>
  <c r="E119" i="8"/>
  <c r="D119" i="8"/>
  <c r="K118" i="8"/>
  <c r="J118" i="8"/>
  <c r="I118" i="8"/>
  <c r="H118" i="8"/>
  <c r="G118" i="8"/>
  <c r="F118" i="8"/>
  <c r="E118" i="8"/>
  <c r="D118" i="8"/>
  <c r="K117" i="8"/>
  <c r="J117" i="8"/>
  <c r="I117" i="8"/>
  <c r="H117" i="8"/>
  <c r="G117" i="8"/>
  <c r="F117" i="8"/>
  <c r="E117" i="8"/>
  <c r="D117" i="8"/>
  <c r="K116" i="8"/>
  <c r="J116" i="8"/>
  <c r="I116" i="8"/>
  <c r="H116" i="8"/>
  <c r="G116" i="8"/>
  <c r="F116" i="8"/>
  <c r="E116" i="8"/>
  <c r="D116" i="8"/>
  <c r="K113" i="8"/>
  <c r="J113" i="8"/>
  <c r="I113" i="8"/>
  <c r="H113" i="8"/>
  <c r="G113" i="8"/>
  <c r="F113" i="8"/>
  <c r="E113" i="8"/>
  <c r="D113" i="8"/>
  <c r="K112" i="8"/>
  <c r="J112" i="8"/>
  <c r="I112" i="8"/>
  <c r="H112" i="8"/>
  <c r="G112" i="8"/>
  <c r="F112" i="8"/>
  <c r="E112" i="8"/>
  <c r="D112" i="8"/>
  <c r="K109" i="8"/>
  <c r="J109" i="8"/>
  <c r="I109" i="8"/>
  <c r="H109" i="8"/>
  <c r="G109" i="8"/>
  <c r="F109" i="8"/>
  <c r="E109" i="8"/>
  <c r="D109" i="8"/>
  <c r="K108" i="8"/>
  <c r="J108" i="8"/>
  <c r="I108" i="8"/>
  <c r="H108" i="8"/>
  <c r="G108" i="8"/>
  <c r="F108" i="8"/>
  <c r="E108" i="8"/>
  <c r="D108" i="8"/>
  <c r="K107" i="8"/>
  <c r="J107" i="8"/>
  <c r="I107" i="8"/>
  <c r="H107" i="8"/>
  <c r="G107" i="8"/>
  <c r="F107" i="8"/>
  <c r="E107" i="8"/>
  <c r="D107" i="8"/>
  <c r="K106" i="8"/>
  <c r="J106" i="8"/>
  <c r="I106" i="8"/>
  <c r="H106" i="8"/>
  <c r="G106" i="8"/>
  <c r="F106" i="8"/>
  <c r="E106" i="8"/>
  <c r="D106" i="8"/>
  <c r="K105" i="8"/>
  <c r="J105" i="8"/>
  <c r="I105" i="8"/>
  <c r="H105" i="8"/>
  <c r="G105" i="8"/>
  <c r="F105" i="8"/>
  <c r="E105" i="8"/>
  <c r="D105" i="8"/>
  <c r="K104" i="8"/>
  <c r="J104" i="8"/>
  <c r="I104" i="8"/>
  <c r="H104" i="8"/>
  <c r="G104" i="8"/>
  <c r="F104" i="8"/>
  <c r="E104" i="8"/>
  <c r="D104" i="8"/>
  <c r="K103" i="8"/>
  <c r="J103" i="8"/>
  <c r="I103" i="8"/>
  <c r="H103" i="8"/>
  <c r="G103" i="8"/>
  <c r="F103" i="8"/>
  <c r="E103" i="8"/>
  <c r="D103" i="8"/>
  <c r="K100" i="8"/>
  <c r="J100" i="8"/>
  <c r="I100" i="8"/>
  <c r="H100" i="8"/>
  <c r="G100" i="8"/>
  <c r="F100" i="8"/>
  <c r="E100" i="8"/>
  <c r="D100" i="8"/>
  <c r="K99" i="8"/>
  <c r="J99" i="8"/>
  <c r="I99" i="8"/>
  <c r="H99" i="8"/>
  <c r="G99" i="8"/>
  <c r="F99" i="8"/>
  <c r="E99" i="8"/>
  <c r="D99" i="8"/>
  <c r="K96" i="8"/>
  <c r="J96" i="8"/>
  <c r="I96" i="8"/>
  <c r="H96" i="8"/>
  <c r="G96" i="8"/>
  <c r="F96" i="8"/>
  <c r="E96" i="8"/>
  <c r="D96" i="8"/>
  <c r="K95" i="8"/>
  <c r="J95" i="8"/>
  <c r="I95" i="8"/>
  <c r="H95" i="8"/>
  <c r="G95" i="8"/>
  <c r="F95" i="8"/>
  <c r="E95" i="8"/>
  <c r="D95" i="8"/>
  <c r="K94" i="8"/>
  <c r="J94" i="8"/>
  <c r="I94" i="8"/>
  <c r="H94" i="8"/>
  <c r="G94" i="8"/>
  <c r="F94" i="8"/>
  <c r="E94" i="8"/>
  <c r="D94" i="8"/>
  <c r="K93" i="8"/>
  <c r="J93" i="8"/>
  <c r="I93" i="8"/>
  <c r="H93" i="8"/>
  <c r="G93" i="8"/>
  <c r="F93" i="8"/>
  <c r="E93" i="8"/>
  <c r="D93" i="8"/>
  <c r="K92" i="8"/>
  <c r="J92" i="8"/>
  <c r="I92" i="8"/>
  <c r="H92" i="8"/>
  <c r="G92" i="8"/>
  <c r="F92" i="8"/>
  <c r="E92" i="8"/>
  <c r="D92" i="8"/>
  <c r="K91" i="8"/>
  <c r="J91" i="8"/>
  <c r="I91" i="8"/>
  <c r="H91" i="8"/>
  <c r="G91" i="8"/>
  <c r="F91" i="8"/>
  <c r="E91" i="8"/>
  <c r="D91" i="8"/>
  <c r="K90" i="8"/>
  <c r="J90" i="8"/>
  <c r="I90" i="8"/>
  <c r="H90" i="8"/>
  <c r="G90" i="8"/>
  <c r="F90" i="8"/>
  <c r="E90" i="8"/>
  <c r="D90" i="8"/>
  <c r="K87" i="8"/>
  <c r="J87" i="8"/>
  <c r="I87" i="8"/>
  <c r="H87" i="8"/>
  <c r="G87" i="8"/>
  <c r="F87" i="8"/>
  <c r="E87" i="8"/>
  <c r="D87" i="8"/>
  <c r="K86" i="8"/>
  <c r="J86" i="8"/>
  <c r="I86" i="8"/>
  <c r="H86" i="8"/>
  <c r="G86" i="8"/>
  <c r="F86" i="8"/>
  <c r="E86" i="8"/>
  <c r="D86" i="8"/>
  <c r="K83" i="8"/>
  <c r="J83" i="8"/>
  <c r="I83" i="8"/>
  <c r="H83" i="8"/>
  <c r="G83" i="8"/>
  <c r="F83" i="8"/>
  <c r="E83" i="8"/>
  <c r="D83" i="8"/>
  <c r="K82" i="8"/>
  <c r="J82" i="8"/>
  <c r="I82" i="8"/>
  <c r="H82" i="8"/>
  <c r="G82" i="8"/>
  <c r="F82" i="8"/>
  <c r="E82" i="8"/>
  <c r="D82" i="8"/>
  <c r="K81" i="8"/>
  <c r="J81" i="8"/>
  <c r="I81" i="8"/>
  <c r="H81" i="8"/>
  <c r="G81" i="8"/>
  <c r="F81" i="8"/>
  <c r="E81" i="8"/>
  <c r="D81" i="8"/>
  <c r="K80" i="8"/>
  <c r="J80" i="8"/>
  <c r="I80" i="8"/>
  <c r="H80" i="8"/>
  <c r="G80" i="8"/>
  <c r="F80" i="8"/>
  <c r="E80" i="8"/>
  <c r="D80" i="8"/>
  <c r="K79" i="8"/>
  <c r="J79" i="8"/>
  <c r="I79" i="8"/>
  <c r="H79" i="8"/>
  <c r="G79" i="8"/>
  <c r="F79" i="8"/>
  <c r="E79" i="8"/>
  <c r="D79" i="8"/>
  <c r="K78" i="8"/>
  <c r="J78" i="8"/>
  <c r="I78" i="8"/>
  <c r="H78" i="8"/>
  <c r="G78" i="8"/>
  <c r="F78" i="8"/>
  <c r="E78" i="8"/>
  <c r="D78" i="8"/>
  <c r="K77" i="8"/>
  <c r="J77" i="8"/>
  <c r="I77" i="8"/>
  <c r="H77" i="8"/>
  <c r="G77" i="8"/>
  <c r="F77" i="8"/>
  <c r="E77" i="8"/>
  <c r="D77" i="8"/>
  <c r="K74" i="8"/>
  <c r="J74" i="8"/>
  <c r="I74" i="8"/>
  <c r="H74" i="8"/>
  <c r="G74" i="8"/>
  <c r="F74" i="8"/>
  <c r="E74" i="8"/>
  <c r="D74" i="8"/>
  <c r="K73" i="8"/>
  <c r="J73" i="8"/>
  <c r="I73" i="8"/>
  <c r="H73" i="8"/>
  <c r="G73" i="8"/>
  <c r="F73" i="8"/>
  <c r="E73" i="8"/>
  <c r="D73" i="8"/>
  <c r="K70" i="8"/>
  <c r="J70" i="8"/>
  <c r="I70" i="8"/>
  <c r="H70" i="8"/>
  <c r="G70" i="8"/>
  <c r="F70" i="8"/>
  <c r="E70" i="8"/>
  <c r="D70" i="8"/>
  <c r="K69" i="8"/>
  <c r="J69" i="8"/>
  <c r="I69" i="8"/>
  <c r="H69" i="8"/>
  <c r="G69" i="8"/>
  <c r="F69" i="8"/>
  <c r="E69" i="8"/>
  <c r="D69" i="8"/>
  <c r="K68" i="8"/>
  <c r="J68" i="8"/>
  <c r="I68" i="8"/>
  <c r="H68" i="8"/>
  <c r="G68" i="8"/>
  <c r="F68" i="8"/>
  <c r="E68" i="8"/>
  <c r="D68" i="8"/>
  <c r="K67" i="8"/>
  <c r="J67" i="8"/>
  <c r="I67" i="8"/>
  <c r="H67" i="8"/>
  <c r="G67" i="8"/>
  <c r="F67" i="8"/>
  <c r="E67" i="8"/>
  <c r="D67" i="8"/>
  <c r="K66" i="8"/>
  <c r="J66" i="8"/>
  <c r="I66" i="8"/>
  <c r="H66" i="8"/>
  <c r="G66" i="8"/>
  <c r="F66" i="8"/>
  <c r="E66" i="8"/>
  <c r="D66" i="8"/>
  <c r="K65" i="8"/>
  <c r="J65" i="8"/>
  <c r="I65" i="8"/>
  <c r="H65" i="8"/>
  <c r="G65" i="8"/>
  <c r="F65" i="8"/>
  <c r="E65" i="8"/>
  <c r="D65" i="8"/>
  <c r="K64" i="8"/>
  <c r="J64" i="8"/>
  <c r="I64" i="8"/>
  <c r="H64" i="8"/>
  <c r="G64" i="8"/>
  <c r="F64" i="8"/>
  <c r="E64" i="8"/>
  <c r="D64" i="8"/>
  <c r="K61" i="8"/>
  <c r="J61" i="8"/>
  <c r="I61" i="8"/>
  <c r="H61" i="8"/>
  <c r="G61" i="8"/>
  <c r="F61" i="8"/>
  <c r="E61" i="8"/>
  <c r="D61" i="8"/>
  <c r="K60" i="8"/>
  <c r="J60" i="8"/>
  <c r="I60" i="8"/>
  <c r="H60" i="8"/>
  <c r="G60" i="8"/>
  <c r="F60" i="8"/>
  <c r="E60" i="8"/>
  <c r="D60" i="8"/>
  <c r="K57" i="8"/>
  <c r="J57" i="8"/>
  <c r="I57" i="8"/>
  <c r="H57" i="8"/>
  <c r="G57" i="8"/>
  <c r="F57" i="8"/>
  <c r="E57" i="8"/>
  <c r="D57" i="8"/>
  <c r="K56" i="8"/>
  <c r="J56" i="8"/>
  <c r="I56" i="8"/>
  <c r="H56" i="8"/>
  <c r="G56" i="8"/>
  <c r="F56" i="8"/>
  <c r="E56" i="8"/>
  <c r="D56" i="8"/>
  <c r="K55" i="8"/>
  <c r="J55" i="8"/>
  <c r="I55" i="8"/>
  <c r="H55" i="8"/>
  <c r="G55" i="8"/>
  <c r="F55" i="8"/>
  <c r="E55" i="8"/>
  <c r="D55" i="8"/>
  <c r="K54" i="8"/>
  <c r="J54" i="8"/>
  <c r="I54" i="8"/>
  <c r="H54" i="8"/>
  <c r="G54" i="8"/>
  <c r="F54" i="8"/>
  <c r="E54" i="8"/>
  <c r="D54" i="8"/>
  <c r="K53" i="8"/>
  <c r="J53" i="8"/>
  <c r="I53" i="8"/>
  <c r="H53" i="8"/>
  <c r="G53" i="8"/>
  <c r="F53" i="8"/>
  <c r="E53" i="8"/>
  <c r="D53" i="8"/>
  <c r="K52" i="8"/>
  <c r="J52" i="8"/>
  <c r="I52" i="8"/>
  <c r="H52" i="8"/>
  <c r="G52" i="8"/>
  <c r="F52" i="8"/>
  <c r="E52" i="8"/>
  <c r="D52" i="8"/>
  <c r="K51" i="8"/>
  <c r="J51" i="8"/>
  <c r="I51" i="8"/>
  <c r="H51" i="8"/>
  <c r="G51" i="8"/>
  <c r="F51" i="8"/>
  <c r="E51" i="8"/>
  <c r="D51" i="8"/>
  <c r="K48" i="8"/>
  <c r="J48" i="8"/>
  <c r="I48" i="8"/>
  <c r="H48" i="8"/>
  <c r="G48" i="8"/>
  <c r="F48" i="8"/>
  <c r="E48" i="8"/>
  <c r="D48" i="8"/>
  <c r="K47" i="8"/>
  <c r="J47" i="8"/>
  <c r="I47" i="8"/>
  <c r="H47" i="8"/>
  <c r="G47" i="8"/>
  <c r="F47" i="8"/>
  <c r="E47" i="8"/>
  <c r="D47" i="8"/>
  <c r="K44" i="8"/>
  <c r="J44" i="8"/>
  <c r="I44" i="8"/>
  <c r="H44" i="8"/>
  <c r="G44" i="8"/>
  <c r="F44" i="8"/>
  <c r="E44" i="8"/>
  <c r="D44" i="8"/>
  <c r="K43" i="8"/>
  <c r="J43" i="8"/>
  <c r="I43" i="8"/>
  <c r="H43" i="8"/>
  <c r="G43" i="8"/>
  <c r="F43" i="8"/>
  <c r="E43" i="8"/>
  <c r="D43" i="8"/>
  <c r="K42" i="8"/>
  <c r="J42" i="8"/>
  <c r="I42" i="8"/>
  <c r="H42" i="8"/>
  <c r="G42" i="8"/>
  <c r="F42" i="8"/>
  <c r="E42" i="8"/>
  <c r="D42" i="8"/>
  <c r="K41" i="8"/>
  <c r="J41" i="8"/>
  <c r="I41" i="8"/>
  <c r="H41" i="8"/>
  <c r="G41" i="8"/>
  <c r="F41" i="8"/>
  <c r="E41" i="8"/>
  <c r="D41" i="8"/>
  <c r="K40" i="8"/>
  <c r="J40" i="8"/>
  <c r="I40" i="8"/>
  <c r="H40" i="8"/>
  <c r="G40" i="8"/>
  <c r="F40" i="8"/>
  <c r="E40" i="8"/>
  <c r="D40" i="8"/>
  <c r="K39" i="8"/>
  <c r="J39" i="8"/>
  <c r="I39" i="8"/>
  <c r="H39" i="8"/>
  <c r="G39" i="8"/>
  <c r="F39" i="8"/>
  <c r="E39" i="8"/>
  <c r="D39" i="8"/>
  <c r="K38" i="8"/>
  <c r="J38" i="8"/>
  <c r="I38" i="8"/>
  <c r="H38" i="8"/>
  <c r="G38" i="8"/>
  <c r="F38" i="8"/>
  <c r="E38" i="8"/>
  <c r="D38" i="8"/>
  <c r="K35" i="8"/>
  <c r="J35" i="8"/>
  <c r="I35" i="8"/>
  <c r="H35" i="8"/>
  <c r="G35" i="8"/>
  <c r="F35" i="8"/>
  <c r="E35" i="8"/>
  <c r="D35" i="8"/>
  <c r="K34" i="8"/>
  <c r="J34" i="8"/>
  <c r="I34" i="8"/>
  <c r="H34" i="8"/>
  <c r="G34" i="8"/>
  <c r="F34" i="8"/>
  <c r="E34" i="8"/>
  <c r="D34" i="8"/>
  <c r="K31" i="8"/>
  <c r="J31" i="8"/>
  <c r="I31" i="8"/>
  <c r="H31" i="8"/>
  <c r="G31" i="8"/>
  <c r="F31" i="8"/>
  <c r="E31" i="8"/>
  <c r="D31" i="8"/>
  <c r="K30" i="8"/>
  <c r="J30" i="8"/>
  <c r="I30" i="8"/>
  <c r="H30" i="8"/>
  <c r="G30" i="8"/>
  <c r="F30" i="8"/>
  <c r="E30" i="8"/>
  <c r="D30" i="8"/>
  <c r="K29" i="8"/>
  <c r="J29" i="8"/>
  <c r="I29" i="8"/>
  <c r="H29" i="8"/>
  <c r="G29" i="8"/>
  <c r="F29" i="8"/>
  <c r="E29" i="8"/>
  <c r="D29" i="8"/>
  <c r="K28" i="8"/>
  <c r="J28" i="8"/>
  <c r="I28" i="8"/>
  <c r="H28" i="8"/>
  <c r="G28" i="8"/>
  <c r="F28" i="8"/>
  <c r="E28" i="8"/>
  <c r="D28" i="8"/>
  <c r="K27" i="8"/>
  <c r="J27" i="8"/>
  <c r="I27" i="8"/>
  <c r="H27" i="8"/>
  <c r="G27" i="8"/>
  <c r="F27" i="8"/>
  <c r="E27" i="8"/>
  <c r="D27" i="8"/>
  <c r="K26" i="8"/>
  <c r="J26" i="8"/>
  <c r="I26" i="8"/>
  <c r="H26" i="8"/>
  <c r="G26" i="8"/>
  <c r="F26" i="8"/>
  <c r="E26" i="8"/>
  <c r="D26" i="8"/>
  <c r="K25" i="8"/>
  <c r="J25" i="8"/>
  <c r="I25" i="8"/>
  <c r="H25" i="8"/>
  <c r="G25" i="8"/>
  <c r="F25" i="8"/>
  <c r="E25" i="8"/>
  <c r="D25" i="8"/>
  <c r="K22" i="8"/>
  <c r="J22" i="8"/>
  <c r="I22" i="8"/>
  <c r="H22" i="8"/>
  <c r="G22" i="8"/>
  <c r="F22" i="8"/>
  <c r="E22" i="8"/>
  <c r="D22" i="8"/>
  <c r="K21" i="8"/>
  <c r="J21" i="8"/>
  <c r="I21" i="8"/>
  <c r="H21" i="8"/>
  <c r="G21" i="8"/>
  <c r="F21" i="8"/>
  <c r="E21" i="8"/>
  <c r="D21" i="8"/>
  <c r="K18" i="8"/>
  <c r="J18" i="8"/>
  <c r="I18" i="8"/>
  <c r="H18" i="8"/>
  <c r="G18" i="8"/>
  <c r="F18" i="8"/>
  <c r="E18" i="8"/>
  <c r="D18" i="8"/>
  <c r="K17" i="8"/>
  <c r="J17" i="8"/>
  <c r="I17" i="8"/>
  <c r="H17" i="8"/>
  <c r="G17" i="8"/>
  <c r="F17" i="8"/>
  <c r="E17" i="8"/>
  <c r="D17" i="8"/>
  <c r="K16" i="8"/>
  <c r="J16" i="8"/>
  <c r="I16" i="8"/>
  <c r="H16" i="8"/>
  <c r="G16" i="8"/>
  <c r="F16" i="8"/>
  <c r="E16" i="8"/>
  <c r="D16" i="8"/>
  <c r="K15" i="8"/>
  <c r="J15" i="8"/>
  <c r="I15" i="8"/>
  <c r="H15" i="8"/>
  <c r="G15" i="8"/>
  <c r="F15" i="8"/>
  <c r="E15" i="8"/>
  <c r="D15" i="8"/>
  <c r="K14" i="8"/>
  <c r="J14" i="8"/>
  <c r="I14" i="8"/>
  <c r="H14" i="8"/>
  <c r="G14" i="8"/>
  <c r="F14" i="8"/>
  <c r="E14" i="8"/>
  <c r="D14" i="8"/>
  <c r="K13" i="8"/>
  <c r="J13" i="8"/>
  <c r="I13" i="8"/>
  <c r="H13" i="8"/>
  <c r="G13" i="8"/>
  <c r="F13" i="8"/>
  <c r="E13" i="8"/>
  <c r="D13" i="8"/>
  <c r="K12" i="8"/>
  <c r="J12" i="8"/>
  <c r="I12" i="8"/>
  <c r="H12" i="8"/>
  <c r="G12" i="8"/>
  <c r="F12" i="8"/>
  <c r="E12" i="8"/>
  <c r="D12" i="8"/>
  <c r="K9" i="8"/>
  <c r="J9" i="8"/>
  <c r="I9" i="8"/>
  <c r="H9" i="8"/>
  <c r="G9" i="8"/>
  <c r="F9" i="8"/>
  <c r="E9" i="8"/>
  <c r="D9" i="8"/>
  <c r="K8" i="8"/>
  <c r="J8" i="8"/>
  <c r="I8" i="8"/>
  <c r="H8" i="8"/>
  <c r="G8" i="8"/>
  <c r="F8" i="8"/>
  <c r="E8" i="8"/>
  <c r="D8" i="8"/>
  <c r="K5" i="8"/>
  <c r="J5" i="8"/>
  <c r="I5" i="8"/>
  <c r="H5" i="8"/>
  <c r="G5" i="8"/>
  <c r="F5" i="8"/>
  <c r="E5" i="8"/>
  <c r="D5" i="8"/>
  <c r="K4" i="8"/>
  <c r="J4" i="8"/>
  <c r="I4" i="8"/>
  <c r="H4" i="8"/>
  <c r="G4" i="8"/>
  <c r="F4" i="8"/>
  <c r="E4" i="8"/>
  <c r="D4" i="8"/>
  <c r="K3" i="8"/>
  <c r="J3" i="8"/>
  <c r="I3" i="8"/>
  <c r="H3" i="8"/>
  <c r="G3" i="8"/>
  <c r="F3" i="8"/>
  <c r="E3" i="8"/>
  <c r="D3" i="8"/>
  <c r="K2" i="8"/>
  <c r="J2" i="8"/>
  <c r="I2" i="8"/>
  <c r="H2" i="8"/>
  <c r="G2" i="8"/>
  <c r="F2" i="8"/>
  <c r="E2" i="8"/>
  <c r="D2" i="8"/>
  <c r="AD51" i="8" l="1"/>
  <c r="AD52" i="8"/>
  <c r="AD53" i="8"/>
  <c r="AD54" i="8"/>
  <c r="AD55" i="8"/>
  <c r="AD56" i="8"/>
  <c r="AD57" i="8"/>
  <c r="AH164" i="8"/>
  <c r="AH165" i="8"/>
  <c r="AD2" i="8"/>
  <c r="AD3" i="8"/>
  <c r="AD4" i="8"/>
  <c r="AD5" i="8"/>
  <c r="AI12" i="8"/>
  <c r="AI13" i="8"/>
  <c r="AI16" i="8"/>
  <c r="AI40" i="8"/>
  <c r="AI44" i="8"/>
  <c r="AI64" i="8"/>
  <c r="AI68" i="8"/>
  <c r="AI69" i="8"/>
  <c r="AH151" i="8"/>
  <c r="AH152" i="8"/>
  <c r="AH155" i="8"/>
  <c r="AH156" i="8"/>
  <c r="AH157" i="8"/>
  <c r="AH158" i="8"/>
  <c r="AH159" i="8"/>
  <c r="AH160" i="8"/>
  <c r="AH161" i="8"/>
  <c r="AI8" i="8"/>
  <c r="AI60" i="8"/>
  <c r="AI61" i="8"/>
  <c r="AH90" i="8"/>
  <c r="AH91" i="8"/>
  <c r="AH92" i="8"/>
  <c r="AH93" i="8"/>
  <c r="AH94" i="8"/>
  <c r="AH95" i="8"/>
  <c r="AH96" i="8"/>
  <c r="AH125" i="8"/>
  <c r="AH126" i="8"/>
  <c r="AH129" i="8"/>
  <c r="AH130" i="8"/>
  <c r="AH131" i="8"/>
  <c r="AH132" i="8"/>
  <c r="AH133" i="8"/>
  <c r="AH134" i="8"/>
  <c r="AH135" i="8"/>
  <c r="AH242" i="8"/>
  <c r="AH243" i="8"/>
  <c r="AD65" i="8"/>
  <c r="AD66" i="8"/>
  <c r="AD67" i="8"/>
  <c r="AD68" i="8"/>
  <c r="AD69" i="8"/>
  <c r="AD70" i="8"/>
  <c r="AH116" i="8"/>
  <c r="AH117" i="8"/>
  <c r="AH118" i="8"/>
  <c r="AH119" i="8"/>
  <c r="AH120" i="8"/>
  <c r="AH121" i="8"/>
  <c r="AH122" i="8"/>
  <c r="AH216" i="8"/>
  <c r="AH217" i="8"/>
  <c r="AH220" i="8"/>
  <c r="AH221" i="8"/>
  <c r="AH255" i="8"/>
  <c r="AH256" i="8"/>
  <c r="AD8" i="8"/>
  <c r="AD9" i="8"/>
  <c r="AD34" i="8"/>
  <c r="AD35" i="8"/>
  <c r="AD60" i="8"/>
  <c r="AD61" i="8"/>
  <c r="AH86" i="8"/>
  <c r="AH87" i="8"/>
  <c r="AH190" i="8"/>
  <c r="AH191" i="8"/>
  <c r="AH194" i="8"/>
  <c r="AH195" i="8"/>
  <c r="AH196" i="8"/>
  <c r="AH197" i="8"/>
  <c r="AH198" i="8"/>
  <c r="AH199" i="8"/>
  <c r="AH200" i="8"/>
  <c r="AH329" i="8"/>
  <c r="AH330" i="8"/>
  <c r="AH222" i="8"/>
  <c r="AH223" i="8"/>
  <c r="AH224" i="8"/>
  <c r="AH225" i="8"/>
  <c r="AH226" i="8"/>
  <c r="AH233" i="8"/>
  <c r="AH234" i="8"/>
  <c r="AH235" i="8"/>
  <c r="AH236" i="8"/>
  <c r="AH237" i="8"/>
  <c r="AH238" i="8"/>
  <c r="AH239" i="8"/>
  <c r="AH246" i="8"/>
  <c r="AH247" i="8"/>
  <c r="AH248" i="8"/>
  <c r="AH249" i="8"/>
  <c r="AH250" i="8"/>
  <c r="AH251" i="8"/>
  <c r="AH252" i="8"/>
  <c r="AH259" i="8"/>
  <c r="AH260" i="8"/>
  <c r="AH261" i="8"/>
  <c r="AH262" i="8"/>
  <c r="AH263" i="8"/>
  <c r="AH264" i="8"/>
  <c r="AH265" i="8"/>
  <c r="AH272" i="8"/>
  <c r="AG2" i="15"/>
  <c r="AG3" i="15"/>
  <c r="AG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I181" i="8"/>
  <c r="AI182" i="8"/>
  <c r="AI183" i="8"/>
  <c r="AI184" i="8"/>
  <c r="AI185" i="8"/>
  <c r="AI186" i="8"/>
  <c r="AI187" i="8"/>
  <c r="AI190" i="8"/>
  <c r="AI191" i="8"/>
  <c r="AI194" i="8"/>
  <c r="AI195" i="8"/>
  <c r="AI196" i="8"/>
  <c r="AI197" i="8"/>
  <c r="AI198" i="8"/>
  <c r="AI199" i="8"/>
  <c r="AI200" i="8"/>
  <c r="AI203" i="8"/>
  <c r="AI204" i="8"/>
  <c r="AI207" i="8"/>
  <c r="AI208" i="8"/>
  <c r="AI209" i="8"/>
  <c r="AI210" i="8"/>
  <c r="AI211" i="8"/>
  <c r="AI212" i="8"/>
  <c r="AI213" i="8"/>
  <c r="AI216" i="8"/>
  <c r="AI217" i="8"/>
  <c r="AI220" i="8"/>
  <c r="AI221" i="8"/>
  <c r="AI222" i="8"/>
  <c r="AI223" i="8"/>
  <c r="AI224" i="8"/>
  <c r="AI225" i="8"/>
  <c r="AI226" i="8"/>
  <c r="AI229" i="8"/>
  <c r="AI230" i="8"/>
  <c r="AE59" i="15"/>
  <c r="AE66" i="15"/>
  <c r="AE74" i="15"/>
  <c r="AE82" i="15"/>
  <c r="AE90" i="15"/>
  <c r="AE98" i="15"/>
  <c r="AE110" i="15"/>
  <c r="AE129" i="15"/>
  <c r="AE147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I2" i="15"/>
  <c r="AI6" i="15"/>
  <c r="AI10" i="15"/>
  <c r="AI14" i="15"/>
  <c r="AI22" i="15"/>
  <c r="AI26" i="15"/>
  <c r="AI30" i="15"/>
  <c r="AI38" i="15"/>
  <c r="AI42" i="15"/>
  <c r="AI46" i="15"/>
  <c r="AI54" i="15"/>
  <c r="AE163" i="15"/>
  <c r="AF167" i="15"/>
  <c r="AF171" i="15"/>
  <c r="AF179" i="15"/>
  <c r="AF183" i="15"/>
  <c r="AF187" i="15"/>
  <c r="AF191" i="15"/>
  <c r="AF195" i="15"/>
  <c r="AD315" i="15"/>
  <c r="AD316" i="15"/>
  <c r="AD317" i="15"/>
  <c r="AD318" i="15"/>
  <c r="AD319" i="15"/>
  <c r="AD320" i="15"/>
  <c r="AD321" i="15"/>
  <c r="AD322" i="15"/>
  <c r="AD323" i="15"/>
  <c r="AD324" i="15"/>
  <c r="AD325" i="15"/>
  <c r="AD326" i="15"/>
  <c r="AD327" i="15"/>
  <c r="AD328" i="15"/>
  <c r="AD329" i="15"/>
  <c r="AD330" i="15"/>
  <c r="AD331" i="15"/>
  <c r="AD332" i="15"/>
  <c r="AD333" i="15"/>
  <c r="AD334" i="15"/>
  <c r="AD335" i="15"/>
  <c r="AD336" i="15"/>
  <c r="AD337" i="15"/>
  <c r="AD338" i="15"/>
  <c r="AD339" i="15"/>
  <c r="AD340" i="15"/>
  <c r="AD341" i="15"/>
  <c r="AD342" i="15"/>
  <c r="AD343" i="15"/>
  <c r="AD344" i="15"/>
  <c r="AD345" i="15"/>
  <c r="AD346" i="15"/>
  <c r="AD347" i="15"/>
  <c r="AD348" i="15"/>
  <c r="AD349" i="15"/>
  <c r="AD350" i="15"/>
  <c r="AD351" i="15"/>
  <c r="AD352" i="15"/>
  <c r="AD353" i="15"/>
  <c r="AD354" i="15"/>
  <c r="AD355" i="15"/>
  <c r="AD356" i="15"/>
  <c r="AD357" i="15"/>
  <c r="AD358" i="15"/>
  <c r="AD359" i="15"/>
  <c r="AD360" i="15"/>
  <c r="AD361" i="15"/>
  <c r="AD362" i="15"/>
  <c r="AD363" i="15"/>
  <c r="AD364" i="15"/>
  <c r="AD365" i="15"/>
  <c r="AG351" i="15"/>
  <c r="AG352" i="15"/>
  <c r="AG353" i="15"/>
  <c r="AG354" i="15"/>
  <c r="AG355" i="15"/>
  <c r="AG356" i="15"/>
  <c r="AG357" i="15"/>
  <c r="AG358" i="15"/>
  <c r="AG359" i="15"/>
  <c r="AG360" i="15"/>
  <c r="AG361" i="15"/>
  <c r="AG362" i="15"/>
  <c r="AG363" i="15"/>
  <c r="AG364" i="15"/>
  <c r="AG365" i="15"/>
  <c r="AC2" i="8"/>
  <c r="AC3" i="8"/>
  <c r="AC4" i="8"/>
  <c r="AC5" i="8"/>
  <c r="AC8" i="8"/>
  <c r="AC9" i="8"/>
  <c r="AC12" i="8"/>
  <c r="AC13" i="8"/>
  <c r="AC14" i="8"/>
  <c r="AC15" i="8"/>
  <c r="AC16" i="8"/>
  <c r="AC17" i="8"/>
  <c r="AC18" i="8"/>
  <c r="AC21" i="8"/>
  <c r="AC22" i="8"/>
  <c r="AC25" i="8"/>
  <c r="AC26" i="8"/>
  <c r="AC27" i="8"/>
  <c r="AC28" i="8"/>
  <c r="AC29" i="8"/>
  <c r="AC30" i="8"/>
  <c r="AC31" i="8"/>
  <c r="AC34" i="8"/>
  <c r="AC35" i="8"/>
  <c r="AC38" i="8"/>
  <c r="AC39" i="8"/>
  <c r="AC40" i="8"/>
  <c r="AC41" i="8"/>
  <c r="AC42" i="8"/>
  <c r="AC43" i="8"/>
  <c r="AC44" i="8"/>
  <c r="AC47" i="8"/>
  <c r="AC48" i="8"/>
  <c r="AC51" i="8"/>
  <c r="AC52" i="8"/>
  <c r="AC53" i="8"/>
  <c r="AC54" i="8"/>
  <c r="AC55" i="8"/>
  <c r="AC56" i="8"/>
  <c r="AC57" i="8"/>
  <c r="AC60" i="8"/>
  <c r="AC61" i="8"/>
  <c r="AC64" i="8"/>
  <c r="AC65" i="8"/>
  <c r="AC66" i="8"/>
  <c r="AC67" i="8"/>
  <c r="AC68" i="8"/>
  <c r="AC69" i="8"/>
  <c r="AC70" i="8"/>
  <c r="AC73" i="8"/>
  <c r="AC74" i="8"/>
  <c r="AC77" i="8"/>
  <c r="AC78" i="8"/>
  <c r="AC79" i="8"/>
  <c r="AC80" i="8"/>
  <c r="AC81" i="8"/>
  <c r="AC82" i="8"/>
  <c r="AC83" i="8"/>
  <c r="AI86" i="8"/>
  <c r="AI87" i="8"/>
  <c r="AI90" i="8"/>
  <c r="AI91" i="8"/>
  <c r="AI92" i="8"/>
  <c r="AI93" i="8"/>
  <c r="AI94" i="8"/>
  <c r="AI95" i="8"/>
  <c r="AI96" i="8"/>
  <c r="AI99" i="8"/>
  <c r="AI100" i="8"/>
  <c r="AI103" i="8"/>
  <c r="AI104" i="8"/>
  <c r="AI105" i="8"/>
  <c r="AI106" i="8"/>
  <c r="AI107" i="8"/>
  <c r="AI108" i="8"/>
  <c r="AI109" i="8"/>
  <c r="AI112" i="8"/>
  <c r="AI113" i="8"/>
  <c r="AI116" i="8"/>
  <c r="AI117" i="8"/>
  <c r="AI118" i="8"/>
  <c r="AI119" i="8"/>
  <c r="AI120" i="8"/>
  <c r="AI121" i="8"/>
  <c r="AI122" i="8"/>
  <c r="AI125" i="8"/>
  <c r="AI126" i="8"/>
  <c r="AI129" i="8"/>
  <c r="AI130" i="8"/>
  <c r="AI131" i="8"/>
  <c r="AI132" i="8"/>
  <c r="AI133" i="8"/>
  <c r="AI134" i="8"/>
  <c r="AI135" i="8"/>
  <c r="AI138" i="8"/>
  <c r="AI139" i="8"/>
  <c r="AI142" i="8"/>
  <c r="AI143" i="8"/>
  <c r="AI144" i="8"/>
  <c r="AI145" i="8"/>
  <c r="AI146" i="8"/>
  <c r="AI147" i="8"/>
  <c r="AI148" i="8"/>
  <c r="AI151" i="8"/>
  <c r="AI152" i="8"/>
  <c r="AI155" i="8"/>
  <c r="AI156" i="8"/>
  <c r="AI157" i="8"/>
  <c r="AI158" i="8"/>
  <c r="AI159" i="8"/>
  <c r="AI160" i="8"/>
  <c r="AI161" i="8"/>
  <c r="AI164" i="8"/>
  <c r="AI165" i="8"/>
  <c r="AI168" i="8"/>
  <c r="AI169" i="8"/>
  <c r="AI170" i="8"/>
  <c r="AI171" i="8"/>
  <c r="AI172" i="8"/>
  <c r="AI173" i="8"/>
  <c r="AI174" i="8"/>
  <c r="AI177" i="8"/>
  <c r="AI178" i="8"/>
  <c r="AF2" i="8"/>
  <c r="AF3" i="8"/>
  <c r="AF4" i="8"/>
  <c r="AF5" i="8"/>
  <c r="AF8" i="8"/>
  <c r="AF9" i="8"/>
  <c r="AF12" i="8"/>
  <c r="AF13" i="8"/>
  <c r="AF14" i="8"/>
  <c r="AF15" i="8"/>
  <c r="AF16" i="8"/>
  <c r="AF17" i="8"/>
  <c r="AF18" i="8"/>
  <c r="AF21" i="8"/>
  <c r="AF22" i="8"/>
  <c r="AF25" i="8"/>
  <c r="AF26" i="8"/>
  <c r="AF27" i="8"/>
  <c r="AF28" i="8"/>
  <c r="AF29" i="8"/>
  <c r="AF30" i="8"/>
  <c r="AF31" i="8"/>
  <c r="AF34" i="8"/>
  <c r="AF35" i="8"/>
  <c r="AF38" i="8"/>
  <c r="AF39" i="8"/>
  <c r="AF40" i="8"/>
  <c r="AF41" i="8"/>
  <c r="AF42" i="8"/>
  <c r="AF43" i="8"/>
  <c r="AF44" i="8"/>
  <c r="AF47" i="8"/>
  <c r="AF48" i="8"/>
  <c r="AF51" i="8"/>
  <c r="AF52" i="8"/>
  <c r="AF53" i="8"/>
  <c r="AF54" i="8"/>
  <c r="AF55" i="8"/>
  <c r="AF56" i="8"/>
  <c r="AF57" i="8"/>
  <c r="AF60" i="8"/>
  <c r="AF61" i="8"/>
  <c r="AF64" i="8"/>
  <c r="AF65" i="8"/>
  <c r="AF66" i="8"/>
  <c r="AF67" i="8"/>
  <c r="AF68" i="8"/>
  <c r="AF69" i="8"/>
  <c r="AF70" i="8"/>
  <c r="AF73" i="8"/>
  <c r="AF74" i="8"/>
  <c r="AF77" i="8"/>
  <c r="AF78" i="8"/>
  <c r="AF79" i="8"/>
  <c r="AF80" i="8"/>
  <c r="AF81" i="8"/>
  <c r="AF82" i="8"/>
  <c r="AF83" i="8"/>
  <c r="AD86" i="8"/>
  <c r="AD87" i="8"/>
  <c r="AD90" i="8"/>
  <c r="AD91" i="8"/>
  <c r="AD92" i="8"/>
  <c r="AD93" i="8"/>
  <c r="AD94" i="8"/>
  <c r="AD95" i="8"/>
  <c r="AD96" i="8"/>
  <c r="AD99" i="8"/>
  <c r="AD100" i="8"/>
  <c r="AD103" i="8"/>
  <c r="AD104" i="8"/>
  <c r="AD105" i="8"/>
  <c r="AD106" i="8"/>
  <c r="AD107" i="8"/>
  <c r="AD108" i="8"/>
  <c r="AD109" i="8"/>
  <c r="AD112" i="8"/>
  <c r="AD113" i="8"/>
  <c r="AD116" i="8"/>
  <c r="AD117" i="8"/>
  <c r="AD118" i="8"/>
  <c r="AD119" i="8"/>
  <c r="AD120" i="8"/>
  <c r="AD121" i="8"/>
  <c r="AD122" i="8"/>
  <c r="AG2" i="8"/>
  <c r="AG3" i="8"/>
  <c r="AG4" i="8"/>
  <c r="AG5" i="8"/>
  <c r="AG8" i="8"/>
  <c r="AG9" i="8"/>
  <c r="AG12" i="8"/>
  <c r="AG13" i="8"/>
  <c r="AG14" i="8"/>
  <c r="AG15" i="8"/>
  <c r="AG16" i="8"/>
  <c r="AG17" i="8"/>
  <c r="AG18" i="8"/>
  <c r="AG21" i="8"/>
  <c r="AG22" i="8"/>
  <c r="AG25" i="8"/>
  <c r="AG26" i="8"/>
  <c r="AG27" i="8"/>
  <c r="AG28" i="8"/>
  <c r="AG29" i="8"/>
  <c r="AG30" i="8"/>
  <c r="AG31" i="8"/>
  <c r="AG34" i="8"/>
  <c r="AG35" i="8"/>
  <c r="AG38" i="8"/>
  <c r="AG39" i="8"/>
  <c r="AG40" i="8"/>
  <c r="AG41" i="8"/>
  <c r="AG42" i="8"/>
  <c r="AG43" i="8"/>
  <c r="AG44" i="8"/>
  <c r="AG47" i="8"/>
  <c r="AG48" i="8"/>
  <c r="AG51" i="8"/>
  <c r="AG52" i="8"/>
  <c r="AG53" i="8"/>
  <c r="AG54" i="8"/>
  <c r="AG55" i="8"/>
  <c r="AG56" i="8"/>
  <c r="AG57" i="8"/>
  <c r="AG60" i="8"/>
  <c r="AG61" i="8"/>
  <c r="AI4" i="8"/>
  <c r="AC2" i="15"/>
  <c r="AC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147" i="15"/>
  <c r="AC148" i="15"/>
  <c r="AC149" i="15"/>
  <c r="AC150" i="15"/>
  <c r="AC151" i="15"/>
  <c r="AC152" i="15"/>
  <c r="AC153" i="15"/>
  <c r="AC154" i="15"/>
  <c r="AC155" i="15"/>
  <c r="AC156" i="15"/>
  <c r="AC157" i="15"/>
  <c r="AC158" i="15"/>
  <c r="AC159" i="15"/>
  <c r="AC160" i="15"/>
  <c r="AC161" i="15"/>
  <c r="AC162" i="15"/>
  <c r="AC163" i="15"/>
  <c r="AC164" i="15"/>
  <c r="AC165" i="15"/>
  <c r="AC166" i="15"/>
  <c r="AC167" i="15"/>
  <c r="AC168" i="15"/>
  <c r="AC169" i="15"/>
  <c r="AC170" i="15"/>
  <c r="AC171" i="15"/>
  <c r="AC172" i="15"/>
  <c r="AC173" i="15"/>
  <c r="AC174" i="15"/>
  <c r="AC175" i="15"/>
  <c r="AC176" i="15"/>
  <c r="AC177" i="15"/>
  <c r="AC178" i="15"/>
  <c r="AC179" i="15"/>
  <c r="AC180" i="15"/>
  <c r="AC181" i="15"/>
  <c r="AC182" i="15"/>
  <c r="AC183" i="15"/>
  <c r="AC184" i="15"/>
  <c r="AC185" i="15"/>
  <c r="AC186" i="15"/>
  <c r="AC187" i="15"/>
  <c r="AC188" i="15"/>
  <c r="AC189" i="15"/>
  <c r="AC190" i="15"/>
  <c r="AC191" i="15"/>
  <c r="AC192" i="15"/>
  <c r="AC193" i="15"/>
  <c r="AC194" i="15"/>
  <c r="AC195" i="15"/>
  <c r="AC196" i="15"/>
  <c r="AC197" i="15"/>
  <c r="AC198" i="15"/>
  <c r="AC199" i="15"/>
  <c r="AC200" i="15"/>
  <c r="AC201" i="15"/>
  <c r="AC202" i="15"/>
  <c r="AC203" i="15"/>
  <c r="AC204" i="15"/>
  <c r="AC205" i="15"/>
  <c r="AC206" i="15"/>
  <c r="AC207" i="15"/>
  <c r="AC208" i="15"/>
  <c r="AC209" i="15"/>
  <c r="AC210" i="15"/>
  <c r="AC211" i="15"/>
  <c r="AC212" i="15"/>
  <c r="AC213" i="15"/>
  <c r="AC214" i="15"/>
  <c r="AC215" i="15"/>
  <c r="AC216" i="15"/>
  <c r="AC217" i="15"/>
  <c r="AC218" i="15"/>
  <c r="AC219" i="15"/>
  <c r="AC220" i="15"/>
  <c r="AC221" i="15"/>
  <c r="AC222" i="15"/>
  <c r="AC223" i="15"/>
  <c r="AC224" i="15"/>
  <c r="AC225" i="15"/>
  <c r="AC226" i="15"/>
  <c r="AC227" i="15"/>
  <c r="AC228" i="15"/>
  <c r="AC229" i="15"/>
  <c r="AC230" i="15"/>
  <c r="AC231" i="15"/>
  <c r="AC232" i="15"/>
  <c r="AC233" i="15"/>
  <c r="AC234" i="15"/>
  <c r="AC235" i="15"/>
  <c r="AC236" i="15"/>
  <c r="AC237" i="15"/>
  <c r="AC238" i="15"/>
  <c r="AC239" i="15"/>
  <c r="AC240" i="15"/>
  <c r="AC241" i="15"/>
  <c r="AC242" i="15"/>
  <c r="AC243" i="15"/>
  <c r="AC244" i="15"/>
  <c r="AC245" i="15"/>
  <c r="AC246" i="15"/>
  <c r="AC247" i="15"/>
  <c r="AC248" i="15"/>
  <c r="AC249" i="15"/>
  <c r="AC250" i="15"/>
  <c r="AC251" i="15"/>
  <c r="AC252" i="15"/>
  <c r="AC253" i="15"/>
  <c r="AC254" i="15"/>
  <c r="AC255" i="15"/>
  <c r="AC256" i="15"/>
  <c r="AC257" i="15"/>
  <c r="AC258" i="15"/>
  <c r="AC259" i="15"/>
  <c r="AC260" i="15"/>
  <c r="AC261" i="15"/>
  <c r="AC262" i="15"/>
  <c r="AC263" i="15"/>
  <c r="AC264" i="15"/>
  <c r="AC265" i="15"/>
  <c r="AC266" i="15"/>
  <c r="AC267" i="15"/>
  <c r="AC268" i="15"/>
  <c r="AC269" i="15"/>
  <c r="AC270" i="15"/>
  <c r="AC271" i="15"/>
  <c r="AC272" i="15"/>
  <c r="AC273" i="15"/>
  <c r="AC274" i="15"/>
  <c r="AC275" i="15"/>
  <c r="AC276" i="15"/>
  <c r="AC277" i="15"/>
  <c r="AC278" i="15"/>
  <c r="AC279" i="15"/>
  <c r="AC280" i="15"/>
  <c r="AC281" i="15"/>
  <c r="AC282" i="15"/>
  <c r="AC283" i="15"/>
  <c r="AC284" i="15"/>
  <c r="AC285" i="15"/>
  <c r="AC286" i="15"/>
  <c r="AC287" i="15"/>
  <c r="AC288" i="15"/>
  <c r="AC289" i="15"/>
  <c r="AC290" i="15"/>
  <c r="AC291" i="15"/>
  <c r="AC292" i="15"/>
  <c r="AC293" i="15"/>
  <c r="AC294" i="15"/>
  <c r="AC295" i="15"/>
  <c r="AC296" i="15"/>
  <c r="AC297" i="15"/>
  <c r="AC298" i="15"/>
  <c r="AC299" i="15"/>
  <c r="AC300" i="15"/>
  <c r="AC301" i="15"/>
  <c r="AC302" i="15"/>
  <c r="AC303" i="15"/>
  <c r="AC304" i="15"/>
  <c r="AC305" i="15"/>
  <c r="AC306" i="15"/>
  <c r="AC307" i="15"/>
  <c r="AC308" i="15"/>
  <c r="AC309" i="15"/>
  <c r="AC310" i="15"/>
  <c r="AC311" i="15"/>
  <c r="AD125" i="8"/>
  <c r="AD126" i="8"/>
  <c r="AD129" i="8"/>
  <c r="AD130" i="8"/>
  <c r="AD131" i="8"/>
  <c r="AD132" i="8"/>
  <c r="AD133" i="8"/>
  <c r="AD134" i="8"/>
  <c r="AD135" i="8"/>
  <c r="AD138" i="8"/>
  <c r="AD139" i="8"/>
  <c r="AD142" i="8"/>
  <c r="AD143" i="8"/>
  <c r="AD144" i="8"/>
  <c r="AD145" i="8"/>
  <c r="AD146" i="8"/>
  <c r="AD147" i="8"/>
  <c r="AD148" i="8"/>
  <c r="AD151" i="8"/>
  <c r="AD152" i="8"/>
  <c r="AD155" i="8"/>
  <c r="AD156" i="8"/>
  <c r="AD157" i="8"/>
  <c r="AD158" i="8"/>
  <c r="AD159" i="8"/>
  <c r="AD160" i="8"/>
  <c r="AD161" i="8"/>
  <c r="AD164" i="8"/>
  <c r="AD165" i="8"/>
  <c r="AD168" i="8"/>
  <c r="AD169" i="8"/>
  <c r="AD170" i="8"/>
  <c r="AD171" i="8"/>
  <c r="AD172" i="8"/>
  <c r="AD173" i="8"/>
  <c r="AD174" i="8"/>
  <c r="AD177" i="8"/>
  <c r="AD178" i="8"/>
  <c r="AD181" i="8"/>
  <c r="AD182" i="8"/>
  <c r="AD183" i="8"/>
  <c r="AD184" i="8"/>
  <c r="AD185" i="8"/>
  <c r="AD186" i="8"/>
  <c r="AD187" i="8"/>
  <c r="AD190" i="8"/>
  <c r="AD191" i="8"/>
  <c r="AD194" i="8"/>
  <c r="AD195" i="8"/>
  <c r="AD196" i="8"/>
  <c r="AD197" i="8"/>
  <c r="AD198" i="8"/>
  <c r="AD199" i="8"/>
  <c r="AD200" i="8"/>
  <c r="AI18" i="15"/>
  <c r="AG64" i="8"/>
  <c r="AG65" i="8"/>
  <c r="AG66" i="8"/>
  <c r="AG67" i="8"/>
  <c r="AG68" i="8"/>
  <c r="AG69" i="8"/>
  <c r="AG70" i="8"/>
  <c r="AG73" i="8"/>
  <c r="AG74" i="8"/>
  <c r="AG77" i="8"/>
  <c r="AG78" i="8"/>
  <c r="AG79" i="8"/>
  <c r="AG80" i="8"/>
  <c r="AG81" i="8"/>
  <c r="AG82" i="8"/>
  <c r="AG83" i="8"/>
  <c r="AE86" i="8"/>
  <c r="AE87" i="8"/>
  <c r="AE90" i="8"/>
  <c r="AE91" i="8"/>
  <c r="AE92" i="8"/>
  <c r="AE93" i="8"/>
  <c r="AE94" i="8"/>
  <c r="AE95" i="8"/>
  <c r="AE96" i="8"/>
  <c r="AE99" i="8"/>
  <c r="AE100" i="8"/>
  <c r="AE103" i="8"/>
  <c r="AE104" i="8"/>
  <c r="AE105" i="8"/>
  <c r="AE106" i="8"/>
  <c r="AE107" i="8"/>
  <c r="AE108" i="8"/>
  <c r="AE109" i="8"/>
  <c r="AE112" i="8"/>
  <c r="AE113" i="8"/>
  <c r="AE116" i="8"/>
  <c r="AE117" i="8"/>
  <c r="AE118" i="8"/>
  <c r="AE119" i="8"/>
  <c r="AE120" i="8"/>
  <c r="AE121" i="8"/>
  <c r="AE122" i="8"/>
  <c r="AE125" i="8"/>
  <c r="AE126" i="8"/>
  <c r="AE129" i="8"/>
  <c r="AE130" i="8"/>
  <c r="AE131" i="8"/>
  <c r="AE132" i="8"/>
  <c r="AE133" i="8"/>
  <c r="AE134" i="8"/>
  <c r="AE135" i="8"/>
  <c r="AE138" i="8"/>
  <c r="AE139" i="8"/>
  <c r="AE142" i="8"/>
  <c r="AE143" i="8"/>
  <c r="AE144" i="8"/>
  <c r="AE145" i="8"/>
  <c r="AE146" i="8"/>
  <c r="AE147" i="8"/>
  <c r="AE148" i="8"/>
  <c r="AE151" i="8"/>
  <c r="AE152" i="8"/>
  <c r="AE155" i="8"/>
  <c r="AE156" i="8"/>
  <c r="AE157" i="8"/>
  <c r="AE158" i="8"/>
  <c r="AE159" i="8"/>
  <c r="AE160" i="8"/>
  <c r="AE161" i="8"/>
  <c r="AE164" i="8"/>
  <c r="AE165" i="8"/>
  <c r="AE168" i="8"/>
  <c r="AE169" i="8"/>
  <c r="AE170" i="8"/>
  <c r="AE171" i="8"/>
  <c r="AE172" i="8"/>
  <c r="AE173" i="8"/>
  <c r="AE174" i="8"/>
  <c r="AE177" i="8"/>
  <c r="AE178" i="8"/>
  <c r="AE181" i="8"/>
  <c r="AE182" i="8"/>
  <c r="AE183" i="8"/>
  <c r="AE184" i="8"/>
  <c r="AE185" i="8"/>
  <c r="AE186" i="8"/>
  <c r="AE187" i="8"/>
  <c r="AE190" i="8"/>
  <c r="AE191" i="8"/>
  <c r="AE194" i="8"/>
  <c r="AE195" i="8"/>
  <c r="AE196" i="8"/>
  <c r="AE197" i="8"/>
  <c r="AE198" i="8"/>
  <c r="AE199" i="8"/>
  <c r="AE200" i="8"/>
  <c r="AE203" i="8"/>
  <c r="AE204" i="8"/>
  <c r="AE207" i="8"/>
  <c r="AE208" i="8"/>
  <c r="AE209" i="8"/>
  <c r="AE210" i="8"/>
  <c r="AE211" i="8"/>
  <c r="AE212" i="8"/>
  <c r="AE213" i="8"/>
  <c r="AE216" i="8"/>
  <c r="AE217" i="8"/>
  <c r="AE220" i="8"/>
  <c r="AE221" i="8"/>
  <c r="AE222" i="8"/>
  <c r="AE223" i="8"/>
  <c r="AE224" i="8"/>
  <c r="AE225" i="8"/>
  <c r="AE226" i="8"/>
  <c r="AE229" i="8"/>
  <c r="AE230" i="8"/>
  <c r="AI34" i="15"/>
  <c r="AI50" i="15"/>
  <c r="AD2" i="15"/>
  <c r="AD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147" i="15"/>
  <c r="AD148" i="15"/>
  <c r="AD149" i="15"/>
  <c r="AD150" i="15"/>
  <c r="AD151" i="15"/>
  <c r="AD152" i="15"/>
  <c r="AD153" i="15"/>
  <c r="AD154" i="15"/>
  <c r="AD155" i="15"/>
  <c r="AD156" i="15"/>
  <c r="AD157" i="15"/>
  <c r="AD158" i="15"/>
  <c r="AD159" i="15"/>
  <c r="AD160" i="15"/>
  <c r="AD161" i="15"/>
  <c r="AD162" i="15"/>
  <c r="AD163" i="15"/>
  <c r="AD164" i="15"/>
  <c r="AD165" i="15"/>
  <c r="AD166" i="15"/>
  <c r="AD167" i="15"/>
  <c r="AD168" i="15"/>
  <c r="AD169" i="15"/>
  <c r="AD170" i="15"/>
  <c r="AD171" i="15"/>
  <c r="AD172" i="15"/>
  <c r="AD173" i="15"/>
  <c r="AD174" i="15"/>
  <c r="AD175" i="15"/>
  <c r="AD176" i="15"/>
  <c r="AD177" i="15"/>
  <c r="AD178" i="15"/>
  <c r="AD179" i="15"/>
  <c r="AD180" i="15"/>
  <c r="AD181" i="15"/>
  <c r="AD182" i="15"/>
  <c r="AD183" i="15"/>
  <c r="AD184" i="15"/>
  <c r="AD185" i="15"/>
  <c r="AD186" i="15"/>
  <c r="AD187" i="15"/>
  <c r="AD188" i="15"/>
  <c r="AD189" i="15"/>
  <c r="AD190" i="15"/>
  <c r="AD191" i="15"/>
  <c r="AD192" i="15"/>
  <c r="AD193" i="15"/>
  <c r="AD194" i="15"/>
  <c r="AD195" i="15"/>
  <c r="AD196" i="15"/>
  <c r="AD197" i="15"/>
  <c r="AD198" i="15"/>
  <c r="AD199" i="15"/>
  <c r="AD200" i="15"/>
  <c r="AD201" i="15"/>
  <c r="AD202" i="15"/>
  <c r="AD203" i="15"/>
  <c r="AD204" i="15"/>
  <c r="AD205" i="15"/>
  <c r="AD206" i="15"/>
  <c r="AD207" i="15"/>
  <c r="AD208" i="15"/>
  <c r="AD209" i="15"/>
  <c r="AD210" i="15"/>
  <c r="AD211" i="15"/>
  <c r="AD212" i="15"/>
  <c r="AD213" i="15"/>
  <c r="AD214" i="15"/>
  <c r="AD215" i="15"/>
  <c r="AD216" i="15"/>
  <c r="AD217" i="15"/>
  <c r="AD218" i="15"/>
  <c r="AD219" i="15"/>
  <c r="AD220" i="15"/>
  <c r="AD221" i="15"/>
  <c r="AD222" i="15"/>
  <c r="AD223" i="15"/>
  <c r="AD224" i="15"/>
  <c r="AD225" i="15"/>
  <c r="AD226" i="15"/>
  <c r="AD227" i="15"/>
  <c r="AD228" i="15"/>
  <c r="AD229" i="15"/>
  <c r="AD230" i="15"/>
  <c r="AD231" i="15"/>
  <c r="AD232" i="15"/>
  <c r="AD233" i="15"/>
  <c r="AD234" i="15"/>
  <c r="AD235" i="15"/>
  <c r="AD236" i="15"/>
  <c r="AD237" i="15"/>
  <c r="AD238" i="15"/>
  <c r="AD239" i="15"/>
  <c r="AD240" i="15"/>
  <c r="AD241" i="15"/>
  <c r="AD242" i="15"/>
  <c r="AD243" i="15"/>
  <c r="AD244" i="15"/>
  <c r="AD245" i="15"/>
  <c r="AD246" i="15"/>
  <c r="AD247" i="15"/>
  <c r="AD248" i="15"/>
  <c r="AD249" i="15"/>
  <c r="AD250" i="15"/>
  <c r="AD251" i="15"/>
  <c r="AD252" i="15"/>
  <c r="AD253" i="15"/>
  <c r="AD254" i="15"/>
  <c r="AD255" i="15"/>
  <c r="AD256" i="15"/>
  <c r="AD257" i="15"/>
  <c r="AD258" i="15"/>
  <c r="AD259" i="15"/>
  <c r="AD260" i="15"/>
  <c r="AD261" i="15"/>
  <c r="AD262" i="15"/>
  <c r="AD263" i="15"/>
  <c r="AD264" i="15"/>
  <c r="AD265" i="15"/>
  <c r="AD266" i="15"/>
  <c r="AD267" i="15"/>
  <c r="AD268" i="15"/>
  <c r="AD269" i="15"/>
  <c r="AD270" i="15"/>
  <c r="AD271" i="15"/>
  <c r="AD272" i="15"/>
  <c r="AD273" i="15"/>
  <c r="AD274" i="15"/>
  <c r="AD275" i="15"/>
  <c r="AD276" i="15"/>
  <c r="AD277" i="15"/>
  <c r="AD278" i="15"/>
  <c r="AD279" i="15"/>
  <c r="AD280" i="15"/>
  <c r="AD281" i="15"/>
  <c r="AD282" i="15"/>
  <c r="AD283" i="15"/>
  <c r="AD284" i="15"/>
  <c r="AD285" i="15"/>
  <c r="AD286" i="15"/>
  <c r="AD287" i="15"/>
  <c r="AD288" i="15"/>
  <c r="AD289" i="15"/>
  <c r="AD290" i="15"/>
  <c r="AD291" i="15"/>
  <c r="AD292" i="15"/>
  <c r="AD293" i="15"/>
  <c r="AD294" i="15"/>
  <c r="AD295" i="15"/>
  <c r="AD296" i="15"/>
  <c r="AD297" i="15"/>
  <c r="AD298" i="15"/>
  <c r="AD299" i="15"/>
  <c r="AD300" i="15"/>
  <c r="AD301" i="15"/>
  <c r="AD302" i="15"/>
  <c r="AD303" i="15"/>
  <c r="AD304" i="15"/>
  <c r="AD305" i="15"/>
  <c r="AD306" i="15"/>
  <c r="AD307" i="15"/>
  <c r="AD308" i="15"/>
  <c r="AD309" i="15"/>
  <c r="AD310" i="15"/>
  <c r="AD311" i="15"/>
  <c r="AD312" i="15"/>
  <c r="AD313" i="15"/>
  <c r="AD314" i="15"/>
  <c r="AE233" i="8"/>
  <c r="AE234" i="8"/>
  <c r="AE235" i="8"/>
  <c r="AE236" i="8"/>
  <c r="AE237" i="8"/>
  <c r="AE238" i="8"/>
  <c r="AE239" i="8"/>
  <c r="AE242" i="8"/>
  <c r="AE243" i="8"/>
  <c r="AE246" i="8"/>
  <c r="AE247" i="8"/>
  <c r="AE248" i="8"/>
  <c r="AE249" i="8"/>
  <c r="AE250" i="8"/>
  <c r="AE251" i="8"/>
  <c r="AE252" i="8"/>
  <c r="AE255" i="8"/>
  <c r="AE256" i="8"/>
  <c r="AE259" i="8"/>
  <c r="AE260" i="8"/>
  <c r="AE261" i="8"/>
  <c r="AE262" i="8"/>
  <c r="AE263" i="8"/>
  <c r="AE264" i="8"/>
  <c r="AE265" i="8"/>
  <c r="AE268" i="8"/>
  <c r="AE269" i="8"/>
  <c r="AE272" i="8"/>
  <c r="AE273" i="8"/>
  <c r="AE274" i="8"/>
  <c r="AE275" i="8"/>
  <c r="AE276" i="8"/>
  <c r="AE277" i="8"/>
  <c r="AE278" i="8"/>
  <c r="AE281" i="8"/>
  <c r="AE282" i="8"/>
  <c r="AE285" i="8"/>
  <c r="AE286" i="8"/>
  <c r="AE287" i="8"/>
  <c r="AE288" i="8"/>
  <c r="AE289" i="8"/>
  <c r="AE290" i="8"/>
  <c r="AE291" i="8"/>
  <c r="AE294" i="8"/>
  <c r="AE295" i="8"/>
  <c r="AE298" i="8"/>
  <c r="AE299" i="8"/>
  <c r="AE300" i="8"/>
  <c r="AE301" i="8"/>
  <c r="AE302" i="8"/>
  <c r="AE303" i="8"/>
  <c r="AE304" i="8"/>
  <c r="AE307" i="8"/>
  <c r="AE308" i="8"/>
  <c r="AE311" i="8"/>
  <c r="AE312" i="8"/>
  <c r="AE313" i="8"/>
  <c r="AE314" i="8"/>
  <c r="AE315" i="8"/>
  <c r="AE316" i="8"/>
  <c r="AE317" i="8"/>
  <c r="AE320" i="8"/>
  <c r="AE321" i="8"/>
  <c r="AE324" i="8"/>
  <c r="AE325" i="8"/>
  <c r="AE326" i="8"/>
  <c r="AE327" i="8"/>
  <c r="AE328" i="8"/>
  <c r="AE329" i="8"/>
  <c r="AE330" i="8"/>
  <c r="AE333" i="8"/>
  <c r="AE334" i="8"/>
  <c r="AE337" i="8"/>
  <c r="AE338" i="8"/>
  <c r="AE339" i="8"/>
  <c r="AE340" i="8"/>
  <c r="AE341" i="8"/>
  <c r="AE342" i="8"/>
  <c r="AE343" i="8"/>
  <c r="AE346" i="8"/>
  <c r="AE347" i="8"/>
  <c r="AE350" i="8"/>
  <c r="AE351" i="8"/>
  <c r="AE352" i="8"/>
  <c r="AE353" i="8"/>
  <c r="AE354" i="8"/>
  <c r="AE355" i="8"/>
  <c r="AE356" i="8"/>
  <c r="AE359" i="8"/>
  <c r="AE360" i="8"/>
  <c r="AE363" i="8"/>
  <c r="AE364" i="8"/>
  <c r="AE365" i="8"/>
  <c r="AE2" i="15"/>
  <c r="AE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60" i="15"/>
  <c r="AE61" i="15"/>
  <c r="AE62" i="15"/>
  <c r="AE63" i="15"/>
  <c r="AE64" i="15"/>
  <c r="AE65" i="15"/>
  <c r="AE67" i="15"/>
  <c r="AE68" i="15"/>
  <c r="AE69" i="15"/>
  <c r="AE70" i="15"/>
  <c r="AE71" i="15"/>
  <c r="AE72" i="15"/>
  <c r="AE73" i="15"/>
  <c r="AE75" i="15"/>
  <c r="AE76" i="15"/>
  <c r="AE77" i="15"/>
  <c r="AE78" i="15"/>
  <c r="AE79" i="15"/>
  <c r="AE80" i="15"/>
  <c r="AE81" i="15"/>
  <c r="AE83" i="15"/>
  <c r="AE84" i="15"/>
  <c r="AE85" i="15"/>
  <c r="AE86" i="15"/>
  <c r="AE87" i="15"/>
  <c r="AE88" i="15"/>
  <c r="AE89" i="15"/>
  <c r="AE91" i="15"/>
  <c r="AE92" i="15"/>
  <c r="AE93" i="15"/>
  <c r="AE94" i="15"/>
  <c r="AE95" i="15"/>
  <c r="AE96" i="15"/>
  <c r="AE97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148" i="15"/>
  <c r="AE149" i="15"/>
  <c r="AE150" i="15"/>
  <c r="AE151" i="15"/>
  <c r="AE152" i="15"/>
  <c r="AE153" i="15"/>
  <c r="AE154" i="15"/>
  <c r="AE155" i="15"/>
  <c r="AE156" i="15"/>
  <c r="AE157" i="15"/>
  <c r="AE158" i="15"/>
  <c r="AE159" i="15"/>
  <c r="AE160" i="15"/>
  <c r="AE161" i="15"/>
  <c r="AE162" i="15"/>
  <c r="AE164" i="15"/>
  <c r="AE165" i="15"/>
  <c r="AE166" i="15"/>
  <c r="AE167" i="15"/>
  <c r="AE168" i="15"/>
  <c r="AE169" i="15"/>
  <c r="AE170" i="15"/>
  <c r="AE171" i="15"/>
  <c r="AE172" i="15"/>
  <c r="AE173" i="15"/>
  <c r="AE174" i="15"/>
  <c r="AE175" i="15"/>
  <c r="AE176" i="15"/>
  <c r="AE177" i="15"/>
  <c r="AE178" i="15"/>
  <c r="AE183" i="15"/>
  <c r="AE187" i="15"/>
  <c r="AE191" i="15"/>
  <c r="AE199" i="15"/>
  <c r="AE207" i="15"/>
  <c r="AE179" i="15"/>
  <c r="AE195" i="15"/>
  <c r="AI233" i="8"/>
  <c r="AI234" i="8"/>
  <c r="AI235" i="8"/>
  <c r="AI236" i="8"/>
  <c r="AI237" i="8"/>
  <c r="AI238" i="8"/>
  <c r="AI239" i="8"/>
  <c r="AI242" i="8"/>
  <c r="AI243" i="8"/>
  <c r="AI246" i="8"/>
  <c r="AI247" i="8"/>
  <c r="AI248" i="8"/>
  <c r="AI249" i="8"/>
  <c r="AI250" i="8"/>
  <c r="AI251" i="8"/>
  <c r="AI252" i="8"/>
  <c r="AI255" i="8"/>
  <c r="AI256" i="8"/>
  <c r="AI259" i="8"/>
  <c r="AI260" i="8"/>
  <c r="AI261" i="8"/>
  <c r="AI262" i="8"/>
  <c r="AI263" i="8"/>
  <c r="AI264" i="8"/>
  <c r="AI265" i="8"/>
  <c r="AI268" i="8"/>
  <c r="AI269" i="8"/>
  <c r="AI272" i="8"/>
  <c r="AI273" i="8"/>
  <c r="AI274" i="8"/>
  <c r="AI275" i="8"/>
  <c r="AI276" i="8"/>
  <c r="AI277" i="8"/>
  <c r="AI278" i="8"/>
  <c r="AI281" i="8"/>
  <c r="AI282" i="8"/>
  <c r="AI285" i="8"/>
  <c r="AI286" i="8"/>
  <c r="AI287" i="8"/>
  <c r="AI288" i="8"/>
  <c r="AI289" i="8"/>
  <c r="AI290" i="8"/>
  <c r="AI291" i="8"/>
  <c r="AI294" i="8"/>
  <c r="AI295" i="8"/>
  <c r="AI298" i="8"/>
  <c r="AI299" i="8"/>
  <c r="AI300" i="8"/>
  <c r="AI301" i="8"/>
  <c r="AI302" i="8"/>
  <c r="AI303" i="8"/>
  <c r="AI304" i="8"/>
  <c r="AI307" i="8"/>
  <c r="AI308" i="8"/>
  <c r="AI311" i="8"/>
  <c r="AI312" i="8"/>
  <c r="AI313" i="8"/>
  <c r="AI314" i="8"/>
  <c r="AI315" i="8"/>
  <c r="AI316" i="8"/>
  <c r="AI317" i="8"/>
  <c r="AI320" i="8"/>
  <c r="AI321" i="8"/>
  <c r="AI324" i="8"/>
  <c r="AI325" i="8"/>
  <c r="AI326" i="8"/>
  <c r="AI327" i="8"/>
  <c r="AI328" i="8"/>
  <c r="AI329" i="8"/>
  <c r="AI330" i="8"/>
  <c r="AI333" i="8"/>
  <c r="AI334" i="8"/>
  <c r="AI337" i="8"/>
  <c r="AI338" i="8"/>
  <c r="AI339" i="8"/>
  <c r="AI340" i="8"/>
  <c r="AI341" i="8"/>
  <c r="AI342" i="8"/>
  <c r="AI343" i="8"/>
  <c r="AI346" i="8"/>
  <c r="AI347" i="8"/>
  <c r="AI350" i="8"/>
  <c r="AI351" i="8"/>
  <c r="AI352" i="8"/>
  <c r="AI353" i="8"/>
  <c r="AI354" i="8"/>
  <c r="AI355" i="8"/>
  <c r="AI356" i="8"/>
  <c r="AI359" i="8"/>
  <c r="AI360" i="8"/>
  <c r="AI363" i="8"/>
  <c r="AI364" i="8"/>
  <c r="AI365" i="8"/>
  <c r="AI3" i="15"/>
  <c r="AI4" i="15"/>
  <c r="AI5" i="15"/>
  <c r="AI7" i="15"/>
  <c r="AI8" i="15"/>
  <c r="AI9" i="15"/>
  <c r="AI11" i="15"/>
  <c r="AI12" i="15"/>
  <c r="AI13" i="15"/>
  <c r="AI15" i="15"/>
  <c r="AI16" i="15"/>
  <c r="AI17" i="15"/>
  <c r="AI19" i="15"/>
  <c r="AI20" i="15"/>
  <c r="AI21" i="15"/>
  <c r="AI23" i="15"/>
  <c r="AI24" i="15"/>
  <c r="AI25" i="15"/>
  <c r="AI27" i="15"/>
  <c r="AI28" i="15"/>
  <c r="AI29" i="15"/>
  <c r="AI31" i="15"/>
  <c r="AI32" i="15"/>
  <c r="AI33" i="15"/>
  <c r="AI35" i="15"/>
  <c r="AI36" i="15"/>
  <c r="AI37" i="15"/>
  <c r="AI39" i="15"/>
  <c r="AI40" i="15"/>
  <c r="AI41" i="15"/>
  <c r="AI43" i="15"/>
  <c r="AI44" i="15"/>
  <c r="AI45" i="15"/>
  <c r="AI47" i="15"/>
  <c r="AI48" i="15"/>
  <c r="AI49" i="15"/>
  <c r="AI51" i="15"/>
  <c r="AI52" i="15"/>
  <c r="AI53" i="15"/>
  <c r="AI55" i="15"/>
  <c r="AI56" i="15"/>
  <c r="AI57" i="15"/>
  <c r="AI58" i="15"/>
  <c r="AI59" i="15"/>
  <c r="AI60" i="15"/>
  <c r="AI61" i="15"/>
  <c r="AI62" i="15"/>
  <c r="AI63" i="15"/>
  <c r="AI64" i="15"/>
  <c r="AI65" i="15"/>
  <c r="AI66" i="15"/>
  <c r="AI67" i="15"/>
  <c r="AI68" i="15"/>
  <c r="AI69" i="15"/>
  <c r="AI70" i="15"/>
  <c r="AI71" i="15"/>
  <c r="AI72" i="15"/>
  <c r="AI73" i="15"/>
  <c r="AI74" i="15"/>
  <c r="AI75" i="15"/>
  <c r="AI76" i="15"/>
  <c r="AI77" i="15"/>
  <c r="AI78" i="15"/>
  <c r="AI79" i="15"/>
  <c r="AI80" i="15"/>
  <c r="AI81" i="15"/>
  <c r="AI82" i="15"/>
  <c r="AI83" i="15"/>
  <c r="AI84" i="15"/>
  <c r="AI85" i="15"/>
  <c r="AI86" i="15"/>
  <c r="AI87" i="15"/>
  <c r="AI88" i="15"/>
  <c r="AI89" i="15"/>
  <c r="AI90" i="15"/>
  <c r="AI91" i="15"/>
  <c r="AI92" i="15"/>
  <c r="AI93" i="15"/>
  <c r="AI94" i="15"/>
  <c r="AI95" i="15"/>
  <c r="AI96" i="15"/>
  <c r="AI97" i="15"/>
  <c r="AI98" i="15"/>
  <c r="AI99" i="15"/>
  <c r="AI100" i="15"/>
  <c r="AI101" i="15"/>
  <c r="AI102" i="15"/>
  <c r="AI103" i="15"/>
  <c r="AI104" i="15"/>
  <c r="AI105" i="15"/>
  <c r="AI106" i="15"/>
  <c r="AI107" i="15"/>
  <c r="AI108" i="15"/>
  <c r="AI109" i="15"/>
  <c r="AI110" i="15"/>
  <c r="AI111" i="15"/>
  <c r="AI112" i="15"/>
  <c r="AI113" i="15"/>
  <c r="AI114" i="15"/>
  <c r="AI115" i="15"/>
  <c r="AI116" i="15"/>
  <c r="AI117" i="15"/>
  <c r="AI118" i="15"/>
  <c r="AI119" i="15"/>
  <c r="AI120" i="15"/>
  <c r="AI121" i="15"/>
  <c r="AI122" i="15"/>
  <c r="AI123" i="15"/>
  <c r="AI124" i="15"/>
  <c r="AI125" i="15"/>
  <c r="AI126" i="15"/>
  <c r="AI127" i="15"/>
  <c r="AI128" i="15"/>
  <c r="AI129" i="15"/>
  <c r="AI130" i="15"/>
  <c r="AI131" i="15"/>
  <c r="AI132" i="15"/>
  <c r="AI133" i="15"/>
  <c r="AI134" i="15"/>
  <c r="AI135" i="15"/>
  <c r="AI136" i="15"/>
  <c r="AI137" i="15"/>
  <c r="AI138" i="15"/>
  <c r="AI139" i="15"/>
  <c r="AI140" i="15"/>
  <c r="AI141" i="15"/>
  <c r="AI142" i="15"/>
  <c r="AI143" i="15"/>
  <c r="AI144" i="15"/>
  <c r="AI145" i="15"/>
  <c r="AI146" i="15"/>
  <c r="AI147" i="15"/>
  <c r="AI148" i="15"/>
  <c r="AI149" i="15"/>
  <c r="AI150" i="15"/>
  <c r="AI151" i="15"/>
  <c r="AI152" i="15"/>
  <c r="AI153" i="15"/>
  <c r="AI154" i="15"/>
  <c r="AI155" i="15"/>
  <c r="AI156" i="15"/>
  <c r="AI157" i="15"/>
  <c r="AI158" i="15"/>
  <c r="AI159" i="15"/>
  <c r="AI160" i="15"/>
  <c r="AI161" i="15"/>
  <c r="AI162" i="15"/>
  <c r="AI163" i="15"/>
  <c r="AI164" i="15"/>
  <c r="AI165" i="15"/>
  <c r="AI166" i="15"/>
  <c r="AI167" i="15"/>
  <c r="AI168" i="15"/>
  <c r="AI169" i="15"/>
  <c r="AI170" i="15"/>
  <c r="AI171" i="15"/>
  <c r="AI172" i="15"/>
  <c r="AI173" i="15"/>
  <c r="AI174" i="15"/>
  <c r="AI175" i="15"/>
  <c r="AI176" i="15"/>
  <c r="AI177" i="15"/>
  <c r="AI178" i="15"/>
  <c r="AI179" i="15"/>
  <c r="AI180" i="15"/>
  <c r="AI181" i="15"/>
  <c r="AI182" i="15"/>
  <c r="AI183" i="15"/>
  <c r="AI184" i="15"/>
  <c r="AI185" i="15"/>
  <c r="AI186" i="15"/>
  <c r="AI187" i="15"/>
  <c r="AI188" i="15"/>
  <c r="AI189" i="15"/>
  <c r="AI190" i="15"/>
  <c r="AI191" i="15"/>
  <c r="AI192" i="15"/>
  <c r="AI193" i="15"/>
  <c r="AI194" i="15"/>
  <c r="AI195" i="15"/>
  <c r="AI196" i="15"/>
  <c r="AI197" i="15"/>
  <c r="AI198" i="15"/>
  <c r="AI199" i="15"/>
  <c r="AI200" i="15"/>
  <c r="AI201" i="15"/>
  <c r="AI202" i="15"/>
  <c r="AI203" i="15"/>
  <c r="AI204" i="15"/>
  <c r="AI205" i="15"/>
  <c r="AI206" i="15"/>
  <c r="AI207" i="15"/>
  <c r="AI208" i="15"/>
  <c r="AI209" i="15"/>
  <c r="AI210" i="15"/>
  <c r="AI211" i="15"/>
  <c r="AI212" i="15"/>
  <c r="AI213" i="15"/>
  <c r="AI214" i="15"/>
  <c r="AI215" i="15"/>
  <c r="AI216" i="15"/>
  <c r="AE180" i="15"/>
  <c r="AE181" i="15"/>
  <c r="AE182" i="15"/>
  <c r="AE184" i="15"/>
  <c r="AE185" i="15"/>
  <c r="AE186" i="15"/>
  <c r="AE188" i="15"/>
  <c r="AE189" i="15"/>
  <c r="AE190" i="15"/>
  <c r="AE192" i="15"/>
  <c r="AE193" i="15"/>
  <c r="AE194" i="15"/>
  <c r="AE196" i="15"/>
  <c r="AE197" i="15"/>
  <c r="AE198" i="15"/>
  <c r="AE200" i="15"/>
  <c r="AE201" i="15"/>
  <c r="AE202" i="15"/>
  <c r="AE203" i="15"/>
  <c r="AE204" i="15"/>
  <c r="AE205" i="15"/>
  <c r="AE206" i="15"/>
  <c r="AE208" i="15"/>
  <c r="AE209" i="15"/>
  <c r="AE210" i="15"/>
  <c r="AE211" i="15"/>
  <c r="AE212" i="15"/>
  <c r="AE213" i="15"/>
  <c r="AE214" i="15"/>
  <c r="AE215" i="15"/>
  <c r="AE216" i="15"/>
  <c r="AE217" i="15"/>
  <c r="AE218" i="15"/>
  <c r="AE219" i="15"/>
  <c r="AE220" i="15"/>
  <c r="AE221" i="15"/>
  <c r="AE222" i="15"/>
  <c r="AE223" i="15"/>
  <c r="AE224" i="15"/>
  <c r="AE225" i="15"/>
  <c r="AE226" i="15"/>
  <c r="AE227" i="15"/>
  <c r="AE228" i="15"/>
  <c r="AE229" i="15"/>
  <c r="AE230" i="15"/>
  <c r="AE231" i="15"/>
  <c r="AE232" i="15"/>
  <c r="AE233" i="15"/>
  <c r="AE234" i="15"/>
  <c r="AE235" i="15"/>
  <c r="AE236" i="15"/>
  <c r="AE237" i="15"/>
  <c r="AE238" i="15"/>
  <c r="AE239" i="15"/>
  <c r="AE240" i="15"/>
  <c r="AE241" i="15"/>
  <c r="AE242" i="15"/>
  <c r="AE243" i="15"/>
  <c r="AE244" i="15"/>
  <c r="AE245" i="15"/>
  <c r="AE246" i="15"/>
  <c r="AE247" i="15"/>
  <c r="AE248" i="15"/>
  <c r="AE249" i="15"/>
  <c r="AE250" i="15"/>
  <c r="AE251" i="15"/>
  <c r="AE252" i="15"/>
  <c r="AE253" i="15"/>
  <c r="AE254" i="15"/>
  <c r="AE255" i="15"/>
  <c r="AE256" i="15"/>
  <c r="AE257" i="15"/>
  <c r="AE258" i="15"/>
  <c r="AE259" i="15"/>
  <c r="AE260" i="15"/>
  <c r="AE261" i="15"/>
  <c r="AE262" i="15"/>
  <c r="AE263" i="15"/>
  <c r="AE264" i="15"/>
  <c r="AE265" i="15"/>
  <c r="AE266" i="15"/>
  <c r="AE267" i="15"/>
  <c r="AE268" i="15"/>
  <c r="AE269" i="15"/>
  <c r="AE270" i="15"/>
  <c r="AE271" i="15"/>
  <c r="AE272" i="15"/>
  <c r="AE273" i="15"/>
  <c r="AE274" i="15"/>
  <c r="AE275" i="15"/>
  <c r="AE276" i="15"/>
  <c r="AE277" i="15"/>
  <c r="AE278" i="15"/>
  <c r="AE279" i="15"/>
  <c r="AE280" i="15"/>
  <c r="AE281" i="15"/>
  <c r="AE282" i="15"/>
  <c r="AE283" i="15"/>
  <c r="AE284" i="15"/>
  <c r="AE285" i="15"/>
  <c r="AE286" i="15"/>
  <c r="AE287" i="15"/>
  <c r="AE288" i="15"/>
  <c r="AE289" i="15"/>
  <c r="AE290" i="15"/>
  <c r="AE291" i="15"/>
  <c r="AE292" i="15"/>
  <c r="AE293" i="15"/>
  <c r="AE294" i="15"/>
  <c r="AE295" i="15"/>
  <c r="AE296" i="15"/>
  <c r="AE297" i="15"/>
  <c r="AE298" i="15"/>
  <c r="AE299" i="15"/>
  <c r="AE300" i="15"/>
  <c r="AE301" i="15"/>
  <c r="AE302" i="15"/>
  <c r="AE303" i="15"/>
  <c r="AE304" i="15"/>
  <c r="AE305" i="15"/>
  <c r="AE306" i="15"/>
  <c r="AE307" i="15"/>
  <c r="AE308" i="15"/>
  <c r="AE309" i="15"/>
  <c r="AF148" i="15"/>
  <c r="AF149" i="15"/>
  <c r="AF150" i="15"/>
  <c r="AF152" i="15"/>
  <c r="AF153" i="15"/>
  <c r="AF154" i="15"/>
  <c r="AF156" i="15"/>
  <c r="AF157" i="15"/>
  <c r="AF158" i="15"/>
  <c r="AF160" i="15"/>
  <c r="AF161" i="15"/>
  <c r="AF162" i="15"/>
  <c r="AF164" i="15"/>
  <c r="AF165" i="15"/>
  <c r="AF166" i="15"/>
  <c r="AF168" i="15"/>
  <c r="AF169" i="15"/>
  <c r="AF170" i="15"/>
  <c r="AF172" i="15"/>
  <c r="AF173" i="15"/>
  <c r="AF174" i="15"/>
  <c r="AF176" i="15"/>
  <c r="AF177" i="15"/>
  <c r="AF178" i="15"/>
  <c r="AF180" i="15"/>
  <c r="AF181" i="15"/>
  <c r="AF182" i="15"/>
  <c r="AF184" i="15"/>
  <c r="AF185" i="15"/>
  <c r="AF186" i="15"/>
  <c r="AF188" i="15"/>
  <c r="AF189" i="15"/>
  <c r="AF190" i="15"/>
  <c r="AF192" i="15"/>
  <c r="AF193" i="15"/>
  <c r="AF194" i="15"/>
  <c r="AF196" i="15"/>
  <c r="AF197" i="15"/>
  <c r="AF198" i="15"/>
  <c r="AF199" i="15"/>
  <c r="AF200" i="15"/>
  <c r="AF201" i="15"/>
  <c r="AF202" i="15"/>
  <c r="AF203" i="15"/>
  <c r="AF204" i="15"/>
  <c r="AF205" i="15"/>
  <c r="AF206" i="15"/>
  <c r="AF207" i="15"/>
  <c r="AF208" i="15"/>
  <c r="AF209" i="15"/>
  <c r="AF210" i="15"/>
  <c r="AF211" i="15"/>
  <c r="AF212" i="15"/>
  <c r="AF213" i="15"/>
  <c r="AF214" i="15"/>
  <c r="AF215" i="15"/>
  <c r="AF216" i="15"/>
  <c r="AF217" i="15"/>
  <c r="AF218" i="15"/>
  <c r="AF219" i="15"/>
  <c r="AF220" i="15"/>
  <c r="AF221" i="15"/>
  <c r="AF222" i="15"/>
  <c r="AF223" i="15"/>
  <c r="AF224" i="15"/>
  <c r="AF225" i="15"/>
  <c r="AF226" i="15"/>
  <c r="AF227" i="15"/>
  <c r="AF228" i="15"/>
  <c r="AF229" i="15"/>
  <c r="AF230" i="15"/>
  <c r="AF231" i="15"/>
  <c r="AF232" i="15"/>
  <c r="AF233" i="15"/>
  <c r="AF234" i="15"/>
  <c r="AF235" i="15"/>
  <c r="AF236" i="15"/>
  <c r="AF237" i="15"/>
  <c r="AF238" i="15"/>
  <c r="AF239" i="15"/>
  <c r="AF240" i="15"/>
  <c r="AF241" i="15"/>
  <c r="AF242" i="15"/>
  <c r="AF243" i="15"/>
  <c r="AF244" i="15"/>
  <c r="AF245" i="15"/>
  <c r="AF246" i="15"/>
  <c r="AF247" i="15"/>
  <c r="AF248" i="15"/>
  <c r="AF249" i="15"/>
  <c r="AF250" i="15"/>
  <c r="AF251" i="15"/>
  <c r="AF252" i="15"/>
  <c r="AF253" i="15"/>
  <c r="AF254" i="15"/>
  <c r="AF255" i="15"/>
  <c r="AF256" i="15"/>
  <c r="AF257" i="15"/>
  <c r="AF258" i="15"/>
  <c r="AF259" i="15"/>
  <c r="AF260" i="15"/>
  <c r="AF261" i="15"/>
  <c r="AF262" i="15"/>
  <c r="AF263" i="15"/>
  <c r="AF264" i="15"/>
  <c r="AF265" i="15"/>
  <c r="AF266" i="15"/>
  <c r="AF267" i="15"/>
  <c r="AF268" i="15"/>
  <c r="AF269" i="15"/>
  <c r="AF270" i="15"/>
  <c r="AF271" i="15"/>
  <c r="AF272" i="15"/>
  <c r="AF273" i="15"/>
  <c r="AF274" i="15"/>
  <c r="AF275" i="15"/>
  <c r="AF276" i="15"/>
  <c r="AF277" i="15"/>
  <c r="AF278" i="15"/>
  <c r="AF279" i="15"/>
  <c r="AF280" i="15"/>
  <c r="AF281" i="15"/>
  <c r="AF282" i="15"/>
  <c r="AF283" i="15"/>
  <c r="AF284" i="15"/>
  <c r="AF285" i="15"/>
  <c r="AF286" i="15"/>
  <c r="AF287" i="15"/>
  <c r="AF288" i="15"/>
  <c r="AF289" i="15"/>
  <c r="AF290" i="15"/>
  <c r="AF291" i="15"/>
  <c r="AF292" i="15"/>
  <c r="AF293" i="15"/>
  <c r="AF294" i="15"/>
  <c r="AF295" i="15"/>
  <c r="AF296" i="15"/>
  <c r="AF297" i="15"/>
  <c r="AF298" i="15"/>
  <c r="AF299" i="15"/>
  <c r="AF300" i="15"/>
  <c r="AF301" i="15"/>
  <c r="AI217" i="15"/>
  <c r="AI218" i="15"/>
  <c r="AI219" i="15"/>
  <c r="AI220" i="15"/>
  <c r="AI221" i="15"/>
  <c r="AI222" i="15"/>
  <c r="AI223" i="15"/>
  <c r="AI224" i="15"/>
  <c r="AI225" i="15"/>
  <c r="AI226" i="15"/>
  <c r="AI227" i="15"/>
  <c r="AI228" i="15"/>
  <c r="AI229" i="15"/>
  <c r="AI230" i="15"/>
  <c r="AI231" i="15"/>
  <c r="AI232" i="15"/>
  <c r="AI233" i="15"/>
  <c r="AI234" i="15"/>
  <c r="AI235" i="15"/>
  <c r="AI236" i="15"/>
  <c r="AI237" i="15"/>
  <c r="AI238" i="15"/>
  <c r="AI239" i="15"/>
  <c r="AI240" i="15"/>
  <c r="AI241" i="15"/>
  <c r="AI242" i="15"/>
  <c r="AI243" i="15"/>
  <c r="AI244" i="15"/>
  <c r="AI245" i="15"/>
  <c r="AI246" i="15"/>
  <c r="AI247" i="15"/>
  <c r="AI248" i="15"/>
  <c r="AI249" i="15"/>
  <c r="AI250" i="15"/>
  <c r="AI251" i="15"/>
  <c r="AI252" i="15"/>
  <c r="AI253" i="15"/>
  <c r="AI254" i="15"/>
  <c r="AI255" i="15"/>
  <c r="AI256" i="15"/>
  <c r="AI257" i="15"/>
  <c r="AI258" i="15"/>
  <c r="AI259" i="15"/>
  <c r="AI260" i="15"/>
  <c r="AI261" i="15"/>
  <c r="AI262" i="15"/>
  <c r="AI263" i="15"/>
  <c r="AI264" i="15"/>
  <c r="AI265" i="15"/>
  <c r="AI266" i="15"/>
  <c r="AI267" i="15"/>
  <c r="AI268" i="15"/>
  <c r="AI269" i="15"/>
  <c r="AI270" i="15"/>
  <c r="AI271" i="15"/>
  <c r="AI272" i="15"/>
  <c r="AI273" i="15"/>
  <c r="AI274" i="15"/>
  <c r="AI275" i="15"/>
  <c r="AI276" i="15"/>
  <c r="AI277" i="15"/>
  <c r="AI278" i="15"/>
  <c r="AI279" i="15"/>
  <c r="AI280" i="15"/>
  <c r="AI281" i="15"/>
  <c r="AI282" i="15"/>
  <c r="AI283" i="15"/>
  <c r="AI284" i="15"/>
  <c r="AI285" i="15"/>
  <c r="AI286" i="15"/>
  <c r="AI287" i="15"/>
  <c r="AI288" i="15"/>
  <c r="AI289" i="15"/>
  <c r="AI290" i="15"/>
  <c r="AI291" i="15"/>
  <c r="AI292" i="15"/>
  <c r="AI293" i="15"/>
  <c r="AI294" i="15"/>
  <c r="AI295" i="15"/>
  <c r="AI296" i="15"/>
  <c r="AI297" i="15"/>
  <c r="AI298" i="15"/>
  <c r="AI299" i="15"/>
  <c r="AI300" i="15"/>
  <c r="AI301" i="15"/>
  <c r="AI302" i="15"/>
  <c r="AI303" i="15"/>
  <c r="AI304" i="15"/>
  <c r="AI305" i="15"/>
  <c r="AI306" i="15"/>
  <c r="AI307" i="15"/>
  <c r="AI308" i="15"/>
  <c r="AI309" i="15"/>
  <c r="AI310" i="15"/>
  <c r="AI311" i="15"/>
  <c r="AI312" i="15"/>
  <c r="AI313" i="15"/>
  <c r="AI314" i="15"/>
  <c r="AI315" i="15"/>
  <c r="AI316" i="15"/>
  <c r="AI317" i="15"/>
  <c r="AI318" i="15"/>
  <c r="AI319" i="15"/>
  <c r="AI320" i="15"/>
  <c r="AI321" i="15"/>
  <c r="AI322" i="15"/>
  <c r="AI323" i="15"/>
  <c r="AI324" i="15"/>
  <c r="AI325" i="15"/>
  <c r="AI326" i="15"/>
  <c r="AI327" i="15"/>
  <c r="AI328" i="15"/>
  <c r="AI329" i="15"/>
  <c r="AI330" i="15"/>
  <c r="AI331" i="15"/>
  <c r="AI332" i="15"/>
  <c r="AI333" i="15"/>
  <c r="AI334" i="15"/>
  <c r="AI335" i="15"/>
  <c r="AI336" i="15"/>
  <c r="AI337" i="15"/>
  <c r="AI338" i="15"/>
  <c r="AI339" i="15"/>
  <c r="AI340" i="15"/>
  <c r="AI341" i="15"/>
  <c r="AI342" i="15"/>
  <c r="AI343" i="15"/>
  <c r="AI344" i="15"/>
  <c r="AI345" i="15"/>
  <c r="AI346" i="15"/>
  <c r="AI347" i="15"/>
  <c r="AI348" i="15"/>
  <c r="AI349" i="15"/>
  <c r="AI350" i="15"/>
  <c r="AI351" i="15"/>
  <c r="AI352" i="15"/>
  <c r="AI353" i="15"/>
  <c r="AI354" i="15"/>
  <c r="AI355" i="15"/>
  <c r="AI356" i="15"/>
  <c r="AI357" i="15"/>
  <c r="AI358" i="15"/>
  <c r="AI359" i="15"/>
  <c r="AI360" i="15"/>
  <c r="AI361" i="15"/>
  <c r="AI362" i="15"/>
  <c r="AI363" i="15"/>
  <c r="AI364" i="15"/>
  <c r="AI365" i="15"/>
  <c r="AC315" i="15"/>
  <c r="AC316" i="15"/>
  <c r="AC317" i="15"/>
  <c r="AC318" i="15"/>
  <c r="AC319" i="15"/>
  <c r="AC320" i="15"/>
  <c r="AC321" i="15"/>
  <c r="AC322" i="15"/>
  <c r="AC323" i="15"/>
  <c r="AC324" i="15"/>
  <c r="AC325" i="15"/>
  <c r="AC326" i="15"/>
  <c r="AC327" i="15"/>
  <c r="AC328" i="15"/>
  <c r="AC329" i="15"/>
  <c r="AC330" i="15"/>
  <c r="AC331" i="15"/>
  <c r="AC332" i="15"/>
  <c r="AC333" i="15"/>
  <c r="AC334" i="15"/>
  <c r="AC335" i="15"/>
  <c r="AC336" i="15"/>
  <c r="AC337" i="15"/>
  <c r="AC338" i="15"/>
  <c r="AC339" i="15"/>
  <c r="AC340" i="15"/>
  <c r="AC341" i="15"/>
  <c r="AC342" i="15"/>
  <c r="AC343" i="15"/>
  <c r="AC344" i="15"/>
  <c r="AC345" i="15"/>
  <c r="AC346" i="15"/>
  <c r="AC347" i="15"/>
  <c r="AC348" i="15"/>
  <c r="AC349" i="15"/>
  <c r="AC350" i="15"/>
  <c r="AC351" i="15"/>
  <c r="AC352" i="15"/>
  <c r="AC353" i="15"/>
  <c r="AC354" i="15"/>
  <c r="AC355" i="15"/>
  <c r="AC356" i="15"/>
  <c r="AC357" i="15"/>
  <c r="AC358" i="15"/>
  <c r="AC359" i="15"/>
  <c r="AC360" i="15"/>
  <c r="AC361" i="15"/>
  <c r="AC362" i="15"/>
  <c r="AC363" i="15"/>
  <c r="AC364" i="15"/>
  <c r="AC365" i="15"/>
  <c r="AE310" i="15"/>
  <c r="AE311" i="15"/>
  <c r="AE312" i="15"/>
  <c r="AE313" i="15"/>
  <c r="AE314" i="15"/>
  <c r="AE315" i="15"/>
  <c r="AE316" i="15"/>
  <c r="AE317" i="15"/>
  <c r="AE318" i="15"/>
  <c r="AE319" i="15"/>
  <c r="AE320" i="15"/>
  <c r="AE321" i="15"/>
  <c r="AE322" i="15"/>
  <c r="AE323" i="15"/>
  <c r="AE324" i="15"/>
  <c r="AE325" i="15"/>
  <c r="AE326" i="15"/>
  <c r="AE327" i="15"/>
  <c r="AE328" i="15"/>
  <c r="AE329" i="15"/>
  <c r="AE330" i="15"/>
  <c r="AE331" i="15"/>
  <c r="AE332" i="15"/>
  <c r="AE333" i="15"/>
  <c r="AE334" i="15"/>
  <c r="AE335" i="15"/>
  <c r="AE336" i="15"/>
  <c r="AE337" i="15"/>
  <c r="AE338" i="15"/>
  <c r="AE339" i="15"/>
  <c r="AE340" i="15"/>
  <c r="AE341" i="15"/>
  <c r="AE342" i="15"/>
  <c r="AE343" i="15"/>
  <c r="AE344" i="15"/>
  <c r="AE345" i="15"/>
  <c r="AE346" i="15"/>
  <c r="AE347" i="15"/>
  <c r="AE348" i="15"/>
  <c r="AE349" i="15"/>
  <c r="AE350" i="15"/>
  <c r="AE351" i="15"/>
  <c r="AE352" i="15"/>
  <c r="AE353" i="15"/>
  <c r="AE354" i="15"/>
  <c r="AE355" i="15"/>
  <c r="AE356" i="15"/>
  <c r="AE357" i="15"/>
  <c r="AE358" i="15"/>
  <c r="AE359" i="15"/>
  <c r="AE360" i="15"/>
  <c r="AE361" i="15"/>
  <c r="AE362" i="15"/>
  <c r="AE363" i="15"/>
  <c r="AE364" i="15"/>
  <c r="AE365" i="15"/>
  <c r="AF302" i="15"/>
  <c r="AF303" i="15"/>
  <c r="AF304" i="15"/>
  <c r="AF305" i="15"/>
  <c r="AF306" i="15"/>
  <c r="AF307" i="15"/>
  <c r="AF308" i="15"/>
  <c r="AF309" i="15"/>
  <c r="AF310" i="15"/>
  <c r="AF311" i="15"/>
  <c r="AF312" i="15"/>
  <c r="AF313" i="15"/>
  <c r="AF314" i="15"/>
  <c r="AF315" i="15"/>
  <c r="AF316" i="15"/>
  <c r="AF317" i="15"/>
  <c r="AF318" i="15"/>
  <c r="AF319" i="15"/>
  <c r="AF320" i="15"/>
  <c r="AF321" i="15"/>
  <c r="AF322" i="15"/>
  <c r="AF323" i="15"/>
  <c r="AF324" i="15"/>
  <c r="AF325" i="15"/>
  <c r="AF326" i="15"/>
  <c r="AF327" i="15"/>
  <c r="AF328" i="15"/>
  <c r="AF329" i="15"/>
  <c r="AF330" i="15"/>
  <c r="AF331" i="15"/>
  <c r="AF332" i="15"/>
  <c r="AF333" i="15"/>
  <c r="AF334" i="15"/>
  <c r="AF335" i="15"/>
  <c r="AF336" i="15"/>
  <c r="AF337" i="15"/>
  <c r="AF338" i="15"/>
  <c r="AF339" i="15"/>
  <c r="AF340" i="15"/>
  <c r="AF341" i="15"/>
  <c r="AF342" i="15"/>
  <c r="AF343" i="15"/>
  <c r="AF344" i="15"/>
  <c r="AF345" i="15"/>
  <c r="AF346" i="15"/>
  <c r="AF347" i="15"/>
  <c r="AF348" i="15"/>
  <c r="AF349" i="15"/>
  <c r="AF350" i="15"/>
  <c r="AF351" i="15"/>
  <c r="AF352" i="15"/>
  <c r="AF353" i="15"/>
  <c r="AF354" i="15"/>
  <c r="AF355" i="15"/>
  <c r="AF356" i="15"/>
  <c r="AF357" i="15"/>
  <c r="AF358" i="15"/>
  <c r="AF359" i="15"/>
  <c r="AF360" i="15"/>
  <c r="AF361" i="15"/>
  <c r="AF362" i="15"/>
  <c r="AF363" i="15"/>
  <c r="AF364" i="15"/>
  <c r="AF365" i="15"/>
  <c r="AC93" i="8"/>
  <c r="AH2" i="8"/>
  <c r="AH3" i="8"/>
  <c r="AH4" i="8"/>
  <c r="AH5" i="8"/>
  <c r="AH8" i="8"/>
  <c r="AH9" i="8"/>
  <c r="AH12" i="8"/>
  <c r="AH13" i="8"/>
  <c r="AH14" i="8"/>
  <c r="AH15" i="8"/>
  <c r="AH16" i="8"/>
  <c r="AH17" i="8"/>
  <c r="AH18" i="8"/>
  <c r="AH21" i="8"/>
  <c r="AH22" i="8"/>
  <c r="AH25" i="8"/>
  <c r="AH26" i="8"/>
  <c r="AH27" i="8"/>
  <c r="AH28" i="8"/>
  <c r="AH29" i="8"/>
  <c r="AF87" i="8"/>
  <c r="AF91" i="8"/>
  <c r="AE2" i="8"/>
  <c r="AE3" i="8"/>
  <c r="AE4" i="8"/>
  <c r="AE5" i="8"/>
  <c r="AE8" i="8"/>
  <c r="AE9" i="8"/>
  <c r="AE12" i="8"/>
  <c r="AE13" i="8"/>
  <c r="AE14" i="8"/>
  <c r="AE15" i="8"/>
  <c r="AE16" i="8"/>
  <c r="AE17" i="8"/>
  <c r="AE18" i="8"/>
  <c r="AE21" i="8"/>
  <c r="AE22" i="8"/>
  <c r="AE25" i="8"/>
  <c r="AE26" i="8"/>
  <c r="AE27" i="8"/>
  <c r="AE28" i="8"/>
  <c r="AE29" i="8"/>
  <c r="AE30" i="8"/>
  <c r="AE31" i="8"/>
  <c r="AE34" i="8"/>
  <c r="AE35" i="8"/>
  <c r="AE38" i="8"/>
  <c r="AE39" i="8"/>
  <c r="AE40" i="8"/>
  <c r="AE41" i="8"/>
  <c r="AE42" i="8"/>
  <c r="AE43" i="8"/>
  <c r="AE44" i="8"/>
  <c r="AE47" i="8"/>
  <c r="AE48" i="8"/>
  <c r="AE51" i="8"/>
  <c r="AE52" i="8"/>
  <c r="AE53" i="8"/>
  <c r="AE54" i="8"/>
  <c r="AE55" i="8"/>
  <c r="AE56" i="8"/>
  <c r="AE57" i="8"/>
  <c r="AE60" i="8"/>
  <c r="AE61" i="8"/>
  <c r="AE64" i="8"/>
  <c r="AE65" i="8"/>
  <c r="AE66" i="8"/>
  <c r="AE67" i="8"/>
  <c r="AE68" i="8"/>
  <c r="AE69" i="8"/>
  <c r="AE70" i="8"/>
  <c r="AE73" i="8"/>
  <c r="AE74" i="8"/>
  <c r="AE77" i="8"/>
  <c r="AE78" i="8"/>
  <c r="AE79" i="8"/>
  <c r="AE80" i="8"/>
  <c r="AE81" i="8"/>
  <c r="AE82" i="8"/>
  <c r="AE83" i="8"/>
  <c r="AC86" i="8"/>
  <c r="AC87" i="8"/>
  <c r="AC90" i="8"/>
  <c r="AC91" i="8"/>
  <c r="AC92" i="8"/>
  <c r="AC94" i="8"/>
  <c r="AC95" i="8"/>
  <c r="AC96" i="8"/>
  <c r="AC99" i="8"/>
  <c r="AC100" i="8"/>
  <c r="AC103" i="8"/>
  <c r="AC104" i="8"/>
  <c r="AC105" i="8"/>
  <c r="AC106" i="8"/>
  <c r="AC107" i="8"/>
  <c r="AC108" i="8"/>
  <c r="AC109" i="8"/>
  <c r="AC112" i="8"/>
  <c r="AC113" i="8"/>
  <c r="AC116" i="8"/>
  <c r="AC117" i="8"/>
  <c r="AC118" i="8"/>
  <c r="AC119" i="8"/>
  <c r="AC120" i="8"/>
  <c r="AC121" i="8"/>
  <c r="AC122" i="8"/>
  <c r="AC125" i="8"/>
  <c r="AC126" i="8"/>
  <c r="AC129" i="8"/>
  <c r="AC130" i="8"/>
  <c r="AC131" i="8"/>
  <c r="AC132" i="8"/>
  <c r="AC133" i="8"/>
  <c r="AC134" i="8"/>
  <c r="AC135" i="8"/>
  <c r="AC138" i="8"/>
  <c r="AC139" i="8"/>
  <c r="AC142" i="8"/>
  <c r="AC143" i="8"/>
  <c r="AC144" i="8"/>
  <c r="AC145" i="8"/>
  <c r="AC146" i="8"/>
  <c r="AC147" i="8"/>
  <c r="AC148" i="8"/>
  <c r="AC151" i="8"/>
  <c r="AC152" i="8"/>
  <c r="AC155" i="8"/>
  <c r="AC156" i="8"/>
  <c r="AC157" i="8"/>
  <c r="AC158" i="8"/>
  <c r="AC159" i="8"/>
  <c r="AC160" i="8"/>
  <c r="AC161" i="8"/>
  <c r="AC164" i="8"/>
  <c r="AC165" i="8"/>
  <c r="AC168" i="8"/>
  <c r="AC169" i="8"/>
  <c r="AC170" i="8"/>
  <c r="AC171" i="8"/>
  <c r="AC172" i="8"/>
  <c r="AC173" i="8"/>
  <c r="AC174" i="8"/>
  <c r="AC177" i="8"/>
  <c r="AC178" i="8"/>
  <c r="AC181" i="8"/>
  <c r="AC182" i="8"/>
  <c r="AC183" i="8"/>
  <c r="AC184" i="8"/>
  <c r="AC185" i="8"/>
  <c r="AC186" i="8"/>
  <c r="AC187" i="8"/>
  <c r="AC190" i="8"/>
  <c r="AC191" i="8"/>
  <c r="AC194" i="8"/>
  <c r="AC195" i="8"/>
  <c r="AC196" i="8"/>
  <c r="AC197" i="8"/>
  <c r="AC198" i="8"/>
  <c r="AC199" i="8"/>
  <c r="AC200" i="8"/>
  <c r="AC203" i="8"/>
  <c r="AC204" i="8"/>
  <c r="AC207" i="8"/>
  <c r="AC208" i="8"/>
  <c r="AC209" i="8"/>
  <c r="AC210" i="8"/>
  <c r="AC211" i="8"/>
  <c r="AC212" i="8"/>
  <c r="AC213" i="8"/>
  <c r="AC216" i="8"/>
  <c r="AC217" i="8"/>
  <c r="AC220" i="8"/>
  <c r="AC221" i="8"/>
  <c r="AC222" i="8"/>
  <c r="AC223" i="8"/>
  <c r="AC224" i="8"/>
  <c r="AC225" i="8"/>
  <c r="AC226" i="8"/>
  <c r="AC229" i="8"/>
  <c r="AC230" i="8"/>
  <c r="AC233" i="8"/>
  <c r="AC234" i="8"/>
  <c r="AC235" i="8"/>
  <c r="AC236" i="8"/>
  <c r="AC237" i="8"/>
  <c r="AC238" i="8"/>
  <c r="AC239" i="8"/>
  <c r="AC242" i="8"/>
  <c r="AC243" i="8"/>
  <c r="AC246" i="8"/>
  <c r="AH30" i="8"/>
  <c r="AH31" i="8"/>
  <c r="AH34" i="8"/>
  <c r="AH35" i="8"/>
  <c r="AH38" i="8"/>
  <c r="AH39" i="8"/>
  <c r="AH40" i="8"/>
  <c r="AH41" i="8"/>
  <c r="AH42" i="8"/>
  <c r="AH43" i="8"/>
  <c r="AH44" i="8"/>
  <c r="AH47" i="8"/>
  <c r="AH48" i="8"/>
  <c r="AH51" i="8"/>
  <c r="AH52" i="8"/>
  <c r="AH53" i="8"/>
  <c r="AH54" i="8"/>
  <c r="AH55" i="8"/>
  <c r="AH56" i="8"/>
  <c r="AH57" i="8"/>
  <c r="AH60" i="8"/>
  <c r="AH61" i="8"/>
  <c r="AH64" i="8"/>
  <c r="AH65" i="8"/>
  <c r="AH66" i="8"/>
  <c r="AH67" i="8"/>
  <c r="AH68" i="8"/>
  <c r="AH69" i="8"/>
  <c r="AH70" i="8"/>
  <c r="AH73" i="8"/>
  <c r="AH74" i="8"/>
  <c r="AH77" i="8"/>
  <c r="AH78" i="8"/>
  <c r="AH79" i="8"/>
  <c r="AH80" i="8"/>
  <c r="AH81" i="8"/>
  <c r="AH82" i="8"/>
  <c r="AH83" i="8"/>
  <c r="AF86" i="8"/>
  <c r="AF90" i="8"/>
  <c r="AF92" i="8"/>
  <c r="AF93" i="8"/>
  <c r="AF94" i="8"/>
  <c r="AF95" i="8"/>
  <c r="AF96" i="8"/>
  <c r="AF99" i="8"/>
  <c r="AF100" i="8"/>
  <c r="AF103" i="8"/>
  <c r="AF104" i="8"/>
  <c r="AF105" i="8"/>
  <c r="AF106" i="8"/>
  <c r="AF107" i="8"/>
  <c r="AF108" i="8"/>
  <c r="AF109" i="8"/>
  <c r="AF112" i="8"/>
  <c r="AF113" i="8"/>
  <c r="AF116" i="8"/>
  <c r="AF117" i="8"/>
  <c r="AF118" i="8"/>
  <c r="AF119" i="8"/>
  <c r="AF120" i="8"/>
  <c r="AF121" i="8"/>
  <c r="AF122" i="8"/>
  <c r="AF125" i="8"/>
  <c r="AF126" i="8"/>
  <c r="AF129" i="8"/>
  <c r="AF130" i="8"/>
  <c r="AF131" i="8"/>
  <c r="AF132" i="8"/>
  <c r="AF133" i="8"/>
  <c r="AF134" i="8"/>
  <c r="AF135" i="8"/>
  <c r="AF138" i="8"/>
  <c r="AF139" i="8"/>
  <c r="AF142" i="8"/>
  <c r="AF143" i="8"/>
  <c r="AF144" i="8"/>
  <c r="AF145" i="8"/>
  <c r="AF146" i="8"/>
  <c r="AF147" i="8"/>
  <c r="AF148" i="8"/>
  <c r="AF151" i="8"/>
  <c r="AF152" i="8"/>
  <c r="AF155" i="8"/>
  <c r="AF156" i="8"/>
  <c r="AF157" i="8"/>
  <c r="AF158" i="8"/>
  <c r="AF159" i="8"/>
  <c r="AF160" i="8"/>
  <c r="AF161" i="8"/>
  <c r="AF164" i="8"/>
  <c r="AF165" i="8"/>
  <c r="AF168" i="8"/>
  <c r="AF169" i="8"/>
  <c r="AF170" i="8"/>
  <c r="AF171" i="8"/>
  <c r="AF172" i="8"/>
  <c r="AF173" i="8"/>
  <c r="AF174" i="8"/>
  <c r="AF177" i="8"/>
  <c r="AF178" i="8"/>
  <c r="AF181" i="8"/>
  <c r="AF182" i="8"/>
  <c r="AF183" i="8"/>
  <c r="AF184" i="8"/>
  <c r="AF185" i="8"/>
  <c r="AF186" i="8"/>
  <c r="AF187" i="8"/>
  <c r="AF190" i="8"/>
  <c r="AF191" i="8"/>
  <c r="AF194" i="8"/>
  <c r="AF195" i="8"/>
  <c r="AF196" i="8"/>
  <c r="AF197" i="8"/>
  <c r="AF198" i="8"/>
  <c r="AF199" i="8"/>
  <c r="AF200" i="8"/>
  <c r="AF203" i="8"/>
  <c r="AF204" i="8"/>
  <c r="AF207" i="8"/>
  <c r="AF208" i="8"/>
  <c r="AF209" i="8"/>
  <c r="AF210" i="8"/>
  <c r="AF211" i="8"/>
  <c r="AF212" i="8"/>
  <c r="AF213" i="8"/>
  <c r="AF216" i="8"/>
  <c r="AF217" i="8"/>
  <c r="AF220" i="8"/>
  <c r="AF221" i="8"/>
  <c r="AF222" i="8"/>
  <c r="AF223" i="8"/>
  <c r="AF224" i="8"/>
  <c r="AF225" i="8"/>
  <c r="AF226" i="8"/>
  <c r="AF229" i="8"/>
  <c r="AF230" i="8"/>
  <c r="AF233" i="8"/>
  <c r="AF234" i="8"/>
  <c r="AF235" i="8"/>
  <c r="AF236" i="8"/>
  <c r="AF237" i="8"/>
  <c r="AF238" i="8"/>
  <c r="AF239" i="8"/>
  <c r="AF242" i="8"/>
  <c r="AF243" i="8"/>
  <c r="AF246" i="8"/>
  <c r="AF247" i="8"/>
  <c r="AF248" i="8"/>
  <c r="AF249" i="8"/>
  <c r="AF250" i="8"/>
  <c r="AF251" i="8"/>
  <c r="AF252" i="8"/>
  <c r="AF255" i="8"/>
  <c r="AF256" i="8"/>
  <c r="AF259" i="8"/>
  <c r="AF260" i="8"/>
  <c r="AF261" i="8"/>
  <c r="AF262" i="8"/>
  <c r="AF263" i="8"/>
  <c r="AF264" i="8"/>
  <c r="AF265" i="8"/>
  <c r="AF268" i="8"/>
  <c r="AF269" i="8"/>
  <c r="AF272" i="8"/>
  <c r="AF273" i="8"/>
  <c r="AF274" i="8"/>
  <c r="AF275" i="8"/>
  <c r="AF276" i="8"/>
  <c r="AF277" i="8"/>
  <c r="AF278" i="8"/>
  <c r="AF281" i="8"/>
  <c r="AF282" i="8"/>
  <c r="AF285" i="8"/>
  <c r="AF286" i="8"/>
  <c r="AF287" i="8"/>
  <c r="AF288" i="8"/>
  <c r="AF289" i="8"/>
  <c r="AF290" i="8"/>
  <c r="AF291" i="8"/>
  <c r="AF294" i="8"/>
  <c r="AF295" i="8"/>
  <c r="AF298" i="8"/>
  <c r="AF299" i="8"/>
  <c r="AF300" i="8"/>
  <c r="AF301" i="8"/>
  <c r="AF302" i="8"/>
  <c r="AF303" i="8"/>
  <c r="AF304" i="8"/>
  <c r="AF307" i="8"/>
  <c r="AF308" i="8"/>
  <c r="AF311" i="8"/>
  <c r="AF312" i="8"/>
  <c r="AF313" i="8"/>
  <c r="AF314" i="8"/>
  <c r="AF315" i="8"/>
  <c r="AF316" i="8"/>
  <c r="AF317" i="8"/>
  <c r="AF320" i="8"/>
  <c r="AF321" i="8"/>
  <c r="AF324" i="8"/>
  <c r="AF325" i="8"/>
  <c r="AF326" i="8"/>
  <c r="AF327" i="8"/>
  <c r="AF328" i="8"/>
  <c r="AF329" i="8"/>
  <c r="AF330" i="8"/>
  <c r="AF333" i="8"/>
  <c r="AF334" i="8"/>
  <c r="AF337" i="8"/>
  <c r="AF338" i="8"/>
  <c r="AF339" i="8"/>
  <c r="AF340" i="8"/>
  <c r="AF341" i="8"/>
  <c r="AF342" i="8"/>
  <c r="AF343" i="8"/>
  <c r="AF346" i="8"/>
  <c r="AF347" i="8"/>
  <c r="AF350" i="8"/>
  <c r="AF351" i="8"/>
  <c r="AF352" i="8"/>
  <c r="AF353" i="8"/>
  <c r="AF354" i="8"/>
  <c r="AF355" i="8"/>
  <c r="AC337" i="8"/>
  <c r="AI2" i="8"/>
  <c r="AI3" i="8"/>
  <c r="AI9" i="8"/>
  <c r="AI14" i="8"/>
  <c r="AI15" i="8"/>
  <c r="AI17" i="8"/>
  <c r="AI18" i="8"/>
  <c r="AI22" i="8"/>
  <c r="AI25" i="8"/>
  <c r="AI26" i="8"/>
  <c r="AI27" i="8"/>
  <c r="AI30" i="8"/>
  <c r="AI31" i="8"/>
  <c r="AI34" i="8"/>
  <c r="AI35" i="8"/>
  <c r="AI38" i="8"/>
  <c r="AI39" i="8"/>
  <c r="AI41" i="8"/>
  <c r="AI42" i="8"/>
  <c r="AI43" i="8"/>
  <c r="AI47" i="8"/>
  <c r="AI51" i="8"/>
  <c r="AI54" i="8"/>
  <c r="AI55" i="8"/>
  <c r="AI57" i="8"/>
  <c r="AI65" i="8"/>
  <c r="AI66" i="8"/>
  <c r="AI67" i="8"/>
  <c r="AI70" i="8"/>
  <c r="AI73" i="8"/>
  <c r="AI74" i="8"/>
  <c r="AI78" i="8"/>
  <c r="AI79" i="8"/>
  <c r="AI81" i="8"/>
  <c r="AI82" i="8"/>
  <c r="AI83" i="8"/>
  <c r="AG86" i="8"/>
  <c r="AG87" i="8"/>
  <c r="AG90" i="8"/>
  <c r="AG91" i="8"/>
  <c r="AG92" i="8"/>
  <c r="AG93" i="8"/>
  <c r="AG94" i="8"/>
  <c r="AG95" i="8"/>
  <c r="AG96" i="8"/>
  <c r="AG99" i="8"/>
  <c r="AG100" i="8"/>
  <c r="AG103" i="8"/>
  <c r="AG104" i="8"/>
  <c r="AG105" i="8"/>
  <c r="AG106" i="8"/>
  <c r="AG107" i="8"/>
  <c r="AG108" i="8"/>
  <c r="AG109" i="8"/>
  <c r="AG112" i="8"/>
  <c r="AG113" i="8"/>
  <c r="AG116" i="8"/>
  <c r="AG117" i="8"/>
  <c r="AG118" i="8"/>
  <c r="AG119" i="8"/>
  <c r="AG120" i="8"/>
  <c r="AG121" i="8"/>
  <c r="AG122" i="8"/>
  <c r="AG125" i="8"/>
  <c r="AG126" i="8"/>
  <c r="AG129" i="8"/>
  <c r="AG130" i="8"/>
  <c r="AG131" i="8"/>
  <c r="AG132" i="8"/>
  <c r="AG133" i="8"/>
  <c r="AG134" i="8"/>
  <c r="AG135" i="8"/>
  <c r="AG138" i="8"/>
  <c r="AG139" i="8"/>
  <c r="AG142" i="8"/>
  <c r="AG143" i="8"/>
  <c r="AG144" i="8"/>
  <c r="AG145" i="8"/>
  <c r="AG146" i="8"/>
  <c r="AG147" i="8"/>
  <c r="AG148" i="8"/>
  <c r="AG151" i="8"/>
  <c r="AG152" i="8"/>
  <c r="AG155" i="8"/>
  <c r="AG156" i="8"/>
  <c r="AG157" i="8"/>
  <c r="AG158" i="8"/>
  <c r="AG159" i="8"/>
  <c r="AG160" i="8"/>
  <c r="AG161" i="8"/>
  <c r="AG164" i="8"/>
  <c r="AG165" i="8"/>
  <c r="AG168" i="8"/>
  <c r="AG169" i="8"/>
  <c r="AG170" i="8"/>
  <c r="AG171" i="8"/>
  <c r="AG172" i="8"/>
  <c r="AG173" i="8"/>
  <c r="AG174" i="8"/>
  <c r="AG177" i="8"/>
  <c r="AG178" i="8"/>
  <c r="AG181" i="8"/>
  <c r="AG182" i="8"/>
  <c r="AG183" i="8"/>
  <c r="AG184" i="8"/>
  <c r="AG185" i="8"/>
  <c r="AG186" i="8"/>
  <c r="AG187" i="8"/>
  <c r="AG190" i="8"/>
  <c r="AG191" i="8"/>
  <c r="AG194" i="8"/>
  <c r="AG195" i="8"/>
  <c r="AG196" i="8"/>
  <c r="AG197" i="8"/>
  <c r="AG198" i="8"/>
  <c r="AG199" i="8"/>
  <c r="AG200" i="8"/>
  <c r="AG203" i="8"/>
  <c r="AG204" i="8"/>
  <c r="AG207" i="8"/>
  <c r="AG208" i="8"/>
  <c r="AG209" i="8"/>
  <c r="AG210" i="8"/>
  <c r="AG211" i="8"/>
  <c r="AG212" i="8"/>
  <c r="AG213" i="8"/>
  <c r="AG216" i="8"/>
  <c r="AG217" i="8"/>
  <c r="AG220" i="8"/>
  <c r="AG221" i="8"/>
  <c r="AG222" i="8"/>
  <c r="AG223" i="8"/>
  <c r="AG224" i="8"/>
  <c r="AG225" i="8"/>
  <c r="AG226" i="8"/>
  <c r="AG229" i="8"/>
  <c r="AG230" i="8"/>
  <c r="AG233" i="8"/>
  <c r="AG234" i="8"/>
  <c r="AG235" i="8"/>
  <c r="AG236" i="8"/>
  <c r="AG237" i="8"/>
  <c r="AG238" i="8"/>
  <c r="AG239" i="8"/>
  <c r="AG242" i="8"/>
  <c r="AG243" i="8"/>
  <c r="AC247" i="8"/>
  <c r="AC248" i="8"/>
  <c r="AC249" i="8"/>
  <c r="AC250" i="8"/>
  <c r="AC251" i="8"/>
  <c r="AC252" i="8"/>
  <c r="AC255" i="8"/>
  <c r="AC256" i="8"/>
  <c r="AC259" i="8"/>
  <c r="AC260" i="8"/>
  <c r="AC261" i="8"/>
  <c r="AC262" i="8"/>
  <c r="AC263" i="8"/>
  <c r="AC264" i="8"/>
  <c r="AC265" i="8"/>
  <c r="AC268" i="8"/>
  <c r="AC269" i="8"/>
  <c r="AC272" i="8"/>
  <c r="AC273" i="8"/>
  <c r="AC274" i="8"/>
  <c r="AC275" i="8"/>
  <c r="AC276" i="8"/>
  <c r="AC277" i="8"/>
  <c r="AC278" i="8"/>
  <c r="AC281" i="8"/>
  <c r="AC282" i="8"/>
  <c r="AC285" i="8"/>
  <c r="AC286" i="8"/>
  <c r="AC287" i="8"/>
  <c r="AC288" i="8"/>
  <c r="AC289" i="8"/>
  <c r="AC290" i="8"/>
  <c r="AC291" i="8"/>
  <c r="AC294" i="8"/>
  <c r="AC295" i="8"/>
  <c r="AC298" i="8"/>
  <c r="AC299" i="8"/>
  <c r="AC300" i="8"/>
  <c r="AC301" i="8"/>
  <c r="AC302" i="8"/>
  <c r="AC303" i="8"/>
  <c r="AC304" i="8"/>
  <c r="AC307" i="8"/>
  <c r="AC308" i="8"/>
  <c r="AC311" i="8"/>
  <c r="AC312" i="8"/>
  <c r="AC313" i="8"/>
  <c r="AC314" i="8"/>
  <c r="AC315" i="8"/>
  <c r="AC316" i="8"/>
  <c r="AC317" i="8"/>
  <c r="AC320" i="8"/>
  <c r="AC321" i="8"/>
  <c r="AC324" i="8"/>
  <c r="AC325" i="8"/>
  <c r="AC326" i="8"/>
  <c r="AC327" i="8"/>
  <c r="AC328" i="8"/>
  <c r="AC329" i="8"/>
  <c r="AC330" i="8"/>
  <c r="AC333" i="8"/>
  <c r="AC334" i="8"/>
  <c r="AC353" i="8"/>
  <c r="AD203" i="8"/>
  <c r="AD204" i="8"/>
  <c r="AD207" i="8"/>
  <c r="AD208" i="8"/>
  <c r="AD209" i="8"/>
  <c r="AD210" i="8"/>
  <c r="AD211" i="8"/>
  <c r="AD212" i="8"/>
  <c r="AD213" i="8"/>
  <c r="AD216" i="8"/>
  <c r="AD217" i="8"/>
  <c r="AD220" i="8"/>
  <c r="AD221" i="8"/>
  <c r="AD222" i="8"/>
  <c r="AD223" i="8"/>
  <c r="AD224" i="8"/>
  <c r="AD225" i="8"/>
  <c r="AD226" i="8"/>
  <c r="AD229" i="8"/>
  <c r="AD230" i="8"/>
  <c r="AD233" i="8"/>
  <c r="AD234" i="8"/>
  <c r="AD235" i="8"/>
  <c r="AD236" i="8"/>
  <c r="AD237" i="8"/>
  <c r="AD238" i="8"/>
  <c r="AD239" i="8"/>
  <c r="AD242" i="8"/>
  <c r="AD243" i="8"/>
  <c r="AD246" i="8"/>
  <c r="AD247" i="8"/>
  <c r="AD248" i="8"/>
  <c r="AD249" i="8"/>
  <c r="AD250" i="8"/>
  <c r="AD251" i="8"/>
  <c r="AD252" i="8"/>
  <c r="AD255" i="8"/>
  <c r="AD256" i="8"/>
  <c r="AD259" i="8"/>
  <c r="AD260" i="8"/>
  <c r="AD261" i="8"/>
  <c r="AD262" i="8"/>
  <c r="AD263" i="8"/>
  <c r="AD264" i="8"/>
  <c r="AD265" i="8"/>
  <c r="AD268" i="8"/>
  <c r="AD269" i="8"/>
  <c r="AD272" i="8"/>
  <c r="AD273" i="8"/>
  <c r="AD274" i="8"/>
  <c r="AD275" i="8"/>
  <c r="AD276" i="8"/>
  <c r="AD277" i="8"/>
  <c r="AD278" i="8"/>
  <c r="AD281" i="8"/>
  <c r="AD282" i="8"/>
  <c r="AD285" i="8"/>
  <c r="AD286" i="8"/>
  <c r="AD287" i="8"/>
  <c r="AD288" i="8"/>
  <c r="AD289" i="8"/>
  <c r="AD290" i="8"/>
  <c r="AD291" i="8"/>
  <c r="AD294" i="8"/>
  <c r="AD295" i="8"/>
  <c r="AD298" i="8"/>
  <c r="AD299" i="8"/>
  <c r="AD300" i="8"/>
  <c r="AD301" i="8"/>
  <c r="AD302" i="8"/>
  <c r="AD303" i="8"/>
  <c r="AD304" i="8"/>
  <c r="AD307" i="8"/>
  <c r="AD308" i="8"/>
  <c r="AD311" i="8"/>
  <c r="AD312" i="8"/>
  <c r="AD313" i="8"/>
  <c r="AD314" i="8"/>
  <c r="AD315" i="8"/>
  <c r="AD316" i="8"/>
  <c r="AD317" i="8"/>
  <c r="AD320" i="8"/>
  <c r="AG246" i="8"/>
  <c r="AG247" i="8"/>
  <c r="AG248" i="8"/>
  <c r="AG249" i="8"/>
  <c r="AG250" i="8"/>
  <c r="AG251" i="8"/>
  <c r="AG252" i="8"/>
  <c r="AG255" i="8"/>
  <c r="AG256" i="8"/>
  <c r="AG259" i="8"/>
  <c r="AG260" i="8"/>
  <c r="AG261" i="8"/>
  <c r="AG262" i="8"/>
  <c r="AG263" i="8"/>
  <c r="AG264" i="8"/>
  <c r="AG265" i="8"/>
  <c r="AG268" i="8"/>
  <c r="AG269" i="8"/>
  <c r="AG272" i="8"/>
  <c r="AG273" i="8"/>
  <c r="AG274" i="8"/>
  <c r="AG275" i="8"/>
  <c r="AG276" i="8"/>
  <c r="AG277" i="8"/>
  <c r="AG278" i="8"/>
  <c r="AG281" i="8"/>
  <c r="AG282" i="8"/>
  <c r="AG285" i="8"/>
  <c r="AG286" i="8"/>
  <c r="AG287" i="8"/>
  <c r="AG288" i="8"/>
  <c r="AG289" i="8"/>
  <c r="AG290" i="8"/>
  <c r="AG291" i="8"/>
  <c r="AG294" i="8"/>
  <c r="AG295" i="8"/>
  <c r="AG298" i="8"/>
  <c r="AG299" i="8"/>
  <c r="AG300" i="8"/>
  <c r="AG301" i="8"/>
  <c r="AG302" i="8"/>
  <c r="AG303" i="8"/>
  <c r="AG304" i="8"/>
  <c r="AG307" i="8"/>
  <c r="AG308" i="8"/>
  <c r="AG311" i="8"/>
  <c r="AG312" i="8"/>
  <c r="AG313" i="8"/>
  <c r="AG314" i="8"/>
  <c r="AG315" i="8"/>
  <c r="AG316" i="8"/>
  <c r="AG317" i="8"/>
  <c r="AG320" i="8"/>
  <c r="AG321" i="8"/>
  <c r="AG324" i="8"/>
  <c r="AG325" i="8"/>
  <c r="AG326" i="8"/>
  <c r="AG327" i="8"/>
  <c r="AG328" i="8"/>
  <c r="AH268" i="8"/>
  <c r="AH269" i="8"/>
  <c r="AH273" i="8"/>
  <c r="AH274" i="8"/>
  <c r="AH275" i="8"/>
  <c r="AH276" i="8"/>
  <c r="AH277" i="8"/>
  <c r="AH278" i="8"/>
  <c r="AH281" i="8"/>
  <c r="AH282" i="8"/>
  <c r="AH285" i="8"/>
  <c r="AH286" i="8"/>
  <c r="AH287" i="8"/>
  <c r="AH288" i="8"/>
  <c r="AH289" i="8"/>
  <c r="AH290" i="8"/>
  <c r="AH291" i="8"/>
  <c r="AH294" i="8"/>
  <c r="AH295" i="8"/>
  <c r="AH298" i="8"/>
  <c r="AH299" i="8"/>
  <c r="AH300" i="8"/>
  <c r="AH301" i="8"/>
  <c r="AH302" i="8"/>
  <c r="AH303" i="8"/>
  <c r="AH304" i="8"/>
  <c r="AH307" i="8"/>
  <c r="AH308" i="8"/>
  <c r="AH311" i="8"/>
  <c r="AH312" i="8"/>
  <c r="AH313" i="8"/>
  <c r="AH314" i="8"/>
  <c r="AH315" i="8"/>
  <c r="AH316" i="8"/>
  <c r="AH317" i="8"/>
  <c r="AH320" i="8"/>
  <c r="AH321" i="8"/>
  <c r="AH324" i="8"/>
  <c r="AH325" i="8"/>
  <c r="AH326" i="8"/>
  <c r="AH327" i="8"/>
  <c r="AH328" i="8"/>
  <c r="AG329" i="8"/>
  <c r="AG330" i="8"/>
  <c r="AG333" i="8"/>
  <c r="AG334" i="8"/>
  <c r="AG337" i="8"/>
  <c r="AG338" i="8"/>
  <c r="AG339" i="8"/>
  <c r="AG340" i="8"/>
  <c r="AG341" i="8"/>
  <c r="AG342" i="8"/>
  <c r="AG343" i="8"/>
  <c r="AG346" i="8"/>
  <c r="AG347" i="8"/>
  <c r="AG350" i="8"/>
  <c r="AG351" i="8"/>
  <c r="AG352" i="8"/>
  <c r="AG353" i="8"/>
  <c r="AG354" i="8"/>
  <c r="AG355" i="8"/>
  <c r="AG356" i="8"/>
  <c r="AG359" i="8"/>
  <c r="AG360" i="8"/>
  <c r="AG363" i="8"/>
  <c r="AG364" i="8"/>
  <c r="AG365" i="8"/>
  <c r="AH338" i="8"/>
  <c r="AH339" i="8"/>
  <c r="AH340" i="8"/>
  <c r="AH341" i="8"/>
  <c r="AH342" i="8"/>
  <c r="AH343" i="8"/>
  <c r="AH346" i="8"/>
  <c r="AH347" i="8"/>
  <c r="AH350" i="8"/>
  <c r="AH351" i="8"/>
  <c r="AH352" i="8"/>
  <c r="AH353" i="8"/>
  <c r="AH354" i="8"/>
  <c r="AH355" i="8"/>
  <c r="AH356" i="8"/>
  <c r="AH359" i="8"/>
  <c r="AH360" i="8"/>
  <c r="AH363" i="8"/>
  <c r="AH364" i="8"/>
  <c r="AH365" i="8"/>
  <c r="AC338" i="8"/>
  <c r="AC339" i="8"/>
  <c r="AC340" i="8"/>
  <c r="AC341" i="8"/>
  <c r="AC342" i="8"/>
  <c r="AC343" i="8"/>
  <c r="AC346" i="8"/>
  <c r="AC347" i="8"/>
  <c r="AC350" i="8"/>
  <c r="AC351" i="8"/>
  <c r="AC352" i="8"/>
  <c r="AC354" i="8"/>
  <c r="AC355" i="8"/>
  <c r="AC356" i="8"/>
  <c r="AC359" i="8"/>
  <c r="AC360" i="8"/>
  <c r="AC363" i="8"/>
  <c r="AC364" i="8"/>
  <c r="AC365" i="8"/>
  <c r="AD321" i="8"/>
  <c r="AD324" i="8"/>
  <c r="AD325" i="8"/>
  <c r="AD326" i="8"/>
  <c r="AD327" i="8"/>
  <c r="AD328" i="8"/>
  <c r="AD329" i="8"/>
  <c r="AD330" i="8"/>
  <c r="AD333" i="8"/>
  <c r="AD334" i="8"/>
  <c r="AD337" i="8"/>
  <c r="AD338" i="8"/>
  <c r="AD339" i="8"/>
  <c r="AD340" i="8"/>
  <c r="AD341" i="8"/>
  <c r="AD342" i="8"/>
  <c r="AD343" i="8"/>
  <c r="AD346" i="8"/>
  <c r="AD347" i="8"/>
  <c r="AD350" i="8"/>
  <c r="AD351" i="8"/>
  <c r="AD352" i="8"/>
  <c r="AD353" i="8"/>
  <c r="AD354" i="8"/>
  <c r="AD355" i="8"/>
  <c r="AD356" i="8"/>
  <c r="AD359" i="8"/>
  <c r="AD360" i="8"/>
  <c r="AD363" i="8"/>
  <c r="AD364" i="8"/>
  <c r="AD365" i="8"/>
  <c r="I359" i="5" l="1"/>
  <c r="J359" i="5"/>
  <c r="K359" i="5"/>
  <c r="L359" i="5"/>
  <c r="M359" i="5"/>
  <c r="N359" i="5"/>
  <c r="O359" i="5"/>
  <c r="P359" i="5"/>
  <c r="H359" i="5"/>
  <c r="I346" i="5"/>
  <c r="J346" i="5"/>
  <c r="K346" i="5"/>
  <c r="L346" i="5"/>
  <c r="M346" i="5"/>
  <c r="N346" i="5"/>
  <c r="O346" i="5"/>
  <c r="P346" i="5"/>
  <c r="H346" i="5"/>
  <c r="I333" i="5"/>
  <c r="J333" i="5"/>
  <c r="K333" i="5"/>
  <c r="L333" i="5"/>
  <c r="M333" i="5"/>
  <c r="N333" i="5"/>
  <c r="O333" i="5"/>
  <c r="P333" i="5"/>
  <c r="H333" i="5"/>
  <c r="I320" i="5"/>
  <c r="J320" i="5"/>
  <c r="K320" i="5"/>
  <c r="L320" i="5"/>
  <c r="M320" i="5"/>
  <c r="N320" i="5"/>
  <c r="O320" i="5"/>
  <c r="P320" i="5"/>
  <c r="H320" i="5"/>
  <c r="P307" i="5"/>
  <c r="O307" i="5"/>
  <c r="N307" i="5"/>
  <c r="M307" i="5"/>
  <c r="L307" i="5"/>
  <c r="K307" i="5"/>
  <c r="J307" i="5"/>
  <c r="I307" i="5"/>
  <c r="H314" i="5"/>
  <c r="I314" i="5"/>
  <c r="J314" i="5"/>
  <c r="K314" i="5"/>
  <c r="L314" i="5"/>
  <c r="M314" i="5"/>
  <c r="N314" i="5"/>
  <c r="O314" i="5"/>
  <c r="P314" i="5"/>
  <c r="H307" i="5"/>
  <c r="I294" i="5"/>
  <c r="J294" i="5"/>
  <c r="K294" i="5"/>
  <c r="L294" i="5"/>
  <c r="M294" i="5"/>
  <c r="N294" i="5"/>
  <c r="O294" i="5"/>
  <c r="P294" i="5"/>
  <c r="H294" i="5"/>
  <c r="I281" i="5"/>
  <c r="J281" i="5"/>
  <c r="K281" i="5"/>
  <c r="L281" i="5"/>
  <c r="M281" i="5"/>
  <c r="N281" i="5"/>
  <c r="O281" i="5"/>
  <c r="P281" i="5"/>
  <c r="H281" i="5"/>
  <c r="I268" i="5"/>
  <c r="J268" i="5"/>
  <c r="K268" i="5"/>
  <c r="L268" i="5"/>
  <c r="M268" i="5"/>
  <c r="N268" i="5"/>
  <c r="O268" i="5"/>
  <c r="P268" i="5"/>
  <c r="H268" i="5"/>
  <c r="I255" i="5"/>
  <c r="J255" i="5"/>
  <c r="K255" i="5"/>
  <c r="L255" i="5"/>
  <c r="M255" i="5"/>
  <c r="N255" i="5"/>
  <c r="O255" i="5"/>
  <c r="P255" i="5"/>
  <c r="H255" i="5"/>
  <c r="I242" i="5"/>
  <c r="J242" i="5"/>
  <c r="K242" i="5"/>
  <c r="L242" i="5"/>
  <c r="M242" i="5"/>
  <c r="N242" i="5"/>
  <c r="O242" i="5"/>
  <c r="P242" i="5"/>
  <c r="H242" i="5"/>
  <c r="I229" i="5"/>
  <c r="J229" i="5"/>
  <c r="K229" i="5"/>
  <c r="L229" i="5"/>
  <c r="M229" i="5"/>
  <c r="N229" i="5"/>
  <c r="O229" i="5"/>
  <c r="P229" i="5"/>
  <c r="H229" i="5"/>
  <c r="I216" i="5"/>
  <c r="J216" i="5"/>
  <c r="K216" i="5"/>
  <c r="L216" i="5"/>
  <c r="M216" i="5"/>
  <c r="N216" i="5"/>
  <c r="O216" i="5"/>
  <c r="P216" i="5"/>
  <c r="H216" i="5"/>
  <c r="I203" i="5" l="1"/>
  <c r="J203" i="5"/>
  <c r="K203" i="5"/>
  <c r="L203" i="5"/>
  <c r="M203" i="5"/>
  <c r="N203" i="5"/>
  <c r="O203" i="5"/>
  <c r="P203" i="5"/>
  <c r="H203" i="5"/>
  <c r="I190" i="5"/>
  <c r="J190" i="5"/>
  <c r="K190" i="5"/>
  <c r="L190" i="5"/>
  <c r="M190" i="5"/>
  <c r="N190" i="5"/>
  <c r="O190" i="5"/>
  <c r="P190" i="5"/>
  <c r="H190" i="5"/>
  <c r="I177" i="5"/>
  <c r="J177" i="5"/>
  <c r="K177" i="5"/>
  <c r="L177" i="5"/>
  <c r="M177" i="5"/>
  <c r="N177" i="5"/>
  <c r="O177" i="5"/>
  <c r="P177" i="5"/>
  <c r="H177" i="5"/>
  <c r="I164" i="5"/>
  <c r="J164" i="5"/>
  <c r="K164" i="5"/>
  <c r="L164" i="5"/>
  <c r="M164" i="5"/>
  <c r="N164" i="5"/>
  <c r="O164" i="5"/>
  <c r="P164" i="5"/>
  <c r="H164" i="5"/>
  <c r="I151" i="5"/>
  <c r="J151" i="5"/>
  <c r="K151" i="5"/>
  <c r="L151" i="5"/>
  <c r="M151" i="5"/>
  <c r="N151" i="5"/>
  <c r="O151" i="5"/>
  <c r="P151" i="5"/>
  <c r="H151" i="5"/>
  <c r="I138" i="5"/>
  <c r="J138" i="5"/>
  <c r="K138" i="5"/>
  <c r="L138" i="5"/>
  <c r="M138" i="5"/>
  <c r="N138" i="5"/>
  <c r="O138" i="5"/>
  <c r="P138" i="5"/>
  <c r="H138" i="5"/>
  <c r="I125" i="5"/>
  <c r="J125" i="5"/>
  <c r="K125" i="5"/>
  <c r="L125" i="5"/>
  <c r="M125" i="5"/>
  <c r="N125" i="5"/>
  <c r="O125" i="5"/>
  <c r="P125" i="5"/>
  <c r="H125" i="5"/>
  <c r="I112" i="5"/>
  <c r="J112" i="5"/>
  <c r="K112" i="5"/>
  <c r="L112" i="5"/>
  <c r="M112" i="5"/>
  <c r="N112" i="5"/>
  <c r="O112" i="5"/>
  <c r="P112" i="5"/>
  <c r="H112" i="5"/>
  <c r="I99" i="5"/>
  <c r="J99" i="5"/>
  <c r="K99" i="5"/>
  <c r="L99" i="5"/>
  <c r="M99" i="5"/>
  <c r="N99" i="5"/>
  <c r="O99" i="5"/>
  <c r="P99" i="5"/>
  <c r="H99" i="5"/>
  <c r="I86" i="5"/>
  <c r="J86" i="5"/>
  <c r="K86" i="5"/>
  <c r="L86" i="5"/>
  <c r="M86" i="5"/>
  <c r="N86" i="5"/>
  <c r="O86" i="5"/>
  <c r="P86" i="5"/>
  <c r="H86" i="5"/>
  <c r="I73" i="5"/>
  <c r="J73" i="5"/>
  <c r="K73" i="5"/>
  <c r="L73" i="5"/>
  <c r="M73" i="5"/>
  <c r="N73" i="5"/>
  <c r="O73" i="5"/>
  <c r="P73" i="5"/>
  <c r="H73" i="5"/>
  <c r="I60" i="5"/>
  <c r="J60" i="5"/>
  <c r="K60" i="5"/>
  <c r="L60" i="5"/>
  <c r="M60" i="5"/>
  <c r="N60" i="5"/>
  <c r="O60" i="5"/>
  <c r="P60" i="5"/>
  <c r="H60" i="5"/>
  <c r="I47" i="5"/>
  <c r="J47" i="5"/>
  <c r="K47" i="5"/>
  <c r="L47" i="5"/>
  <c r="M47" i="5"/>
  <c r="N47" i="5"/>
  <c r="O47" i="5"/>
  <c r="P47" i="5"/>
  <c r="H47" i="5"/>
  <c r="I34" i="5"/>
  <c r="J34" i="5"/>
  <c r="K34" i="5"/>
  <c r="L34" i="5"/>
  <c r="M34" i="5"/>
  <c r="N34" i="5"/>
  <c r="O34" i="5"/>
  <c r="P34" i="5"/>
  <c r="H34" i="5"/>
  <c r="I21" i="5"/>
  <c r="J21" i="5"/>
  <c r="K21" i="5"/>
  <c r="L21" i="5"/>
  <c r="M21" i="5"/>
  <c r="N21" i="5"/>
  <c r="O21" i="5"/>
  <c r="P21" i="5"/>
  <c r="H21" i="5"/>
  <c r="I354" i="5"/>
  <c r="J354" i="5"/>
  <c r="K354" i="5"/>
  <c r="L354" i="5"/>
  <c r="M354" i="5"/>
  <c r="N354" i="5"/>
  <c r="O354" i="5"/>
  <c r="P354" i="5"/>
  <c r="H354" i="5"/>
  <c r="I341" i="5"/>
  <c r="J341" i="5"/>
  <c r="K341" i="5"/>
  <c r="L341" i="5"/>
  <c r="M341" i="5"/>
  <c r="N341" i="5"/>
  <c r="O341" i="5"/>
  <c r="P341" i="5"/>
  <c r="H341" i="5"/>
  <c r="I328" i="5"/>
  <c r="J328" i="5"/>
  <c r="K328" i="5"/>
  <c r="L328" i="5"/>
  <c r="M328" i="5"/>
  <c r="N328" i="5"/>
  <c r="O328" i="5"/>
  <c r="P328" i="5"/>
  <c r="H328" i="5"/>
  <c r="P315" i="5"/>
  <c r="O315" i="5"/>
  <c r="N315" i="5"/>
  <c r="M315" i="5"/>
  <c r="L315" i="5"/>
  <c r="K315" i="5"/>
  <c r="J315" i="5"/>
  <c r="I315" i="5"/>
  <c r="H315" i="5"/>
  <c r="I302" i="5"/>
  <c r="J302" i="5"/>
  <c r="K302" i="5"/>
  <c r="L302" i="5"/>
  <c r="M302" i="5"/>
  <c r="N302" i="5"/>
  <c r="O302" i="5"/>
  <c r="P302" i="5"/>
  <c r="H302" i="5"/>
  <c r="I289" i="5"/>
  <c r="J289" i="5"/>
  <c r="K289" i="5"/>
  <c r="L289" i="5"/>
  <c r="M289" i="5"/>
  <c r="N289" i="5"/>
  <c r="O289" i="5"/>
  <c r="P289" i="5"/>
  <c r="H289" i="5"/>
  <c r="I276" i="5"/>
  <c r="J276" i="5"/>
  <c r="K276" i="5"/>
  <c r="L276" i="5"/>
  <c r="M276" i="5"/>
  <c r="N276" i="5"/>
  <c r="O276" i="5"/>
  <c r="P276" i="5"/>
  <c r="H276" i="5"/>
  <c r="I263" i="5"/>
  <c r="J263" i="5"/>
  <c r="K263" i="5"/>
  <c r="L263" i="5"/>
  <c r="M263" i="5"/>
  <c r="N263" i="5"/>
  <c r="O263" i="5"/>
  <c r="P263" i="5"/>
  <c r="H263" i="5"/>
  <c r="I250" i="5"/>
  <c r="J250" i="5"/>
  <c r="K250" i="5"/>
  <c r="L250" i="5"/>
  <c r="M250" i="5"/>
  <c r="N250" i="5"/>
  <c r="O250" i="5"/>
  <c r="P250" i="5"/>
  <c r="H250" i="5"/>
  <c r="I237" i="5"/>
  <c r="J237" i="5"/>
  <c r="K237" i="5"/>
  <c r="L237" i="5"/>
  <c r="M237" i="5"/>
  <c r="N237" i="5"/>
  <c r="O237" i="5"/>
  <c r="P237" i="5"/>
  <c r="H237" i="5"/>
  <c r="I224" i="5"/>
  <c r="J224" i="5"/>
  <c r="K224" i="5"/>
  <c r="L224" i="5"/>
  <c r="M224" i="5"/>
  <c r="N224" i="5"/>
  <c r="O224" i="5"/>
  <c r="P224" i="5"/>
  <c r="H224" i="5"/>
  <c r="I211" i="5"/>
  <c r="J211" i="5"/>
  <c r="K211" i="5"/>
  <c r="L211" i="5"/>
  <c r="M211" i="5"/>
  <c r="N211" i="5"/>
  <c r="O211" i="5"/>
  <c r="P211" i="5"/>
  <c r="H211" i="5"/>
  <c r="I198" i="5"/>
  <c r="J198" i="5"/>
  <c r="K198" i="5"/>
  <c r="L198" i="5"/>
  <c r="M198" i="5"/>
  <c r="N198" i="5"/>
  <c r="O198" i="5"/>
  <c r="P198" i="5"/>
  <c r="H198" i="5"/>
  <c r="I185" i="5"/>
  <c r="J185" i="5"/>
  <c r="K185" i="5"/>
  <c r="L185" i="5"/>
  <c r="M185" i="5"/>
  <c r="N185" i="5"/>
  <c r="O185" i="5"/>
  <c r="P185" i="5"/>
  <c r="H185" i="5"/>
  <c r="P172" i="5"/>
  <c r="O172" i="5"/>
  <c r="N172" i="5"/>
  <c r="M172" i="5"/>
  <c r="L172" i="5"/>
  <c r="K172" i="5"/>
  <c r="J172" i="5"/>
  <c r="I172" i="5"/>
  <c r="H172" i="5"/>
  <c r="I159" i="5"/>
  <c r="J159" i="5"/>
  <c r="K159" i="5"/>
  <c r="L159" i="5"/>
  <c r="M159" i="5"/>
  <c r="N159" i="5"/>
  <c r="O159" i="5"/>
  <c r="P159" i="5"/>
  <c r="H159" i="5"/>
  <c r="I146" i="5"/>
  <c r="J146" i="5"/>
  <c r="K146" i="5"/>
  <c r="L146" i="5"/>
  <c r="M146" i="5"/>
  <c r="N146" i="5"/>
  <c r="O146" i="5"/>
  <c r="P146" i="5"/>
  <c r="H146" i="5"/>
  <c r="I133" i="5"/>
  <c r="J133" i="5"/>
  <c r="K133" i="5"/>
  <c r="L133" i="5"/>
  <c r="M133" i="5"/>
  <c r="N133" i="5"/>
  <c r="O133" i="5"/>
  <c r="P133" i="5"/>
  <c r="H133" i="5"/>
  <c r="I120" i="5"/>
  <c r="J120" i="5"/>
  <c r="K120" i="5"/>
  <c r="L120" i="5"/>
  <c r="M120" i="5"/>
  <c r="N120" i="5"/>
  <c r="O120" i="5"/>
  <c r="P120" i="5"/>
  <c r="H120" i="5"/>
  <c r="I107" i="5"/>
  <c r="J107" i="5"/>
  <c r="K107" i="5"/>
  <c r="L107" i="5"/>
  <c r="M107" i="5"/>
  <c r="N107" i="5"/>
  <c r="O107" i="5"/>
  <c r="P107" i="5"/>
  <c r="H107" i="5"/>
  <c r="I94" i="5"/>
  <c r="J94" i="5"/>
  <c r="K94" i="5"/>
  <c r="L94" i="5"/>
  <c r="M94" i="5"/>
  <c r="N94" i="5"/>
  <c r="O94" i="5"/>
  <c r="P94" i="5"/>
  <c r="H94" i="5"/>
  <c r="I81" i="5"/>
  <c r="J81" i="5"/>
  <c r="K81" i="5"/>
  <c r="L81" i="5"/>
  <c r="M81" i="5"/>
  <c r="N81" i="5"/>
  <c r="O81" i="5"/>
  <c r="P81" i="5"/>
  <c r="H81" i="5"/>
  <c r="I68" i="5"/>
  <c r="J68" i="5"/>
  <c r="K68" i="5"/>
  <c r="L68" i="5"/>
  <c r="M68" i="5"/>
  <c r="N68" i="5"/>
  <c r="O68" i="5"/>
  <c r="P68" i="5"/>
  <c r="H68" i="5"/>
  <c r="P55" i="5"/>
  <c r="O55" i="5"/>
  <c r="N55" i="5"/>
  <c r="M55" i="5"/>
  <c r="L55" i="5"/>
  <c r="K55" i="5"/>
  <c r="J55" i="5"/>
  <c r="I55" i="5"/>
  <c r="H55" i="5"/>
  <c r="I42" i="5"/>
  <c r="J42" i="5"/>
  <c r="K42" i="5"/>
  <c r="L42" i="5"/>
  <c r="M42" i="5"/>
  <c r="N42" i="5"/>
  <c r="O42" i="5"/>
  <c r="P42" i="5"/>
  <c r="H42" i="5"/>
  <c r="I29" i="5"/>
  <c r="J29" i="5"/>
  <c r="K29" i="5"/>
  <c r="L29" i="5"/>
  <c r="M29" i="5"/>
  <c r="N29" i="5"/>
  <c r="O29" i="5"/>
  <c r="P29" i="5"/>
  <c r="H29" i="5"/>
  <c r="I16" i="5"/>
  <c r="J16" i="5"/>
  <c r="K16" i="5"/>
  <c r="L16" i="5"/>
  <c r="M16" i="5"/>
  <c r="N16" i="5"/>
  <c r="O16" i="5"/>
  <c r="P16" i="5"/>
  <c r="H16" i="5"/>
  <c r="I67" i="5"/>
  <c r="J67" i="5"/>
  <c r="K67" i="5"/>
  <c r="L67" i="5"/>
  <c r="M67" i="5"/>
  <c r="N67" i="5"/>
  <c r="O67" i="5"/>
  <c r="P67" i="5"/>
  <c r="I80" i="5"/>
  <c r="J80" i="5"/>
  <c r="K80" i="5"/>
  <c r="L80" i="5"/>
  <c r="M80" i="5"/>
  <c r="N80" i="5"/>
  <c r="O80" i="5"/>
  <c r="P80" i="5"/>
  <c r="I93" i="5"/>
  <c r="J93" i="5"/>
  <c r="K93" i="5"/>
  <c r="L93" i="5"/>
  <c r="M93" i="5"/>
  <c r="N93" i="5"/>
  <c r="O93" i="5"/>
  <c r="P93" i="5"/>
  <c r="I106" i="5"/>
  <c r="J106" i="5"/>
  <c r="K106" i="5"/>
  <c r="L106" i="5"/>
  <c r="M106" i="5"/>
  <c r="N106" i="5"/>
  <c r="O106" i="5"/>
  <c r="P106" i="5"/>
  <c r="I119" i="5"/>
  <c r="J119" i="5"/>
  <c r="K119" i="5"/>
  <c r="L119" i="5"/>
  <c r="M119" i="5"/>
  <c r="N119" i="5"/>
  <c r="O119" i="5"/>
  <c r="P119" i="5"/>
  <c r="I132" i="5"/>
  <c r="J132" i="5"/>
  <c r="K132" i="5"/>
  <c r="L132" i="5"/>
  <c r="M132" i="5"/>
  <c r="N132" i="5"/>
  <c r="O132" i="5"/>
  <c r="P132" i="5"/>
  <c r="I145" i="5"/>
  <c r="J145" i="5"/>
  <c r="K145" i="5"/>
  <c r="L145" i="5"/>
  <c r="M145" i="5"/>
  <c r="N145" i="5"/>
  <c r="O145" i="5"/>
  <c r="P145" i="5"/>
  <c r="I158" i="5"/>
  <c r="J158" i="5"/>
  <c r="K158" i="5"/>
  <c r="L158" i="5"/>
  <c r="M158" i="5"/>
  <c r="N158" i="5"/>
  <c r="O158" i="5"/>
  <c r="P158" i="5"/>
  <c r="I171" i="5"/>
  <c r="J171" i="5"/>
  <c r="K171" i="5"/>
  <c r="L171" i="5"/>
  <c r="M171" i="5"/>
  <c r="N171" i="5"/>
  <c r="O171" i="5"/>
  <c r="P171" i="5"/>
  <c r="I184" i="5"/>
  <c r="J184" i="5"/>
  <c r="K184" i="5"/>
  <c r="L184" i="5"/>
  <c r="M184" i="5"/>
  <c r="N184" i="5"/>
  <c r="O184" i="5"/>
  <c r="P184" i="5"/>
  <c r="P197" i="5"/>
  <c r="O197" i="5"/>
  <c r="N197" i="5"/>
  <c r="M197" i="5"/>
  <c r="L197" i="5"/>
  <c r="K197" i="5"/>
  <c r="J197" i="5"/>
  <c r="I197" i="5"/>
  <c r="I210" i="5"/>
  <c r="J210" i="5"/>
  <c r="K210" i="5"/>
  <c r="L210" i="5"/>
  <c r="M210" i="5"/>
  <c r="N210" i="5"/>
  <c r="O210" i="5"/>
  <c r="P210" i="5"/>
  <c r="I223" i="5"/>
  <c r="J223" i="5"/>
  <c r="K223" i="5"/>
  <c r="L223" i="5"/>
  <c r="M223" i="5"/>
  <c r="N223" i="5"/>
  <c r="O223" i="5"/>
  <c r="P223" i="5"/>
  <c r="I236" i="5"/>
  <c r="J236" i="5"/>
  <c r="K236" i="5"/>
  <c r="L236" i="5"/>
  <c r="M236" i="5"/>
  <c r="N236" i="5"/>
  <c r="O236" i="5"/>
  <c r="P236" i="5"/>
  <c r="I249" i="5"/>
  <c r="J249" i="5"/>
  <c r="K249" i="5"/>
  <c r="L249" i="5"/>
  <c r="M249" i="5"/>
  <c r="N249" i="5"/>
  <c r="O249" i="5"/>
  <c r="P249" i="5"/>
  <c r="I262" i="5"/>
  <c r="J262" i="5"/>
  <c r="K262" i="5"/>
  <c r="L262" i="5"/>
  <c r="M262" i="5"/>
  <c r="N262" i="5"/>
  <c r="O262" i="5"/>
  <c r="P262" i="5"/>
  <c r="I275" i="5"/>
  <c r="J275" i="5"/>
  <c r="K275" i="5"/>
  <c r="L275" i="5"/>
  <c r="M275" i="5"/>
  <c r="N275" i="5"/>
  <c r="O275" i="5"/>
  <c r="P275" i="5"/>
  <c r="I288" i="5"/>
  <c r="J288" i="5"/>
  <c r="K288" i="5"/>
  <c r="L288" i="5"/>
  <c r="M288" i="5"/>
  <c r="N288" i="5"/>
  <c r="O288" i="5"/>
  <c r="P288" i="5"/>
  <c r="I301" i="5"/>
  <c r="J301" i="5"/>
  <c r="K301" i="5"/>
  <c r="L301" i="5"/>
  <c r="M301" i="5"/>
  <c r="N301" i="5"/>
  <c r="O301" i="5"/>
  <c r="P301" i="5"/>
  <c r="I327" i="5"/>
  <c r="J327" i="5"/>
  <c r="K327" i="5"/>
  <c r="L327" i="5"/>
  <c r="M327" i="5"/>
  <c r="N327" i="5"/>
  <c r="O327" i="5"/>
  <c r="P327" i="5"/>
  <c r="I340" i="5"/>
  <c r="J340" i="5"/>
  <c r="K340" i="5"/>
  <c r="L340" i="5"/>
  <c r="M340" i="5"/>
  <c r="N340" i="5"/>
  <c r="O340" i="5"/>
  <c r="P340" i="5"/>
  <c r="I353" i="5"/>
  <c r="J353" i="5"/>
  <c r="K353" i="5"/>
  <c r="L353" i="5"/>
  <c r="M353" i="5"/>
  <c r="N353" i="5"/>
  <c r="O353" i="5"/>
  <c r="P353" i="5"/>
  <c r="H353" i="5"/>
  <c r="H340" i="5"/>
  <c r="H327" i="5"/>
  <c r="H301" i="5"/>
  <c r="H288" i="5"/>
  <c r="H275" i="5"/>
  <c r="H262" i="5"/>
  <c r="H249" i="5"/>
  <c r="H236" i="5"/>
  <c r="H223" i="5"/>
  <c r="H210" i="5"/>
  <c r="H197" i="5"/>
  <c r="H184" i="5"/>
  <c r="H171" i="5"/>
  <c r="H158" i="5"/>
  <c r="H145" i="5"/>
  <c r="H132" i="5"/>
  <c r="H119" i="5"/>
  <c r="H106" i="5"/>
  <c r="H93" i="5"/>
  <c r="H80" i="5"/>
  <c r="H67" i="5"/>
  <c r="H54" i="5"/>
  <c r="I15" i="5"/>
  <c r="J15" i="5"/>
  <c r="K15" i="5"/>
  <c r="L15" i="5"/>
  <c r="M15" i="5"/>
  <c r="N15" i="5"/>
  <c r="O15" i="5"/>
  <c r="P15" i="5"/>
  <c r="I28" i="5"/>
  <c r="J28" i="5"/>
  <c r="K28" i="5"/>
  <c r="L28" i="5"/>
  <c r="M28" i="5"/>
  <c r="N28" i="5"/>
  <c r="O28" i="5"/>
  <c r="P28" i="5"/>
  <c r="I41" i="5"/>
  <c r="J41" i="5"/>
  <c r="K41" i="5"/>
  <c r="L41" i="5"/>
  <c r="M41" i="5"/>
  <c r="N41" i="5"/>
  <c r="O41" i="5"/>
  <c r="P41" i="5"/>
  <c r="I54" i="5"/>
  <c r="J54" i="5"/>
  <c r="K54" i="5"/>
  <c r="L54" i="5"/>
  <c r="M54" i="5"/>
  <c r="N54" i="5"/>
  <c r="O54" i="5"/>
  <c r="P54" i="5"/>
  <c r="H41" i="5"/>
  <c r="H28" i="5"/>
  <c r="H15" i="5"/>
  <c r="H2" i="5"/>
  <c r="H17" i="5"/>
  <c r="H18" i="5"/>
  <c r="H19" i="5"/>
  <c r="H20" i="5"/>
  <c r="H22" i="5"/>
  <c r="H23" i="5"/>
  <c r="H24" i="5"/>
  <c r="H25" i="5"/>
  <c r="H26" i="5"/>
  <c r="H27" i="5"/>
  <c r="I2" i="5"/>
  <c r="J2" i="5"/>
  <c r="K2" i="5"/>
  <c r="L2" i="5"/>
  <c r="M2" i="5"/>
  <c r="N2" i="5"/>
  <c r="O2" i="5"/>
  <c r="P2" i="5"/>
  <c r="I8" i="5"/>
  <c r="J8" i="5"/>
  <c r="K8" i="5"/>
  <c r="L8" i="5"/>
  <c r="M8" i="5"/>
  <c r="N8" i="5"/>
  <c r="O8" i="5"/>
  <c r="P8" i="5"/>
  <c r="H8" i="5"/>
  <c r="I3" i="5"/>
  <c r="J3" i="5"/>
  <c r="K3" i="5"/>
  <c r="L3" i="5"/>
  <c r="M3" i="5"/>
  <c r="N3" i="5"/>
  <c r="O3" i="5"/>
  <c r="P3" i="5"/>
  <c r="H3" i="5"/>
  <c r="H9" i="5" l="1"/>
  <c r="Q249" i="2" l="1"/>
  <c r="R249" i="2"/>
  <c r="S249" i="2"/>
  <c r="T249" i="2"/>
  <c r="U249" i="2"/>
  <c r="V249" i="2"/>
  <c r="W249" i="2"/>
  <c r="X249" i="2"/>
  <c r="Q250" i="2"/>
  <c r="R250" i="2"/>
  <c r="S250" i="2"/>
  <c r="T250" i="2"/>
  <c r="U250" i="2"/>
  <c r="V250" i="2"/>
  <c r="W250" i="2"/>
  <c r="X250" i="2"/>
  <c r="Q255" i="2"/>
  <c r="R255" i="2"/>
  <c r="S255" i="2"/>
  <c r="T255" i="2"/>
  <c r="U255" i="2"/>
  <c r="V255" i="2"/>
  <c r="W255" i="2"/>
  <c r="X255" i="2"/>
  <c r="M99" i="8" l="1"/>
  <c r="M93" i="8"/>
  <c r="Q27" i="8" l="1"/>
  <c r="Q365" i="8" l="1"/>
  <c r="O365" i="8"/>
  <c r="R365" i="8"/>
  <c r="M365" i="8"/>
  <c r="P365" i="8"/>
  <c r="S365" i="8"/>
  <c r="N365" i="8"/>
  <c r="M247" i="8" l="1"/>
  <c r="N247" i="8"/>
  <c r="O247" i="8"/>
  <c r="P247" i="8"/>
  <c r="Q247" i="8"/>
  <c r="R247" i="8"/>
  <c r="S247" i="8"/>
  <c r="M248" i="8"/>
  <c r="N248" i="8"/>
  <c r="O248" i="8"/>
  <c r="P248" i="8"/>
  <c r="Q248" i="8"/>
  <c r="R248" i="8"/>
  <c r="S248" i="8"/>
  <c r="N246" i="8"/>
  <c r="O246" i="8"/>
  <c r="P246" i="8"/>
  <c r="Q246" i="8"/>
  <c r="R246" i="8"/>
  <c r="S246" i="8"/>
  <c r="M246" i="8"/>
  <c r="M243" i="8"/>
  <c r="N243" i="8"/>
  <c r="O243" i="8"/>
  <c r="P243" i="8"/>
  <c r="Q243" i="8"/>
  <c r="R243" i="8"/>
  <c r="S243" i="8"/>
  <c r="N242" i="8"/>
  <c r="O242" i="8"/>
  <c r="P242" i="8"/>
  <c r="Q242" i="8"/>
  <c r="R242" i="8"/>
  <c r="S242" i="8"/>
  <c r="M242" i="8"/>
  <c r="S239" i="8"/>
  <c r="R239" i="8"/>
  <c r="Q239" i="8"/>
  <c r="P239" i="8"/>
  <c r="O239" i="8"/>
  <c r="N239" i="8"/>
  <c r="M239" i="8"/>
  <c r="S238" i="8"/>
  <c r="R238" i="8"/>
  <c r="Q238" i="8"/>
  <c r="P238" i="8"/>
  <c r="O238" i="8"/>
  <c r="N238" i="8"/>
  <c r="M238" i="8"/>
  <c r="N237" i="8"/>
  <c r="O237" i="8"/>
  <c r="P237" i="8"/>
  <c r="Q237" i="8"/>
  <c r="R237" i="8"/>
  <c r="S237" i="8"/>
  <c r="M237" i="8"/>
  <c r="N236" i="8"/>
  <c r="O236" i="8"/>
  <c r="P236" i="8"/>
  <c r="Q236" i="8"/>
  <c r="R236" i="8"/>
  <c r="S236" i="8"/>
  <c r="M236" i="8"/>
  <c r="M234" i="8"/>
  <c r="N234" i="8"/>
  <c r="O234" i="8"/>
  <c r="P234" i="8"/>
  <c r="Q234" i="8"/>
  <c r="R234" i="8"/>
  <c r="S234" i="8"/>
  <c r="M235" i="8"/>
  <c r="N235" i="8"/>
  <c r="O235" i="8"/>
  <c r="P235" i="8"/>
  <c r="Q235" i="8"/>
  <c r="R235" i="8"/>
  <c r="S235" i="8"/>
  <c r="N233" i="8"/>
  <c r="O233" i="8"/>
  <c r="P233" i="8"/>
  <c r="Q233" i="8"/>
  <c r="R233" i="8"/>
  <c r="S233" i="8"/>
  <c r="M233" i="8"/>
  <c r="S230" i="8"/>
  <c r="R230" i="8"/>
  <c r="Q230" i="8"/>
  <c r="P230" i="8"/>
  <c r="O230" i="8"/>
  <c r="N230" i="8"/>
  <c r="M230" i="8"/>
  <c r="N229" i="8"/>
  <c r="O229" i="8"/>
  <c r="P229" i="8"/>
  <c r="Q229" i="8"/>
  <c r="R229" i="8"/>
  <c r="S229" i="8"/>
  <c r="M229" i="8"/>
  <c r="N223" i="8"/>
  <c r="O223" i="8"/>
  <c r="P223" i="8"/>
  <c r="Q223" i="8"/>
  <c r="R223" i="8"/>
  <c r="S223" i="8"/>
  <c r="N224" i="8"/>
  <c r="O224" i="8"/>
  <c r="P224" i="8"/>
  <c r="Q224" i="8"/>
  <c r="R224" i="8"/>
  <c r="S224" i="8"/>
  <c r="N225" i="8"/>
  <c r="O225" i="8"/>
  <c r="P225" i="8"/>
  <c r="Q225" i="8"/>
  <c r="R225" i="8"/>
  <c r="S225" i="8"/>
  <c r="N226" i="8"/>
  <c r="O226" i="8"/>
  <c r="P226" i="8"/>
  <c r="Q226" i="8"/>
  <c r="R226" i="8"/>
  <c r="S226" i="8"/>
  <c r="M223" i="8"/>
  <c r="M224" i="8"/>
  <c r="M225" i="8"/>
  <c r="M226" i="8"/>
  <c r="M363" i="8" l="1"/>
  <c r="M360" i="8"/>
  <c r="M359" i="8"/>
  <c r="M356" i="8"/>
  <c r="M355" i="8"/>
  <c r="M354" i="8"/>
  <c r="M353" i="8"/>
  <c r="M352" i="8"/>
  <c r="M351" i="8"/>
  <c r="M350" i="8"/>
  <c r="M347" i="8"/>
  <c r="M346" i="8"/>
  <c r="M343" i="8"/>
  <c r="M342" i="8"/>
  <c r="M341" i="8"/>
  <c r="M340" i="8"/>
  <c r="M339" i="8"/>
  <c r="M338" i="8"/>
  <c r="M337" i="8"/>
  <c r="M334" i="8"/>
  <c r="M333" i="8"/>
  <c r="M330" i="8"/>
  <c r="M329" i="8"/>
  <c r="M328" i="8"/>
  <c r="M327" i="8"/>
  <c r="M326" i="8"/>
  <c r="M325" i="8"/>
  <c r="M324" i="8"/>
  <c r="M321" i="8"/>
  <c r="M320" i="8"/>
  <c r="M317" i="8"/>
  <c r="M316" i="8"/>
  <c r="M315" i="8"/>
  <c r="M314" i="8"/>
  <c r="M313" i="8"/>
  <c r="M312" i="8"/>
  <c r="M311" i="8"/>
  <c r="M308" i="8"/>
  <c r="M307" i="8"/>
  <c r="M304" i="8"/>
  <c r="M303" i="8"/>
  <c r="M302" i="8"/>
  <c r="M301" i="8"/>
  <c r="M300" i="8"/>
  <c r="M299" i="8"/>
  <c r="M298" i="8"/>
  <c r="M295" i="8"/>
  <c r="M294" i="8"/>
  <c r="M291" i="8"/>
  <c r="M290" i="8"/>
  <c r="M289" i="8"/>
  <c r="M288" i="8"/>
  <c r="M287" i="8"/>
  <c r="M286" i="8"/>
  <c r="M285" i="8"/>
  <c r="M282" i="8"/>
  <c r="M281" i="8"/>
  <c r="M278" i="8"/>
  <c r="M277" i="8"/>
  <c r="M276" i="8"/>
  <c r="M275" i="8"/>
  <c r="M274" i="8"/>
  <c r="M273" i="8"/>
  <c r="M272" i="8"/>
  <c r="M269" i="8"/>
  <c r="M268" i="8"/>
  <c r="M265" i="8"/>
  <c r="M264" i="8"/>
  <c r="M263" i="8"/>
  <c r="M262" i="8"/>
  <c r="M261" i="8"/>
  <c r="M260" i="8"/>
  <c r="M259" i="8"/>
  <c r="M256" i="8"/>
  <c r="M255" i="8"/>
  <c r="M252" i="8"/>
  <c r="M251" i="8"/>
  <c r="M250" i="8"/>
  <c r="M249" i="8"/>
  <c r="M222" i="8"/>
  <c r="M221" i="8"/>
  <c r="M220" i="8"/>
  <c r="M217" i="8"/>
  <c r="M216" i="8"/>
  <c r="M213" i="8"/>
  <c r="M212" i="8"/>
  <c r="M211" i="8"/>
  <c r="M210" i="8"/>
  <c r="M209" i="8"/>
  <c r="M208" i="8"/>
  <c r="M207" i="8"/>
  <c r="M204" i="8"/>
  <c r="M203" i="8"/>
  <c r="M200" i="8"/>
  <c r="M199" i="8"/>
  <c r="M198" i="8"/>
  <c r="M197" i="8"/>
  <c r="M196" i="8"/>
  <c r="M195" i="8"/>
  <c r="M194" i="8"/>
  <c r="M191" i="8"/>
  <c r="M190" i="8"/>
  <c r="M187" i="8"/>
  <c r="M186" i="8"/>
  <c r="M185" i="8"/>
  <c r="M184" i="8"/>
  <c r="M183" i="8"/>
  <c r="M182" i="8"/>
  <c r="M181" i="8"/>
  <c r="M178" i="8"/>
  <c r="M177" i="8"/>
  <c r="M174" i="8"/>
  <c r="M173" i="8"/>
  <c r="M172" i="8"/>
  <c r="M171" i="8"/>
  <c r="M170" i="8"/>
  <c r="M169" i="8"/>
  <c r="M168" i="8"/>
  <c r="M165" i="8"/>
  <c r="M164" i="8"/>
  <c r="M161" i="8"/>
  <c r="M160" i="8"/>
  <c r="M159" i="8"/>
  <c r="M158" i="8"/>
  <c r="M157" i="8"/>
  <c r="M156" i="8"/>
  <c r="M155" i="8"/>
  <c r="M152" i="8"/>
  <c r="M151" i="8"/>
  <c r="M148" i="8"/>
  <c r="M147" i="8"/>
  <c r="M146" i="8"/>
  <c r="M145" i="8"/>
  <c r="M142" i="8"/>
  <c r="M139" i="8"/>
  <c r="M138" i="8"/>
  <c r="M135" i="8"/>
  <c r="M134" i="8"/>
  <c r="M133" i="8"/>
  <c r="M132" i="8"/>
  <c r="M131" i="8"/>
  <c r="M130" i="8"/>
  <c r="M129" i="8"/>
  <c r="M126" i="8"/>
  <c r="M125" i="8"/>
  <c r="M122" i="8"/>
  <c r="M121" i="8"/>
  <c r="M120" i="8"/>
  <c r="M119" i="8"/>
  <c r="M118" i="8"/>
  <c r="M117" i="8"/>
  <c r="M113" i="8"/>
  <c r="M112" i="8"/>
  <c r="M109" i="8"/>
  <c r="M108" i="8"/>
  <c r="M107" i="8"/>
  <c r="M106" i="8"/>
  <c r="M105" i="8"/>
  <c r="M104" i="8"/>
  <c r="M103" i="8"/>
  <c r="M100" i="8"/>
  <c r="M96" i="8"/>
  <c r="M95" i="8"/>
  <c r="M94" i="8"/>
  <c r="M92" i="8"/>
  <c r="M91" i="8"/>
  <c r="M90" i="8"/>
  <c r="M87" i="8"/>
  <c r="M86" i="8"/>
  <c r="M83" i="8"/>
  <c r="M82" i="8"/>
  <c r="M81" i="8"/>
  <c r="M80" i="8"/>
  <c r="M79" i="8"/>
  <c r="M78" i="8"/>
  <c r="M77" i="8"/>
  <c r="M74" i="8"/>
  <c r="M73" i="8"/>
  <c r="M70" i="8"/>
  <c r="M69" i="8"/>
  <c r="M68" i="8"/>
  <c r="M67" i="8"/>
  <c r="M66" i="8"/>
  <c r="M65" i="8"/>
  <c r="M64" i="8"/>
  <c r="M61" i="8"/>
  <c r="M60" i="8"/>
  <c r="M57" i="8"/>
  <c r="M56" i="8"/>
  <c r="M55" i="8"/>
  <c r="M54" i="8"/>
  <c r="M53" i="8"/>
  <c r="M52" i="8"/>
  <c r="M51" i="8"/>
  <c r="M48" i="8"/>
  <c r="M47" i="8"/>
  <c r="M44" i="8"/>
  <c r="M43" i="8"/>
  <c r="M42" i="8"/>
  <c r="M41" i="8"/>
  <c r="M40" i="8"/>
  <c r="M39" i="8"/>
  <c r="M38" i="8"/>
  <c r="M35" i="8"/>
  <c r="M34" i="8"/>
  <c r="M31" i="8"/>
  <c r="M30" i="8"/>
  <c r="M29" i="8"/>
  <c r="M28" i="8"/>
  <c r="M27" i="8"/>
  <c r="M26" i="8"/>
  <c r="M25" i="8"/>
  <c r="M22" i="8"/>
  <c r="M21" i="8"/>
  <c r="M18" i="8"/>
  <c r="M17" i="8"/>
  <c r="M16" i="8"/>
  <c r="M15" i="8"/>
  <c r="M14" i="8"/>
  <c r="M13" i="8"/>
  <c r="M12" i="8"/>
  <c r="M9" i="8"/>
  <c r="M8" i="8"/>
  <c r="M5" i="8"/>
  <c r="M4" i="8"/>
  <c r="M3" i="8"/>
  <c r="M2" i="8"/>
  <c r="N2" i="8" l="1"/>
  <c r="O2" i="8"/>
  <c r="P2" i="8"/>
  <c r="Q2" i="8"/>
  <c r="R2" i="8"/>
  <c r="S2" i="8"/>
  <c r="N3" i="8"/>
  <c r="O3" i="8"/>
  <c r="P3" i="8"/>
  <c r="Q3" i="8"/>
  <c r="R3" i="8"/>
  <c r="S3" i="8"/>
  <c r="N4" i="8"/>
  <c r="O4" i="8"/>
  <c r="P4" i="8"/>
  <c r="Q4" i="8"/>
  <c r="R4" i="8"/>
  <c r="S4" i="8"/>
  <c r="N5" i="8"/>
  <c r="O5" i="8"/>
  <c r="P5" i="8"/>
  <c r="Q5" i="8"/>
  <c r="R5" i="8"/>
  <c r="S5" i="8"/>
  <c r="N8" i="8"/>
  <c r="O8" i="8"/>
  <c r="P8" i="8"/>
  <c r="Q8" i="8"/>
  <c r="R8" i="8"/>
  <c r="S8" i="8"/>
  <c r="N9" i="8"/>
  <c r="O9" i="8"/>
  <c r="P9" i="8"/>
  <c r="Q9" i="8"/>
  <c r="R9" i="8"/>
  <c r="S9" i="8"/>
  <c r="N12" i="8"/>
  <c r="O12" i="8"/>
  <c r="P12" i="8"/>
  <c r="Q12" i="8"/>
  <c r="R12" i="8"/>
  <c r="S12" i="8"/>
  <c r="N13" i="8"/>
  <c r="O13" i="8"/>
  <c r="P13" i="8"/>
  <c r="Q13" i="8"/>
  <c r="R13" i="8"/>
  <c r="S13" i="8"/>
  <c r="N14" i="8"/>
  <c r="O14" i="8"/>
  <c r="P14" i="8"/>
  <c r="Q14" i="8"/>
  <c r="R14" i="8"/>
  <c r="S14" i="8"/>
  <c r="N15" i="8"/>
  <c r="O15" i="8"/>
  <c r="P15" i="8"/>
  <c r="Q15" i="8"/>
  <c r="R15" i="8"/>
  <c r="S15" i="8"/>
  <c r="N16" i="8"/>
  <c r="O16" i="8"/>
  <c r="P16" i="8"/>
  <c r="Q16" i="8"/>
  <c r="R16" i="8"/>
  <c r="S16" i="8"/>
  <c r="N17" i="8"/>
  <c r="O17" i="8"/>
  <c r="P17" i="8"/>
  <c r="Q17" i="8"/>
  <c r="R17" i="8"/>
  <c r="S17" i="8"/>
  <c r="N18" i="8"/>
  <c r="O18" i="8"/>
  <c r="P18" i="8"/>
  <c r="Q18" i="8"/>
  <c r="R18" i="8"/>
  <c r="S18" i="8"/>
  <c r="N21" i="8"/>
  <c r="O21" i="8"/>
  <c r="P21" i="8"/>
  <c r="Q21" i="8"/>
  <c r="R21" i="8"/>
  <c r="S21" i="8"/>
  <c r="N22" i="8"/>
  <c r="O22" i="8"/>
  <c r="P22" i="8"/>
  <c r="Q22" i="8"/>
  <c r="R22" i="8"/>
  <c r="S22" i="8"/>
  <c r="N25" i="8"/>
  <c r="O25" i="8"/>
  <c r="P25" i="8"/>
  <c r="Q25" i="8"/>
  <c r="R25" i="8"/>
  <c r="S25" i="8"/>
  <c r="N26" i="8"/>
  <c r="O26" i="8"/>
  <c r="P26" i="8"/>
  <c r="Q26" i="8"/>
  <c r="R26" i="8"/>
  <c r="S26" i="8"/>
  <c r="N27" i="8"/>
  <c r="O27" i="8"/>
  <c r="P27" i="8"/>
  <c r="R27" i="8"/>
  <c r="S27" i="8"/>
  <c r="N28" i="8"/>
  <c r="O28" i="8"/>
  <c r="P28" i="8"/>
  <c r="Q28" i="8"/>
  <c r="R28" i="8"/>
  <c r="S28" i="8"/>
  <c r="N29" i="8"/>
  <c r="O29" i="8"/>
  <c r="P29" i="8"/>
  <c r="Q29" i="8"/>
  <c r="R29" i="8"/>
  <c r="S29" i="8"/>
  <c r="N30" i="8"/>
  <c r="O30" i="8"/>
  <c r="P30" i="8"/>
  <c r="Q30" i="8"/>
  <c r="R30" i="8"/>
  <c r="S30" i="8"/>
  <c r="N31" i="8"/>
  <c r="O31" i="8"/>
  <c r="P31" i="8"/>
  <c r="Q31" i="8"/>
  <c r="R31" i="8"/>
  <c r="S31" i="8"/>
  <c r="N34" i="8"/>
  <c r="O34" i="8"/>
  <c r="P34" i="8"/>
  <c r="Q34" i="8"/>
  <c r="R34" i="8"/>
  <c r="S34" i="8"/>
  <c r="N35" i="8"/>
  <c r="O35" i="8"/>
  <c r="P35" i="8"/>
  <c r="Q35" i="8"/>
  <c r="R35" i="8"/>
  <c r="S35" i="8"/>
  <c r="N38" i="8"/>
  <c r="O38" i="8"/>
  <c r="P38" i="8"/>
  <c r="Q38" i="8"/>
  <c r="R38" i="8"/>
  <c r="S38" i="8"/>
  <c r="N39" i="8"/>
  <c r="O39" i="8"/>
  <c r="P39" i="8"/>
  <c r="Q39" i="8"/>
  <c r="R39" i="8"/>
  <c r="S39" i="8"/>
  <c r="N40" i="8"/>
  <c r="O40" i="8"/>
  <c r="P40" i="8"/>
  <c r="Q40" i="8"/>
  <c r="R40" i="8"/>
  <c r="S40" i="8"/>
  <c r="N41" i="8"/>
  <c r="O41" i="8"/>
  <c r="P41" i="8"/>
  <c r="Q41" i="8"/>
  <c r="R41" i="8"/>
  <c r="S41" i="8"/>
  <c r="N42" i="8"/>
  <c r="O42" i="8"/>
  <c r="P42" i="8"/>
  <c r="Q42" i="8"/>
  <c r="R42" i="8"/>
  <c r="S42" i="8"/>
  <c r="N43" i="8"/>
  <c r="O43" i="8"/>
  <c r="P43" i="8"/>
  <c r="Q43" i="8"/>
  <c r="R43" i="8"/>
  <c r="S43" i="8"/>
  <c r="N44" i="8"/>
  <c r="O44" i="8"/>
  <c r="P44" i="8"/>
  <c r="Q44" i="8"/>
  <c r="R44" i="8"/>
  <c r="S44" i="8"/>
  <c r="N47" i="8"/>
  <c r="O47" i="8"/>
  <c r="P47" i="8"/>
  <c r="Q47" i="8"/>
  <c r="R47" i="8"/>
  <c r="S47" i="8"/>
  <c r="N48" i="8"/>
  <c r="O48" i="8"/>
  <c r="P48" i="8"/>
  <c r="Q48" i="8"/>
  <c r="R48" i="8"/>
  <c r="S48" i="8"/>
  <c r="N51" i="8"/>
  <c r="O51" i="8"/>
  <c r="P51" i="8"/>
  <c r="Q51" i="8"/>
  <c r="R51" i="8"/>
  <c r="S51" i="8"/>
  <c r="N52" i="8"/>
  <c r="O52" i="8"/>
  <c r="P52" i="8"/>
  <c r="Q52" i="8"/>
  <c r="R52" i="8"/>
  <c r="S52" i="8"/>
  <c r="N53" i="8"/>
  <c r="O53" i="8"/>
  <c r="P53" i="8"/>
  <c r="Q53" i="8"/>
  <c r="R53" i="8"/>
  <c r="S53" i="8"/>
  <c r="N54" i="8"/>
  <c r="O54" i="8"/>
  <c r="P54" i="8"/>
  <c r="Q54" i="8"/>
  <c r="R54" i="8"/>
  <c r="S54" i="8"/>
  <c r="N55" i="8"/>
  <c r="O55" i="8"/>
  <c r="P55" i="8"/>
  <c r="Q55" i="8"/>
  <c r="R55" i="8"/>
  <c r="S55" i="8"/>
  <c r="N56" i="8"/>
  <c r="O56" i="8"/>
  <c r="P56" i="8"/>
  <c r="Q56" i="8"/>
  <c r="R56" i="8"/>
  <c r="S56" i="8"/>
  <c r="N57" i="8"/>
  <c r="O57" i="8"/>
  <c r="P57" i="8"/>
  <c r="Q57" i="8"/>
  <c r="R57" i="8"/>
  <c r="S57" i="8"/>
  <c r="N60" i="8"/>
  <c r="O60" i="8"/>
  <c r="P60" i="8"/>
  <c r="Q60" i="8"/>
  <c r="R60" i="8"/>
  <c r="S60" i="8"/>
  <c r="N61" i="8"/>
  <c r="O61" i="8"/>
  <c r="P61" i="8"/>
  <c r="Q61" i="8"/>
  <c r="R61" i="8"/>
  <c r="S61" i="8"/>
  <c r="N64" i="8"/>
  <c r="O64" i="8"/>
  <c r="P64" i="8"/>
  <c r="Q64" i="8"/>
  <c r="R64" i="8"/>
  <c r="S64" i="8"/>
  <c r="N65" i="8"/>
  <c r="O65" i="8"/>
  <c r="P65" i="8"/>
  <c r="Q65" i="8"/>
  <c r="R65" i="8"/>
  <c r="S65" i="8"/>
  <c r="N66" i="8"/>
  <c r="O66" i="8"/>
  <c r="P66" i="8"/>
  <c r="Q66" i="8"/>
  <c r="R66" i="8"/>
  <c r="S66" i="8"/>
  <c r="N67" i="8"/>
  <c r="O67" i="8"/>
  <c r="P67" i="8"/>
  <c r="Q67" i="8"/>
  <c r="R67" i="8"/>
  <c r="S67" i="8"/>
  <c r="N68" i="8"/>
  <c r="O68" i="8"/>
  <c r="P68" i="8"/>
  <c r="Q68" i="8"/>
  <c r="R68" i="8"/>
  <c r="S68" i="8"/>
  <c r="N69" i="8"/>
  <c r="O69" i="8"/>
  <c r="P69" i="8"/>
  <c r="Q69" i="8"/>
  <c r="R69" i="8"/>
  <c r="S69" i="8"/>
  <c r="N70" i="8"/>
  <c r="O70" i="8"/>
  <c r="P70" i="8"/>
  <c r="Q70" i="8"/>
  <c r="R70" i="8"/>
  <c r="S70" i="8"/>
  <c r="N73" i="8"/>
  <c r="O73" i="8"/>
  <c r="P73" i="8"/>
  <c r="Q73" i="8"/>
  <c r="R73" i="8"/>
  <c r="S73" i="8"/>
  <c r="N74" i="8"/>
  <c r="O74" i="8"/>
  <c r="P74" i="8"/>
  <c r="Q74" i="8"/>
  <c r="R74" i="8"/>
  <c r="S74" i="8"/>
  <c r="N77" i="8"/>
  <c r="O77" i="8"/>
  <c r="P77" i="8"/>
  <c r="Q77" i="8"/>
  <c r="R77" i="8"/>
  <c r="S77" i="8"/>
  <c r="N78" i="8"/>
  <c r="O78" i="8"/>
  <c r="P78" i="8"/>
  <c r="Q78" i="8"/>
  <c r="R78" i="8"/>
  <c r="S78" i="8"/>
  <c r="N79" i="8"/>
  <c r="O79" i="8"/>
  <c r="P79" i="8"/>
  <c r="Q79" i="8"/>
  <c r="R79" i="8"/>
  <c r="S79" i="8"/>
  <c r="N80" i="8"/>
  <c r="O80" i="8"/>
  <c r="P80" i="8"/>
  <c r="Q80" i="8"/>
  <c r="R80" i="8"/>
  <c r="S80" i="8"/>
  <c r="N81" i="8"/>
  <c r="O81" i="8"/>
  <c r="P81" i="8"/>
  <c r="Q81" i="8"/>
  <c r="R81" i="8"/>
  <c r="S81" i="8"/>
  <c r="N82" i="8"/>
  <c r="O82" i="8"/>
  <c r="P82" i="8"/>
  <c r="Q82" i="8"/>
  <c r="R82" i="8"/>
  <c r="S82" i="8"/>
  <c r="N83" i="8"/>
  <c r="O83" i="8"/>
  <c r="P83" i="8"/>
  <c r="Q83" i="8"/>
  <c r="R83" i="8"/>
  <c r="S83" i="8"/>
  <c r="N86" i="8"/>
  <c r="O86" i="8"/>
  <c r="P86" i="8"/>
  <c r="Q86" i="8"/>
  <c r="R86" i="8"/>
  <c r="S86" i="8"/>
  <c r="N87" i="8"/>
  <c r="O87" i="8"/>
  <c r="P87" i="8"/>
  <c r="Q87" i="8"/>
  <c r="R87" i="8"/>
  <c r="S87" i="8"/>
  <c r="N90" i="8"/>
  <c r="O90" i="8"/>
  <c r="P90" i="8"/>
  <c r="Q90" i="8"/>
  <c r="R90" i="8"/>
  <c r="S90" i="8"/>
  <c r="N91" i="8"/>
  <c r="O91" i="8"/>
  <c r="P91" i="8"/>
  <c r="Q91" i="8"/>
  <c r="R91" i="8"/>
  <c r="S91" i="8"/>
  <c r="N92" i="8"/>
  <c r="O92" i="8"/>
  <c r="P92" i="8"/>
  <c r="Q92" i="8"/>
  <c r="R92" i="8"/>
  <c r="S92" i="8"/>
  <c r="N93" i="8"/>
  <c r="O93" i="8"/>
  <c r="P93" i="8"/>
  <c r="Q93" i="8"/>
  <c r="R93" i="8"/>
  <c r="S93" i="8"/>
  <c r="N94" i="8"/>
  <c r="O94" i="8"/>
  <c r="P94" i="8"/>
  <c r="Q94" i="8"/>
  <c r="R94" i="8"/>
  <c r="S94" i="8"/>
  <c r="N95" i="8"/>
  <c r="O95" i="8"/>
  <c r="P95" i="8"/>
  <c r="Q95" i="8"/>
  <c r="R95" i="8"/>
  <c r="S95" i="8"/>
  <c r="N96" i="8"/>
  <c r="O96" i="8"/>
  <c r="P96" i="8"/>
  <c r="Q96" i="8"/>
  <c r="R96" i="8"/>
  <c r="S96" i="8"/>
  <c r="N99" i="8"/>
  <c r="O99" i="8"/>
  <c r="P99" i="8"/>
  <c r="Q99" i="8"/>
  <c r="R99" i="8"/>
  <c r="S99" i="8"/>
  <c r="N100" i="8"/>
  <c r="O100" i="8"/>
  <c r="P100" i="8"/>
  <c r="Q100" i="8"/>
  <c r="R100" i="8"/>
  <c r="S100" i="8"/>
  <c r="N103" i="8"/>
  <c r="O103" i="8"/>
  <c r="P103" i="8"/>
  <c r="Q103" i="8"/>
  <c r="R103" i="8"/>
  <c r="S103" i="8"/>
  <c r="N104" i="8"/>
  <c r="O104" i="8"/>
  <c r="P104" i="8"/>
  <c r="Q104" i="8"/>
  <c r="R104" i="8"/>
  <c r="S104" i="8"/>
  <c r="N105" i="8"/>
  <c r="O105" i="8"/>
  <c r="P105" i="8"/>
  <c r="Q105" i="8"/>
  <c r="R105" i="8"/>
  <c r="S105" i="8"/>
  <c r="N106" i="8"/>
  <c r="O106" i="8"/>
  <c r="P106" i="8"/>
  <c r="Q106" i="8"/>
  <c r="R106" i="8"/>
  <c r="S106" i="8"/>
  <c r="N107" i="8"/>
  <c r="O107" i="8"/>
  <c r="P107" i="8"/>
  <c r="Q107" i="8"/>
  <c r="R107" i="8"/>
  <c r="S107" i="8"/>
  <c r="N108" i="8"/>
  <c r="O108" i="8"/>
  <c r="P108" i="8"/>
  <c r="Q108" i="8"/>
  <c r="R108" i="8"/>
  <c r="S108" i="8"/>
  <c r="N109" i="8"/>
  <c r="O109" i="8"/>
  <c r="P109" i="8"/>
  <c r="Q109" i="8"/>
  <c r="R109" i="8"/>
  <c r="S109" i="8"/>
  <c r="N112" i="8"/>
  <c r="O112" i="8"/>
  <c r="P112" i="8"/>
  <c r="Q112" i="8"/>
  <c r="R112" i="8"/>
  <c r="S112" i="8"/>
  <c r="N113" i="8"/>
  <c r="O113" i="8"/>
  <c r="P113" i="8"/>
  <c r="Q113" i="8"/>
  <c r="R113" i="8"/>
  <c r="S113" i="8"/>
  <c r="N117" i="8"/>
  <c r="O117" i="8"/>
  <c r="P117" i="8"/>
  <c r="Q117" i="8"/>
  <c r="R117" i="8"/>
  <c r="S117" i="8"/>
  <c r="N118" i="8"/>
  <c r="O118" i="8"/>
  <c r="P118" i="8"/>
  <c r="Q118" i="8"/>
  <c r="R118" i="8"/>
  <c r="S118" i="8"/>
  <c r="N119" i="8"/>
  <c r="O119" i="8"/>
  <c r="P119" i="8"/>
  <c r="Q119" i="8"/>
  <c r="R119" i="8"/>
  <c r="S119" i="8"/>
  <c r="N120" i="8"/>
  <c r="O120" i="8"/>
  <c r="P120" i="8"/>
  <c r="Q120" i="8"/>
  <c r="R120" i="8"/>
  <c r="S120" i="8"/>
  <c r="N121" i="8"/>
  <c r="O121" i="8"/>
  <c r="P121" i="8"/>
  <c r="Q121" i="8"/>
  <c r="R121" i="8"/>
  <c r="S121" i="8"/>
  <c r="N122" i="8"/>
  <c r="O122" i="8"/>
  <c r="P122" i="8"/>
  <c r="Q122" i="8"/>
  <c r="R122" i="8"/>
  <c r="S122" i="8"/>
  <c r="N125" i="8"/>
  <c r="O125" i="8"/>
  <c r="P125" i="8"/>
  <c r="Q125" i="8"/>
  <c r="R125" i="8"/>
  <c r="S125" i="8"/>
  <c r="N126" i="8"/>
  <c r="O126" i="8"/>
  <c r="P126" i="8"/>
  <c r="Q126" i="8"/>
  <c r="R126" i="8"/>
  <c r="S126" i="8"/>
  <c r="N129" i="8"/>
  <c r="O129" i="8"/>
  <c r="P129" i="8"/>
  <c r="Q129" i="8"/>
  <c r="R129" i="8"/>
  <c r="S129" i="8"/>
  <c r="N130" i="8"/>
  <c r="O130" i="8"/>
  <c r="P130" i="8"/>
  <c r="Q130" i="8"/>
  <c r="R130" i="8"/>
  <c r="S130" i="8"/>
  <c r="N131" i="8"/>
  <c r="O131" i="8"/>
  <c r="P131" i="8"/>
  <c r="Q131" i="8"/>
  <c r="R131" i="8"/>
  <c r="S131" i="8"/>
  <c r="N132" i="8"/>
  <c r="O132" i="8"/>
  <c r="P132" i="8"/>
  <c r="Q132" i="8"/>
  <c r="R132" i="8"/>
  <c r="S132" i="8"/>
  <c r="N133" i="8"/>
  <c r="O133" i="8"/>
  <c r="P133" i="8"/>
  <c r="Q133" i="8"/>
  <c r="R133" i="8"/>
  <c r="S133" i="8"/>
  <c r="N134" i="8"/>
  <c r="O134" i="8"/>
  <c r="P134" i="8"/>
  <c r="Q134" i="8"/>
  <c r="R134" i="8"/>
  <c r="S134" i="8"/>
  <c r="N135" i="8"/>
  <c r="O135" i="8"/>
  <c r="P135" i="8"/>
  <c r="Q135" i="8"/>
  <c r="R135" i="8"/>
  <c r="S135" i="8"/>
  <c r="N138" i="8"/>
  <c r="O138" i="8"/>
  <c r="P138" i="8"/>
  <c r="Q138" i="8"/>
  <c r="R138" i="8"/>
  <c r="S138" i="8"/>
  <c r="N139" i="8"/>
  <c r="O139" i="8"/>
  <c r="P139" i="8"/>
  <c r="Q139" i="8"/>
  <c r="R139" i="8"/>
  <c r="S139" i="8"/>
  <c r="N142" i="8"/>
  <c r="O142" i="8"/>
  <c r="P142" i="8"/>
  <c r="Q142" i="8"/>
  <c r="R142" i="8"/>
  <c r="S142" i="8"/>
  <c r="N145" i="8"/>
  <c r="O145" i="8"/>
  <c r="P145" i="8"/>
  <c r="Q145" i="8"/>
  <c r="R145" i="8"/>
  <c r="S145" i="8"/>
  <c r="N146" i="8"/>
  <c r="O146" i="8"/>
  <c r="P146" i="8"/>
  <c r="Q146" i="8"/>
  <c r="R146" i="8"/>
  <c r="S146" i="8"/>
  <c r="N147" i="8"/>
  <c r="O147" i="8"/>
  <c r="P147" i="8"/>
  <c r="Q147" i="8"/>
  <c r="R147" i="8"/>
  <c r="S147" i="8"/>
  <c r="N148" i="8"/>
  <c r="O148" i="8"/>
  <c r="P148" i="8"/>
  <c r="Q148" i="8"/>
  <c r="R148" i="8"/>
  <c r="S148" i="8"/>
  <c r="N151" i="8"/>
  <c r="O151" i="8"/>
  <c r="P151" i="8"/>
  <c r="Q151" i="8"/>
  <c r="R151" i="8"/>
  <c r="S151" i="8"/>
  <c r="N152" i="8"/>
  <c r="O152" i="8"/>
  <c r="P152" i="8"/>
  <c r="Q152" i="8"/>
  <c r="R152" i="8"/>
  <c r="S152" i="8"/>
  <c r="N155" i="8"/>
  <c r="O155" i="8"/>
  <c r="P155" i="8"/>
  <c r="Q155" i="8"/>
  <c r="R155" i="8"/>
  <c r="S155" i="8"/>
  <c r="N156" i="8"/>
  <c r="O156" i="8"/>
  <c r="P156" i="8"/>
  <c r="Q156" i="8"/>
  <c r="R156" i="8"/>
  <c r="S156" i="8"/>
  <c r="N157" i="8"/>
  <c r="O157" i="8"/>
  <c r="P157" i="8"/>
  <c r="Q157" i="8"/>
  <c r="R157" i="8"/>
  <c r="S157" i="8"/>
  <c r="N158" i="8"/>
  <c r="O158" i="8"/>
  <c r="P158" i="8"/>
  <c r="Q158" i="8"/>
  <c r="R158" i="8"/>
  <c r="S158" i="8"/>
  <c r="N159" i="8"/>
  <c r="O159" i="8"/>
  <c r="P159" i="8"/>
  <c r="Q159" i="8"/>
  <c r="R159" i="8"/>
  <c r="S159" i="8"/>
  <c r="N160" i="8"/>
  <c r="O160" i="8"/>
  <c r="P160" i="8"/>
  <c r="Q160" i="8"/>
  <c r="R160" i="8"/>
  <c r="S160" i="8"/>
  <c r="N161" i="8"/>
  <c r="O161" i="8"/>
  <c r="P161" i="8"/>
  <c r="Q161" i="8"/>
  <c r="R161" i="8"/>
  <c r="S161" i="8"/>
  <c r="N164" i="8"/>
  <c r="O164" i="8"/>
  <c r="P164" i="8"/>
  <c r="Q164" i="8"/>
  <c r="R164" i="8"/>
  <c r="S164" i="8"/>
  <c r="N165" i="8"/>
  <c r="O165" i="8"/>
  <c r="P165" i="8"/>
  <c r="Q165" i="8"/>
  <c r="R165" i="8"/>
  <c r="S165" i="8"/>
  <c r="N168" i="8"/>
  <c r="O168" i="8"/>
  <c r="P168" i="8"/>
  <c r="Q168" i="8"/>
  <c r="R168" i="8"/>
  <c r="S168" i="8"/>
  <c r="N169" i="8"/>
  <c r="O169" i="8"/>
  <c r="P169" i="8"/>
  <c r="Q169" i="8"/>
  <c r="R169" i="8"/>
  <c r="S169" i="8"/>
  <c r="N170" i="8"/>
  <c r="O170" i="8"/>
  <c r="P170" i="8"/>
  <c r="Q170" i="8"/>
  <c r="R170" i="8"/>
  <c r="S170" i="8"/>
  <c r="N171" i="8"/>
  <c r="O171" i="8"/>
  <c r="P171" i="8"/>
  <c r="Q171" i="8"/>
  <c r="R171" i="8"/>
  <c r="S171" i="8"/>
  <c r="N172" i="8"/>
  <c r="O172" i="8"/>
  <c r="P172" i="8"/>
  <c r="Q172" i="8"/>
  <c r="R172" i="8"/>
  <c r="S172" i="8"/>
  <c r="N173" i="8"/>
  <c r="O173" i="8"/>
  <c r="P173" i="8"/>
  <c r="Q173" i="8"/>
  <c r="R173" i="8"/>
  <c r="S173" i="8"/>
  <c r="N174" i="8"/>
  <c r="O174" i="8"/>
  <c r="P174" i="8"/>
  <c r="Q174" i="8"/>
  <c r="R174" i="8"/>
  <c r="S174" i="8"/>
  <c r="N177" i="8"/>
  <c r="O177" i="8"/>
  <c r="P177" i="8"/>
  <c r="Q177" i="8"/>
  <c r="R177" i="8"/>
  <c r="S177" i="8"/>
  <c r="N178" i="8"/>
  <c r="O178" i="8"/>
  <c r="P178" i="8"/>
  <c r="Q178" i="8"/>
  <c r="R178" i="8"/>
  <c r="S178" i="8"/>
  <c r="N181" i="8"/>
  <c r="O181" i="8"/>
  <c r="P181" i="8"/>
  <c r="Q181" i="8"/>
  <c r="R181" i="8"/>
  <c r="S181" i="8"/>
  <c r="N182" i="8"/>
  <c r="O182" i="8"/>
  <c r="P182" i="8"/>
  <c r="Q182" i="8"/>
  <c r="R182" i="8"/>
  <c r="S182" i="8"/>
  <c r="N183" i="8"/>
  <c r="O183" i="8"/>
  <c r="P183" i="8"/>
  <c r="Q183" i="8"/>
  <c r="R183" i="8"/>
  <c r="S183" i="8"/>
  <c r="N184" i="8"/>
  <c r="O184" i="8"/>
  <c r="P184" i="8"/>
  <c r="Q184" i="8"/>
  <c r="R184" i="8"/>
  <c r="S184" i="8"/>
  <c r="N185" i="8"/>
  <c r="O185" i="8"/>
  <c r="P185" i="8"/>
  <c r="Q185" i="8"/>
  <c r="R185" i="8"/>
  <c r="S185" i="8"/>
  <c r="N186" i="8"/>
  <c r="O186" i="8"/>
  <c r="P186" i="8"/>
  <c r="Q186" i="8"/>
  <c r="R186" i="8"/>
  <c r="S186" i="8"/>
  <c r="N187" i="8"/>
  <c r="O187" i="8"/>
  <c r="P187" i="8"/>
  <c r="Q187" i="8"/>
  <c r="R187" i="8"/>
  <c r="S187" i="8"/>
  <c r="N190" i="8"/>
  <c r="O190" i="8"/>
  <c r="P190" i="8"/>
  <c r="Q190" i="8"/>
  <c r="R190" i="8"/>
  <c r="S190" i="8"/>
  <c r="N191" i="8"/>
  <c r="O191" i="8"/>
  <c r="P191" i="8"/>
  <c r="Q191" i="8"/>
  <c r="R191" i="8"/>
  <c r="S191" i="8"/>
  <c r="N194" i="8"/>
  <c r="O194" i="8"/>
  <c r="P194" i="8"/>
  <c r="Q194" i="8"/>
  <c r="R194" i="8"/>
  <c r="S194" i="8"/>
  <c r="N195" i="8"/>
  <c r="O195" i="8"/>
  <c r="P195" i="8"/>
  <c r="Q195" i="8"/>
  <c r="R195" i="8"/>
  <c r="S195" i="8"/>
  <c r="N196" i="8"/>
  <c r="O196" i="8"/>
  <c r="P196" i="8"/>
  <c r="Q196" i="8"/>
  <c r="R196" i="8"/>
  <c r="S196" i="8"/>
  <c r="N197" i="8"/>
  <c r="O197" i="8"/>
  <c r="P197" i="8"/>
  <c r="Q197" i="8"/>
  <c r="R197" i="8"/>
  <c r="S197" i="8"/>
  <c r="N198" i="8"/>
  <c r="O198" i="8"/>
  <c r="P198" i="8"/>
  <c r="Q198" i="8"/>
  <c r="R198" i="8"/>
  <c r="S198" i="8"/>
  <c r="N199" i="8"/>
  <c r="O199" i="8"/>
  <c r="P199" i="8"/>
  <c r="Q199" i="8"/>
  <c r="R199" i="8"/>
  <c r="S199" i="8"/>
  <c r="N200" i="8"/>
  <c r="O200" i="8"/>
  <c r="P200" i="8"/>
  <c r="Q200" i="8"/>
  <c r="R200" i="8"/>
  <c r="S200" i="8"/>
  <c r="N203" i="8"/>
  <c r="O203" i="8"/>
  <c r="P203" i="8"/>
  <c r="Q203" i="8"/>
  <c r="R203" i="8"/>
  <c r="S203" i="8"/>
  <c r="N204" i="8"/>
  <c r="O204" i="8"/>
  <c r="P204" i="8"/>
  <c r="Q204" i="8"/>
  <c r="R204" i="8"/>
  <c r="S204" i="8"/>
  <c r="N207" i="8"/>
  <c r="O207" i="8"/>
  <c r="P207" i="8"/>
  <c r="Q207" i="8"/>
  <c r="R207" i="8"/>
  <c r="S207" i="8"/>
  <c r="N208" i="8"/>
  <c r="O208" i="8"/>
  <c r="P208" i="8"/>
  <c r="Q208" i="8"/>
  <c r="R208" i="8"/>
  <c r="S208" i="8"/>
  <c r="N209" i="8"/>
  <c r="O209" i="8"/>
  <c r="P209" i="8"/>
  <c r="Q209" i="8"/>
  <c r="R209" i="8"/>
  <c r="S209" i="8"/>
  <c r="N210" i="8"/>
  <c r="O210" i="8"/>
  <c r="P210" i="8"/>
  <c r="Q210" i="8"/>
  <c r="R210" i="8"/>
  <c r="S210" i="8"/>
  <c r="N211" i="8"/>
  <c r="O211" i="8"/>
  <c r="P211" i="8"/>
  <c r="Q211" i="8"/>
  <c r="R211" i="8"/>
  <c r="S211" i="8"/>
  <c r="N212" i="8"/>
  <c r="O212" i="8"/>
  <c r="P212" i="8"/>
  <c r="Q212" i="8"/>
  <c r="R212" i="8"/>
  <c r="S212" i="8"/>
  <c r="N213" i="8"/>
  <c r="O213" i="8"/>
  <c r="P213" i="8"/>
  <c r="Q213" i="8"/>
  <c r="R213" i="8"/>
  <c r="S213" i="8"/>
  <c r="N216" i="8"/>
  <c r="O216" i="8"/>
  <c r="P216" i="8"/>
  <c r="Q216" i="8"/>
  <c r="R216" i="8"/>
  <c r="S216" i="8"/>
  <c r="N217" i="8"/>
  <c r="O217" i="8"/>
  <c r="P217" i="8"/>
  <c r="Q217" i="8"/>
  <c r="R217" i="8"/>
  <c r="S217" i="8"/>
  <c r="N220" i="8"/>
  <c r="O220" i="8"/>
  <c r="P220" i="8"/>
  <c r="Q220" i="8"/>
  <c r="R220" i="8"/>
  <c r="S220" i="8"/>
  <c r="N221" i="8"/>
  <c r="O221" i="8"/>
  <c r="P221" i="8"/>
  <c r="Q221" i="8"/>
  <c r="R221" i="8"/>
  <c r="S221" i="8"/>
  <c r="N222" i="8"/>
  <c r="O222" i="8"/>
  <c r="P222" i="8"/>
  <c r="Q222" i="8"/>
  <c r="R222" i="8"/>
  <c r="S222" i="8"/>
  <c r="N249" i="8"/>
  <c r="O249" i="8"/>
  <c r="P249" i="8"/>
  <c r="Q249" i="8"/>
  <c r="R249" i="8"/>
  <c r="S249" i="8"/>
  <c r="N250" i="8"/>
  <c r="O250" i="8"/>
  <c r="P250" i="8"/>
  <c r="Q250" i="8"/>
  <c r="R250" i="8"/>
  <c r="S250" i="8"/>
  <c r="N251" i="8"/>
  <c r="O251" i="8"/>
  <c r="P251" i="8"/>
  <c r="Q251" i="8"/>
  <c r="R251" i="8"/>
  <c r="S251" i="8"/>
  <c r="N252" i="8"/>
  <c r="O252" i="8"/>
  <c r="P252" i="8"/>
  <c r="Q252" i="8"/>
  <c r="R252" i="8"/>
  <c r="S252" i="8"/>
  <c r="N255" i="8"/>
  <c r="O255" i="8"/>
  <c r="P255" i="8"/>
  <c r="Q255" i="8"/>
  <c r="R255" i="8"/>
  <c r="S255" i="8"/>
  <c r="N256" i="8"/>
  <c r="O256" i="8"/>
  <c r="P256" i="8"/>
  <c r="Q256" i="8"/>
  <c r="R256" i="8"/>
  <c r="S256" i="8"/>
  <c r="N259" i="8"/>
  <c r="O259" i="8"/>
  <c r="P259" i="8"/>
  <c r="Q259" i="8"/>
  <c r="R259" i="8"/>
  <c r="S259" i="8"/>
  <c r="N260" i="8"/>
  <c r="O260" i="8"/>
  <c r="P260" i="8"/>
  <c r="Q260" i="8"/>
  <c r="R260" i="8"/>
  <c r="S260" i="8"/>
  <c r="N261" i="8"/>
  <c r="O261" i="8"/>
  <c r="P261" i="8"/>
  <c r="Q261" i="8"/>
  <c r="R261" i="8"/>
  <c r="S261" i="8"/>
  <c r="N262" i="8"/>
  <c r="O262" i="8"/>
  <c r="P262" i="8"/>
  <c r="Q262" i="8"/>
  <c r="R262" i="8"/>
  <c r="S262" i="8"/>
  <c r="N263" i="8"/>
  <c r="O263" i="8"/>
  <c r="P263" i="8"/>
  <c r="Q263" i="8"/>
  <c r="R263" i="8"/>
  <c r="S263" i="8"/>
  <c r="N264" i="8"/>
  <c r="O264" i="8"/>
  <c r="P264" i="8"/>
  <c r="Q264" i="8"/>
  <c r="R264" i="8"/>
  <c r="S264" i="8"/>
  <c r="N265" i="8"/>
  <c r="O265" i="8"/>
  <c r="P265" i="8"/>
  <c r="Q265" i="8"/>
  <c r="R265" i="8"/>
  <c r="S265" i="8"/>
  <c r="N268" i="8"/>
  <c r="O268" i="8"/>
  <c r="P268" i="8"/>
  <c r="Q268" i="8"/>
  <c r="R268" i="8"/>
  <c r="S268" i="8"/>
  <c r="N269" i="8"/>
  <c r="O269" i="8"/>
  <c r="P269" i="8"/>
  <c r="Q269" i="8"/>
  <c r="R269" i="8"/>
  <c r="S269" i="8"/>
  <c r="N272" i="8"/>
  <c r="O272" i="8"/>
  <c r="P272" i="8"/>
  <c r="Q272" i="8"/>
  <c r="R272" i="8"/>
  <c r="S272" i="8"/>
  <c r="N273" i="8"/>
  <c r="O273" i="8"/>
  <c r="P273" i="8"/>
  <c r="Q273" i="8"/>
  <c r="R273" i="8"/>
  <c r="S273" i="8"/>
  <c r="N274" i="8"/>
  <c r="O274" i="8"/>
  <c r="P274" i="8"/>
  <c r="Q274" i="8"/>
  <c r="R274" i="8"/>
  <c r="S274" i="8"/>
  <c r="N275" i="8"/>
  <c r="O275" i="8"/>
  <c r="P275" i="8"/>
  <c r="Q275" i="8"/>
  <c r="R275" i="8"/>
  <c r="S275" i="8"/>
  <c r="N276" i="8"/>
  <c r="O276" i="8"/>
  <c r="P276" i="8"/>
  <c r="Q276" i="8"/>
  <c r="R276" i="8"/>
  <c r="S276" i="8"/>
  <c r="N277" i="8"/>
  <c r="O277" i="8"/>
  <c r="P277" i="8"/>
  <c r="Q277" i="8"/>
  <c r="R277" i="8"/>
  <c r="S277" i="8"/>
  <c r="N278" i="8"/>
  <c r="O278" i="8"/>
  <c r="P278" i="8"/>
  <c r="Q278" i="8"/>
  <c r="R278" i="8"/>
  <c r="S278" i="8"/>
  <c r="N281" i="8"/>
  <c r="O281" i="8"/>
  <c r="P281" i="8"/>
  <c r="Q281" i="8"/>
  <c r="R281" i="8"/>
  <c r="S281" i="8"/>
  <c r="N282" i="8"/>
  <c r="O282" i="8"/>
  <c r="P282" i="8"/>
  <c r="Q282" i="8"/>
  <c r="R282" i="8"/>
  <c r="S282" i="8"/>
  <c r="N285" i="8"/>
  <c r="O285" i="8"/>
  <c r="P285" i="8"/>
  <c r="Q285" i="8"/>
  <c r="R285" i="8"/>
  <c r="S285" i="8"/>
  <c r="N286" i="8"/>
  <c r="O286" i="8"/>
  <c r="P286" i="8"/>
  <c r="Q286" i="8"/>
  <c r="R286" i="8"/>
  <c r="S286" i="8"/>
  <c r="N287" i="8"/>
  <c r="O287" i="8"/>
  <c r="P287" i="8"/>
  <c r="Q287" i="8"/>
  <c r="R287" i="8"/>
  <c r="S287" i="8"/>
  <c r="N288" i="8"/>
  <c r="O288" i="8"/>
  <c r="P288" i="8"/>
  <c r="Q288" i="8"/>
  <c r="R288" i="8"/>
  <c r="S288" i="8"/>
  <c r="N289" i="8"/>
  <c r="O289" i="8"/>
  <c r="P289" i="8"/>
  <c r="Q289" i="8"/>
  <c r="R289" i="8"/>
  <c r="S289" i="8"/>
  <c r="N290" i="8"/>
  <c r="O290" i="8"/>
  <c r="P290" i="8"/>
  <c r="Q290" i="8"/>
  <c r="R290" i="8"/>
  <c r="S290" i="8"/>
  <c r="N291" i="8"/>
  <c r="O291" i="8"/>
  <c r="P291" i="8"/>
  <c r="Q291" i="8"/>
  <c r="R291" i="8"/>
  <c r="S291" i="8"/>
  <c r="N294" i="8"/>
  <c r="O294" i="8"/>
  <c r="P294" i="8"/>
  <c r="Q294" i="8"/>
  <c r="R294" i="8"/>
  <c r="S294" i="8"/>
  <c r="N295" i="8"/>
  <c r="O295" i="8"/>
  <c r="P295" i="8"/>
  <c r="Q295" i="8"/>
  <c r="R295" i="8"/>
  <c r="S295" i="8"/>
  <c r="N298" i="8"/>
  <c r="O298" i="8"/>
  <c r="P298" i="8"/>
  <c r="Q298" i="8"/>
  <c r="R298" i="8"/>
  <c r="S298" i="8"/>
  <c r="N299" i="8"/>
  <c r="O299" i="8"/>
  <c r="P299" i="8"/>
  <c r="Q299" i="8"/>
  <c r="R299" i="8"/>
  <c r="S299" i="8"/>
  <c r="N300" i="8"/>
  <c r="O300" i="8"/>
  <c r="P300" i="8"/>
  <c r="Q300" i="8"/>
  <c r="R300" i="8"/>
  <c r="S300" i="8"/>
  <c r="N301" i="8"/>
  <c r="O301" i="8"/>
  <c r="P301" i="8"/>
  <c r="Q301" i="8"/>
  <c r="R301" i="8"/>
  <c r="S301" i="8"/>
  <c r="N302" i="8"/>
  <c r="O302" i="8"/>
  <c r="P302" i="8"/>
  <c r="Q302" i="8"/>
  <c r="R302" i="8"/>
  <c r="S302" i="8"/>
  <c r="N303" i="8"/>
  <c r="O303" i="8"/>
  <c r="P303" i="8"/>
  <c r="Q303" i="8"/>
  <c r="R303" i="8"/>
  <c r="S303" i="8"/>
  <c r="N304" i="8"/>
  <c r="O304" i="8"/>
  <c r="P304" i="8"/>
  <c r="Q304" i="8"/>
  <c r="R304" i="8"/>
  <c r="S304" i="8"/>
  <c r="N307" i="8"/>
  <c r="O307" i="8"/>
  <c r="P307" i="8"/>
  <c r="Q307" i="8"/>
  <c r="R307" i="8"/>
  <c r="S307" i="8"/>
  <c r="N308" i="8"/>
  <c r="O308" i="8"/>
  <c r="P308" i="8"/>
  <c r="Q308" i="8"/>
  <c r="R308" i="8"/>
  <c r="S308" i="8"/>
  <c r="N311" i="8"/>
  <c r="O311" i="8"/>
  <c r="P311" i="8"/>
  <c r="Q311" i="8"/>
  <c r="R311" i="8"/>
  <c r="S311" i="8"/>
  <c r="N312" i="8"/>
  <c r="O312" i="8"/>
  <c r="P312" i="8"/>
  <c r="Q312" i="8"/>
  <c r="R312" i="8"/>
  <c r="S312" i="8"/>
  <c r="N313" i="8"/>
  <c r="O313" i="8"/>
  <c r="P313" i="8"/>
  <c r="Q313" i="8"/>
  <c r="R313" i="8"/>
  <c r="S313" i="8"/>
  <c r="N314" i="8"/>
  <c r="O314" i="8"/>
  <c r="P314" i="8"/>
  <c r="Q314" i="8"/>
  <c r="R314" i="8"/>
  <c r="S314" i="8"/>
  <c r="N315" i="8"/>
  <c r="O315" i="8"/>
  <c r="P315" i="8"/>
  <c r="Q315" i="8"/>
  <c r="R315" i="8"/>
  <c r="S315" i="8"/>
  <c r="N316" i="8"/>
  <c r="O316" i="8"/>
  <c r="P316" i="8"/>
  <c r="Q316" i="8"/>
  <c r="R316" i="8"/>
  <c r="S316" i="8"/>
  <c r="N317" i="8"/>
  <c r="O317" i="8"/>
  <c r="P317" i="8"/>
  <c r="Q317" i="8"/>
  <c r="R317" i="8"/>
  <c r="S317" i="8"/>
  <c r="N320" i="8"/>
  <c r="O320" i="8"/>
  <c r="P320" i="8"/>
  <c r="Q320" i="8"/>
  <c r="R320" i="8"/>
  <c r="S320" i="8"/>
  <c r="N321" i="8"/>
  <c r="O321" i="8"/>
  <c r="P321" i="8"/>
  <c r="Q321" i="8"/>
  <c r="R321" i="8"/>
  <c r="S321" i="8"/>
  <c r="N324" i="8"/>
  <c r="O324" i="8"/>
  <c r="P324" i="8"/>
  <c r="Q324" i="8"/>
  <c r="R324" i="8"/>
  <c r="S324" i="8"/>
  <c r="N325" i="8"/>
  <c r="O325" i="8"/>
  <c r="P325" i="8"/>
  <c r="Q325" i="8"/>
  <c r="R325" i="8"/>
  <c r="S325" i="8"/>
  <c r="N326" i="8"/>
  <c r="O326" i="8"/>
  <c r="P326" i="8"/>
  <c r="Q326" i="8"/>
  <c r="R326" i="8"/>
  <c r="S326" i="8"/>
  <c r="N327" i="8"/>
  <c r="O327" i="8"/>
  <c r="P327" i="8"/>
  <c r="Q327" i="8"/>
  <c r="R327" i="8"/>
  <c r="S327" i="8"/>
  <c r="N328" i="8"/>
  <c r="O328" i="8"/>
  <c r="P328" i="8"/>
  <c r="Q328" i="8"/>
  <c r="R328" i="8"/>
  <c r="S328" i="8"/>
  <c r="N329" i="8"/>
  <c r="O329" i="8"/>
  <c r="P329" i="8"/>
  <c r="Q329" i="8"/>
  <c r="R329" i="8"/>
  <c r="S329" i="8"/>
  <c r="N330" i="8"/>
  <c r="O330" i="8"/>
  <c r="P330" i="8"/>
  <c r="Q330" i="8"/>
  <c r="R330" i="8"/>
  <c r="S330" i="8"/>
  <c r="N333" i="8"/>
  <c r="O333" i="8"/>
  <c r="P333" i="8"/>
  <c r="Q333" i="8"/>
  <c r="R333" i="8"/>
  <c r="S333" i="8"/>
  <c r="N334" i="8"/>
  <c r="O334" i="8"/>
  <c r="P334" i="8"/>
  <c r="Q334" i="8"/>
  <c r="R334" i="8"/>
  <c r="S334" i="8"/>
  <c r="N337" i="8"/>
  <c r="O337" i="8"/>
  <c r="P337" i="8"/>
  <c r="Q337" i="8"/>
  <c r="R337" i="8"/>
  <c r="S337" i="8"/>
  <c r="N338" i="8"/>
  <c r="O338" i="8"/>
  <c r="P338" i="8"/>
  <c r="Q338" i="8"/>
  <c r="R338" i="8"/>
  <c r="S338" i="8"/>
  <c r="N339" i="8"/>
  <c r="O339" i="8"/>
  <c r="P339" i="8"/>
  <c r="Q339" i="8"/>
  <c r="R339" i="8"/>
  <c r="S339" i="8"/>
  <c r="N340" i="8"/>
  <c r="O340" i="8"/>
  <c r="P340" i="8"/>
  <c r="Q340" i="8"/>
  <c r="R340" i="8"/>
  <c r="S340" i="8"/>
  <c r="N341" i="8"/>
  <c r="O341" i="8"/>
  <c r="P341" i="8"/>
  <c r="Q341" i="8"/>
  <c r="R341" i="8"/>
  <c r="S341" i="8"/>
  <c r="N342" i="8"/>
  <c r="O342" i="8"/>
  <c r="P342" i="8"/>
  <c r="Q342" i="8"/>
  <c r="R342" i="8"/>
  <c r="S342" i="8"/>
  <c r="N343" i="8"/>
  <c r="O343" i="8"/>
  <c r="P343" i="8"/>
  <c r="Q343" i="8"/>
  <c r="R343" i="8"/>
  <c r="S343" i="8"/>
  <c r="N346" i="8"/>
  <c r="O346" i="8"/>
  <c r="P346" i="8"/>
  <c r="Q346" i="8"/>
  <c r="R346" i="8"/>
  <c r="S346" i="8"/>
  <c r="N347" i="8"/>
  <c r="O347" i="8"/>
  <c r="P347" i="8"/>
  <c r="Q347" i="8"/>
  <c r="R347" i="8"/>
  <c r="S347" i="8"/>
  <c r="N350" i="8"/>
  <c r="O350" i="8"/>
  <c r="P350" i="8"/>
  <c r="Q350" i="8"/>
  <c r="R350" i="8"/>
  <c r="S350" i="8"/>
  <c r="N351" i="8"/>
  <c r="O351" i="8"/>
  <c r="P351" i="8"/>
  <c r="Q351" i="8"/>
  <c r="R351" i="8"/>
  <c r="S351" i="8"/>
  <c r="N352" i="8"/>
  <c r="O352" i="8"/>
  <c r="P352" i="8"/>
  <c r="Q352" i="8"/>
  <c r="R352" i="8"/>
  <c r="S352" i="8"/>
  <c r="N353" i="8"/>
  <c r="O353" i="8"/>
  <c r="P353" i="8"/>
  <c r="Q353" i="8"/>
  <c r="R353" i="8"/>
  <c r="S353" i="8"/>
  <c r="N354" i="8"/>
  <c r="O354" i="8"/>
  <c r="P354" i="8"/>
  <c r="Q354" i="8"/>
  <c r="R354" i="8"/>
  <c r="S354" i="8"/>
  <c r="N355" i="8"/>
  <c r="O355" i="8"/>
  <c r="P355" i="8"/>
  <c r="Q355" i="8"/>
  <c r="R355" i="8"/>
  <c r="S355" i="8"/>
  <c r="N356" i="8"/>
  <c r="O356" i="8"/>
  <c r="P356" i="8"/>
  <c r="Q356" i="8"/>
  <c r="R356" i="8"/>
  <c r="S356" i="8"/>
  <c r="N359" i="8"/>
  <c r="O359" i="8"/>
  <c r="P359" i="8"/>
  <c r="Q359" i="8"/>
  <c r="R359" i="8"/>
  <c r="S359" i="8"/>
  <c r="N360" i="8"/>
  <c r="O360" i="8"/>
  <c r="P360" i="8"/>
  <c r="Q360" i="8"/>
  <c r="R360" i="8"/>
  <c r="S360" i="8"/>
  <c r="N363" i="8"/>
  <c r="O363" i="8"/>
  <c r="P363" i="8"/>
  <c r="Q363" i="8"/>
  <c r="R363" i="8"/>
  <c r="S363" i="8"/>
  <c r="L101" i="5" l="1"/>
  <c r="C27" i="10" l="1"/>
  <c r="C26" i="10"/>
  <c r="C25" i="10"/>
  <c r="C24" i="10"/>
  <c r="C23" i="10"/>
  <c r="C22" i="10"/>
  <c r="C21" i="10"/>
  <c r="C20" i="10"/>
  <c r="C19" i="10"/>
  <c r="C18" i="10"/>
  <c r="C17" i="10"/>
  <c r="C16" i="10"/>
  <c r="C15" i="10"/>
  <c r="P9" i="5" l="1"/>
  <c r="O9" i="5"/>
  <c r="N9" i="5"/>
  <c r="M9" i="5"/>
  <c r="L9" i="5"/>
  <c r="K9" i="5"/>
  <c r="J9" i="5"/>
  <c r="I9" i="5"/>
  <c r="P4" i="5"/>
  <c r="O4" i="5"/>
  <c r="N4" i="5"/>
  <c r="M4" i="5"/>
  <c r="L4" i="5"/>
  <c r="K4" i="5"/>
  <c r="J4" i="5"/>
  <c r="I4" i="5"/>
  <c r="H4" i="5"/>
  <c r="I22" i="5"/>
  <c r="J22" i="5"/>
  <c r="K22" i="5"/>
  <c r="L22" i="5"/>
  <c r="M22" i="5"/>
  <c r="N22" i="5"/>
  <c r="O22" i="5"/>
  <c r="P22" i="5"/>
  <c r="P17" i="5"/>
  <c r="O17" i="5"/>
  <c r="N17" i="5"/>
  <c r="M17" i="5"/>
  <c r="L17" i="5"/>
  <c r="K17" i="5"/>
  <c r="J17" i="5"/>
  <c r="I17" i="5"/>
  <c r="I35" i="5"/>
  <c r="J35" i="5"/>
  <c r="K35" i="5"/>
  <c r="L35" i="5"/>
  <c r="M35" i="5"/>
  <c r="N35" i="5"/>
  <c r="O35" i="5"/>
  <c r="P35" i="5"/>
  <c r="H35" i="5"/>
  <c r="I30" i="5"/>
  <c r="J30" i="5"/>
  <c r="K30" i="5"/>
  <c r="L30" i="5"/>
  <c r="M30" i="5"/>
  <c r="N30" i="5"/>
  <c r="O30" i="5"/>
  <c r="P30" i="5"/>
  <c r="H30" i="5"/>
  <c r="I48" i="5"/>
  <c r="J48" i="5"/>
  <c r="K48" i="5"/>
  <c r="L48" i="5"/>
  <c r="M48" i="5"/>
  <c r="N48" i="5"/>
  <c r="O48" i="5"/>
  <c r="P48" i="5"/>
  <c r="H48" i="5"/>
  <c r="I43" i="5"/>
  <c r="J43" i="5"/>
  <c r="K43" i="5"/>
  <c r="L43" i="5"/>
  <c r="M43" i="5"/>
  <c r="N43" i="5"/>
  <c r="O43" i="5"/>
  <c r="P43" i="5"/>
  <c r="H43" i="5"/>
  <c r="I61" i="5"/>
  <c r="J61" i="5"/>
  <c r="K61" i="5"/>
  <c r="L61" i="5"/>
  <c r="M61" i="5"/>
  <c r="N61" i="5"/>
  <c r="O61" i="5"/>
  <c r="P61" i="5"/>
  <c r="H61" i="5"/>
  <c r="I56" i="5"/>
  <c r="J56" i="5"/>
  <c r="K56" i="5"/>
  <c r="L56" i="5"/>
  <c r="M56" i="5"/>
  <c r="N56" i="5"/>
  <c r="O56" i="5"/>
  <c r="P56" i="5"/>
  <c r="H56" i="5"/>
  <c r="I74" i="5"/>
  <c r="J74" i="5"/>
  <c r="K74" i="5"/>
  <c r="L74" i="5"/>
  <c r="M74" i="5"/>
  <c r="N74" i="5"/>
  <c r="O74" i="5"/>
  <c r="P74" i="5"/>
  <c r="H74" i="5"/>
  <c r="I69" i="5"/>
  <c r="J69" i="5"/>
  <c r="K69" i="5"/>
  <c r="L69" i="5"/>
  <c r="M69" i="5"/>
  <c r="N69" i="5"/>
  <c r="O69" i="5"/>
  <c r="P69" i="5"/>
  <c r="H69" i="5"/>
  <c r="I87" i="5"/>
  <c r="J87" i="5"/>
  <c r="K87" i="5"/>
  <c r="L87" i="5"/>
  <c r="M87" i="5"/>
  <c r="N87" i="5"/>
  <c r="O87" i="5"/>
  <c r="P87" i="5"/>
  <c r="H87" i="5"/>
  <c r="I82" i="5"/>
  <c r="J82" i="5"/>
  <c r="K82" i="5"/>
  <c r="L82" i="5"/>
  <c r="M82" i="5"/>
  <c r="N82" i="5"/>
  <c r="O82" i="5"/>
  <c r="P82" i="5"/>
  <c r="H82" i="5"/>
  <c r="I100" i="5"/>
  <c r="J100" i="5"/>
  <c r="K100" i="5"/>
  <c r="L100" i="5"/>
  <c r="M100" i="5"/>
  <c r="N100" i="5"/>
  <c r="O100" i="5"/>
  <c r="P100" i="5"/>
  <c r="H100" i="5"/>
  <c r="I95" i="5"/>
  <c r="J95" i="5"/>
  <c r="K95" i="5"/>
  <c r="L95" i="5"/>
  <c r="M95" i="5"/>
  <c r="N95" i="5"/>
  <c r="O95" i="5"/>
  <c r="P95" i="5"/>
  <c r="H95" i="5"/>
  <c r="I113" i="5"/>
  <c r="J113" i="5"/>
  <c r="K113" i="5"/>
  <c r="L113" i="5"/>
  <c r="M113" i="5"/>
  <c r="N113" i="5"/>
  <c r="O113" i="5"/>
  <c r="P113" i="5"/>
  <c r="H113" i="5"/>
  <c r="I108" i="5"/>
  <c r="J108" i="5"/>
  <c r="K108" i="5"/>
  <c r="L108" i="5"/>
  <c r="M108" i="5"/>
  <c r="N108" i="5"/>
  <c r="O108" i="5"/>
  <c r="P108" i="5"/>
  <c r="H108" i="5"/>
  <c r="I126" i="5"/>
  <c r="J126" i="5"/>
  <c r="K126" i="5"/>
  <c r="L126" i="5"/>
  <c r="M126" i="5"/>
  <c r="N126" i="5"/>
  <c r="O126" i="5"/>
  <c r="P126" i="5"/>
  <c r="H126" i="5"/>
  <c r="I121" i="5"/>
  <c r="J121" i="5"/>
  <c r="K121" i="5"/>
  <c r="L121" i="5"/>
  <c r="M121" i="5"/>
  <c r="N121" i="5"/>
  <c r="O121" i="5"/>
  <c r="P121" i="5"/>
  <c r="H121" i="5"/>
  <c r="I139" i="5"/>
  <c r="J139" i="5"/>
  <c r="K139" i="5"/>
  <c r="L139" i="5"/>
  <c r="M139" i="5"/>
  <c r="N139" i="5"/>
  <c r="O139" i="5"/>
  <c r="P139" i="5"/>
  <c r="H139" i="5"/>
  <c r="I134" i="5"/>
  <c r="J134" i="5"/>
  <c r="K134" i="5"/>
  <c r="L134" i="5"/>
  <c r="M134" i="5"/>
  <c r="N134" i="5"/>
  <c r="O134" i="5"/>
  <c r="P134" i="5"/>
  <c r="H134" i="5"/>
  <c r="I152" i="5"/>
  <c r="J152" i="5"/>
  <c r="K152" i="5"/>
  <c r="L152" i="5"/>
  <c r="M152" i="5"/>
  <c r="N152" i="5"/>
  <c r="O152" i="5"/>
  <c r="P152" i="5"/>
  <c r="H152" i="5"/>
  <c r="I147" i="5"/>
  <c r="J147" i="5"/>
  <c r="K147" i="5"/>
  <c r="L147" i="5"/>
  <c r="M147" i="5"/>
  <c r="N147" i="5"/>
  <c r="O147" i="5"/>
  <c r="P147" i="5"/>
  <c r="H147" i="5"/>
  <c r="I165" i="5"/>
  <c r="J165" i="5"/>
  <c r="K165" i="5"/>
  <c r="L165" i="5"/>
  <c r="M165" i="5"/>
  <c r="N165" i="5"/>
  <c r="O165" i="5"/>
  <c r="P165" i="5"/>
  <c r="H165" i="5"/>
  <c r="I160" i="5"/>
  <c r="J160" i="5"/>
  <c r="K160" i="5"/>
  <c r="L160" i="5"/>
  <c r="M160" i="5"/>
  <c r="N160" i="5"/>
  <c r="O160" i="5"/>
  <c r="P160" i="5"/>
  <c r="H160" i="5"/>
  <c r="I178" i="5"/>
  <c r="J178" i="5"/>
  <c r="K178" i="5"/>
  <c r="L178" i="5"/>
  <c r="M178" i="5"/>
  <c r="N178" i="5"/>
  <c r="O178" i="5"/>
  <c r="P178" i="5"/>
  <c r="H178" i="5"/>
  <c r="I173" i="5"/>
  <c r="J173" i="5"/>
  <c r="K173" i="5"/>
  <c r="L173" i="5"/>
  <c r="M173" i="5"/>
  <c r="N173" i="5"/>
  <c r="O173" i="5"/>
  <c r="P173" i="5"/>
  <c r="H173" i="5"/>
  <c r="I191" i="5"/>
  <c r="J191" i="5"/>
  <c r="K191" i="5"/>
  <c r="L191" i="5"/>
  <c r="M191" i="5"/>
  <c r="N191" i="5"/>
  <c r="O191" i="5"/>
  <c r="P191" i="5"/>
  <c r="H191" i="5"/>
  <c r="I186" i="5"/>
  <c r="J186" i="5"/>
  <c r="K186" i="5"/>
  <c r="L186" i="5"/>
  <c r="M186" i="5"/>
  <c r="N186" i="5"/>
  <c r="O186" i="5"/>
  <c r="P186" i="5"/>
  <c r="H186" i="5"/>
  <c r="I204" i="5"/>
  <c r="J204" i="5"/>
  <c r="K204" i="5"/>
  <c r="L204" i="5"/>
  <c r="M204" i="5"/>
  <c r="N204" i="5"/>
  <c r="O204" i="5"/>
  <c r="P204" i="5"/>
  <c r="H204" i="5"/>
  <c r="I199" i="5"/>
  <c r="J199" i="5"/>
  <c r="K199" i="5"/>
  <c r="L199" i="5"/>
  <c r="M199" i="5"/>
  <c r="N199" i="5"/>
  <c r="O199" i="5"/>
  <c r="P199" i="5"/>
  <c r="H199" i="5"/>
  <c r="I217" i="5"/>
  <c r="J217" i="5"/>
  <c r="K217" i="5"/>
  <c r="L217" i="5"/>
  <c r="M217" i="5"/>
  <c r="N217" i="5"/>
  <c r="O217" i="5"/>
  <c r="P217" i="5"/>
  <c r="H217" i="5"/>
  <c r="I212" i="5"/>
  <c r="J212" i="5"/>
  <c r="K212" i="5"/>
  <c r="L212" i="5"/>
  <c r="M212" i="5"/>
  <c r="N212" i="5"/>
  <c r="O212" i="5"/>
  <c r="P212" i="5"/>
  <c r="H212" i="5"/>
  <c r="I230" i="5"/>
  <c r="J230" i="5"/>
  <c r="K230" i="5"/>
  <c r="L230" i="5"/>
  <c r="M230" i="5"/>
  <c r="N230" i="5"/>
  <c r="O230" i="5"/>
  <c r="P230" i="5"/>
  <c r="H230" i="5"/>
  <c r="I225" i="5"/>
  <c r="J225" i="5"/>
  <c r="K225" i="5"/>
  <c r="L225" i="5"/>
  <c r="M225" i="5"/>
  <c r="N225" i="5"/>
  <c r="O225" i="5"/>
  <c r="P225" i="5"/>
  <c r="H225" i="5"/>
  <c r="I243" i="5"/>
  <c r="J243" i="5"/>
  <c r="K243" i="5"/>
  <c r="L243" i="5"/>
  <c r="M243" i="5"/>
  <c r="N243" i="5"/>
  <c r="O243" i="5"/>
  <c r="P243" i="5"/>
  <c r="H243" i="5"/>
  <c r="I238" i="5"/>
  <c r="J238" i="5"/>
  <c r="K238" i="5"/>
  <c r="L238" i="5"/>
  <c r="M238" i="5"/>
  <c r="N238" i="5"/>
  <c r="O238" i="5"/>
  <c r="P238" i="5"/>
  <c r="H238" i="5"/>
  <c r="I256" i="5"/>
  <c r="J256" i="5"/>
  <c r="K256" i="5"/>
  <c r="L256" i="5"/>
  <c r="M256" i="5"/>
  <c r="N256" i="5"/>
  <c r="O256" i="5"/>
  <c r="P256" i="5"/>
  <c r="H256" i="5"/>
  <c r="I251" i="5"/>
  <c r="J251" i="5"/>
  <c r="K251" i="5"/>
  <c r="L251" i="5"/>
  <c r="M251" i="5"/>
  <c r="N251" i="5"/>
  <c r="O251" i="5"/>
  <c r="P251" i="5"/>
  <c r="H251" i="5"/>
  <c r="P269" i="5"/>
  <c r="O269" i="5"/>
  <c r="N269" i="5"/>
  <c r="M269" i="5"/>
  <c r="L269" i="5"/>
  <c r="K269" i="5"/>
  <c r="J269" i="5"/>
  <c r="I269" i="5"/>
  <c r="H269" i="5"/>
  <c r="I264" i="5"/>
  <c r="J264" i="5"/>
  <c r="K264" i="5"/>
  <c r="L264" i="5"/>
  <c r="M264" i="5"/>
  <c r="N264" i="5"/>
  <c r="O264" i="5"/>
  <c r="P264" i="5"/>
  <c r="H264" i="5"/>
  <c r="I360" i="5"/>
  <c r="J360" i="5"/>
  <c r="K360" i="5"/>
  <c r="L360" i="5"/>
  <c r="M360" i="5"/>
  <c r="N360" i="5"/>
  <c r="O360" i="5"/>
  <c r="P360" i="5"/>
  <c r="H360" i="5"/>
  <c r="I355" i="5"/>
  <c r="J355" i="5"/>
  <c r="K355" i="5"/>
  <c r="L355" i="5"/>
  <c r="M355" i="5"/>
  <c r="N355" i="5"/>
  <c r="O355" i="5"/>
  <c r="P355" i="5"/>
  <c r="H355" i="5"/>
  <c r="I347" i="5"/>
  <c r="J347" i="5"/>
  <c r="K347" i="5"/>
  <c r="L347" i="5"/>
  <c r="M347" i="5"/>
  <c r="N347" i="5"/>
  <c r="O347" i="5"/>
  <c r="P347" i="5"/>
  <c r="H347" i="5"/>
  <c r="I342" i="5"/>
  <c r="J342" i="5"/>
  <c r="K342" i="5"/>
  <c r="L342" i="5"/>
  <c r="M342" i="5"/>
  <c r="N342" i="5"/>
  <c r="O342" i="5"/>
  <c r="P342" i="5"/>
  <c r="H342" i="5"/>
  <c r="I334" i="5"/>
  <c r="J334" i="5"/>
  <c r="K334" i="5"/>
  <c r="L334" i="5"/>
  <c r="M334" i="5"/>
  <c r="N334" i="5"/>
  <c r="O334" i="5"/>
  <c r="P334" i="5"/>
  <c r="H334" i="5"/>
  <c r="H321" i="5"/>
  <c r="I316" i="5"/>
  <c r="J316" i="5"/>
  <c r="K316" i="5"/>
  <c r="L316" i="5"/>
  <c r="M316" i="5"/>
  <c r="N316" i="5"/>
  <c r="O316" i="5"/>
  <c r="P316" i="5"/>
  <c r="H316" i="5"/>
  <c r="I329" i="5"/>
  <c r="J329" i="5"/>
  <c r="K329" i="5"/>
  <c r="L329" i="5"/>
  <c r="M329" i="5"/>
  <c r="N329" i="5"/>
  <c r="O329" i="5"/>
  <c r="P329" i="5"/>
  <c r="H329" i="5"/>
  <c r="I321" i="5"/>
  <c r="J321" i="5"/>
  <c r="K321" i="5"/>
  <c r="L321" i="5"/>
  <c r="M321" i="5"/>
  <c r="N321" i="5"/>
  <c r="O321" i="5"/>
  <c r="P321" i="5"/>
  <c r="I308" i="5"/>
  <c r="J308" i="5"/>
  <c r="K308" i="5"/>
  <c r="L308" i="5"/>
  <c r="M308" i="5"/>
  <c r="N308" i="5"/>
  <c r="O308" i="5"/>
  <c r="P308" i="5"/>
  <c r="H308" i="5"/>
  <c r="P303" i="5"/>
  <c r="O303" i="5"/>
  <c r="N303" i="5"/>
  <c r="M303" i="5"/>
  <c r="L303" i="5"/>
  <c r="K303" i="5"/>
  <c r="J303" i="5"/>
  <c r="I303" i="5"/>
  <c r="H303" i="5"/>
  <c r="P300" i="5"/>
  <c r="O300" i="5"/>
  <c r="N300" i="5"/>
  <c r="M300" i="5"/>
  <c r="L300" i="5"/>
  <c r="K300" i="5"/>
  <c r="J300" i="5"/>
  <c r="I300" i="5"/>
  <c r="P299" i="5"/>
  <c r="O299" i="5"/>
  <c r="N299" i="5"/>
  <c r="M299" i="5"/>
  <c r="L299" i="5"/>
  <c r="K299" i="5"/>
  <c r="J299" i="5"/>
  <c r="I299" i="5"/>
  <c r="P298" i="5"/>
  <c r="O298" i="5"/>
  <c r="N298" i="5"/>
  <c r="M298" i="5"/>
  <c r="L298" i="5"/>
  <c r="K298" i="5"/>
  <c r="J298" i="5"/>
  <c r="I298" i="5"/>
  <c r="P297" i="5"/>
  <c r="O297" i="5"/>
  <c r="N297" i="5"/>
  <c r="M297" i="5"/>
  <c r="L297" i="5"/>
  <c r="K297" i="5"/>
  <c r="J297" i="5"/>
  <c r="I297" i="5"/>
  <c r="P296" i="5"/>
  <c r="O296" i="5"/>
  <c r="N296" i="5"/>
  <c r="M296" i="5"/>
  <c r="L296" i="5"/>
  <c r="K296" i="5"/>
  <c r="J296" i="5"/>
  <c r="I296" i="5"/>
  <c r="P295" i="5"/>
  <c r="O295" i="5"/>
  <c r="N295" i="5"/>
  <c r="M295" i="5"/>
  <c r="L295" i="5"/>
  <c r="K295" i="5"/>
  <c r="J295" i="5"/>
  <c r="I295" i="5"/>
  <c r="P293" i="5"/>
  <c r="O293" i="5"/>
  <c r="N293" i="5"/>
  <c r="M293" i="5"/>
  <c r="L293" i="5"/>
  <c r="K293" i="5"/>
  <c r="J293" i="5"/>
  <c r="I293" i="5"/>
  <c r="P292" i="5"/>
  <c r="O292" i="5"/>
  <c r="N292" i="5"/>
  <c r="M292" i="5"/>
  <c r="L292" i="5"/>
  <c r="K292" i="5"/>
  <c r="J292" i="5"/>
  <c r="I292" i="5"/>
  <c r="P291" i="5"/>
  <c r="O291" i="5"/>
  <c r="N291" i="5"/>
  <c r="M291" i="5"/>
  <c r="L291" i="5"/>
  <c r="K291" i="5"/>
  <c r="J291" i="5"/>
  <c r="I291" i="5"/>
  <c r="P290" i="5"/>
  <c r="O290" i="5"/>
  <c r="N290" i="5"/>
  <c r="M290" i="5"/>
  <c r="L290" i="5"/>
  <c r="K290" i="5"/>
  <c r="J290" i="5"/>
  <c r="I290" i="5"/>
  <c r="H300" i="5"/>
  <c r="H299" i="5"/>
  <c r="H298" i="5"/>
  <c r="H297" i="5"/>
  <c r="H296" i="5"/>
  <c r="H293" i="5"/>
  <c r="H292" i="5"/>
  <c r="H291" i="5"/>
  <c r="H295" i="5"/>
  <c r="H290" i="5"/>
  <c r="P282" i="5"/>
  <c r="O282" i="5"/>
  <c r="N282" i="5"/>
  <c r="M282" i="5"/>
  <c r="L282" i="5"/>
  <c r="K282" i="5"/>
  <c r="J282" i="5"/>
  <c r="I282" i="5"/>
  <c r="H282" i="5"/>
  <c r="H277" i="5"/>
  <c r="H282" i="2"/>
  <c r="I282" i="2"/>
  <c r="I277" i="5"/>
  <c r="J277" i="5"/>
  <c r="K277" i="5"/>
  <c r="L277" i="5"/>
  <c r="M277" i="5"/>
  <c r="N277" i="5"/>
  <c r="O277" i="5"/>
  <c r="P277" i="5"/>
  <c r="AC15" i="7"/>
  <c r="AD15" i="7"/>
  <c r="AF15" i="7"/>
  <c r="AH15" i="7"/>
  <c r="AJ15" i="7"/>
  <c r="AC16" i="7"/>
  <c r="AD16" i="7"/>
  <c r="AF16" i="7"/>
  <c r="AH16" i="7"/>
  <c r="AJ16" i="7"/>
  <c r="AC17" i="7"/>
  <c r="AD17" i="7"/>
  <c r="AF17" i="7"/>
  <c r="AH17" i="7"/>
  <c r="AJ17" i="7"/>
  <c r="AC18" i="7"/>
  <c r="AD18" i="7"/>
  <c r="AF18" i="7"/>
  <c r="AH18" i="7"/>
  <c r="AJ18" i="7"/>
  <c r="AC19" i="7"/>
  <c r="AD19" i="7"/>
  <c r="AF19" i="7"/>
  <c r="AH19" i="7"/>
  <c r="AJ19" i="7"/>
  <c r="AC20" i="7"/>
  <c r="AD20" i="7"/>
  <c r="AF20" i="7"/>
  <c r="AH20" i="7"/>
  <c r="AJ20" i="7"/>
  <c r="AC21" i="7"/>
  <c r="AD21" i="7"/>
  <c r="AF21" i="7"/>
  <c r="AH21" i="7"/>
  <c r="AJ21" i="7"/>
  <c r="AC22" i="7"/>
  <c r="AD22" i="7"/>
  <c r="AF22" i="7"/>
  <c r="AH22" i="7"/>
  <c r="AJ22" i="7"/>
  <c r="AC23" i="7"/>
  <c r="AD23" i="7"/>
  <c r="AF23" i="7"/>
  <c r="AH23" i="7"/>
  <c r="AJ23" i="7"/>
  <c r="AC24" i="7"/>
  <c r="AD24" i="7"/>
  <c r="AF24" i="7"/>
  <c r="AH24" i="7"/>
  <c r="AJ24" i="7"/>
  <c r="AC25" i="7"/>
  <c r="AD25" i="7"/>
  <c r="AF25" i="7"/>
  <c r="AH25" i="7"/>
  <c r="AJ25" i="7"/>
  <c r="AC26" i="7"/>
  <c r="AD26" i="7"/>
  <c r="AF26" i="7"/>
  <c r="AH26" i="7"/>
  <c r="AJ26" i="7"/>
  <c r="AC27" i="7"/>
  <c r="AD27" i="7"/>
  <c r="AF27" i="7"/>
  <c r="AH27" i="7"/>
  <c r="AJ27" i="7"/>
  <c r="AC28" i="7"/>
  <c r="AD28" i="7"/>
  <c r="AF28" i="7"/>
  <c r="AH28" i="7"/>
  <c r="AJ28" i="7"/>
  <c r="AC29" i="7"/>
  <c r="AD29" i="7"/>
  <c r="AF29" i="7"/>
  <c r="AH29" i="7"/>
  <c r="AJ29" i="7"/>
  <c r="AC30" i="7"/>
  <c r="AD30" i="7"/>
  <c r="AF30" i="7"/>
  <c r="AH30" i="7"/>
  <c r="AJ30" i="7"/>
  <c r="AC31" i="7"/>
  <c r="AD31" i="7"/>
  <c r="AF31" i="7"/>
  <c r="AH31" i="7"/>
  <c r="AJ31" i="7"/>
  <c r="AC32" i="7"/>
  <c r="AD32" i="7"/>
  <c r="AF32" i="7"/>
  <c r="AH32" i="7"/>
  <c r="AJ32" i="7"/>
  <c r="AC33" i="7"/>
  <c r="AD33" i="7"/>
  <c r="AF33" i="7"/>
  <c r="AH33" i="7"/>
  <c r="AJ33" i="7"/>
  <c r="AC34" i="7"/>
  <c r="AD34" i="7"/>
  <c r="AF34" i="7"/>
  <c r="AH34" i="7"/>
  <c r="AJ34" i="7"/>
  <c r="AC35" i="7"/>
  <c r="AD35" i="7"/>
  <c r="AF35" i="7"/>
  <c r="AH35" i="7"/>
  <c r="AJ35" i="7"/>
  <c r="AC36" i="7"/>
  <c r="AD36" i="7"/>
  <c r="AF36" i="7"/>
  <c r="AH36" i="7"/>
  <c r="AJ36" i="7"/>
  <c r="AC37" i="7"/>
  <c r="AD37" i="7"/>
  <c r="AF37" i="7"/>
  <c r="AH37" i="7"/>
  <c r="AJ37" i="7"/>
  <c r="AC38" i="7"/>
  <c r="AD38" i="7"/>
  <c r="AF38" i="7"/>
  <c r="AH38" i="7"/>
  <c r="AJ38" i="7"/>
  <c r="AC39" i="7"/>
  <c r="AD39" i="7"/>
  <c r="AF39" i="7"/>
  <c r="AH39" i="7"/>
  <c r="AJ39" i="7"/>
  <c r="AC40" i="7"/>
  <c r="AD40" i="7"/>
  <c r="AF40" i="7"/>
  <c r="AH40" i="7"/>
  <c r="AJ40" i="7"/>
  <c r="AC41" i="7"/>
  <c r="AD41" i="7"/>
  <c r="AF41" i="7"/>
  <c r="AH41" i="7"/>
  <c r="AJ41" i="7"/>
  <c r="AC42" i="7"/>
  <c r="AD42" i="7"/>
  <c r="AF42" i="7"/>
  <c r="AH42" i="7"/>
  <c r="AJ42" i="7"/>
  <c r="AC43" i="7"/>
  <c r="AD43" i="7"/>
  <c r="AF43" i="7"/>
  <c r="AH43" i="7"/>
  <c r="AJ43" i="7"/>
  <c r="AC44" i="7"/>
  <c r="AD44" i="7"/>
  <c r="AF44" i="7"/>
  <c r="AH44" i="7"/>
  <c r="AJ44" i="7"/>
  <c r="AC45" i="7"/>
  <c r="AD45" i="7"/>
  <c r="AF45" i="7"/>
  <c r="AH45" i="7"/>
  <c r="AJ45" i="7"/>
  <c r="AC46" i="7"/>
  <c r="AD46" i="7"/>
  <c r="AF46" i="7"/>
  <c r="AH46" i="7"/>
  <c r="AJ46" i="7"/>
  <c r="AC47" i="7"/>
  <c r="AD47" i="7"/>
  <c r="AF47" i="7"/>
  <c r="AH47" i="7"/>
  <c r="AJ47" i="7"/>
  <c r="AC48" i="7"/>
  <c r="AD48" i="7"/>
  <c r="AF48" i="7"/>
  <c r="AH48" i="7"/>
  <c r="AJ48" i="7"/>
  <c r="AC49" i="7"/>
  <c r="AD49" i="7"/>
  <c r="AF49" i="7"/>
  <c r="AH49" i="7"/>
  <c r="AJ49" i="7"/>
  <c r="AC50" i="7"/>
  <c r="AD50" i="7"/>
  <c r="AF50" i="7"/>
  <c r="AH50" i="7"/>
  <c r="AJ50" i="7"/>
  <c r="AC51" i="7"/>
  <c r="AD51" i="7"/>
  <c r="AF51" i="7"/>
  <c r="AH51" i="7"/>
  <c r="AJ51" i="7"/>
  <c r="AC52" i="7"/>
  <c r="AD52" i="7"/>
  <c r="AF52" i="7"/>
  <c r="AH52" i="7"/>
  <c r="AJ52" i="7"/>
  <c r="AC53" i="7"/>
  <c r="AD53" i="7"/>
  <c r="AF53" i="7"/>
  <c r="AH53" i="7"/>
  <c r="AJ53" i="7"/>
  <c r="AC54" i="7"/>
  <c r="AD54" i="7"/>
  <c r="AF54" i="7"/>
  <c r="AH54" i="7"/>
  <c r="AJ54" i="7"/>
  <c r="AC55" i="7"/>
  <c r="AD55" i="7"/>
  <c r="AF55" i="7"/>
  <c r="AH55" i="7"/>
  <c r="AJ55" i="7"/>
  <c r="AC56" i="7"/>
  <c r="AD56" i="7"/>
  <c r="AF56" i="7"/>
  <c r="AH56" i="7"/>
  <c r="AJ56" i="7"/>
  <c r="AC57" i="7"/>
  <c r="AD57" i="7"/>
  <c r="AF57" i="7"/>
  <c r="AH57" i="7"/>
  <c r="AJ57" i="7"/>
  <c r="AC58" i="7"/>
  <c r="AD58" i="7"/>
  <c r="AF58" i="7"/>
  <c r="AH58" i="7"/>
  <c r="AJ58" i="7"/>
  <c r="AC59" i="7"/>
  <c r="AD59" i="7"/>
  <c r="AF59" i="7"/>
  <c r="AH59" i="7"/>
  <c r="AJ59" i="7"/>
  <c r="AC60" i="7"/>
  <c r="AD60" i="7"/>
  <c r="AF60" i="7"/>
  <c r="AH60" i="7"/>
  <c r="AJ60" i="7"/>
  <c r="AC61" i="7"/>
  <c r="AD61" i="7"/>
  <c r="AF61" i="7"/>
  <c r="AH61" i="7"/>
  <c r="AJ61" i="7"/>
  <c r="AC62" i="7"/>
  <c r="AD62" i="7"/>
  <c r="AF62" i="7"/>
  <c r="AH62" i="7"/>
  <c r="AJ62" i="7"/>
  <c r="AC63" i="7"/>
  <c r="AD63" i="7"/>
  <c r="AF63" i="7"/>
  <c r="AH63" i="7"/>
  <c r="AJ63" i="7"/>
  <c r="AC64" i="7"/>
  <c r="AD64" i="7"/>
  <c r="AF64" i="7"/>
  <c r="AH64" i="7"/>
  <c r="AJ64" i="7"/>
  <c r="AC65" i="7"/>
  <c r="AD65" i="7"/>
  <c r="AF65" i="7"/>
  <c r="AH65" i="7"/>
  <c r="AJ65" i="7"/>
  <c r="AC66" i="7"/>
  <c r="AD66" i="7"/>
  <c r="AF66" i="7"/>
  <c r="AH66" i="7"/>
  <c r="AJ66" i="7"/>
  <c r="AC67" i="7"/>
  <c r="AD67" i="7"/>
  <c r="AF67" i="7"/>
  <c r="AH67" i="7"/>
  <c r="AJ67" i="7"/>
  <c r="AC68" i="7"/>
  <c r="AD68" i="7"/>
  <c r="AF68" i="7"/>
  <c r="AH68" i="7"/>
  <c r="AJ68" i="7"/>
  <c r="AC69" i="7"/>
  <c r="AD69" i="7"/>
  <c r="AF69" i="7"/>
  <c r="AH69" i="7"/>
  <c r="AJ69" i="7"/>
  <c r="AC70" i="7"/>
  <c r="AD70" i="7"/>
  <c r="AF70" i="7"/>
  <c r="AH70" i="7"/>
  <c r="AJ70" i="7"/>
  <c r="AC71" i="7"/>
  <c r="AD71" i="7"/>
  <c r="AF71" i="7"/>
  <c r="AH71" i="7"/>
  <c r="AJ71" i="7"/>
  <c r="AC72" i="7"/>
  <c r="AD72" i="7"/>
  <c r="AF72" i="7"/>
  <c r="AH72" i="7"/>
  <c r="AJ72" i="7"/>
  <c r="AC73" i="7"/>
  <c r="AD73" i="7"/>
  <c r="AF73" i="7"/>
  <c r="AH73" i="7"/>
  <c r="AJ73" i="7"/>
  <c r="AC74" i="7"/>
  <c r="AD74" i="7"/>
  <c r="AF74" i="7"/>
  <c r="AH74" i="7"/>
  <c r="AJ74" i="7"/>
  <c r="AC75" i="7"/>
  <c r="AD75" i="7"/>
  <c r="AF75" i="7"/>
  <c r="AH75" i="7"/>
  <c r="AJ75" i="7"/>
  <c r="AC76" i="7"/>
  <c r="AD76" i="7"/>
  <c r="AF76" i="7"/>
  <c r="AH76" i="7"/>
  <c r="AJ76" i="7"/>
  <c r="AC77" i="7"/>
  <c r="AD77" i="7"/>
  <c r="AF77" i="7"/>
  <c r="AH77" i="7"/>
  <c r="AJ77" i="7"/>
  <c r="AC78" i="7"/>
  <c r="AD78" i="7"/>
  <c r="AF78" i="7"/>
  <c r="AH78" i="7"/>
  <c r="AJ78" i="7"/>
  <c r="AC79" i="7"/>
  <c r="AD79" i="7"/>
  <c r="AF79" i="7"/>
  <c r="AH79" i="7"/>
  <c r="AJ79" i="7"/>
  <c r="AC80" i="7"/>
  <c r="AD80" i="7"/>
  <c r="AF80" i="7"/>
  <c r="AH80" i="7"/>
  <c r="AJ80" i="7"/>
  <c r="AC81" i="7"/>
  <c r="AD81" i="7"/>
  <c r="AF81" i="7"/>
  <c r="AH81" i="7"/>
  <c r="AJ81" i="7"/>
  <c r="AC82" i="7"/>
  <c r="AD82" i="7"/>
  <c r="AF82" i="7"/>
  <c r="AH82" i="7"/>
  <c r="AJ82" i="7"/>
  <c r="AC83" i="7"/>
  <c r="AD83" i="7"/>
  <c r="AF83" i="7"/>
  <c r="AH83" i="7"/>
  <c r="AJ83" i="7"/>
  <c r="AC84" i="7"/>
  <c r="AD84" i="7"/>
  <c r="AF84" i="7"/>
  <c r="AH84" i="7"/>
  <c r="AJ84" i="7"/>
  <c r="AC85" i="7"/>
  <c r="AD85" i="7"/>
  <c r="AF85" i="7"/>
  <c r="AH85" i="7"/>
  <c r="AJ85" i="7"/>
  <c r="AC86" i="7"/>
  <c r="AD86" i="7"/>
  <c r="AF86" i="7"/>
  <c r="AH86" i="7"/>
  <c r="AJ86" i="7"/>
  <c r="AC87" i="7"/>
  <c r="AD87" i="7"/>
  <c r="AF87" i="7"/>
  <c r="AH87" i="7"/>
  <c r="AJ87" i="7"/>
  <c r="AC88" i="7"/>
  <c r="AD88" i="7"/>
  <c r="AF88" i="7"/>
  <c r="AH88" i="7"/>
  <c r="AJ88" i="7"/>
  <c r="AC89" i="7"/>
  <c r="AD89" i="7"/>
  <c r="AF89" i="7"/>
  <c r="AH89" i="7"/>
  <c r="AJ89" i="7"/>
  <c r="AC90" i="7"/>
  <c r="AD90" i="7"/>
  <c r="AF90" i="7"/>
  <c r="AH90" i="7"/>
  <c r="AJ90" i="7"/>
  <c r="AC91" i="7"/>
  <c r="AD91" i="7"/>
  <c r="AF91" i="7"/>
  <c r="AH91" i="7"/>
  <c r="AJ91" i="7"/>
  <c r="AC92" i="7"/>
  <c r="AD92" i="7"/>
  <c r="AF92" i="7"/>
  <c r="AH92" i="7"/>
  <c r="AJ92" i="7"/>
  <c r="AC93" i="7"/>
  <c r="AD93" i="7"/>
  <c r="AF93" i="7"/>
  <c r="AH93" i="7"/>
  <c r="AJ93" i="7"/>
  <c r="AC94" i="7"/>
  <c r="AD94" i="7"/>
  <c r="AF94" i="7"/>
  <c r="AH94" i="7"/>
  <c r="AJ94" i="7"/>
  <c r="AC95" i="7"/>
  <c r="AD95" i="7"/>
  <c r="AF95" i="7"/>
  <c r="AH95" i="7"/>
  <c r="AJ95" i="7"/>
  <c r="AC96" i="7"/>
  <c r="AD96" i="7"/>
  <c r="AF96" i="7"/>
  <c r="AH96" i="7"/>
  <c r="AJ96" i="7"/>
  <c r="AC97" i="7"/>
  <c r="AD97" i="7"/>
  <c r="AF97" i="7"/>
  <c r="AH97" i="7"/>
  <c r="AJ97" i="7"/>
  <c r="AC98" i="7"/>
  <c r="AD98" i="7"/>
  <c r="AF98" i="7"/>
  <c r="AH98" i="7"/>
  <c r="AJ98" i="7"/>
  <c r="AC99" i="7"/>
  <c r="AD99" i="7"/>
  <c r="AF99" i="7"/>
  <c r="AH99" i="7"/>
  <c r="AJ99" i="7"/>
  <c r="AC100" i="7"/>
  <c r="AD100" i="7"/>
  <c r="AF100" i="7"/>
  <c r="AH100" i="7"/>
  <c r="AJ100" i="7"/>
  <c r="AC101" i="7"/>
  <c r="AD101" i="7"/>
  <c r="AF101" i="7"/>
  <c r="AH101" i="7"/>
  <c r="AJ101" i="7"/>
  <c r="AC102" i="7"/>
  <c r="AD102" i="7"/>
  <c r="AF102" i="7"/>
  <c r="AH102" i="7"/>
  <c r="AJ102" i="7"/>
  <c r="AC103" i="7"/>
  <c r="AD103" i="7"/>
  <c r="AF103" i="7"/>
  <c r="AH103" i="7"/>
  <c r="AJ103" i="7"/>
  <c r="AC104" i="7"/>
  <c r="AD104" i="7"/>
  <c r="AF104" i="7"/>
  <c r="AH104" i="7"/>
  <c r="AJ104" i="7"/>
  <c r="AC105" i="7"/>
  <c r="AD105" i="7"/>
  <c r="AF105" i="7"/>
  <c r="AH105" i="7"/>
  <c r="AJ105" i="7"/>
  <c r="AC106" i="7"/>
  <c r="AD106" i="7"/>
  <c r="AF106" i="7"/>
  <c r="AH106" i="7"/>
  <c r="AJ106" i="7"/>
  <c r="AC107" i="7"/>
  <c r="AD107" i="7"/>
  <c r="AF107" i="7"/>
  <c r="AH107" i="7"/>
  <c r="AJ107" i="7"/>
  <c r="AC108" i="7"/>
  <c r="AD108" i="7"/>
  <c r="AF108" i="7"/>
  <c r="AH108" i="7"/>
  <c r="AJ108" i="7"/>
  <c r="AC109" i="7"/>
  <c r="AD109" i="7"/>
  <c r="AF109" i="7"/>
  <c r="AH109" i="7"/>
  <c r="AJ109" i="7"/>
  <c r="AC110" i="7"/>
  <c r="AD110" i="7"/>
  <c r="AF110" i="7"/>
  <c r="AH110" i="7"/>
  <c r="AJ110" i="7"/>
  <c r="AC111" i="7"/>
  <c r="AD111" i="7"/>
  <c r="AF111" i="7"/>
  <c r="AH111" i="7"/>
  <c r="AJ111" i="7"/>
  <c r="AC112" i="7"/>
  <c r="AD112" i="7"/>
  <c r="AF112" i="7"/>
  <c r="AH112" i="7"/>
  <c r="AJ112" i="7"/>
  <c r="AC113" i="7"/>
  <c r="AD113" i="7"/>
  <c r="AF113" i="7"/>
  <c r="AH113" i="7"/>
  <c r="AJ113" i="7"/>
  <c r="AC114" i="7"/>
  <c r="AD114" i="7"/>
  <c r="AF114" i="7"/>
  <c r="AH114" i="7"/>
  <c r="AJ114" i="7"/>
  <c r="AC115" i="7"/>
  <c r="AD115" i="7"/>
  <c r="AF115" i="7"/>
  <c r="AH115" i="7"/>
  <c r="AJ115" i="7"/>
  <c r="AC116" i="7"/>
  <c r="AD116" i="7"/>
  <c r="AF116" i="7"/>
  <c r="AH116" i="7"/>
  <c r="AJ116" i="7"/>
  <c r="AC117" i="7"/>
  <c r="AD117" i="7"/>
  <c r="AF117" i="7"/>
  <c r="AH117" i="7"/>
  <c r="AJ117" i="7"/>
  <c r="AC118" i="7"/>
  <c r="AD118" i="7"/>
  <c r="AF118" i="7"/>
  <c r="AH118" i="7"/>
  <c r="AJ118" i="7"/>
  <c r="AC119" i="7"/>
  <c r="AD119" i="7"/>
  <c r="AF119" i="7"/>
  <c r="AH119" i="7"/>
  <c r="AJ119" i="7"/>
  <c r="AC120" i="7"/>
  <c r="AD120" i="7"/>
  <c r="AF120" i="7"/>
  <c r="AH120" i="7"/>
  <c r="AJ120" i="7"/>
  <c r="AC121" i="7"/>
  <c r="AD121" i="7"/>
  <c r="AF121" i="7"/>
  <c r="AH121" i="7"/>
  <c r="AJ121" i="7"/>
  <c r="AC122" i="7"/>
  <c r="AD122" i="7"/>
  <c r="AF122" i="7"/>
  <c r="AH122" i="7"/>
  <c r="AJ122" i="7"/>
  <c r="AC123" i="7"/>
  <c r="AD123" i="7"/>
  <c r="AF123" i="7"/>
  <c r="AH123" i="7"/>
  <c r="AJ123" i="7"/>
  <c r="AC124" i="7"/>
  <c r="AD124" i="7"/>
  <c r="AF124" i="7"/>
  <c r="AH124" i="7"/>
  <c r="AJ124" i="7"/>
  <c r="AC125" i="7"/>
  <c r="AD125" i="7"/>
  <c r="AF125" i="7"/>
  <c r="AH125" i="7"/>
  <c r="AJ125" i="7"/>
  <c r="AC126" i="7"/>
  <c r="AD126" i="7"/>
  <c r="AF126" i="7"/>
  <c r="AH126" i="7"/>
  <c r="AJ126" i="7"/>
  <c r="AC127" i="7"/>
  <c r="AD127" i="7"/>
  <c r="AF127" i="7"/>
  <c r="AH127" i="7"/>
  <c r="AJ127" i="7"/>
  <c r="AC128" i="7"/>
  <c r="AD128" i="7"/>
  <c r="AF128" i="7"/>
  <c r="AH128" i="7"/>
  <c r="AJ128" i="7"/>
  <c r="AC129" i="7"/>
  <c r="AD129" i="7"/>
  <c r="AF129" i="7"/>
  <c r="AH129" i="7"/>
  <c r="AJ129" i="7"/>
  <c r="AC130" i="7"/>
  <c r="AD130" i="7"/>
  <c r="AF130" i="7"/>
  <c r="AH130" i="7"/>
  <c r="AJ130" i="7"/>
  <c r="AC131" i="7"/>
  <c r="AD131" i="7"/>
  <c r="AF131" i="7"/>
  <c r="AH131" i="7"/>
  <c r="AJ131" i="7"/>
  <c r="AC132" i="7"/>
  <c r="AD132" i="7"/>
  <c r="AF132" i="7"/>
  <c r="AH132" i="7"/>
  <c r="AJ132" i="7"/>
  <c r="AC133" i="7"/>
  <c r="AD133" i="7"/>
  <c r="AF133" i="7"/>
  <c r="AH133" i="7"/>
  <c r="AJ133" i="7"/>
  <c r="AC134" i="7"/>
  <c r="AD134" i="7"/>
  <c r="AF134" i="7"/>
  <c r="AH134" i="7"/>
  <c r="AJ134" i="7"/>
  <c r="AC135" i="7"/>
  <c r="AD135" i="7"/>
  <c r="AF135" i="7"/>
  <c r="AH135" i="7"/>
  <c r="AJ135" i="7"/>
  <c r="AC136" i="7"/>
  <c r="AD136" i="7"/>
  <c r="AF136" i="7"/>
  <c r="AH136" i="7"/>
  <c r="AJ136" i="7"/>
  <c r="AC137" i="7"/>
  <c r="AD137" i="7"/>
  <c r="AF137" i="7"/>
  <c r="AH137" i="7"/>
  <c r="AJ137" i="7"/>
  <c r="AC138" i="7"/>
  <c r="AD138" i="7"/>
  <c r="AF138" i="7"/>
  <c r="AH138" i="7"/>
  <c r="AJ138" i="7"/>
  <c r="AC139" i="7"/>
  <c r="AD139" i="7"/>
  <c r="AF139" i="7"/>
  <c r="AH139" i="7"/>
  <c r="AJ139" i="7"/>
  <c r="AC140" i="7"/>
  <c r="AD140" i="7"/>
  <c r="AF140" i="7"/>
  <c r="AH140" i="7"/>
  <c r="AJ140" i="7"/>
  <c r="AC141" i="7"/>
  <c r="AD141" i="7"/>
  <c r="AF141" i="7"/>
  <c r="AH141" i="7"/>
  <c r="AJ141" i="7"/>
  <c r="AC142" i="7"/>
  <c r="AD142" i="7"/>
  <c r="AF142" i="7"/>
  <c r="AH142" i="7"/>
  <c r="AJ142" i="7"/>
  <c r="AC143" i="7"/>
  <c r="AD143" i="7"/>
  <c r="AF143" i="7"/>
  <c r="AH143" i="7"/>
  <c r="AJ143" i="7"/>
  <c r="AC144" i="7"/>
  <c r="AD144" i="7"/>
  <c r="AF144" i="7"/>
  <c r="AH144" i="7"/>
  <c r="AJ144" i="7"/>
  <c r="AC145" i="7"/>
  <c r="AD145" i="7"/>
  <c r="AF145" i="7"/>
  <c r="AH145" i="7"/>
  <c r="AJ145" i="7"/>
  <c r="AC146" i="7"/>
  <c r="AD146" i="7"/>
  <c r="AF146" i="7"/>
  <c r="AH146" i="7"/>
  <c r="AJ146" i="7"/>
  <c r="AC147" i="7"/>
  <c r="AD147" i="7"/>
  <c r="AF147" i="7"/>
  <c r="AH147" i="7"/>
  <c r="AJ147" i="7"/>
  <c r="AC148" i="7"/>
  <c r="AD148" i="7"/>
  <c r="AF148" i="7"/>
  <c r="AH148" i="7"/>
  <c r="AJ148" i="7"/>
  <c r="AC149" i="7"/>
  <c r="AD149" i="7"/>
  <c r="AF149" i="7"/>
  <c r="AH149" i="7"/>
  <c r="AJ149" i="7"/>
  <c r="AC150" i="7"/>
  <c r="AD150" i="7"/>
  <c r="AF150" i="7"/>
  <c r="AH150" i="7"/>
  <c r="AJ150" i="7"/>
  <c r="AC151" i="7"/>
  <c r="AD151" i="7"/>
  <c r="AF151" i="7"/>
  <c r="AH151" i="7"/>
  <c r="AJ151" i="7"/>
  <c r="AC152" i="7"/>
  <c r="AD152" i="7"/>
  <c r="AF152" i="7"/>
  <c r="AH152" i="7"/>
  <c r="AJ152" i="7"/>
  <c r="AC153" i="7"/>
  <c r="AD153" i="7"/>
  <c r="AF153" i="7"/>
  <c r="AH153" i="7"/>
  <c r="AJ153" i="7"/>
  <c r="AC154" i="7"/>
  <c r="AD154" i="7"/>
  <c r="AF154" i="7"/>
  <c r="AH154" i="7"/>
  <c r="AJ154" i="7"/>
  <c r="AC155" i="7"/>
  <c r="AD155" i="7"/>
  <c r="AF155" i="7"/>
  <c r="AH155" i="7"/>
  <c r="AJ155" i="7"/>
  <c r="AC156" i="7"/>
  <c r="AD156" i="7"/>
  <c r="AF156" i="7"/>
  <c r="AH156" i="7"/>
  <c r="AJ156" i="7"/>
  <c r="AC157" i="7"/>
  <c r="AD157" i="7"/>
  <c r="AF157" i="7"/>
  <c r="AH157" i="7"/>
  <c r="AJ157" i="7"/>
  <c r="AC158" i="7"/>
  <c r="AD158" i="7"/>
  <c r="AF158" i="7"/>
  <c r="AH158" i="7"/>
  <c r="AJ158" i="7"/>
  <c r="AC159" i="7"/>
  <c r="AD159" i="7"/>
  <c r="AF159" i="7"/>
  <c r="AH159" i="7"/>
  <c r="AJ159" i="7"/>
  <c r="AC160" i="7"/>
  <c r="AD160" i="7"/>
  <c r="AF160" i="7"/>
  <c r="AH160" i="7"/>
  <c r="AJ160" i="7"/>
  <c r="AC161" i="7"/>
  <c r="AD161" i="7"/>
  <c r="AF161" i="7"/>
  <c r="AH161" i="7"/>
  <c r="AJ161" i="7"/>
  <c r="AC162" i="7"/>
  <c r="AD162" i="7"/>
  <c r="AF162" i="7"/>
  <c r="AH162" i="7"/>
  <c r="AJ162" i="7"/>
  <c r="AC163" i="7"/>
  <c r="AD163" i="7"/>
  <c r="AF163" i="7"/>
  <c r="AH163" i="7"/>
  <c r="AJ163" i="7"/>
  <c r="AC164" i="7"/>
  <c r="AD164" i="7"/>
  <c r="AF164" i="7"/>
  <c r="AH164" i="7"/>
  <c r="AJ164" i="7"/>
  <c r="AC165" i="7"/>
  <c r="AD165" i="7"/>
  <c r="AF165" i="7"/>
  <c r="AH165" i="7"/>
  <c r="AJ165" i="7"/>
  <c r="AC166" i="7"/>
  <c r="AD166" i="7"/>
  <c r="AF166" i="7"/>
  <c r="AH166" i="7"/>
  <c r="AJ166" i="7"/>
  <c r="AC167" i="7"/>
  <c r="AD167" i="7"/>
  <c r="AF167" i="7"/>
  <c r="AH167" i="7"/>
  <c r="AJ167" i="7"/>
  <c r="AC168" i="7"/>
  <c r="AD168" i="7"/>
  <c r="AF168" i="7"/>
  <c r="AH168" i="7"/>
  <c r="AJ168" i="7"/>
  <c r="AC169" i="7"/>
  <c r="AD169" i="7"/>
  <c r="AF169" i="7"/>
  <c r="AH169" i="7"/>
  <c r="AJ169" i="7"/>
  <c r="AC170" i="7"/>
  <c r="AD170" i="7"/>
  <c r="AF170" i="7"/>
  <c r="AH170" i="7"/>
  <c r="AJ170" i="7"/>
  <c r="AC171" i="7"/>
  <c r="AD171" i="7"/>
  <c r="AF171" i="7"/>
  <c r="AH171" i="7"/>
  <c r="AJ171" i="7"/>
  <c r="AC172" i="7"/>
  <c r="AD172" i="7"/>
  <c r="AF172" i="7"/>
  <c r="AH172" i="7"/>
  <c r="AJ172" i="7"/>
  <c r="AC173" i="7"/>
  <c r="AD173" i="7"/>
  <c r="AF173" i="7"/>
  <c r="AH173" i="7"/>
  <c r="AJ173" i="7"/>
  <c r="AC174" i="7"/>
  <c r="AD174" i="7"/>
  <c r="AF174" i="7"/>
  <c r="AH174" i="7"/>
  <c r="AJ174" i="7"/>
  <c r="AC175" i="7"/>
  <c r="AD175" i="7"/>
  <c r="AF175" i="7"/>
  <c r="AH175" i="7"/>
  <c r="AJ175" i="7"/>
  <c r="AC176" i="7"/>
  <c r="AD176" i="7"/>
  <c r="AF176" i="7"/>
  <c r="AH176" i="7"/>
  <c r="AJ176" i="7"/>
  <c r="AC177" i="7"/>
  <c r="AD177" i="7"/>
  <c r="AF177" i="7"/>
  <c r="AH177" i="7"/>
  <c r="AJ177" i="7"/>
  <c r="AC178" i="7"/>
  <c r="AD178" i="7"/>
  <c r="AF178" i="7"/>
  <c r="AH178" i="7"/>
  <c r="AJ178" i="7"/>
  <c r="AC179" i="7"/>
  <c r="AD179" i="7"/>
  <c r="AF179" i="7"/>
  <c r="AH179" i="7"/>
  <c r="AJ179" i="7"/>
  <c r="AC180" i="7"/>
  <c r="AD180" i="7"/>
  <c r="AF180" i="7"/>
  <c r="AH180" i="7"/>
  <c r="AJ180" i="7"/>
  <c r="AC181" i="7"/>
  <c r="AD181" i="7"/>
  <c r="AF181" i="7"/>
  <c r="AH181" i="7"/>
  <c r="AJ181" i="7"/>
  <c r="AC182" i="7"/>
  <c r="AD182" i="7"/>
  <c r="AF182" i="7"/>
  <c r="AH182" i="7"/>
  <c r="AJ182" i="7"/>
  <c r="AC183" i="7"/>
  <c r="AD183" i="7"/>
  <c r="AF183" i="7"/>
  <c r="AH183" i="7"/>
  <c r="AJ183" i="7"/>
  <c r="AC184" i="7"/>
  <c r="AD184" i="7"/>
  <c r="AF184" i="7"/>
  <c r="AH184" i="7"/>
  <c r="AJ184" i="7"/>
  <c r="AC185" i="7"/>
  <c r="AD185" i="7"/>
  <c r="AF185" i="7"/>
  <c r="AH185" i="7"/>
  <c r="AJ185" i="7"/>
  <c r="AC186" i="7"/>
  <c r="AD186" i="7"/>
  <c r="AF186" i="7"/>
  <c r="AH186" i="7"/>
  <c r="AJ186" i="7"/>
  <c r="AC187" i="7"/>
  <c r="AD187" i="7"/>
  <c r="AF187" i="7"/>
  <c r="AH187" i="7"/>
  <c r="AJ187" i="7"/>
  <c r="AC188" i="7"/>
  <c r="AD188" i="7"/>
  <c r="AF188" i="7"/>
  <c r="AH188" i="7"/>
  <c r="AJ188" i="7"/>
  <c r="AC189" i="7"/>
  <c r="AD189" i="7"/>
  <c r="AF189" i="7"/>
  <c r="AH189" i="7"/>
  <c r="AJ189" i="7"/>
  <c r="AC190" i="7"/>
  <c r="AD190" i="7"/>
  <c r="AF190" i="7"/>
  <c r="AH190" i="7"/>
  <c r="AJ190" i="7"/>
  <c r="AC191" i="7"/>
  <c r="AD191" i="7"/>
  <c r="AF191" i="7"/>
  <c r="AH191" i="7"/>
  <c r="AJ191" i="7"/>
  <c r="AC192" i="7"/>
  <c r="AD192" i="7"/>
  <c r="AF192" i="7"/>
  <c r="AH192" i="7"/>
  <c r="AJ192" i="7"/>
  <c r="AC193" i="7"/>
  <c r="AD193" i="7"/>
  <c r="AF193" i="7"/>
  <c r="AH193" i="7"/>
  <c r="AJ193" i="7"/>
  <c r="AC194" i="7"/>
  <c r="AD194" i="7"/>
  <c r="AF194" i="7"/>
  <c r="AH194" i="7"/>
  <c r="AJ194" i="7"/>
  <c r="AC195" i="7"/>
  <c r="AD195" i="7"/>
  <c r="AF195" i="7"/>
  <c r="AH195" i="7"/>
  <c r="AJ195" i="7"/>
  <c r="AC196" i="7"/>
  <c r="AD196" i="7"/>
  <c r="AF196" i="7"/>
  <c r="AH196" i="7"/>
  <c r="AJ196" i="7"/>
  <c r="AC197" i="7"/>
  <c r="AD197" i="7"/>
  <c r="AF197" i="7"/>
  <c r="AH197" i="7"/>
  <c r="AJ197" i="7"/>
  <c r="AC198" i="7"/>
  <c r="AD198" i="7"/>
  <c r="AF198" i="7"/>
  <c r="AH198" i="7"/>
  <c r="AJ198" i="7"/>
  <c r="AC199" i="7"/>
  <c r="AD199" i="7"/>
  <c r="AF199" i="7"/>
  <c r="AH199" i="7"/>
  <c r="AJ199" i="7"/>
  <c r="AC200" i="7"/>
  <c r="AD200" i="7"/>
  <c r="AF200" i="7"/>
  <c r="AH200" i="7"/>
  <c r="AJ200" i="7"/>
  <c r="AC201" i="7"/>
  <c r="AD201" i="7"/>
  <c r="AF201" i="7"/>
  <c r="AH201" i="7"/>
  <c r="AJ201" i="7"/>
  <c r="AC202" i="7"/>
  <c r="AD202" i="7"/>
  <c r="AF202" i="7"/>
  <c r="AH202" i="7"/>
  <c r="AJ202" i="7"/>
  <c r="AC203" i="7"/>
  <c r="AD203" i="7"/>
  <c r="AF203" i="7"/>
  <c r="AH203" i="7"/>
  <c r="AJ203" i="7"/>
  <c r="AC204" i="7"/>
  <c r="AD204" i="7"/>
  <c r="AF204" i="7"/>
  <c r="AH204" i="7"/>
  <c r="AJ204" i="7"/>
  <c r="AC205" i="7"/>
  <c r="AD205" i="7"/>
  <c r="AF205" i="7"/>
  <c r="AH205" i="7"/>
  <c r="AJ205" i="7"/>
  <c r="AC206" i="7"/>
  <c r="AD206" i="7"/>
  <c r="AF206" i="7"/>
  <c r="AH206" i="7"/>
  <c r="AJ206" i="7"/>
  <c r="AC207" i="7"/>
  <c r="AD207" i="7"/>
  <c r="AF207" i="7"/>
  <c r="AH207" i="7"/>
  <c r="AJ207" i="7"/>
  <c r="AC208" i="7"/>
  <c r="AD208" i="7"/>
  <c r="AF208" i="7"/>
  <c r="AH208" i="7"/>
  <c r="AJ208" i="7"/>
  <c r="AC209" i="7"/>
  <c r="AD209" i="7"/>
  <c r="AF209" i="7"/>
  <c r="AH209" i="7"/>
  <c r="AJ209" i="7"/>
  <c r="AC210" i="7"/>
  <c r="AD210" i="7"/>
  <c r="AF210" i="7"/>
  <c r="AH210" i="7"/>
  <c r="AJ210" i="7"/>
  <c r="AC211" i="7"/>
  <c r="AD211" i="7"/>
  <c r="AF211" i="7"/>
  <c r="AH211" i="7"/>
  <c r="AJ211" i="7"/>
  <c r="AC212" i="7"/>
  <c r="AD212" i="7"/>
  <c r="AF212" i="7"/>
  <c r="AH212" i="7"/>
  <c r="AJ212" i="7"/>
  <c r="AC213" i="7"/>
  <c r="AD213" i="7"/>
  <c r="AF213" i="7"/>
  <c r="AH213" i="7"/>
  <c r="AJ213" i="7"/>
  <c r="AC214" i="7"/>
  <c r="AD214" i="7"/>
  <c r="AF214" i="7"/>
  <c r="AH214" i="7"/>
  <c r="AJ214" i="7"/>
  <c r="AC215" i="7"/>
  <c r="AD215" i="7"/>
  <c r="AF215" i="7"/>
  <c r="AH215" i="7"/>
  <c r="AJ215" i="7"/>
  <c r="AC216" i="7"/>
  <c r="AD216" i="7"/>
  <c r="AF216" i="7"/>
  <c r="AH216" i="7"/>
  <c r="AJ216" i="7"/>
  <c r="AC217" i="7"/>
  <c r="AD217" i="7"/>
  <c r="AF217" i="7"/>
  <c r="AH217" i="7"/>
  <c r="AJ217" i="7"/>
  <c r="AC218" i="7"/>
  <c r="AD218" i="7"/>
  <c r="AF218" i="7"/>
  <c r="AH218" i="7"/>
  <c r="AJ218" i="7"/>
  <c r="AC219" i="7"/>
  <c r="AD219" i="7"/>
  <c r="AF219" i="7"/>
  <c r="AH219" i="7"/>
  <c r="AJ219" i="7"/>
  <c r="AC220" i="7"/>
  <c r="AD220" i="7"/>
  <c r="AF220" i="7"/>
  <c r="AH220" i="7"/>
  <c r="AJ220" i="7"/>
  <c r="AC221" i="7"/>
  <c r="AD221" i="7"/>
  <c r="AF221" i="7"/>
  <c r="AH221" i="7"/>
  <c r="AJ221" i="7"/>
  <c r="AC222" i="7"/>
  <c r="AD222" i="7"/>
  <c r="AF222" i="7"/>
  <c r="AH222" i="7"/>
  <c r="AJ222" i="7"/>
  <c r="AC223" i="7"/>
  <c r="AD223" i="7"/>
  <c r="AF223" i="7"/>
  <c r="AH223" i="7"/>
  <c r="AJ223" i="7"/>
  <c r="AC224" i="7"/>
  <c r="AD224" i="7"/>
  <c r="AF224" i="7"/>
  <c r="AH224" i="7"/>
  <c r="AJ224" i="7"/>
  <c r="AC225" i="7"/>
  <c r="AD225" i="7"/>
  <c r="AF225" i="7"/>
  <c r="AH225" i="7"/>
  <c r="AJ225" i="7"/>
  <c r="AC226" i="7"/>
  <c r="AD226" i="7"/>
  <c r="AF226" i="7"/>
  <c r="AH226" i="7"/>
  <c r="AJ226" i="7"/>
  <c r="AC227" i="7"/>
  <c r="AD227" i="7"/>
  <c r="AF227" i="7"/>
  <c r="AH227" i="7"/>
  <c r="AJ227" i="7"/>
  <c r="AC228" i="7"/>
  <c r="AD228" i="7"/>
  <c r="AF228" i="7"/>
  <c r="AH228" i="7"/>
  <c r="AJ228" i="7"/>
  <c r="AC229" i="7"/>
  <c r="AD229" i="7"/>
  <c r="AF229" i="7"/>
  <c r="AH229" i="7"/>
  <c r="AJ229" i="7"/>
  <c r="AC230" i="7"/>
  <c r="AD230" i="7"/>
  <c r="AF230" i="7"/>
  <c r="AH230" i="7"/>
  <c r="AJ230" i="7"/>
  <c r="AC231" i="7"/>
  <c r="AD231" i="7"/>
  <c r="AF231" i="7"/>
  <c r="AH231" i="7"/>
  <c r="AJ231" i="7"/>
  <c r="AC232" i="7"/>
  <c r="AD232" i="7"/>
  <c r="AF232" i="7"/>
  <c r="AH232" i="7"/>
  <c r="AJ232" i="7"/>
  <c r="AC233" i="7"/>
  <c r="AD233" i="7"/>
  <c r="AF233" i="7"/>
  <c r="AH233" i="7"/>
  <c r="AJ233" i="7"/>
  <c r="AC234" i="7"/>
  <c r="AD234" i="7"/>
  <c r="AF234" i="7"/>
  <c r="AH234" i="7"/>
  <c r="AJ234" i="7"/>
  <c r="AC235" i="7"/>
  <c r="AD235" i="7"/>
  <c r="AF235" i="7"/>
  <c r="AH235" i="7"/>
  <c r="AJ235" i="7"/>
  <c r="AC236" i="7"/>
  <c r="AD236" i="7"/>
  <c r="AF236" i="7"/>
  <c r="AH236" i="7"/>
  <c r="AJ236" i="7"/>
  <c r="AC237" i="7"/>
  <c r="AD237" i="7"/>
  <c r="AF237" i="7"/>
  <c r="AH237" i="7"/>
  <c r="AJ237" i="7"/>
  <c r="AC238" i="7"/>
  <c r="AD238" i="7"/>
  <c r="AF238" i="7"/>
  <c r="AH238" i="7"/>
  <c r="AJ238" i="7"/>
  <c r="AC239" i="7"/>
  <c r="AD239" i="7"/>
  <c r="AF239" i="7"/>
  <c r="AH239" i="7"/>
  <c r="AJ239" i="7"/>
  <c r="AC240" i="7"/>
  <c r="AD240" i="7"/>
  <c r="AF240" i="7"/>
  <c r="AH240" i="7"/>
  <c r="AJ240" i="7"/>
  <c r="AC241" i="7"/>
  <c r="AD241" i="7"/>
  <c r="AF241" i="7"/>
  <c r="AH241" i="7"/>
  <c r="AJ241" i="7"/>
  <c r="AC242" i="7"/>
  <c r="AD242" i="7"/>
  <c r="AF242" i="7"/>
  <c r="AH242" i="7"/>
  <c r="AJ242" i="7"/>
  <c r="AC243" i="7"/>
  <c r="AD243" i="7"/>
  <c r="AF243" i="7"/>
  <c r="AH243" i="7"/>
  <c r="AJ243" i="7"/>
  <c r="AC244" i="7"/>
  <c r="AD244" i="7"/>
  <c r="AF244" i="7"/>
  <c r="AH244" i="7"/>
  <c r="AJ244" i="7"/>
  <c r="AC245" i="7"/>
  <c r="AD245" i="7"/>
  <c r="AF245" i="7"/>
  <c r="AH245" i="7"/>
  <c r="AJ245" i="7"/>
  <c r="AC246" i="7"/>
  <c r="AD246" i="7"/>
  <c r="AF246" i="7"/>
  <c r="AH246" i="7"/>
  <c r="AJ246" i="7"/>
  <c r="AC247" i="7"/>
  <c r="AD247" i="7"/>
  <c r="AF247" i="7"/>
  <c r="AH247" i="7"/>
  <c r="AJ247" i="7"/>
  <c r="AC248" i="7"/>
  <c r="AD248" i="7"/>
  <c r="AF248" i="7"/>
  <c r="AH248" i="7"/>
  <c r="AJ248" i="7"/>
  <c r="AC249" i="7"/>
  <c r="AD249" i="7"/>
  <c r="AF249" i="7"/>
  <c r="AH249" i="7"/>
  <c r="AJ249" i="7"/>
  <c r="AC250" i="7"/>
  <c r="AD250" i="7"/>
  <c r="AF250" i="7"/>
  <c r="AH250" i="7"/>
  <c r="AJ250" i="7"/>
  <c r="AC251" i="7"/>
  <c r="AD251" i="7"/>
  <c r="AF251" i="7"/>
  <c r="AH251" i="7"/>
  <c r="AJ251" i="7"/>
  <c r="AC252" i="7"/>
  <c r="AD252" i="7"/>
  <c r="AF252" i="7"/>
  <c r="AH252" i="7"/>
  <c r="AJ252" i="7"/>
  <c r="AC253" i="7"/>
  <c r="AD253" i="7"/>
  <c r="AF253" i="7"/>
  <c r="AH253" i="7"/>
  <c r="AJ253" i="7"/>
  <c r="AC254" i="7"/>
  <c r="AD254" i="7"/>
  <c r="AF254" i="7"/>
  <c r="AH254" i="7"/>
  <c r="AJ254" i="7"/>
  <c r="AC255" i="7"/>
  <c r="AD255" i="7"/>
  <c r="AF255" i="7"/>
  <c r="AH255" i="7"/>
  <c r="AJ255" i="7"/>
  <c r="AC256" i="7"/>
  <c r="AD256" i="7"/>
  <c r="AF256" i="7"/>
  <c r="AH256" i="7"/>
  <c r="AJ256" i="7"/>
  <c r="AC257" i="7"/>
  <c r="AD257" i="7"/>
  <c r="AF257" i="7"/>
  <c r="AH257" i="7"/>
  <c r="AJ257" i="7"/>
  <c r="AC258" i="7"/>
  <c r="AD258" i="7"/>
  <c r="AF258" i="7"/>
  <c r="AH258" i="7"/>
  <c r="AJ258" i="7"/>
  <c r="AC259" i="7"/>
  <c r="AD259" i="7"/>
  <c r="AF259" i="7"/>
  <c r="AH259" i="7"/>
  <c r="AJ259" i="7"/>
  <c r="AC260" i="7"/>
  <c r="AD260" i="7"/>
  <c r="AF260" i="7"/>
  <c r="AH260" i="7"/>
  <c r="AJ260" i="7"/>
  <c r="AC261" i="7"/>
  <c r="AD261" i="7"/>
  <c r="AF261" i="7"/>
  <c r="AH261" i="7"/>
  <c r="AJ261" i="7"/>
  <c r="AC262" i="7"/>
  <c r="AD262" i="7"/>
  <c r="AF262" i="7"/>
  <c r="AH262" i="7"/>
  <c r="AJ262" i="7"/>
  <c r="AC263" i="7"/>
  <c r="AD263" i="7"/>
  <c r="AF263" i="7"/>
  <c r="AH263" i="7"/>
  <c r="AJ263" i="7"/>
  <c r="AC264" i="7"/>
  <c r="AD264" i="7"/>
  <c r="AF264" i="7"/>
  <c r="AH264" i="7"/>
  <c r="AJ264" i="7"/>
  <c r="AC265" i="7"/>
  <c r="AD265" i="7"/>
  <c r="AF265" i="7"/>
  <c r="AH265" i="7"/>
  <c r="AJ265" i="7"/>
  <c r="AC266" i="7"/>
  <c r="AD266" i="7"/>
  <c r="AF266" i="7"/>
  <c r="AH266" i="7"/>
  <c r="AJ266" i="7"/>
  <c r="AC267" i="7"/>
  <c r="AD267" i="7"/>
  <c r="AF267" i="7"/>
  <c r="AH267" i="7"/>
  <c r="AJ267" i="7"/>
  <c r="AC268" i="7"/>
  <c r="AD268" i="7"/>
  <c r="AF268" i="7"/>
  <c r="AH268" i="7"/>
  <c r="AJ268" i="7"/>
  <c r="AC269" i="7"/>
  <c r="AD269" i="7"/>
  <c r="AF269" i="7"/>
  <c r="AH269" i="7"/>
  <c r="AJ269" i="7"/>
  <c r="AC270" i="7"/>
  <c r="AD270" i="7"/>
  <c r="AF270" i="7"/>
  <c r="AH270" i="7"/>
  <c r="AJ270" i="7"/>
  <c r="AC271" i="7"/>
  <c r="AD271" i="7"/>
  <c r="AF271" i="7"/>
  <c r="AH271" i="7"/>
  <c r="AJ271" i="7"/>
  <c r="AC272" i="7"/>
  <c r="AD272" i="7"/>
  <c r="AF272" i="7"/>
  <c r="AH272" i="7"/>
  <c r="AJ272" i="7"/>
  <c r="AC273" i="7"/>
  <c r="AD273" i="7"/>
  <c r="AF273" i="7"/>
  <c r="AH273" i="7"/>
  <c r="AJ273" i="7"/>
  <c r="AC274" i="7"/>
  <c r="AD274" i="7"/>
  <c r="AF274" i="7"/>
  <c r="AH274" i="7"/>
  <c r="AJ274" i="7"/>
  <c r="AC275" i="7"/>
  <c r="AD275" i="7"/>
  <c r="AF275" i="7"/>
  <c r="AH275" i="7"/>
  <c r="AJ275" i="7"/>
  <c r="AC276" i="7"/>
  <c r="AD276" i="7"/>
  <c r="AF276" i="7"/>
  <c r="AH276" i="7"/>
  <c r="AJ276" i="7"/>
  <c r="AC277" i="7"/>
  <c r="AD277" i="7"/>
  <c r="AF277" i="7"/>
  <c r="AH277" i="7"/>
  <c r="AJ277" i="7"/>
  <c r="AC278" i="7"/>
  <c r="AD278" i="7"/>
  <c r="AF278" i="7"/>
  <c r="AH278" i="7"/>
  <c r="AJ278" i="7"/>
  <c r="AC279" i="7"/>
  <c r="AD279" i="7"/>
  <c r="AF279" i="7"/>
  <c r="AH279" i="7"/>
  <c r="AJ279" i="7"/>
  <c r="AC280" i="7"/>
  <c r="AD280" i="7"/>
  <c r="AF280" i="7"/>
  <c r="AH280" i="7"/>
  <c r="AJ280" i="7"/>
  <c r="AC281" i="7"/>
  <c r="AD281" i="7"/>
  <c r="AF281" i="7"/>
  <c r="AH281" i="7"/>
  <c r="AJ281" i="7"/>
  <c r="AC282" i="7"/>
  <c r="AD282" i="7"/>
  <c r="AF282" i="7"/>
  <c r="AH282" i="7"/>
  <c r="AJ282" i="7"/>
  <c r="AC283" i="7"/>
  <c r="AD283" i="7"/>
  <c r="AF283" i="7"/>
  <c r="AH283" i="7"/>
  <c r="AJ283" i="7"/>
  <c r="AC284" i="7"/>
  <c r="AD284" i="7"/>
  <c r="AF284" i="7"/>
  <c r="AH284" i="7"/>
  <c r="AJ284" i="7"/>
  <c r="AC285" i="7"/>
  <c r="AD285" i="7"/>
  <c r="AF285" i="7"/>
  <c r="AH285" i="7"/>
  <c r="AJ285" i="7"/>
  <c r="AC286" i="7"/>
  <c r="AD286" i="7"/>
  <c r="AF286" i="7"/>
  <c r="AH286" i="7"/>
  <c r="AJ286" i="7"/>
  <c r="AC287" i="7"/>
  <c r="AD287" i="7"/>
  <c r="AF287" i="7"/>
  <c r="AH287" i="7"/>
  <c r="AJ287" i="7"/>
  <c r="AC288" i="7"/>
  <c r="AD288" i="7"/>
  <c r="AF288" i="7"/>
  <c r="AH288" i="7"/>
  <c r="AJ288" i="7"/>
  <c r="AC289" i="7"/>
  <c r="AD289" i="7"/>
  <c r="AF289" i="7"/>
  <c r="AH289" i="7"/>
  <c r="AJ289" i="7"/>
  <c r="AC290" i="7"/>
  <c r="AD290" i="7"/>
  <c r="AF290" i="7"/>
  <c r="AH290" i="7"/>
  <c r="AJ290" i="7"/>
  <c r="AC291" i="7"/>
  <c r="AD291" i="7"/>
  <c r="AF291" i="7"/>
  <c r="AH291" i="7"/>
  <c r="AJ291" i="7"/>
  <c r="AC292" i="7"/>
  <c r="AD292" i="7"/>
  <c r="AF292" i="7"/>
  <c r="AH292" i="7"/>
  <c r="AJ292" i="7"/>
  <c r="AC293" i="7"/>
  <c r="AD293" i="7"/>
  <c r="AF293" i="7"/>
  <c r="AH293" i="7"/>
  <c r="AJ293" i="7"/>
  <c r="AC294" i="7"/>
  <c r="AD294" i="7"/>
  <c r="AF294" i="7"/>
  <c r="AH294" i="7"/>
  <c r="AJ294" i="7"/>
  <c r="AC295" i="7"/>
  <c r="AD295" i="7"/>
  <c r="AF295" i="7"/>
  <c r="AH295" i="7"/>
  <c r="AJ295" i="7"/>
  <c r="AC296" i="7"/>
  <c r="AD296" i="7"/>
  <c r="AF296" i="7"/>
  <c r="AH296" i="7"/>
  <c r="AJ296" i="7"/>
  <c r="AC297" i="7"/>
  <c r="AD297" i="7"/>
  <c r="AF297" i="7"/>
  <c r="AH297" i="7"/>
  <c r="AJ297" i="7"/>
  <c r="AC298" i="7"/>
  <c r="AD298" i="7"/>
  <c r="AF298" i="7"/>
  <c r="AH298" i="7"/>
  <c r="AJ298" i="7"/>
  <c r="AC299" i="7"/>
  <c r="AD299" i="7"/>
  <c r="AF299" i="7"/>
  <c r="AH299" i="7"/>
  <c r="AJ299" i="7"/>
  <c r="AC300" i="7"/>
  <c r="AD300" i="7"/>
  <c r="AF300" i="7"/>
  <c r="AH300" i="7"/>
  <c r="AJ300" i="7"/>
  <c r="AC301" i="7"/>
  <c r="AD301" i="7"/>
  <c r="AF301" i="7"/>
  <c r="AH301" i="7"/>
  <c r="AJ301" i="7"/>
  <c r="AC302" i="7"/>
  <c r="AD302" i="7"/>
  <c r="AF302" i="7"/>
  <c r="AH302" i="7"/>
  <c r="AJ302" i="7"/>
  <c r="AC303" i="7"/>
  <c r="AD303" i="7"/>
  <c r="AF303" i="7"/>
  <c r="AH303" i="7"/>
  <c r="AJ303" i="7"/>
  <c r="AC304" i="7"/>
  <c r="AD304" i="7"/>
  <c r="AF304" i="7"/>
  <c r="AH304" i="7"/>
  <c r="AJ304" i="7"/>
  <c r="AC305" i="7"/>
  <c r="AD305" i="7"/>
  <c r="AF305" i="7"/>
  <c r="AH305" i="7"/>
  <c r="AJ305" i="7"/>
  <c r="AC306" i="7"/>
  <c r="AD306" i="7"/>
  <c r="AF306" i="7"/>
  <c r="AH306" i="7"/>
  <c r="AJ306" i="7"/>
  <c r="AC307" i="7"/>
  <c r="AD307" i="7"/>
  <c r="AF307" i="7"/>
  <c r="AH307" i="7"/>
  <c r="AJ307" i="7"/>
  <c r="AC308" i="7"/>
  <c r="AD308" i="7"/>
  <c r="AF308" i="7"/>
  <c r="AH308" i="7"/>
  <c r="AJ308" i="7"/>
  <c r="AC309" i="7"/>
  <c r="AD309" i="7"/>
  <c r="AF309" i="7"/>
  <c r="AH309" i="7"/>
  <c r="AJ309" i="7"/>
  <c r="AC310" i="7"/>
  <c r="AD310" i="7"/>
  <c r="AF310" i="7"/>
  <c r="AH310" i="7"/>
  <c r="AJ310" i="7"/>
  <c r="AC311" i="7"/>
  <c r="AD311" i="7"/>
  <c r="AF311" i="7"/>
  <c r="AH311" i="7"/>
  <c r="AJ311" i="7"/>
  <c r="AC312" i="7"/>
  <c r="AD312" i="7"/>
  <c r="AF312" i="7"/>
  <c r="AH312" i="7"/>
  <c r="AJ312" i="7"/>
  <c r="AC313" i="7"/>
  <c r="AD313" i="7"/>
  <c r="AF313" i="7"/>
  <c r="AH313" i="7"/>
  <c r="AJ313" i="7"/>
  <c r="AC314" i="7"/>
  <c r="AD314" i="7"/>
  <c r="AF314" i="7"/>
  <c r="AH314" i="7"/>
  <c r="AJ314" i="7"/>
  <c r="AC315" i="7"/>
  <c r="AD315" i="7"/>
  <c r="AF315" i="7"/>
  <c r="AH315" i="7"/>
  <c r="AJ315" i="7"/>
  <c r="AC316" i="7"/>
  <c r="AD316" i="7"/>
  <c r="AF316" i="7"/>
  <c r="AH316" i="7"/>
  <c r="AJ316" i="7"/>
  <c r="AC317" i="7"/>
  <c r="AD317" i="7"/>
  <c r="AF317" i="7"/>
  <c r="AH317" i="7"/>
  <c r="AJ317" i="7"/>
  <c r="AC318" i="7"/>
  <c r="AD318" i="7"/>
  <c r="AF318" i="7"/>
  <c r="AH318" i="7"/>
  <c r="AJ318" i="7"/>
  <c r="AC319" i="7"/>
  <c r="AD319" i="7"/>
  <c r="AF319" i="7"/>
  <c r="AH319" i="7"/>
  <c r="AJ319" i="7"/>
  <c r="AC320" i="7"/>
  <c r="AD320" i="7"/>
  <c r="AF320" i="7"/>
  <c r="AH320" i="7"/>
  <c r="AJ320" i="7"/>
  <c r="AC321" i="7"/>
  <c r="AD321" i="7"/>
  <c r="AF321" i="7"/>
  <c r="AH321" i="7"/>
  <c r="AJ321" i="7"/>
  <c r="AC322" i="7"/>
  <c r="AD322" i="7"/>
  <c r="AF322" i="7"/>
  <c r="AH322" i="7"/>
  <c r="AJ322" i="7"/>
  <c r="AC323" i="7"/>
  <c r="AD323" i="7"/>
  <c r="AF323" i="7"/>
  <c r="AH323" i="7"/>
  <c r="AJ323" i="7"/>
  <c r="AC324" i="7"/>
  <c r="AD324" i="7"/>
  <c r="AF324" i="7"/>
  <c r="AH324" i="7"/>
  <c r="AJ324" i="7"/>
  <c r="AC325" i="7"/>
  <c r="AD325" i="7"/>
  <c r="AF325" i="7"/>
  <c r="AH325" i="7"/>
  <c r="AJ325" i="7"/>
  <c r="AC326" i="7"/>
  <c r="AD326" i="7"/>
  <c r="AF326" i="7"/>
  <c r="AH326" i="7"/>
  <c r="AJ326" i="7"/>
  <c r="AC327" i="7"/>
  <c r="AD327" i="7"/>
  <c r="AF327" i="7"/>
  <c r="AH327" i="7"/>
  <c r="AJ327" i="7"/>
  <c r="AC328" i="7"/>
  <c r="AD328" i="7"/>
  <c r="AF328" i="7"/>
  <c r="AH328" i="7"/>
  <c r="AJ328" i="7"/>
  <c r="AC329" i="7"/>
  <c r="AD329" i="7"/>
  <c r="AF329" i="7"/>
  <c r="AH329" i="7"/>
  <c r="AJ329" i="7"/>
  <c r="AC330" i="7"/>
  <c r="AD330" i="7"/>
  <c r="AF330" i="7"/>
  <c r="AH330" i="7"/>
  <c r="AJ330" i="7"/>
  <c r="AC331" i="7"/>
  <c r="AD331" i="7"/>
  <c r="AF331" i="7"/>
  <c r="AH331" i="7"/>
  <c r="AJ331" i="7"/>
  <c r="AC332" i="7"/>
  <c r="AD332" i="7"/>
  <c r="AF332" i="7"/>
  <c r="AH332" i="7"/>
  <c r="AJ332" i="7"/>
  <c r="AC333" i="7"/>
  <c r="AD333" i="7"/>
  <c r="AF333" i="7"/>
  <c r="AH333" i="7"/>
  <c r="AJ333" i="7"/>
  <c r="AC334" i="7"/>
  <c r="AD334" i="7"/>
  <c r="AF334" i="7"/>
  <c r="AH334" i="7"/>
  <c r="AJ334" i="7"/>
  <c r="AC335" i="7"/>
  <c r="AD335" i="7"/>
  <c r="AF335" i="7"/>
  <c r="AH335" i="7"/>
  <c r="AJ335" i="7"/>
  <c r="AC336" i="7"/>
  <c r="AD336" i="7"/>
  <c r="AF336" i="7"/>
  <c r="AH336" i="7"/>
  <c r="AJ336" i="7"/>
  <c r="AC337" i="7"/>
  <c r="AD337" i="7"/>
  <c r="AF337" i="7"/>
  <c r="AH337" i="7"/>
  <c r="AJ337" i="7"/>
  <c r="AC338" i="7"/>
  <c r="AD338" i="7"/>
  <c r="AF338" i="7"/>
  <c r="AH338" i="7"/>
  <c r="AJ338" i="7"/>
  <c r="AC339" i="7"/>
  <c r="AD339" i="7"/>
  <c r="AF339" i="7"/>
  <c r="AH339" i="7"/>
  <c r="AJ339" i="7"/>
  <c r="AC340" i="7"/>
  <c r="AD340" i="7"/>
  <c r="AF340" i="7"/>
  <c r="AH340" i="7"/>
  <c r="AJ340" i="7"/>
  <c r="AC341" i="7"/>
  <c r="AD341" i="7"/>
  <c r="AF341" i="7"/>
  <c r="AH341" i="7"/>
  <c r="AJ341" i="7"/>
  <c r="AC342" i="7"/>
  <c r="AD342" i="7"/>
  <c r="AF342" i="7"/>
  <c r="AH342" i="7"/>
  <c r="AJ342" i="7"/>
  <c r="AC343" i="7"/>
  <c r="AD343" i="7"/>
  <c r="AF343" i="7"/>
  <c r="AH343" i="7"/>
  <c r="AJ343" i="7"/>
  <c r="AC344" i="7"/>
  <c r="AD344" i="7"/>
  <c r="AF344" i="7"/>
  <c r="AH344" i="7"/>
  <c r="AJ344" i="7"/>
  <c r="AC345" i="7"/>
  <c r="AD345" i="7"/>
  <c r="AF345" i="7"/>
  <c r="AH345" i="7"/>
  <c r="AJ345" i="7"/>
  <c r="AC346" i="7"/>
  <c r="AD346" i="7"/>
  <c r="AF346" i="7"/>
  <c r="AH346" i="7"/>
  <c r="AJ346" i="7"/>
  <c r="AC347" i="7"/>
  <c r="AD347" i="7"/>
  <c r="AF347" i="7"/>
  <c r="AH347" i="7"/>
  <c r="AJ347" i="7"/>
  <c r="AC348" i="7"/>
  <c r="AD348" i="7"/>
  <c r="AF348" i="7"/>
  <c r="AH348" i="7"/>
  <c r="AJ348" i="7"/>
  <c r="AC349" i="7"/>
  <c r="AD349" i="7"/>
  <c r="AF349" i="7"/>
  <c r="AH349" i="7"/>
  <c r="AJ349" i="7"/>
  <c r="AC350" i="7"/>
  <c r="AD350" i="7"/>
  <c r="AF350" i="7"/>
  <c r="AH350" i="7"/>
  <c r="AJ350" i="7"/>
  <c r="AC351" i="7"/>
  <c r="AD351" i="7"/>
  <c r="AF351" i="7"/>
  <c r="AH351" i="7"/>
  <c r="AJ351" i="7"/>
  <c r="AC352" i="7"/>
  <c r="AD352" i="7"/>
  <c r="AF352" i="7"/>
  <c r="AH352" i="7"/>
  <c r="AJ352" i="7"/>
  <c r="AC353" i="7"/>
  <c r="AD353" i="7"/>
  <c r="AF353" i="7"/>
  <c r="AH353" i="7"/>
  <c r="AJ353" i="7"/>
  <c r="AC354" i="7"/>
  <c r="AD354" i="7"/>
  <c r="AF354" i="7"/>
  <c r="AH354" i="7"/>
  <c r="AJ354" i="7"/>
  <c r="AC355" i="7"/>
  <c r="AD355" i="7"/>
  <c r="AF355" i="7"/>
  <c r="AH355" i="7"/>
  <c r="AJ355" i="7"/>
  <c r="AC356" i="7"/>
  <c r="AD356" i="7"/>
  <c r="AF356" i="7"/>
  <c r="AH356" i="7"/>
  <c r="AJ356" i="7"/>
  <c r="AC357" i="7"/>
  <c r="AD357" i="7"/>
  <c r="AF357" i="7"/>
  <c r="AH357" i="7"/>
  <c r="AJ357" i="7"/>
  <c r="AC358" i="7"/>
  <c r="AD358" i="7"/>
  <c r="AF358" i="7"/>
  <c r="AH358" i="7"/>
  <c r="AJ358" i="7"/>
  <c r="AC359" i="7"/>
  <c r="AD359" i="7"/>
  <c r="AF359" i="7"/>
  <c r="AH359" i="7"/>
  <c r="AJ359" i="7"/>
  <c r="AC360" i="7"/>
  <c r="AD360" i="7"/>
  <c r="AF360" i="7"/>
  <c r="AH360" i="7"/>
  <c r="AJ360" i="7"/>
  <c r="AC361" i="7"/>
  <c r="AD361" i="7"/>
  <c r="AF361" i="7"/>
  <c r="AH361" i="7"/>
  <c r="AJ361" i="7"/>
  <c r="AC362" i="7"/>
  <c r="AD362" i="7"/>
  <c r="AF362" i="7"/>
  <c r="AH362" i="7"/>
  <c r="AJ362" i="7"/>
  <c r="AC363" i="7"/>
  <c r="AD363" i="7"/>
  <c r="AF363" i="7"/>
  <c r="AH363" i="7"/>
  <c r="AJ363" i="7"/>
  <c r="AC364" i="7"/>
  <c r="AD364" i="7"/>
  <c r="AF364" i="7"/>
  <c r="AH364" i="7"/>
  <c r="AJ364" i="7"/>
  <c r="AC365" i="7"/>
  <c r="AD365" i="7"/>
  <c r="AF365" i="7"/>
  <c r="AH365" i="7"/>
  <c r="AJ365" i="7"/>
  <c r="AD2" i="7"/>
  <c r="AF2" i="7"/>
  <c r="AH2" i="7"/>
  <c r="AJ2" i="7"/>
  <c r="AD3" i="7"/>
  <c r="AF3" i="7"/>
  <c r="AH3" i="7"/>
  <c r="AJ3" i="7"/>
  <c r="AD4" i="7"/>
  <c r="AF4" i="7"/>
  <c r="AH4" i="7"/>
  <c r="AJ4" i="7"/>
  <c r="AD5" i="7"/>
  <c r="AF5" i="7"/>
  <c r="AH5" i="7"/>
  <c r="AJ5" i="7"/>
  <c r="AD6" i="7"/>
  <c r="AF6" i="7"/>
  <c r="AH6" i="7"/>
  <c r="AJ6" i="7"/>
  <c r="AD7" i="7"/>
  <c r="AF7" i="7"/>
  <c r="AH7" i="7"/>
  <c r="AJ7" i="7"/>
  <c r="AD8" i="7"/>
  <c r="AF8" i="7"/>
  <c r="AH8" i="7"/>
  <c r="AJ8" i="7"/>
  <c r="AD9" i="7"/>
  <c r="AF9" i="7"/>
  <c r="AH9" i="7"/>
  <c r="AJ9" i="7"/>
  <c r="AD10" i="7"/>
  <c r="AF10" i="7"/>
  <c r="AH10" i="7"/>
  <c r="AJ10" i="7"/>
  <c r="AD11" i="7"/>
  <c r="AF11" i="7"/>
  <c r="AH11" i="7"/>
  <c r="AJ11" i="7"/>
  <c r="AD12" i="7"/>
  <c r="AF12" i="7"/>
  <c r="AH12" i="7"/>
  <c r="AJ12" i="7"/>
  <c r="AD13" i="7"/>
  <c r="AF13" i="7"/>
  <c r="AH13" i="7"/>
  <c r="AJ13" i="7"/>
  <c r="AD14" i="7"/>
  <c r="AF14" i="7"/>
  <c r="AH14" i="7"/>
  <c r="AJ14" i="7"/>
  <c r="AC14" i="7"/>
  <c r="AC13" i="7"/>
  <c r="AC12" i="7"/>
  <c r="AC11" i="7"/>
  <c r="AC10" i="7"/>
  <c r="AC9" i="7"/>
  <c r="AC8" i="7"/>
  <c r="AC7" i="7"/>
  <c r="AC6" i="7"/>
  <c r="AC5" i="7"/>
  <c r="AC4" i="7"/>
  <c r="AC3" i="7"/>
  <c r="AC2" i="7"/>
  <c r="O112" i="2"/>
  <c r="N112" i="2"/>
  <c r="M112" i="2"/>
  <c r="L112" i="2"/>
  <c r="K112" i="2"/>
  <c r="J292" i="8" l="1"/>
  <c r="E292" i="8"/>
  <c r="K292" i="8"/>
  <c r="I292" i="8"/>
  <c r="H292" i="8"/>
  <c r="G292" i="8"/>
  <c r="F292" i="8"/>
  <c r="D292" i="8"/>
  <c r="J293" i="8"/>
  <c r="E293" i="8"/>
  <c r="D293" i="8"/>
  <c r="H293" i="8"/>
  <c r="G293" i="8"/>
  <c r="F293" i="8"/>
  <c r="K293" i="8"/>
  <c r="I293" i="8"/>
  <c r="J296" i="8"/>
  <c r="E296" i="8"/>
  <c r="G296" i="8"/>
  <c r="F296" i="8"/>
  <c r="I296" i="8"/>
  <c r="K296" i="8"/>
  <c r="H296" i="8"/>
  <c r="D296" i="8"/>
  <c r="J297" i="8"/>
  <c r="E297" i="8"/>
  <c r="I297" i="8"/>
  <c r="H297" i="8"/>
  <c r="F297" i="8"/>
  <c r="D297" i="8"/>
  <c r="K297" i="8"/>
  <c r="G297" i="8"/>
  <c r="U112" i="2"/>
  <c r="V112" i="2"/>
  <c r="S238" i="15"/>
  <c r="S237" i="15"/>
  <c r="S165" i="15"/>
  <c r="S164" i="15"/>
  <c r="S134" i="15"/>
  <c r="S133" i="15"/>
  <c r="S132" i="15"/>
  <c r="S61" i="15"/>
  <c r="S60" i="15"/>
  <c r="S30" i="15"/>
  <c r="S28" i="15"/>
  <c r="S288" i="15"/>
  <c r="S289" i="15"/>
  <c r="S290" i="15"/>
  <c r="S294" i="15"/>
  <c r="S295" i="15"/>
  <c r="S334" i="15"/>
  <c r="S333" i="15"/>
  <c r="S355" i="15"/>
  <c r="S354" i="15"/>
  <c r="S353" i="15"/>
  <c r="S204" i="15"/>
  <c r="S203" i="15"/>
  <c r="S172" i="15"/>
  <c r="S171" i="15"/>
  <c r="S100" i="15"/>
  <c r="S99" i="15"/>
  <c r="S69" i="15"/>
  <c r="S68" i="15"/>
  <c r="S67" i="15"/>
  <c r="S2" i="15"/>
  <c r="S3" i="15"/>
  <c r="S4" i="15"/>
  <c r="S276" i="15"/>
  <c r="S329" i="15"/>
  <c r="S328" i="15"/>
  <c r="S327" i="15"/>
  <c r="S243" i="15"/>
  <c r="S242" i="15"/>
  <c r="S212" i="15"/>
  <c r="S211" i="15"/>
  <c r="S210" i="15"/>
  <c r="S139" i="15"/>
  <c r="S138" i="15"/>
  <c r="S108" i="15"/>
  <c r="S107" i="15"/>
  <c r="S106" i="15"/>
  <c r="S35" i="15"/>
  <c r="S34" i="15"/>
  <c r="S281" i="15"/>
  <c r="S360" i="15"/>
  <c r="S359" i="15"/>
  <c r="S251" i="15"/>
  <c r="S250" i="15"/>
  <c r="S249" i="15"/>
  <c r="S178" i="15"/>
  <c r="S177" i="15"/>
  <c r="S147" i="15"/>
  <c r="S146" i="15"/>
  <c r="S145" i="15"/>
  <c r="S74" i="15"/>
  <c r="S73" i="15"/>
  <c r="S43" i="15"/>
  <c r="S42" i="15"/>
  <c r="S41" i="15"/>
  <c r="S8" i="15"/>
  <c r="S9" i="15"/>
  <c r="S275" i="15"/>
  <c r="S282" i="15"/>
  <c r="S301" i="15"/>
  <c r="S302" i="15"/>
  <c r="S303" i="15"/>
  <c r="S342" i="15"/>
  <c r="S341" i="15"/>
  <c r="S340" i="15"/>
  <c r="S217" i="15"/>
  <c r="S216" i="15"/>
  <c r="S186" i="15"/>
  <c r="S185" i="15"/>
  <c r="S184" i="15"/>
  <c r="S113" i="15"/>
  <c r="S112" i="15"/>
  <c r="S82" i="15"/>
  <c r="S81" i="15"/>
  <c r="S80" i="15"/>
  <c r="S15" i="15"/>
  <c r="S16" i="15"/>
  <c r="S17" i="15"/>
  <c r="S316" i="15"/>
  <c r="S315" i="15"/>
  <c r="S314" i="15"/>
  <c r="S256" i="15"/>
  <c r="S255" i="15"/>
  <c r="S225" i="15"/>
  <c r="S224" i="15"/>
  <c r="S223" i="15"/>
  <c r="S152" i="15"/>
  <c r="S151" i="15"/>
  <c r="S121" i="15"/>
  <c r="S120" i="15"/>
  <c r="S119" i="15"/>
  <c r="S48" i="15"/>
  <c r="S47" i="15"/>
  <c r="T112" i="2"/>
  <c r="S277" i="15"/>
  <c r="S347" i="15"/>
  <c r="S346" i="15"/>
  <c r="S264" i="15"/>
  <c r="S263" i="15"/>
  <c r="S262" i="15"/>
  <c r="S191" i="15"/>
  <c r="S190" i="15"/>
  <c r="S160" i="15"/>
  <c r="S159" i="15"/>
  <c r="S158" i="15"/>
  <c r="S87" i="15"/>
  <c r="S86" i="15"/>
  <c r="S56" i="15"/>
  <c r="S55" i="15"/>
  <c r="S54" i="15"/>
  <c r="S308" i="15"/>
  <c r="S307" i="15"/>
  <c r="S320" i="15"/>
  <c r="S268" i="15"/>
  <c r="S230" i="15"/>
  <c r="S229" i="15"/>
  <c r="S199" i="15"/>
  <c r="S198" i="15"/>
  <c r="S197" i="15"/>
  <c r="S126" i="15"/>
  <c r="S125" i="15"/>
  <c r="S95" i="15"/>
  <c r="S94" i="15"/>
  <c r="S93" i="15"/>
  <c r="S22" i="15"/>
  <c r="S21" i="15"/>
  <c r="Q282" i="2"/>
  <c r="P112" i="2"/>
  <c r="X112" i="2" s="1"/>
  <c r="W112" i="2"/>
  <c r="S173" i="15"/>
  <c r="S236" i="15"/>
  <c r="S29" i="15"/>
  <c r="S321" i="15"/>
  <c r="S269" i="15"/>
  <c r="V73" i="7"/>
  <c r="X73" i="7"/>
  <c r="Z73" i="7"/>
  <c r="AB73" i="7"/>
  <c r="V34" i="7"/>
  <c r="X34" i="7"/>
  <c r="Z34" i="7"/>
  <c r="AB34" i="7"/>
  <c r="AB112" i="8" l="1"/>
  <c r="AB112" i="15"/>
  <c r="M297" i="8"/>
  <c r="N297" i="8"/>
  <c r="O297" i="8"/>
  <c r="P297" i="8"/>
  <c r="S297" i="8"/>
  <c r="Q297" i="8"/>
  <c r="R297" i="8"/>
  <c r="R296" i="8"/>
  <c r="S296" i="8"/>
  <c r="M296" i="8"/>
  <c r="N296" i="8"/>
  <c r="O296" i="8"/>
  <c r="Q296" i="8"/>
  <c r="P296" i="8"/>
  <c r="P293" i="8"/>
  <c r="Q293" i="8"/>
  <c r="R293" i="8"/>
  <c r="S293" i="8"/>
  <c r="O293" i="8"/>
  <c r="M293" i="8"/>
  <c r="N293" i="8"/>
  <c r="O292" i="8"/>
  <c r="P292" i="8"/>
  <c r="Q292" i="8"/>
  <c r="R292" i="8"/>
  <c r="S292" i="8"/>
  <c r="M292" i="8"/>
  <c r="N292" i="8"/>
  <c r="H32" i="5"/>
  <c r="I32" i="5"/>
  <c r="J32" i="5"/>
  <c r="K32" i="5"/>
  <c r="L32" i="5"/>
  <c r="M32" i="5"/>
  <c r="N32" i="5"/>
  <c r="O32" i="5"/>
  <c r="P32" i="5"/>
  <c r="I45" i="5"/>
  <c r="J45" i="5"/>
  <c r="K45" i="5"/>
  <c r="L45" i="5"/>
  <c r="M45" i="5"/>
  <c r="N45" i="5"/>
  <c r="O45" i="5"/>
  <c r="P45" i="5"/>
  <c r="H45" i="5"/>
  <c r="I58" i="5"/>
  <c r="J58" i="5"/>
  <c r="K58" i="5"/>
  <c r="L58" i="5"/>
  <c r="M58" i="5"/>
  <c r="N58" i="5"/>
  <c r="O58" i="5"/>
  <c r="P58" i="5"/>
  <c r="H58" i="5"/>
  <c r="I71" i="5"/>
  <c r="J71" i="5"/>
  <c r="K71" i="5"/>
  <c r="L71" i="5"/>
  <c r="M71" i="5"/>
  <c r="N71" i="5"/>
  <c r="O71" i="5"/>
  <c r="P71" i="5"/>
  <c r="H71" i="5"/>
  <c r="I84" i="5"/>
  <c r="J84" i="5"/>
  <c r="K84" i="5"/>
  <c r="L84" i="5"/>
  <c r="M84" i="5"/>
  <c r="N84" i="5"/>
  <c r="O84" i="5"/>
  <c r="P84" i="5"/>
  <c r="H84" i="5"/>
  <c r="I97" i="5"/>
  <c r="J97" i="5"/>
  <c r="K97" i="5"/>
  <c r="L97" i="5"/>
  <c r="M97" i="5"/>
  <c r="N97" i="5"/>
  <c r="O97" i="5"/>
  <c r="P97" i="5"/>
  <c r="H97" i="5"/>
  <c r="P110" i="5"/>
  <c r="O110" i="5"/>
  <c r="N110" i="5"/>
  <c r="M110" i="5"/>
  <c r="L110" i="5"/>
  <c r="K110" i="5"/>
  <c r="J110" i="5"/>
  <c r="I110" i="5"/>
  <c r="H110" i="5"/>
  <c r="I123" i="5"/>
  <c r="J123" i="5"/>
  <c r="K123" i="5"/>
  <c r="L123" i="5"/>
  <c r="M123" i="5"/>
  <c r="N123" i="5"/>
  <c r="O123" i="5"/>
  <c r="P123" i="5"/>
  <c r="H123" i="5"/>
  <c r="N136" i="5"/>
  <c r="O136" i="5"/>
  <c r="P136" i="5"/>
  <c r="H149" i="5"/>
  <c r="I149" i="5"/>
  <c r="J149" i="5"/>
  <c r="K149" i="5"/>
  <c r="L149" i="5"/>
  <c r="M149" i="5"/>
  <c r="N149" i="5"/>
  <c r="O149" i="5"/>
  <c r="P149" i="5"/>
  <c r="I162" i="5"/>
  <c r="J162" i="5"/>
  <c r="K162" i="5"/>
  <c r="L162" i="5"/>
  <c r="M162" i="5"/>
  <c r="N162" i="5"/>
  <c r="O162" i="5"/>
  <c r="P162" i="5"/>
  <c r="H162" i="5"/>
  <c r="I175" i="5"/>
  <c r="J175" i="5"/>
  <c r="K175" i="5"/>
  <c r="L175" i="5"/>
  <c r="M175" i="5"/>
  <c r="N175" i="5"/>
  <c r="O175" i="5"/>
  <c r="P175" i="5"/>
  <c r="H175" i="5"/>
  <c r="M188" i="5"/>
  <c r="O188" i="5"/>
  <c r="P188" i="5"/>
  <c r="N188" i="5"/>
  <c r="H188" i="5"/>
  <c r="I188" i="5"/>
  <c r="J188" i="5"/>
  <c r="K188" i="5"/>
  <c r="L188" i="5"/>
  <c r="N189" i="5"/>
  <c r="O189" i="5"/>
  <c r="P189" i="5"/>
  <c r="L188" i="2"/>
  <c r="M188" i="2"/>
  <c r="N188" i="2"/>
  <c r="O188" i="2"/>
  <c r="P188" i="2"/>
  <c r="J201" i="5"/>
  <c r="K201" i="5"/>
  <c r="L201" i="5"/>
  <c r="M201" i="5"/>
  <c r="N201" i="5"/>
  <c r="O201" i="5"/>
  <c r="P201" i="5"/>
  <c r="I201" i="5"/>
  <c r="H201" i="5"/>
  <c r="I214" i="5"/>
  <c r="J214" i="5"/>
  <c r="K214" i="5"/>
  <c r="L214" i="5"/>
  <c r="M214" i="5"/>
  <c r="N214" i="5"/>
  <c r="O214" i="5"/>
  <c r="P214" i="5"/>
  <c r="H214" i="5"/>
  <c r="I227" i="5"/>
  <c r="J227" i="5"/>
  <c r="K227" i="5"/>
  <c r="L227" i="5"/>
  <c r="M227" i="5"/>
  <c r="N227" i="5"/>
  <c r="O227" i="5"/>
  <c r="P227" i="5"/>
  <c r="H227" i="5"/>
  <c r="I240" i="5"/>
  <c r="J240" i="5"/>
  <c r="K240" i="5"/>
  <c r="L240" i="5"/>
  <c r="M240" i="5"/>
  <c r="N240" i="5"/>
  <c r="O240" i="5"/>
  <c r="P240" i="5"/>
  <c r="H240" i="5"/>
  <c r="I253" i="5"/>
  <c r="J253" i="5"/>
  <c r="K253" i="5"/>
  <c r="L253" i="5"/>
  <c r="M253" i="5"/>
  <c r="N253" i="5"/>
  <c r="O253" i="5"/>
  <c r="P253" i="5"/>
  <c r="H253" i="5"/>
  <c r="J266" i="5"/>
  <c r="K266" i="5"/>
  <c r="L266" i="5"/>
  <c r="M266" i="5"/>
  <c r="N266" i="5"/>
  <c r="O266" i="5"/>
  <c r="P266" i="5"/>
  <c r="I266" i="5"/>
  <c r="H266" i="5"/>
  <c r="I279" i="5"/>
  <c r="J279" i="5"/>
  <c r="K279" i="5"/>
  <c r="L279" i="5"/>
  <c r="M279" i="5"/>
  <c r="N279" i="5"/>
  <c r="O279" i="5"/>
  <c r="P279" i="5"/>
  <c r="H279" i="5"/>
  <c r="H305" i="5"/>
  <c r="I305" i="5"/>
  <c r="J305" i="5"/>
  <c r="K305" i="5"/>
  <c r="L305" i="5"/>
  <c r="M305" i="5"/>
  <c r="P305" i="5"/>
  <c r="O305" i="5"/>
  <c r="N305" i="5"/>
  <c r="K331" i="5"/>
  <c r="L331" i="5"/>
  <c r="M331" i="5"/>
  <c r="N331" i="5"/>
  <c r="O331" i="5"/>
  <c r="P331" i="5"/>
  <c r="I331" i="5"/>
  <c r="J331" i="5"/>
  <c r="H331" i="5"/>
  <c r="I344" i="5"/>
  <c r="J344" i="5"/>
  <c r="K344" i="5"/>
  <c r="L344" i="5"/>
  <c r="M344" i="5"/>
  <c r="N344" i="5"/>
  <c r="O344" i="5"/>
  <c r="P344" i="5"/>
  <c r="H344" i="5"/>
  <c r="I357" i="5"/>
  <c r="J357" i="5"/>
  <c r="K357" i="5"/>
  <c r="L357" i="5"/>
  <c r="M357" i="5"/>
  <c r="N357" i="5"/>
  <c r="O357" i="5"/>
  <c r="P357" i="5"/>
  <c r="H357" i="5"/>
  <c r="I309" i="5"/>
  <c r="J309" i="5"/>
  <c r="K309" i="5"/>
  <c r="L309" i="5"/>
  <c r="M309" i="5"/>
  <c r="N309" i="5"/>
  <c r="H309" i="5"/>
  <c r="P309" i="5"/>
  <c r="O309" i="5"/>
  <c r="J361" i="5"/>
  <c r="K361" i="5"/>
  <c r="L361" i="5"/>
  <c r="M361" i="5"/>
  <c r="N361" i="5"/>
  <c r="O361" i="5"/>
  <c r="P361" i="5"/>
  <c r="I361" i="5"/>
  <c r="I335" i="5"/>
  <c r="J335" i="5"/>
  <c r="K335" i="5"/>
  <c r="L335" i="5"/>
  <c r="M335" i="5"/>
  <c r="H335" i="5"/>
  <c r="I336" i="5"/>
  <c r="J336" i="5"/>
  <c r="K336" i="5"/>
  <c r="L336" i="5"/>
  <c r="M336" i="5"/>
  <c r="H336" i="5"/>
  <c r="O335" i="5"/>
  <c r="P335" i="5"/>
  <c r="N335" i="5"/>
  <c r="P322" i="5"/>
  <c r="O322" i="5"/>
  <c r="N322" i="5"/>
  <c r="I318" i="5"/>
  <c r="J318" i="5"/>
  <c r="K318" i="5"/>
  <c r="L318" i="5"/>
  <c r="M318" i="5"/>
  <c r="N318" i="5"/>
  <c r="O318" i="5"/>
  <c r="P318" i="5"/>
  <c r="H318" i="5"/>
  <c r="P283" i="5"/>
  <c r="O283" i="5"/>
  <c r="N283" i="5"/>
  <c r="M283" i="5"/>
  <c r="L283" i="5"/>
  <c r="K283" i="5"/>
  <c r="J283" i="5"/>
  <c r="I283" i="5"/>
  <c r="H283" i="5"/>
  <c r="P244" i="5"/>
  <c r="O244" i="5"/>
  <c r="N244" i="5"/>
  <c r="M244" i="5"/>
  <c r="L244" i="5"/>
  <c r="K244" i="5"/>
  <c r="J244" i="5"/>
  <c r="I244" i="5"/>
  <c r="H244" i="5"/>
  <c r="O218" i="5"/>
  <c r="P218" i="5"/>
  <c r="N218" i="5"/>
  <c r="P205" i="5"/>
  <c r="O205" i="5"/>
  <c r="N205" i="5"/>
  <c r="M205" i="5"/>
  <c r="L205" i="5"/>
  <c r="K205" i="5"/>
  <c r="J205" i="5"/>
  <c r="I205" i="5"/>
  <c r="H205" i="5"/>
  <c r="H192" i="2"/>
  <c r="I192" i="2"/>
  <c r="J192" i="2"/>
  <c r="K192" i="2"/>
  <c r="L192" i="2"/>
  <c r="M192" i="2"/>
  <c r="N192" i="2"/>
  <c r="O192" i="2"/>
  <c r="P192" i="2"/>
  <c r="I166" i="5"/>
  <c r="J166" i="5"/>
  <c r="K166" i="5"/>
  <c r="H166" i="5"/>
  <c r="H167" i="5"/>
  <c r="H167" i="2" s="1"/>
  <c r="I167" i="5"/>
  <c r="I167" i="2" s="1"/>
  <c r="J167" i="5"/>
  <c r="J167" i="2" s="1"/>
  <c r="K167" i="5"/>
  <c r="K167" i="2" s="1"/>
  <c r="M166" i="5"/>
  <c r="N166" i="5"/>
  <c r="O166" i="5"/>
  <c r="P166" i="5"/>
  <c r="L166" i="5"/>
  <c r="O153" i="5"/>
  <c r="P153" i="5"/>
  <c r="N153" i="5"/>
  <c r="I140" i="5"/>
  <c r="J140" i="5"/>
  <c r="K140" i="5"/>
  <c r="L140" i="5"/>
  <c r="M140" i="5"/>
  <c r="N140" i="5"/>
  <c r="O140" i="5"/>
  <c r="P140" i="5"/>
  <c r="H140" i="5"/>
  <c r="H101" i="5"/>
  <c r="I101" i="5"/>
  <c r="J101" i="5"/>
  <c r="K101" i="5"/>
  <c r="M101" i="5"/>
  <c r="N101" i="5"/>
  <c r="O101" i="5"/>
  <c r="P101" i="5"/>
  <c r="J335" i="8" l="1"/>
  <c r="G335" i="8"/>
  <c r="E335" i="8"/>
  <c r="H335" i="8"/>
  <c r="F335" i="8"/>
  <c r="K335" i="8"/>
  <c r="I335" i="8"/>
  <c r="D335" i="8"/>
  <c r="J336" i="8"/>
  <c r="G336" i="8"/>
  <c r="E336" i="8"/>
  <c r="K336" i="8"/>
  <c r="I336" i="8"/>
  <c r="H336" i="8"/>
  <c r="F336" i="8"/>
  <c r="D336" i="8"/>
  <c r="Q167" i="2"/>
  <c r="V192" i="2"/>
  <c r="S167" i="2"/>
  <c r="X192" i="2"/>
  <c r="V188" i="2"/>
  <c r="T192" i="2"/>
  <c r="AB192" i="15" s="1"/>
  <c r="R192" i="2"/>
  <c r="X188" i="2"/>
  <c r="S192" i="2"/>
  <c r="R167" i="2"/>
  <c r="W192" i="2"/>
  <c r="U188" i="2"/>
  <c r="U192" i="2"/>
  <c r="Q192" i="2"/>
  <c r="W188" i="2"/>
  <c r="I180" i="5"/>
  <c r="J180" i="5"/>
  <c r="H180" i="5"/>
  <c r="H179" i="5"/>
  <c r="I179" i="5"/>
  <c r="J179" i="5"/>
  <c r="N179" i="5"/>
  <c r="O179" i="5"/>
  <c r="P179" i="5"/>
  <c r="K179" i="5"/>
  <c r="L179" i="5"/>
  <c r="M179" i="5"/>
  <c r="N257" i="5"/>
  <c r="O257" i="5"/>
  <c r="P257" i="5"/>
  <c r="P62" i="5"/>
  <c r="O62" i="5"/>
  <c r="N62" i="5"/>
  <c r="H196" i="5"/>
  <c r="H195" i="5"/>
  <c r="H194" i="5"/>
  <c r="H189" i="5"/>
  <c r="H187" i="5"/>
  <c r="H348" i="2"/>
  <c r="I348" i="2"/>
  <c r="J348" i="2"/>
  <c r="K348" i="2"/>
  <c r="L348" i="2"/>
  <c r="H349" i="2"/>
  <c r="I349" i="2"/>
  <c r="J349" i="2"/>
  <c r="K349" i="2"/>
  <c r="L349" i="2"/>
  <c r="N349" i="2"/>
  <c r="O349" i="2"/>
  <c r="P349" i="2"/>
  <c r="N348" i="2"/>
  <c r="O348" i="2"/>
  <c r="P348" i="2"/>
  <c r="M349" i="2"/>
  <c r="M348" i="2"/>
  <c r="O271" i="2"/>
  <c r="P271" i="2"/>
  <c r="O270" i="2"/>
  <c r="P270" i="2"/>
  <c r="H271" i="2"/>
  <c r="I271" i="2"/>
  <c r="J271" i="2"/>
  <c r="K271" i="2"/>
  <c r="L271" i="2"/>
  <c r="M271" i="2"/>
  <c r="H270" i="2"/>
  <c r="I270" i="2"/>
  <c r="J270" i="2"/>
  <c r="K270" i="2"/>
  <c r="L270" i="2"/>
  <c r="M270" i="2"/>
  <c r="N271" i="2"/>
  <c r="N270" i="2"/>
  <c r="I231" i="5"/>
  <c r="J231" i="5"/>
  <c r="K231" i="5"/>
  <c r="L231" i="5"/>
  <c r="M231" i="5"/>
  <c r="N231" i="5"/>
  <c r="O231" i="5"/>
  <c r="P231" i="5"/>
  <c r="H231" i="5"/>
  <c r="I232" i="5"/>
  <c r="J232" i="5"/>
  <c r="K232" i="5"/>
  <c r="L232" i="5"/>
  <c r="M232" i="5"/>
  <c r="N232" i="5"/>
  <c r="O232" i="5"/>
  <c r="P232" i="5"/>
  <c r="H232" i="5"/>
  <c r="I231" i="2"/>
  <c r="J231" i="2"/>
  <c r="K231" i="2"/>
  <c r="L231" i="2"/>
  <c r="M231" i="2"/>
  <c r="N231" i="2"/>
  <c r="O231" i="2"/>
  <c r="P231" i="2"/>
  <c r="H231" i="2"/>
  <c r="I232" i="2"/>
  <c r="J232" i="2"/>
  <c r="K232" i="2"/>
  <c r="L232" i="2"/>
  <c r="M232" i="2"/>
  <c r="N232" i="2"/>
  <c r="O232" i="2"/>
  <c r="P232" i="2"/>
  <c r="H232" i="2"/>
  <c r="K359" i="2"/>
  <c r="K354" i="2"/>
  <c r="K353" i="2"/>
  <c r="J359" i="2"/>
  <c r="J354" i="2"/>
  <c r="J353" i="2"/>
  <c r="I359" i="2"/>
  <c r="I354" i="2"/>
  <c r="I353" i="2"/>
  <c r="H359" i="2"/>
  <c r="H354" i="2"/>
  <c r="H353" i="2"/>
  <c r="J346" i="2"/>
  <c r="J341" i="2"/>
  <c r="J340" i="2"/>
  <c r="I346" i="2"/>
  <c r="I341" i="2"/>
  <c r="I340" i="2"/>
  <c r="H346" i="2"/>
  <c r="H341" i="2"/>
  <c r="H340" i="2"/>
  <c r="K346" i="2"/>
  <c r="K341" i="2"/>
  <c r="K340" i="2"/>
  <c r="K333" i="2"/>
  <c r="K328" i="2"/>
  <c r="K327" i="2"/>
  <c r="J333" i="2"/>
  <c r="J328" i="2"/>
  <c r="J327" i="2"/>
  <c r="I333" i="2"/>
  <c r="I328" i="2"/>
  <c r="I327" i="2"/>
  <c r="H333" i="2"/>
  <c r="H328" i="2"/>
  <c r="H327" i="2"/>
  <c r="K320" i="2"/>
  <c r="K315" i="2"/>
  <c r="K314" i="2"/>
  <c r="J320" i="2"/>
  <c r="J315" i="2"/>
  <c r="J314" i="2"/>
  <c r="I320" i="2"/>
  <c r="I315" i="2"/>
  <c r="I314" i="2"/>
  <c r="H320" i="2"/>
  <c r="H315" i="2"/>
  <c r="H314" i="2"/>
  <c r="J307" i="2"/>
  <c r="J302" i="2"/>
  <c r="J301" i="2"/>
  <c r="I307" i="2"/>
  <c r="I302" i="2"/>
  <c r="I301" i="2"/>
  <c r="H307" i="2"/>
  <c r="H302" i="2"/>
  <c r="H301" i="2"/>
  <c r="K307" i="2"/>
  <c r="K302" i="2"/>
  <c r="K301" i="2"/>
  <c r="K289" i="2"/>
  <c r="K288" i="2"/>
  <c r="J289" i="2"/>
  <c r="J288" i="2"/>
  <c r="I294" i="2"/>
  <c r="I289" i="2"/>
  <c r="I288" i="2"/>
  <c r="H294" i="2"/>
  <c r="H289" i="2"/>
  <c r="H288" i="2"/>
  <c r="K276" i="2"/>
  <c r="K275" i="2"/>
  <c r="J276" i="2"/>
  <c r="J275" i="2"/>
  <c r="I276" i="2"/>
  <c r="I275" i="2"/>
  <c r="H276" i="2"/>
  <c r="H275" i="2"/>
  <c r="K268" i="2"/>
  <c r="K263" i="2"/>
  <c r="K262" i="2"/>
  <c r="J268" i="2"/>
  <c r="J263" i="2"/>
  <c r="J262" i="2"/>
  <c r="I268" i="2"/>
  <c r="I263" i="2"/>
  <c r="I262" i="2"/>
  <c r="H268" i="2"/>
  <c r="H263" i="2"/>
  <c r="H262" i="2"/>
  <c r="H136" i="5"/>
  <c r="I136" i="5"/>
  <c r="J136" i="5"/>
  <c r="K136" i="5"/>
  <c r="L136" i="5"/>
  <c r="M136" i="5"/>
  <c r="K242" i="2"/>
  <c r="K237" i="2"/>
  <c r="K236" i="2"/>
  <c r="J242" i="2"/>
  <c r="J237" i="2"/>
  <c r="J236" i="2"/>
  <c r="I242" i="2"/>
  <c r="I237" i="2"/>
  <c r="I236" i="2"/>
  <c r="H242" i="2"/>
  <c r="H237" i="2"/>
  <c r="H236" i="2"/>
  <c r="K229" i="2"/>
  <c r="K224" i="2"/>
  <c r="K223" i="2"/>
  <c r="J229" i="2"/>
  <c r="J224" i="2"/>
  <c r="J223" i="2"/>
  <c r="I229" i="2"/>
  <c r="H229" i="2"/>
  <c r="I224" i="2"/>
  <c r="I223" i="2"/>
  <c r="H224" i="2"/>
  <c r="H223" i="2"/>
  <c r="K216" i="2"/>
  <c r="K211" i="2"/>
  <c r="K210" i="2"/>
  <c r="J216" i="2"/>
  <c r="J211" i="2"/>
  <c r="J210" i="2"/>
  <c r="I216" i="2"/>
  <c r="I210" i="2"/>
  <c r="H216" i="2"/>
  <c r="H210" i="2"/>
  <c r="K203" i="2"/>
  <c r="K197" i="2"/>
  <c r="K198" i="2"/>
  <c r="J203" i="2"/>
  <c r="J198" i="2"/>
  <c r="J197" i="2"/>
  <c r="I203" i="2"/>
  <c r="I198" i="2"/>
  <c r="I197" i="2"/>
  <c r="H203" i="2"/>
  <c r="H198" i="2"/>
  <c r="H197" i="2"/>
  <c r="K190" i="2"/>
  <c r="K185" i="2"/>
  <c r="K184" i="2"/>
  <c r="J190" i="2"/>
  <c r="J185" i="2"/>
  <c r="J184" i="2"/>
  <c r="I190" i="2"/>
  <c r="I185" i="2"/>
  <c r="I184" i="2"/>
  <c r="H190" i="2"/>
  <c r="H185" i="2"/>
  <c r="H184" i="2"/>
  <c r="K177" i="2"/>
  <c r="K172" i="2"/>
  <c r="K171" i="2"/>
  <c r="J177" i="2"/>
  <c r="J172" i="2"/>
  <c r="J171" i="2"/>
  <c r="I177" i="2"/>
  <c r="I172" i="2"/>
  <c r="I171" i="2"/>
  <c r="H177" i="2"/>
  <c r="H172" i="2"/>
  <c r="H171" i="2"/>
  <c r="K164" i="2"/>
  <c r="K159" i="2"/>
  <c r="K158" i="2"/>
  <c r="J164" i="2"/>
  <c r="J159" i="2"/>
  <c r="J158" i="2"/>
  <c r="I164" i="2"/>
  <c r="I159" i="2"/>
  <c r="I158" i="2"/>
  <c r="H164" i="2"/>
  <c r="H159" i="2"/>
  <c r="H158" i="2"/>
  <c r="J151" i="2"/>
  <c r="J146" i="2"/>
  <c r="J145" i="2"/>
  <c r="I151" i="2"/>
  <c r="I146" i="2"/>
  <c r="I145" i="2"/>
  <c r="H151" i="2"/>
  <c r="H146" i="2"/>
  <c r="H145" i="2"/>
  <c r="K151" i="2"/>
  <c r="K146" i="2"/>
  <c r="K145" i="2"/>
  <c r="K138" i="2"/>
  <c r="K133" i="2"/>
  <c r="K132" i="2"/>
  <c r="J138" i="2"/>
  <c r="I138" i="2"/>
  <c r="H138" i="2"/>
  <c r="J133" i="2"/>
  <c r="J132" i="2"/>
  <c r="I133" i="2"/>
  <c r="I132" i="2"/>
  <c r="H133" i="2"/>
  <c r="H132" i="2"/>
  <c r="AA231" i="8" l="1"/>
  <c r="V231" i="8"/>
  <c r="Y231" i="8"/>
  <c r="W231" i="8"/>
  <c r="AE231" i="8" s="1"/>
  <c r="U231" i="8"/>
  <c r="AC231" i="8" s="1"/>
  <c r="T231" i="8"/>
  <c r="Z231" i="8"/>
  <c r="AH231" i="8" s="1"/>
  <c r="X231" i="8"/>
  <c r="AF231" i="8" s="1"/>
  <c r="AA349" i="8"/>
  <c r="W349" i="8"/>
  <c r="AE349" i="8" s="1"/>
  <c r="V349" i="8"/>
  <c r="T349" i="8"/>
  <c r="Z349" i="8"/>
  <c r="AH349" i="8" s="1"/>
  <c r="Y349" i="8"/>
  <c r="U349" i="8"/>
  <c r="AC349" i="8" s="1"/>
  <c r="X349" i="8"/>
  <c r="AF349" i="8" s="1"/>
  <c r="J232" i="8"/>
  <c r="E232" i="8"/>
  <c r="I232" i="8"/>
  <c r="H232" i="8"/>
  <c r="K232" i="8"/>
  <c r="G232" i="8"/>
  <c r="D232" i="8"/>
  <c r="F232" i="8"/>
  <c r="AA270" i="8"/>
  <c r="V270" i="8"/>
  <c r="Y270" i="8"/>
  <c r="W270" i="8"/>
  <c r="AE270" i="8" s="1"/>
  <c r="U270" i="8"/>
  <c r="AC270" i="8" s="1"/>
  <c r="T270" i="8"/>
  <c r="Z270" i="8"/>
  <c r="AH270" i="8" s="1"/>
  <c r="X270" i="8"/>
  <c r="AF270" i="8" s="1"/>
  <c r="AA271" i="8"/>
  <c r="V271" i="8"/>
  <c r="Y271" i="8"/>
  <c r="X271" i="8"/>
  <c r="W271" i="8"/>
  <c r="AE271" i="8" s="1"/>
  <c r="U271" i="8"/>
  <c r="T271" i="8"/>
  <c r="Z271" i="8"/>
  <c r="AH271" i="8" s="1"/>
  <c r="J231" i="8"/>
  <c r="E231" i="8"/>
  <c r="G231" i="8"/>
  <c r="F231" i="8"/>
  <c r="K231" i="8"/>
  <c r="I231" i="8"/>
  <c r="H231" i="8"/>
  <c r="D231" i="8"/>
  <c r="AA232" i="8"/>
  <c r="V232" i="8"/>
  <c r="Y232" i="8"/>
  <c r="X232" i="8"/>
  <c r="W232" i="8"/>
  <c r="AE232" i="8" s="1"/>
  <c r="U232" i="8"/>
  <c r="T232" i="8"/>
  <c r="Z232" i="8"/>
  <c r="AH232" i="8" s="1"/>
  <c r="AA348" i="8"/>
  <c r="W348" i="8"/>
  <c r="AE348" i="8" s="1"/>
  <c r="V348" i="8"/>
  <c r="Z348" i="8"/>
  <c r="Y348" i="8"/>
  <c r="AG348" i="8" s="1"/>
  <c r="X348" i="8"/>
  <c r="AF348" i="8" s="1"/>
  <c r="U348" i="8"/>
  <c r="T348" i="8"/>
  <c r="AB348" i="8" s="1"/>
  <c r="S159" i="2"/>
  <c r="R171" i="2"/>
  <c r="S185" i="2"/>
  <c r="R138" i="2"/>
  <c r="S133" i="2"/>
  <c r="S341" i="2"/>
  <c r="R270" i="2"/>
  <c r="W348" i="2"/>
  <c r="Q349" i="2"/>
  <c r="S145" i="2"/>
  <c r="S151" i="2"/>
  <c r="R164" i="2"/>
  <c r="Q172" i="2"/>
  <c r="R190" i="2"/>
  <c r="Q198" i="2"/>
  <c r="S211" i="2"/>
  <c r="S237" i="2"/>
  <c r="R268" i="2"/>
  <c r="Q289" i="2"/>
  <c r="R302" i="2"/>
  <c r="R314" i="2"/>
  <c r="R275" i="2"/>
  <c r="S328" i="2"/>
  <c r="Q340" i="2"/>
  <c r="S354" i="2"/>
  <c r="S346" i="2"/>
  <c r="R197" i="2"/>
  <c r="R229" i="2"/>
  <c r="Q237" i="2"/>
  <c r="S263" i="2"/>
  <c r="R288" i="2"/>
  <c r="R320" i="2"/>
  <c r="Q328" i="2"/>
  <c r="S340" i="2"/>
  <c r="Q346" i="2"/>
  <c r="Q354" i="2"/>
  <c r="R231" i="2"/>
  <c r="S315" i="2"/>
  <c r="R133" i="2"/>
  <c r="S289" i="2"/>
  <c r="S276" i="2"/>
  <c r="R146" i="2"/>
  <c r="R158" i="2"/>
  <c r="S172" i="2"/>
  <c r="R184" i="2"/>
  <c r="R216" i="2"/>
  <c r="R242" i="2"/>
  <c r="R262" i="2"/>
  <c r="Q275" i="2"/>
  <c r="S301" i="2"/>
  <c r="Q307" i="2"/>
  <c r="Q315" i="2"/>
  <c r="R151" i="2"/>
  <c r="R159" i="2"/>
  <c r="R301" i="2"/>
  <c r="S327" i="2"/>
  <c r="S353" i="2"/>
  <c r="R203" i="2"/>
  <c r="R223" i="2"/>
  <c r="S307" i="2"/>
  <c r="S232" i="2"/>
  <c r="U270" i="2"/>
  <c r="S271" i="2"/>
  <c r="U348" i="2"/>
  <c r="Q348" i="2"/>
  <c r="S270" i="2"/>
  <c r="Q271" i="2"/>
  <c r="X348" i="2"/>
  <c r="R349" i="2"/>
  <c r="W232" i="2"/>
  <c r="X231" i="2"/>
  <c r="Q270" i="2"/>
  <c r="X270" i="2"/>
  <c r="R333" i="2"/>
  <c r="R359" i="2"/>
  <c r="R185" i="2"/>
  <c r="Q197" i="2"/>
  <c r="S203" i="2"/>
  <c r="V349" i="2"/>
  <c r="T231" i="2"/>
  <c r="AB231" i="15" s="1"/>
  <c r="T349" i="2"/>
  <c r="AB349" i="15" s="1"/>
  <c r="R224" i="2"/>
  <c r="Q145" i="2"/>
  <c r="X232" i="2"/>
  <c r="S198" i="2"/>
  <c r="S197" i="2"/>
  <c r="U232" i="2"/>
  <c r="V231" i="2"/>
  <c r="U271" i="2"/>
  <c r="X271" i="2"/>
  <c r="W349" i="2"/>
  <c r="S348" i="2"/>
  <c r="Q138" i="2"/>
  <c r="Q171" i="2"/>
  <c r="S177" i="2"/>
  <c r="S210" i="2"/>
  <c r="Q229" i="2"/>
  <c r="S236" i="2"/>
  <c r="R263" i="2"/>
  <c r="Q276" i="2"/>
  <c r="Q288" i="2"/>
  <c r="S302" i="2"/>
  <c r="Q320" i="2"/>
  <c r="T232" i="2"/>
  <c r="AB232" i="15" s="1"/>
  <c r="U231" i="2"/>
  <c r="V271" i="2"/>
  <c r="T271" i="2"/>
  <c r="AB271" i="15" s="1"/>
  <c r="W271" i="2"/>
  <c r="R348" i="2"/>
  <c r="S132" i="2"/>
  <c r="S158" i="2"/>
  <c r="Q177" i="2"/>
  <c r="S184" i="2"/>
  <c r="Q203" i="2"/>
  <c r="S216" i="2"/>
  <c r="Q236" i="2"/>
  <c r="S242" i="2"/>
  <c r="S262" i="2"/>
  <c r="R276" i="2"/>
  <c r="J294" i="2"/>
  <c r="Q294" i="2"/>
  <c r="R307" i="2"/>
  <c r="R315" i="2"/>
  <c r="Q327" i="2"/>
  <c r="S333" i="2"/>
  <c r="Q341" i="2"/>
  <c r="Q353" i="2"/>
  <c r="S359" i="2"/>
  <c r="R232" i="2"/>
  <c r="S231" i="2"/>
  <c r="T270" i="2"/>
  <c r="AB270" i="15" s="1"/>
  <c r="R271" i="2"/>
  <c r="U349" i="2"/>
  <c r="S349" i="2"/>
  <c r="S275" i="2"/>
  <c r="Q232" i="2"/>
  <c r="Q133" i="2"/>
  <c r="S138" i="2"/>
  <c r="Q146" i="2"/>
  <c r="Q158" i="2"/>
  <c r="S164" i="2"/>
  <c r="R172" i="2"/>
  <c r="Q184" i="2"/>
  <c r="S190" i="2"/>
  <c r="R198" i="2"/>
  <c r="Q216" i="2"/>
  <c r="S223" i="2"/>
  <c r="Q242" i="2"/>
  <c r="Q262" i="2"/>
  <c r="S268" i="2"/>
  <c r="R289" i="2"/>
  <c r="S314" i="2"/>
  <c r="Q333" i="2"/>
  <c r="R340" i="2"/>
  <c r="Q359" i="2"/>
  <c r="Q231" i="2"/>
  <c r="Q210" i="2"/>
  <c r="R132" i="2"/>
  <c r="Q151" i="2"/>
  <c r="Q159" i="2"/>
  <c r="R177" i="2"/>
  <c r="Q185" i="2"/>
  <c r="R210" i="2"/>
  <c r="Q223" i="2"/>
  <c r="L224" i="2"/>
  <c r="S224" i="2"/>
  <c r="R236" i="2"/>
  <c r="Q263" i="2"/>
  <c r="S288" i="2"/>
  <c r="Q301" i="2"/>
  <c r="R327" i="2"/>
  <c r="R341" i="2"/>
  <c r="R353" i="2"/>
  <c r="V348" i="2"/>
  <c r="Q132" i="2"/>
  <c r="S146" i="2"/>
  <c r="R145" i="2"/>
  <c r="Q164" i="2"/>
  <c r="S171" i="2"/>
  <c r="Q190" i="2"/>
  <c r="I211" i="2"/>
  <c r="R211" i="2" s="1"/>
  <c r="Q224" i="2"/>
  <c r="S229" i="2"/>
  <c r="R237" i="2"/>
  <c r="Q268" i="2"/>
  <c r="Q302" i="2"/>
  <c r="Q314" i="2"/>
  <c r="S320" i="2"/>
  <c r="R328" i="2"/>
  <c r="R346" i="2"/>
  <c r="R354" i="2"/>
  <c r="V232" i="2"/>
  <c r="W231" i="2"/>
  <c r="W270" i="2"/>
  <c r="X349" i="2"/>
  <c r="T348" i="2"/>
  <c r="AB348" i="15" s="1"/>
  <c r="V270" i="2"/>
  <c r="N336" i="8"/>
  <c r="O336" i="8"/>
  <c r="P336" i="8"/>
  <c r="Q336" i="8"/>
  <c r="R336" i="8"/>
  <c r="S336" i="8"/>
  <c r="M336" i="8"/>
  <c r="M335" i="8"/>
  <c r="N335" i="8"/>
  <c r="O335" i="8"/>
  <c r="P335" i="8"/>
  <c r="Q335" i="8"/>
  <c r="S335" i="8"/>
  <c r="R335" i="8"/>
  <c r="N271" i="5"/>
  <c r="H271" i="5"/>
  <c r="O271" i="5"/>
  <c r="P271" i="5"/>
  <c r="K271" i="5"/>
  <c r="J271" i="5"/>
  <c r="I271" i="5"/>
  <c r="L271" i="5"/>
  <c r="M271" i="5"/>
  <c r="K349" i="5"/>
  <c r="H349" i="5"/>
  <c r="L349" i="5"/>
  <c r="M349" i="5"/>
  <c r="N349" i="5"/>
  <c r="O349" i="5"/>
  <c r="J349" i="5"/>
  <c r="I349" i="5"/>
  <c r="P349" i="5"/>
  <c r="M270" i="5"/>
  <c r="N270" i="5"/>
  <c r="O270" i="5"/>
  <c r="H270" i="5"/>
  <c r="P270" i="5"/>
  <c r="I270" i="5"/>
  <c r="J270" i="5"/>
  <c r="K270" i="5"/>
  <c r="L270" i="5"/>
  <c r="J348" i="5"/>
  <c r="K348" i="5"/>
  <c r="O348" i="5"/>
  <c r="L348" i="5"/>
  <c r="H348" i="5"/>
  <c r="M348" i="5"/>
  <c r="N348" i="5"/>
  <c r="P348" i="5"/>
  <c r="I348" i="5"/>
  <c r="M359" i="2"/>
  <c r="N359" i="2"/>
  <c r="O359" i="2"/>
  <c r="P359" i="2"/>
  <c r="M353" i="2"/>
  <c r="N353" i="2"/>
  <c r="O353" i="2"/>
  <c r="P353" i="2"/>
  <c r="M354" i="2"/>
  <c r="N354" i="2"/>
  <c r="O354" i="2"/>
  <c r="P354" i="2"/>
  <c r="L359" i="2"/>
  <c r="L346" i="2"/>
  <c r="L354" i="2"/>
  <c r="L341" i="2"/>
  <c r="L353" i="2"/>
  <c r="L340" i="2"/>
  <c r="M346" i="2"/>
  <c r="N346" i="2"/>
  <c r="O346" i="2"/>
  <c r="L333" i="2"/>
  <c r="M340" i="2"/>
  <c r="N340" i="2"/>
  <c r="O340" i="2"/>
  <c r="M341" i="2"/>
  <c r="N341" i="2"/>
  <c r="O341" i="2"/>
  <c r="L328" i="2"/>
  <c r="L327" i="2"/>
  <c r="M333" i="2"/>
  <c r="N333" i="2"/>
  <c r="O333" i="2"/>
  <c r="P333" i="2"/>
  <c r="L320" i="2"/>
  <c r="M327" i="2"/>
  <c r="N327" i="2"/>
  <c r="O327" i="2"/>
  <c r="P327" i="2"/>
  <c r="M328" i="2"/>
  <c r="N328" i="2"/>
  <c r="O328" i="2"/>
  <c r="P328" i="2"/>
  <c r="L315" i="2"/>
  <c r="L314" i="2"/>
  <c r="M320" i="2"/>
  <c r="N320" i="2"/>
  <c r="O320" i="2"/>
  <c r="P320" i="2"/>
  <c r="L307" i="2"/>
  <c r="M314" i="2"/>
  <c r="N314" i="2"/>
  <c r="O314" i="2"/>
  <c r="P314" i="2"/>
  <c r="M315" i="2"/>
  <c r="N315" i="2"/>
  <c r="O315" i="2"/>
  <c r="P315" i="2"/>
  <c r="L302" i="2"/>
  <c r="L301" i="2"/>
  <c r="M307" i="2"/>
  <c r="N307" i="2"/>
  <c r="O307" i="2"/>
  <c r="P307" i="2"/>
  <c r="M301" i="2"/>
  <c r="N301" i="2"/>
  <c r="O301" i="2"/>
  <c r="P301" i="2"/>
  <c r="M302" i="2"/>
  <c r="N302" i="2"/>
  <c r="O302" i="2"/>
  <c r="P302" i="2"/>
  <c r="L289" i="2"/>
  <c r="L288" i="2"/>
  <c r="L281" i="2"/>
  <c r="M288" i="2"/>
  <c r="N288" i="2"/>
  <c r="O288" i="2"/>
  <c r="P288" i="2"/>
  <c r="M289" i="2"/>
  <c r="N289" i="2"/>
  <c r="O289" i="2"/>
  <c r="P289" i="2"/>
  <c r="L276" i="2"/>
  <c r="L275" i="2"/>
  <c r="M281" i="2"/>
  <c r="N281" i="2"/>
  <c r="O281" i="2"/>
  <c r="P281" i="2"/>
  <c r="L268" i="2"/>
  <c r="M275" i="2"/>
  <c r="N275" i="2"/>
  <c r="O275" i="2"/>
  <c r="P275" i="2"/>
  <c r="M276" i="2"/>
  <c r="N276" i="2"/>
  <c r="O276" i="2"/>
  <c r="P276" i="2"/>
  <c r="L263" i="2"/>
  <c r="L262" i="2"/>
  <c r="M268" i="2"/>
  <c r="N268" i="2"/>
  <c r="O268" i="2"/>
  <c r="P268" i="2"/>
  <c r="M262" i="2"/>
  <c r="N262" i="2"/>
  <c r="O262" i="2"/>
  <c r="P262" i="2"/>
  <c r="M263" i="2"/>
  <c r="N263" i="2"/>
  <c r="O263" i="2"/>
  <c r="P263" i="2"/>
  <c r="L242" i="2"/>
  <c r="L237" i="2"/>
  <c r="L236" i="2"/>
  <c r="M242" i="2"/>
  <c r="N242" i="2"/>
  <c r="O242" i="2"/>
  <c r="P242" i="2"/>
  <c r="L229" i="2"/>
  <c r="M236" i="2"/>
  <c r="N236" i="2"/>
  <c r="O236" i="2"/>
  <c r="P236" i="2"/>
  <c r="M237" i="2"/>
  <c r="N237" i="2"/>
  <c r="O237" i="2"/>
  <c r="P237" i="2"/>
  <c r="L223" i="2"/>
  <c r="M229" i="2"/>
  <c r="N229" i="2"/>
  <c r="O229" i="2"/>
  <c r="P229" i="2"/>
  <c r="L216" i="2"/>
  <c r="M223" i="2"/>
  <c r="N223" i="2"/>
  <c r="O223" i="2"/>
  <c r="P223" i="2"/>
  <c r="M224" i="2"/>
  <c r="N224" i="2"/>
  <c r="O224" i="2"/>
  <c r="P224" i="2"/>
  <c r="L211" i="2"/>
  <c r="L210" i="2"/>
  <c r="M216" i="2"/>
  <c r="N216" i="2"/>
  <c r="O216" i="2"/>
  <c r="P216" i="2"/>
  <c r="L203" i="2"/>
  <c r="M210" i="2"/>
  <c r="N210" i="2"/>
  <c r="O210" i="2"/>
  <c r="P210" i="2"/>
  <c r="M211" i="2"/>
  <c r="N211" i="2"/>
  <c r="O211" i="2"/>
  <c r="P211" i="2"/>
  <c r="L198" i="2"/>
  <c r="M203" i="2"/>
  <c r="N203" i="2"/>
  <c r="O203" i="2"/>
  <c r="P203" i="2"/>
  <c r="L190" i="2"/>
  <c r="M198" i="2"/>
  <c r="N198" i="2"/>
  <c r="O198" i="2"/>
  <c r="P198" i="2"/>
  <c r="L185" i="2"/>
  <c r="M197" i="2"/>
  <c r="N197" i="2"/>
  <c r="O197" i="2"/>
  <c r="P197" i="2"/>
  <c r="L184" i="2"/>
  <c r="M190" i="2"/>
  <c r="N190" i="2"/>
  <c r="O190" i="2"/>
  <c r="P190" i="2"/>
  <c r="L177" i="2"/>
  <c r="M184" i="2"/>
  <c r="N184" i="2"/>
  <c r="O184" i="2"/>
  <c r="P184" i="2"/>
  <c r="M185" i="2"/>
  <c r="N185" i="2"/>
  <c r="O185" i="2"/>
  <c r="P185" i="2"/>
  <c r="L172" i="2"/>
  <c r="L171" i="2"/>
  <c r="M177" i="2"/>
  <c r="N177" i="2"/>
  <c r="O177" i="2"/>
  <c r="P177" i="2"/>
  <c r="L164" i="2"/>
  <c r="M172" i="2"/>
  <c r="N172" i="2"/>
  <c r="O172" i="2"/>
  <c r="P172" i="2"/>
  <c r="L159" i="2"/>
  <c r="M171" i="2"/>
  <c r="N171" i="2"/>
  <c r="O171" i="2"/>
  <c r="P171" i="2"/>
  <c r="L158" i="2"/>
  <c r="M158" i="2"/>
  <c r="N158" i="2"/>
  <c r="O158" i="2"/>
  <c r="P158" i="2"/>
  <c r="M159" i="2"/>
  <c r="N159" i="2"/>
  <c r="O159" i="2"/>
  <c r="P159" i="2"/>
  <c r="L146" i="2"/>
  <c r="L145" i="2"/>
  <c r="M164" i="2"/>
  <c r="N164" i="2"/>
  <c r="O164" i="2"/>
  <c r="P164" i="2"/>
  <c r="M151" i="2"/>
  <c r="N151" i="2"/>
  <c r="O151" i="2"/>
  <c r="P151" i="2"/>
  <c r="L151" i="2"/>
  <c r="L138" i="2"/>
  <c r="M146" i="2"/>
  <c r="N146" i="2"/>
  <c r="O146" i="2"/>
  <c r="P146" i="2"/>
  <c r="L133" i="2"/>
  <c r="M145" i="2"/>
  <c r="N145" i="2"/>
  <c r="O145" i="2"/>
  <c r="P145" i="2"/>
  <c r="L132" i="2"/>
  <c r="M138" i="2"/>
  <c r="N138" i="2"/>
  <c r="O138" i="2"/>
  <c r="P138" i="2"/>
  <c r="L125" i="2"/>
  <c r="M133" i="2"/>
  <c r="N133" i="2"/>
  <c r="O133" i="2"/>
  <c r="P133" i="2"/>
  <c r="L120" i="2"/>
  <c r="M132" i="2"/>
  <c r="N132" i="2"/>
  <c r="O132" i="2"/>
  <c r="P132" i="2"/>
  <c r="J349" i="8" l="1"/>
  <c r="G349" i="8"/>
  <c r="E349" i="8"/>
  <c r="F349" i="8"/>
  <c r="D349" i="8"/>
  <c r="K349" i="8"/>
  <c r="I349" i="8"/>
  <c r="H349" i="8"/>
  <c r="AC348" i="8"/>
  <c r="AB232" i="8"/>
  <c r="AB271" i="8"/>
  <c r="J270" i="8"/>
  <c r="E270" i="8"/>
  <c r="G270" i="8"/>
  <c r="F270" i="8"/>
  <c r="H270" i="8"/>
  <c r="D270" i="8"/>
  <c r="K270" i="8"/>
  <c r="I270" i="8"/>
  <c r="AC232" i="8"/>
  <c r="AC271" i="8"/>
  <c r="AB270" i="8"/>
  <c r="AG349" i="8"/>
  <c r="AB231" i="8"/>
  <c r="AH348" i="8"/>
  <c r="AF232" i="8"/>
  <c r="AF271" i="8"/>
  <c r="AB349" i="8"/>
  <c r="J271" i="8"/>
  <c r="E271" i="8"/>
  <c r="I271" i="8"/>
  <c r="H271" i="8"/>
  <c r="K271" i="8"/>
  <c r="G271" i="8"/>
  <c r="F271" i="8"/>
  <c r="D271" i="8"/>
  <c r="AD348" i="8"/>
  <c r="AG232" i="8"/>
  <c r="AG271" i="8"/>
  <c r="AG270" i="8"/>
  <c r="AD349" i="8"/>
  <c r="AG231" i="8"/>
  <c r="J348" i="8"/>
  <c r="G348" i="8"/>
  <c r="E348" i="8"/>
  <c r="F348" i="8"/>
  <c r="D348" i="8"/>
  <c r="K348" i="8"/>
  <c r="I348" i="8"/>
  <c r="H348" i="8"/>
  <c r="AD232" i="8"/>
  <c r="AD271" i="8"/>
  <c r="AD270" i="8"/>
  <c r="AD231" i="8"/>
  <c r="AI348" i="8"/>
  <c r="AI232" i="8"/>
  <c r="AI271" i="8"/>
  <c r="AI270" i="8"/>
  <c r="AI349" i="8"/>
  <c r="AI231" i="8"/>
  <c r="U145" i="2"/>
  <c r="U133" i="2"/>
  <c r="U276" i="2"/>
  <c r="U171" i="2"/>
  <c r="V132" i="2"/>
  <c r="X138" i="2"/>
  <c r="X151" i="2"/>
  <c r="U224" i="2"/>
  <c r="X132" i="2"/>
  <c r="W145" i="2"/>
  <c r="V164" i="2"/>
  <c r="X158" i="2"/>
  <c r="W177" i="2"/>
  <c r="V190" i="2"/>
  <c r="X198" i="2"/>
  <c r="U203" i="2"/>
  <c r="V210" i="2"/>
  <c r="W237" i="2"/>
  <c r="X242" i="2"/>
  <c r="W263" i="2"/>
  <c r="W268" i="2"/>
  <c r="V281" i="2"/>
  <c r="U315" i="2"/>
  <c r="U301" i="2"/>
  <c r="U198" i="2"/>
  <c r="U346" i="2"/>
  <c r="U216" i="2"/>
  <c r="U151" i="2"/>
  <c r="X288" i="2"/>
  <c r="W302" i="2"/>
  <c r="W307" i="2"/>
  <c r="U333" i="2"/>
  <c r="W353" i="2"/>
  <c r="T185" i="2"/>
  <c r="T210" i="2"/>
  <c r="T229" i="2"/>
  <c r="T341" i="2"/>
  <c r="T224" i="2"/>
  <c r="T211" i="2"/>
  <c r="V320" i="2"/>
  <c r="T354" i="2"/>
  <c r="T138" i="2"/>
  <c r="T151" i="2"/>
  <c r="T159" i="2"/>
  <c r="T198" i="2"/>
  <c r="T216" i="2"/>
  <c r="T327" i="2"/>
  <c r="T333" i="2"/>
  <c r="T346" i="2"/>
  <c r="T145" i="2"/>
  <c r="T184" i="2"/>
  <c r="T203" i="2"/>
  <c r="T275" i="2"/>
  <c r="T314" i="2"/>
  <c r="T328" i="2"/>
  <c r="T359" i="2"/>
  <c r="T133" i="2"/>
  <c r="T146" i="2"/>
  <c r="T171" i="2"/>
  <c r="T262" i="2"/>
  <c r="T276" i="2"/>
  <c r="T301" i="2"/>
  <c r="T315" i="2"/>
  <c r="T158" i="2"/>
  <c r="T172" i="2"/>
  <c r="T190" i="2"/>
  <c r="T236" i="2"/>
  <c r="T263" i="2"/>
  <c r="T302" i="2"/>
  <c r="T320" i="2"/>
  <c r="T177" i="2"/>
  <c r="U229" i="2"/>
  <c r="T237" i="2"/>
  <c r="T268" i="2"/>
  <c r="T288" i="2"/>
  <c r="T307" i="2"/>
  <c r="U341" i="2"/>
  <c r="T340" i="2"/>
  <c r="T132" i="2"/>
  <c r="T164" i="2"/>
  <c r="T223" i="2"/>
  <c r="T242" i="2"/>
  <c r="T289" i="2"/>
  <c r="T353" i="2"/>
  <c r="U262" i="2"/>
  <c r="X327" i="2"/>
  <c r="W133" i="2"/>
  <c r="V146" i="2"/>
  <c r="X164" i="2"/>
  <c r="V159" i="2"/>
  <c r="W171" i="2"/>
  <c r="W185" i="2"/>
  <c r="X190" i="2"/>
  <c r="W203" i="2"/>
  <c r="X210" i="2"/>
  <c r="W223" i="2"/>
  <c r="U236" i="2"/>
  <c r="W276" i="2"/>
  <c r="X281" i="2"/>
  <c r="V289" i="2"/>
  <c r="W315" i="2"/>
  <c r="X320" i="2"/>
  <c r="V328" i="2"/>
  <c r="W333" i="2"/>
  <c r="U185" i="2"/>
  <c r="U210" i="2"/>
  <c r="X133" i="2"/>
  <c r="U138" i="2"/>
  <c r="W146" i="2"/>
  <c r="W159" i="2"/>
  <c r="X171" i="2"/>
  <c r="U172" i="2"/>
  <c r="X185" i="2"/>
  <c r="V197" i="2"/>
  <c r="X203" i="2"/>
  <c r="U211" i="2"/>
  <c r="V216" i="2"/>
  <c r="X223" i="2"/>
  <c r="V236" i="2"/>
  <c r="V262" i="2"/>
  <c r="X276" i="2"/>
  <c r="W289" i="2"/>
  <c r="V301" i="2"/>
  <c r="X315" i="2"/>
  <c r="W328" i="2"/>
  <c r="X333" i="2"/>
  <c r="V354" i="2"/>
  <c r="V359" i="2"/>
  <c r="U223" i="2"/>
  <c r="U164" i="2"/>
  <c r="U190" i="2"/>
  <c r="U281" i="2"/>
  <c r="U320" i="2"/>
  <c r="V158" i="2"/>
  <c r="X172" i="2"/>
  <c r="W184" i="2"/>
  <c r="V198" i="2"/>
  <c r="X211" i="2"/>
  <c r="W224" i="2"/>
  <c r="X229" i="2"/>
  <c r="V242" i="2"/>
  <c r="U263" i="2"/>
  <c r="W275" i="2"/>
  <c r="V288" i="2"/>
  <c r="U302" i="2"/>
  <c r="W314" i="2"/>
  <c r="V327" i="2"/>
  <c r="U353" i="2"/>
  <c r="U132" i="2"/>
  <c r="W138" i="2"/>
  <c r="W151" i="2"/>
  <c r="U158" i="2"/>
  <c r="W172" i="2"/>
  <c r="V184" i="2"/>
  <c r="X197" i="2"/>
  <c r="W211" i="2"/>
  <c r="X216" i="2"/>
  <c r="V224" i="2"/>
  <c r="W229" i="2"/>
  <c r="X236" i="2"/>
  <c r="U242" i="2"/>
  <c r="X262" i="2"/>
  <c r="V275" i="2"/>
  <c r="X301" i="2"/>
  <c r="V314" i="2"/>
  <c r="V346" i="2"/>
  <c r="X354" i="2"/>
  <c r="X359" i="2"/>
  <c r="V138" i="2"/>
  <c r="X146" i="2"/>
  <c r="V151" i="2"/>
  <c r="X159" i="2"/>
  <c r="V172" i="2"/>
  <c r="U184" i="2"/>
  <c r="W197" i="2"/>
  <c r="V211" i="2"/>
  <c r="W216" i="2"/>
  <c r="V229" i="2"/>
  <c r="W236" i="2"/>
  <c r="W262" i="2"/>
  <c r="U275" i="2"/>
  <c r="X289" i="2"/>
  <c r="W301" i="2"/>
  <c r="U314" i="2"/>
  <c r="X328" i="2"/>
  <c r="V341" i="2"/>
  <c r="W354" i="2"/>
  <c r="W359" i="2"/>
  <c r="L197" i="2"/>
  <c r="P340" i="2"/>
  <c r="X340" i="2" s="1"/>
  <c r="W340" i="2"/>
  <c r="U354" i="2"/>
  <c r="U359" i="2"/>
  <c r="V133" i="2"/>
  <c r="X145" i="2"/>
  <c r="U146" i="2"/>
  <c r="W164" i="2"/>
  <c r="U159" i="2"/>
  <c r="V171" i="2"/>
  <c r="X177" i="2"/>
  <c r="V185" i="2"/>
  <c r="W190" i="2"/>
  <c r="V203" i="2"/>
  <c r="W210" i="2"/>
  <c r="V223" i="2"/>
  <c r="X237" i="2"/>
  <c r="X263" i="2"/>
  <c r="X268" i="2"/>
  <c r="V276" i="2"/>
  <c r="W281" i="2"/>
  <c r="U289" i="2"/>
  <c r="X302" i="2"/>
  <c r="X307" i="2"/>
  <c r="V315" i="2"/>
  <c r="W320" i="2"/>
  <c r="U328" i="2"/>
  <c r="V333" i="2"/>
  <c r="V340" i="2"/>
  <c r="X353" i="2"/>
  <c r="K294" i="2"/>
  <c r="R294" i="2"/>
  <c r="U340" i="2"/>
  <c r="W132" i="2"/>
  <c r="V145" i="2"/>
  <c r="W158" i="2"/>
  <c r="V177" i="2"/>
  <c r="X184" i="2"/>
  <c r="W198" i="2"/>
  <c r="X224" i="2"/>
  <c r="V237" i="2"/>
  <c r="W242" i="2"/>
  <c r="V263" i="2"/>
  <c r="V268" i="2"/>
  <c r="X275" i="2"/>
  <c r="W288" i="2"/>
  <c r="V302" i="2"/>
  <c r="V307" i="2"/>
  <c r="X314" i="2"/>
  <c r="W327" i="2"/>
  <c r="V353" i="2"/>
  <c r="U307" i="2"/>
  <c r="U177" i="2"/>
  <c r="U237" i="2"/>
  <c r="U268" i="2"/>
  <c r="P346" i="2"/>
  <c r="X346" i="2" s="1"/>
  <c r="W346" i="2"/>
  <c r="U288" i="2"/>
  <c r="U327" i="2"/>
  <c r="P341" i="2"/>
  <c r="X341" i="2" s="1"/>
  <c r="W341" i="2"/>
  <c r="H211" i="2"/>
  <c r="Q211" i="2" s="1"/>
  <c r="R232" i="8"/>
  <c r="N232" i="8"/>
  <c r="O232" i="8"/>
  <c r="S232" i="8"/>
  <c r="M232" i="8"/>
  <c r="Q232" i="8"/>
  <c r="P232" i="8"/>
  <c r="Q231" i="8"/>
  <c r="S231" i="8"/>
  <c r="M231" i="8"/>
  <c r="N231" i="8"/>
  <c r="O231" i="8"/>
  <c r="P231" i="8"/>
  <c r="R231" i="8"/>
  <c r="K281" i="2"/>
  <c r="T281" i="2" s="1"/>
  <c r="I127" i="2"/>
  <c r="J127" i="2"/>
  <c r="K127" i="2"/>
  <c r="L127" i="2"/>
  <c r="M127" i="2"/>
  <c r="N127" i="2"/>
  <c r="O127" i="2"/>
  <c r="P127" i="2"/>
  <c r="H127" i="2"/>
  <c r="I128" i="2"/>
  <c r="J128" i="2"/>
  <c r="K128" i="2"/>
  <c r="L128" i="2"/>
  <c r="M128" i="2"/>
  <c r="N128" i="2"/>
  <c r="O128" i="2"/>
  <c r="P128" i="2"/>
  <c r="H128" i="2"/>
  <c r="J125" i="2"/>
  <c r="J120" i="2"/>
  <c r="J119" i="2"/>
  <c r="I125" i="2"/>
  <c r="I120" i="2"/>
  <c r="I119" i="2"/>
  <c r="H125" i="2"/>
  <c r="H120" i="2"/>
  <c r="H119" i="2"/>
  <c r="K125" i="2"/>
  <c r="K120" i="2"/>
  <c r="K119" i="2"/>
  <c r="J107" i="2"/>
  <c r="J106" i="2"/>
  <c r="I112" i="2"/>
  <c r="I107" i="2"/>
  <c r="I106" i="2"/>
  <c r="H112" i="2"/>
  <c r="H107" i="2"/>
  <c r="H106" i="2"/>
  <c r="AB289" i="8" l="1"/>
  <c r="AB289" i="15"/>
  <c r="AB210" i="15"/>
  <c r="AB210" i="8"/>
  <c r="AB353" i="8"/>
  <c r="AB353" i="15"/>
  <c r="AB307" i="8"/>
  <c r="AB307" i="15"/>
  <c r="AB263" i="8"/>
  <c r="AB263" i="15"/>
  <c r="AB262" i="15"/>
  <c r="AB262" i="8"/>
  <c r="AB203" i="8"/>
  <c r="AB203" i="15"/>
  <c r="AB159" i="8"/>
  <c r="AB159" i="15"/>
  <c r="AB229" i="15"/>
  <c r="AB229" i="8"/>
  <c r="AB171" i="8"/>
  <c r="AB171" i="15"/>
  <c r="AB281" i="8"/>
  <c r="AB281" i="15"/>
  <c r="AB242" i="15"/>
  <c r="AB242" i="8"/>
  <c r="AB268" i="8"/>
  <c r="AB268" i="15"/>
  <c r="AB190" i="15"/>
  <c r="AB190" i="8"/>
  <c r="AB146" i="15"/>
  <c r="AB146" i="8"/>
  <c r="AB145" i="15"/>
  <c r="AB145" i="8"/>
  <c r="AB138" i="15"/>
  <c r="AB138" i="8"/>
  <c r="AB185" i="8"/>
  <c r="AB185" i="15"/>
  <c r="AB288" i="8"/>
  <c r="AB288" i="15"/>
  <c r="AB223" i="8"/>
  <c r="AB223" i="15"/>
  <c r="AB237" i="15"/>
  <c r="AB237" i="8"/>
  <c r="AB172" i="8"/>
  <c r="AB172" i="15"/>
  <c r="AB133" i="8"/>
  <c r="AB133" i="15"/>
  <c r="AB346" i="8"/>
  <c r="AB346" i="15"/>
  <c r="AB354" i="15"/>
  <c r="AB354" i="8"/>
  <c r="AB164" i="8"/>
  <c r="AB164" i="15"/>
  <c r="AB158" i="8"/>
  <c r="AB158" i="15"/>
  <c r="AB359" i="8"/>
  <c r="AB359" i="15"/>
  <c r="AB333" i="15"/>
  <c r="AB333" i="8"/>
  <c r="AB184" i="15"/>
  <c r="AB184" i="8"/>
  <c r="AA128" i="8"/>
  <c r="AI128" i="8" s="1"/>
  <c r="V128" i="8"/>
  <c r="W128" i="8"/>
  <c r="AE128" i="8" s="1"/>
  <c r="U128" i="8"/>
  <c r="AC128" i="8" s="1"/>
  <c r="Z128" i="8"/>
  <c r="Y128" i="8"/>
  <c r="T128" i="8"/>
  <c r="X128" i="8"/>
  <c r="AB132" i="8"/>
  <c r="AB132" i="15"/>
  <c r="AB177" i="15"/>
  <c r="AB177" i="8"/>
  <c r="AB315" i="8"/>
  <c r="AB315" i="15"/>
  <c r="AB328" i="8"/>
  <c r="AB328" i="15"/>
  <c r="AB327" i="15"/>
  <c r="AB327" i="8"/>
  <c r="AB211" i="15"/>
  <c r="AB211" i="8"/>
  <c r="AB236" i="8"/>
  <c r="AB236" i="15"/>
  <c r="AA127" i="8"/>
  <c r="V127" i="8"/>
  <c r="Y127" i="8"/>
  <c r="AG127" i="8" s="1"/>
  <c r="T127" i="8"/>
  <c r="W127" i="8"/>
  <c r="AE127" i="8" s="1"/>
  <c r="U127" i="8"/>
  <c r="AC127" i="8" s="1"/>
  <c r="Z127" i="8"/>
  <c r="X127" i="8"/>
  <c r="AB340" i="8"/>
  <c r="AB340" i="15"/>
  <c r="AB320" i="15"/>
  <c r="AB320" i="8"/>
  <c r="AB301" i="15"/>
  <c r="AB301" i="8"/>
  <c r="AB314" i="8"/>
  <c r="AB314" i="15"/>
  <c r="AB216" i="15"/>
  <c r="AB216" i="8"/>
  <c r="AB224" i="15"/>
  <c r="AB224" i="8"/>
  <c r="AB151" i="8"/>
  <c r="AB151" i="15"/>
  <c r="AB302" i="15"/>
  <c r="AB302" i="8"/>
  <c r="AB276" i="15"/>
  <c r="AB276" i="8"/>
  <c r="AB275" i="8"/>
  <c r="AB275" i="15"/>
  <c r="AB198" i="15"/>
  <c r="AB198" i="8"/>
  <c r="AB341" i="15"/>
  <c r="AB341" i="8"/>
  <c r="X128" i="2"/>
  <c r="R119" i="2"/>
  <c r="T197" i="2"/>
  <c r="R128" i="2"/>
  <c r="S127" i="2"/>
  <c r="R107" i="2"/>
  <c r="Q120" i="2"/>
  <c r="V128" i="2"/>
  <c r="W127" i="2"/>
  <c r="S120" i="2"/>
  <c r="T128" i="2"/>
  <c r="AB128" i="15" s="1"/>
  <c r="U127" i="2"/>
  <c r="R127" i="2"/>
  <c r="Q106" i="2"/>
  <c r="R125" i="2"/>
  <c r="S119" i="2"/>
  <c r="Q125" i="2"/>
  <c r="U128" i="2"/>
  <c r="V127" i="2"/>
  <c r="U197" i="2"/>
  <c r="L294" i="2"/>
  <c r="S294" i="2"/>
  <c r="S125" i="2"/>
  <c r="R120" i="2"/>
  <c r="S128" i="2"/>
  <c r="T127" i="2"/>
  <c r="AB127" i="15" s="1"/>
  <c r="Q107" i="2"/>
  <c r="Q128" i="2"/>
  <c r="Q112" i="2"/>
  <c r="Q127" i="2"/>
  <c r="T125" i="2"/>
  <c r="R106" i="2"/>
  <c r="Q119" i="2"/>
  <c r="W128" i="2"/>
  <c r="X127" i="2"/>
  <c r="J281" i="2"/>
  <c r="S281" i="2" s="1"/>
  <c r="T120" i="2"/>
  <c r="S348" i="8"/>
  <c r="M348" i="8"/>
  <c r="N348" i="8"/>
  <c r="O348" i="8"/>
  <c r="R348" i="8"/>
  <c r="P348" i="8"/>
  <c r="Q348" i="8"/>
  <c r="N271" i="8"/>
  <c r="P271" i="8"/>
  <c r="Q271" i="8"/>
  <c r="M271" i="8"/>
  <c r="R271" i="8"/>
  <c r="S271" i="8"/>
  <c r="O271" i="8"/>
  <c r="S349" i="8"/>
  <c r="M349" i="8"/>
  <c r="N349" i="8"/>
  <c r="O349" i="8"/>
  <c r="P349" i="8"/>
  <c r="R349" i="8"/>
  <c r="Q349" i="8"/>
  <c r="S270" i="8"/>
  <c r="M270" i="8"/>
  <c r="O270" i="8"/>
  <c r="P270" i="8"/>
  <c r="N270" i="8"/>
  <c r="R270" i="8"/>
  <c r="Q270" i="8"/>
  <c r="H127" i="5"/>
  <c r="L128" i="5"/>
  <c r="M128" i="5"/>
  <c r="J128" i="5"/>
  <c r="K128" i="5"/>
  <c r="N128" i="5"/>
  <c r="I128" i="5"/>
  <c r="O128" i="5"/>
  <c r="P128" i="5"/>
  <c r="H128" i="5"/>
  <c r="M127" i="5"/>
  <c r="I127" i="5"/>
  <c r="N127" i="5"/>
  <c r="L127" i="5"/>
  <c r="O127" i="5"/>
  <c r="P127" i="5"/>
  <c r="J127" i="5"/>
  <c r="K127" i="5"/>
  <c r="J112" i="2"/>
  <c r="K107" i="2"/>
  <c r="S107" i="2" s="1"/>
  <c r="K106" i="2"/>
  <c r="S106" i="2" s="1"/>
  <c r="K99" i="2"/>
  <c r="K94" i="2"/>
  <c r="K93" i="2"/>
  <c r="M125" i="2"/>
  <c r="U125" i="2" s="1"/>
  <c r="N125" i="2"/>
  <c r="O125" i="2"/>
  <c r="P125" i="2"/>
  <c r="M120" i="2"/>
  <c r="U120" i="2" s="1"/>
  <c r="N120" i="2"/>
  <c r="O120" i="2"/>
  <c r="P120" i="2"/>
  <c r="L107" i="2"/>
  <c r="M119" i="2"/>
  <c r="N119" i="2"/>
  <c r="O119" i="2"/>
  <c r="P119" i="2"/>
  <c r="L119" i="2"/>
  <c r="L106" i="2"/>
  <c r="L99" i="2"/>
  <c r="M107" i="2"/>
  <c r="N107" i="2"/>
  <c r="O107" i="2"/>
  <c r="P107" i="2"/>
  <c r="L94" i="2"/>
  <c r="M106" i="2"/>
  <c r="N106" i="2"/>
  <c r="O106" i="2"/>
  <c r="P106" i="2"/>
  <c r="L93" i="2"/>
  <c r="M99" i="2"/>
  <c r="N99" i="2"/>
  <c r="O99" i="2"/>
  <c r="P99" i="2"/>
  <c r="L86" i="2"/>
  <c r="M93" i="2"/>
  <c r="N93" i="2"/>
  <c r="O93" i="2"/>
  <c r="P93" i="2"/>
  <c r="M94" i="2"/>
  <c r="N94" i="2"/>
  <c r="O94" i="2"/>
  <c r="P94" i="2"/>
  <c r="L81" i="2"/>
  <c r="L80" i="2"/>
  <c r="H88" i="2"/>
  <c r="I88" i="2"/>
  <c r="J88" i="2"/>
  <c r="K88" i="2"/>
  <c r="L88" i="2"/>
  <c r="H89" i="2"/>
  <c r="I89" i="2"/>
  <c r="J89" i="2"/>
  <c r="K89" i="2"/>
  <c r="L89" i="2"/>
  <c r="N89" i="2"/>
  <c r="O89" i="2"/>
  <c r="P89" i="2"/>
  <c r="N88" i="2"/>
  <c r="O88" i="2"/>
  <c r="P88" i="2"/>
  <c r="M89" i="2"/>
  <c r="M88" i="2"/>
  <c r="J86" i="2"/>
  <c r="J81" i="2"/>
  <c r="J80" i="2"/>
  <c r="I86" i="2"/>
  <c r="I81" i="2"/>
  <c r="I80" i="2"/>
  <c r="H86" i="2"/>
  <c r="H81" i="2"/>
  <c r="H80" i="2"/>
  <c r="K86" i="2"/>
  <c r="K81" i="2"/>
  <c r="K80" i="2"/>
  <c r="M86" i="2"/>
  <c r="N86" i="2"/>
  <c r="O86" i="2"/>
  <c r="P86" i="2"/>
  <c r="L73" i="2"/>
  <c r="M81" i="2"/>
  <c r="N81" i="2"/>
  <c r="O81" i="2"/>
  <c r="P81" i="2"/>
  <c r="L68" i="2"/>
  <c r="M80" i="2"/>
  <c r="N80" i="2"/>
  <c r="O80" i="2"/>
  <c r="P80" i="2"/>
  <c r="V89" i="8" l="1"/>
  <c r="W89" i="8"/>
  <c r="AE89" i="8" s="1"/>
  <c r="AA89" i="8"/>
  <c r="Z89" i="8"/>
  <c r="X89" i="8"/>
  <c r="AF89" i="8" s="1"/>
  <c r="T89" i="8"/>
  <c r="Y89" i="8"/>
  <c r="AG89" i="8" s="1"/>
  <c r="U89" i="8"/>
  <c r="AC89" i="8" s="1"/>
  <c r="AB127" i="8"/>
  <c r="AD128" i="8"/>
  <c r="K128" i="8"/>
  <c r="J128" i="8"/>
  <c r="H128" i="8"/>
  <c r="I128" i="8"/>
  <c r="G128" i="8"/>
  <c r="F128" i="8"/>
  <c r="E128" i="8"/>
  <c r="D128" i="8"/>
  <c r="AB197" i="15"/>
  <c r="AB197" i="8"/>
  <c r="AD127" i="8"/>
  <c r="AF128" i="8"/>
  <c r="AI127" i="8"/>
  <c r="AB128" i="8"/>
  <c r="AB120" i="8"/>
  <c r="AB120" i="15"/>
  <c r="AF127" i="8"/>
  <c r="AG128" i="8"/>
  <c r="V88" i="8"/>
  <c r="AD88" i="8" s="1"/>
  <c r="AA88" i="8"/>
  <c r="Z88" i="8"/>
  <c r="AH88" i="8" s="1"/>
  <c r="Y88" i="8"/>
  <c r="AG88" i="8" s="1"/>
  <c r="X88" i="8"/>
  <c r="U88" i="8"/>
  <c r="W88" i="8"/>
  <c r="T88" i="8"/>
  <c r="AB88" i="8" s="1"/>
  <c r="K127" i="8"/>
  <c r="J127" i="8"/>
  <c r="I127" i="8"/>
  <c r="H127" i="8"/>
  <c r="G127" i="8"/>
  <c r="F127" i="8"/>
  <c r="E127" i="8"/>
  <c r="D127" i="8"/>
  <c r="AB125" i="8"/>
  <c r="AB125" i="15"/>
  <c r="AH127" i="8"/>
  <c r="AH128" i="8"/>
  <c r="S86" i="2"/>
  <c r="Q81" i="2"/>
  <c r="U81" i="2"/>
  <c r="U107" i="2"/>
  <c r="W89" i="2"/>
  <c r="S88" i="2"/>
  <c r="V94" i="2"/>
  <c r="W99" i="2"/>
  <c r="X119" i="2"/>
  <c r="R86" i="2"/>
  <c r="T107" i="2"/>
  <c r="T99" i="2"/>
  <c r="T106" i="2"/>
  <c r="S81" i="2"/>
  <c r="R80" i="2"/>
  <c r="T119" i="2"/>
  <c r="T94" i="2"/>
  <c r="T93" i="2"/>
  <c r="X81" i="2"/>
  <c r="U86" i="2"/>
  <c r="W88" i="2"/>
  <c r="Q89" i="2"/>
  <c r="W106" i="2"/>
  <c r="X120" i="2"/>
  <c r="U106" i="2"/>
  <c r="U119" i="2"/>
  <c r="W80" i="2"/>
  <c r="R88" i="2"/>
  <c r="U94" i="2"/>
  <c r="V99" i="2"/>
  <c r="X107" i="2"/>
  <c r="W119" i="2"/>
  <c r="X125" i="2"/>
  <c r="U80" i="2"/>
  <c r="W86" i="2"/>
  <c r="U89" i="2"/>
  <c r="S89" i="2"/>
  <c r="W93" i="2"/>
  <c r="V107" i="2"/>
  <c r="V125" i="2"/>
  <c r="V81" i="2"/>
  <c r="X89" i="2"/>
  <c r="T88" i="2"/>
  <c r="AB88" i="15" s="1"/>
  <c r="W94" i="2"/>
  <c r="X99" i="2"/>
  <c r="V120" i="2"/>
  <c r="V80" i="2"/>
  <c r="X86" i="2"/>
  <c r="U88" i="2"/>
  <c r="T89" i="2"/>
  <c r="AB89" i="15" s="1"/>
  <c r="Q88" i="2"/>
  <c r="X93" i="2"/>
  <c r="U99" i="2"/>
  <c r="W107" i="2"/>
  <c r="V119" i="2"/>
  <c r="W125" i="2"/>
  <c r="R112" i="2"/>
  <c r="S112" i="2"/>
  <c r="I281" i="2"/>
  <c r="R281" i="2" s="1"/>
  <c r="V86" i="2"/>
  <c r="Q80" i="2"/>
  <c r="X88" i="2"/>
  <c r="R89" i="2"/>
  <c r="T80" i="2"/>
  <c r="V93" i="2"/>
  <c r="X106" i="2"/>
  <c r="T294" i="2"/>
  <c r="M294" i="2"/>
  <c r="T81" i="2"/>
  <c r="U93" i="2"/>
  <c r="W81" i="2"/>
  <c r="S80" i="2"/>
  <c r="Q86" i="2"/>
  <c r="V88" i="2"/>
  <c r="X94" i="2"/>
  <c r="T86" i="2"/>
  <c r="V106" i="2"/>
  <c r="W120" i="2"/>
  <c r="X80" i="2"/>
  <c r="R81" i="2"/>
  <c r="V89" i="2"/>
  <c r="N88" i="5"/>
  <c r="J88" i="5"/>
  <c r="O88" i="5"/>
  <c r="K88" i="5"/>
  <c r="P88" i="5"/>
  <c r="H88" i="5"/>
  <c r="I88" i="5"/>
  <c r="L88" i="5"/>
  <c r="M88" i="5"/>
  <c r="N89" i="5"/>
  <c r="K89" i="5"/>
  <c r="L89" i="5"/>
  <c r="H89" i="5"/>
  <c r="O89" i="5"/>
  <c r="J89" i="5"/>
  <c r="M89" i="5"/>
  <c r="P89" i="5"/>
  <c r="I89" i="5"/>
  <c r="J94" i="2"/>
  <c r="J93" i="2"/>
  <c r="J99" i="2"/>
  <c r="H93" i="2"/>
  <c r="H94" i="2"/>
  <c r="H99" i="2"/>
  <c r="I94" i="2"/>
  <c r="I99" i="2"/>
  <c r="I93" i="2"/>
  <c r="K73" i="2"/>
  <c r="K68" i="2"/>
  <c r="K67" i="2"/>
  <c r="J73" i="2"/>
  <c r="I73" i="2"/>
  <c r="H73" i="2"/>
  <c r="J68" i="2"/>
  <c r="I68" i="2"/>
  <c r="H68" i="2"/>
  <c r="J67" i="2"/>
  <c r="I67" i="2"/>
  <c r="H67" i="2"/>
  <c r="J60" i="2"/>
  <c r="I60" i="2"/>
  <c r="H60" i="2"/>
  <c r="J55" i="2"/>
  <c r="I55" i="2"/>
  <c r="H55" i="2"/>
  <c r="J54" i="2"/>
  <c r="I54" i="2"/>
  <c r="H54" i="2"/>
  <c r="K60" i="2"/>
  <c r="K55" i="2"/>
  <c r="K54" i="2"/>
  <c r="K34" i="2"/>
  <c r="J34" i="2"/>
  <c r="I34" i="2"/>
  <c r="H34" i="2"/>
  <c r="H29" i="2"/>
  <c r="I29" i="2"/>
  <c r="J29" i="2"/>
  <c r="K29" i="2"/>
  <c r="K28" i="2"/>
  <c r="J28" i="2"/>
  <c r="I28" i="2"/>
  <c r="H28" i="2"/>
  <c r="M73" i="2"/>
  <c r="U73" i="2" s="1"/>
  <c r="N73" i="2"/>
  <c r="O73" i="2"/>
  <c r="P73" i="2"/>
  <c r="L60" i="2"/>
  <c r="M68" i="2"/>
  <c r="U68" i="2" s="1"/>
  <c r="N68" i="2"/>
  <c r="O68" i="2"/>
  <c r="P68" i="2"/>
  <c r="L55" i="2"/>
  <c r="M67" i="2"/>
  <c r="N67" i="2"/>
  <c r="O67" i="2"/>
  <c r="P67" i="2"/>
  <c r="L67" i="2"/>
  <c r="L54" i="2"/>
  <c r="M60" i="2"/>
  <c r="N60" i="2"/>
  <c r="O60" i="2"/>
  <c r="P60" i="2"/>
  <c r="L47" i="2"/>
  <c r="M55" i="2"/>
  <c r="N55" i="2"/>
  <c r="O55" i="2"/>
  <c r="P55" i="2"/>
  <c r="L42" i="2"/>
  <c r="M54" i="2"/>
  <c r="N54" i="2"/>
  <c r="O54" i="2"/>
  <c r="P54" i="2"/>
  <c r="L41" i="2"/>
  <c r="K8" i="2"/>
  <c r="K3" i="2"/>
  <c r="K2" i="2"/>
  <c r="N47" i="2"/>
  <c r="O47" i="2"/>
  <c r="P47" i="2"/>
  <c r="L34" i="2"/>
  <c r="M41" i="2"/>
  <c r="N41" i="2"/>
  <c r="O41" i="2"/>
  <c r="P41" i="2"/>
  <c r="M42" i="2"/>
  <c r="N42" i="2"/>
  <c r="O42" i="2"/>
  <c r="P42" i="2"/>
  <c r="I363" i="2"/>
  <c r="J363" i="2"/>
  <c r="K363" i="2"/>
  <c r="L363" i="2"/>
  <c r="M363" i="2"/>
  <c r="N363" i="2"/>
  <c r="O363" i="2"/>
  <c r="P363" i="2"/>
  <c r="I364" i="2"/>
  <c r="J364" i="2"/>
  <c r="K364" i="2"/>
  <c r="L364" i="2"/>
  <c r="M364" i="2"/>
  <c r="N364" i="2"/>
  <c r="O364" i="2"/>
  <c r="P364" i="2"/>
  <c r="I365" i="2"/>
  <c r="J365" i="2"/>
  <c r="K365" i="2"/>
  <c r="L365" i="2"/>
  <c r="M365" i="2"/>
  <c r="N365" i="2"/>
  <c r="O365" i="2"/>
  <c r="P365" i="2"/>
  <c r="H365" i="2"/>
  <c r="H364" i="2"/>
  <c r="H363" i="2"/>
  <c r="J361" i="2"/>
  <c r="K361" i="2"/>
  <c r="L361" i="2"/>
  <c r="M361" i="2"/>
  <c r="N361" i="2"/>
  <c r="O361" i="2"/>
  <c r="P361" i="2"/>
  <c r="J362" i="2"/>
  <c r="K362" i="2"/>
  <c r="L362" i="2"/>
  <c r="M362" i="2"/>
  <c r="N362" i="2"/>
  <c r="O362" i="2"/>
  <c r="P362" i="2"/>
  <c r="I362" i="2"/>
  <c r="I361" i="2"/>
  <c r="I360" i="2"/>
  <c r="J360" i="2"/>
  <c r="K360" i="2"/>
  <c r="L360" i="2"/>
  <c r="M360" i="2"/>
  <c r="N360" i="2"/>
  <c r="O360" i="2"/>
  <c r="P360" i="2"/>
  <c r="H360" i="2"/>
  <c r="I355" i="2"/>
  <c r="J355" i="2"/>
  <c r="K355" i="2"/>
  <c r="L355" i="2"/>
  <c r="M355" i="2"/>
  <c r="N355" i="2"/>
  <c r="O355" i="2"/>
  <c r="P355" i="2"/>
  <c r="I356" i="2"/>
  <c r="J356" i="2"/>
  <c r="K356" i="2"/>
  <c r="L356" i="2"/>
  <c r="M356" i="2"/>
  <c r="N356" i="2"/>
  <c r="O356" i="2"/>
  <c r="P356" i="2"/>
  <c r="I357" i="2"/>
  <c r="J357" i="2"/>
  <c r="K357" i="2"/>
  <c r="L357" i="2"/>
  <c r="M357" i="2"/>
  <c r="N357" i="2"/>
  <c r="O357" i="2"/>
  <c r="P357" i="2"/>
  <c r="I358" i="2"/>
  <c r="J358" i="2"/>
  <c r="K358" i="2"/>
  <c r="L358" i="2"/>
  <c r="M358" i="2"/>
  <c r="N358" i="2"/>
  <c r="O358" i="2"/>
  <c r="P358" i="2"/>
  <c r="H358" i="2"/>
  <c r="H357" i="2"/>
  <c r="H355" i="2"/>
  <c r="I350" i="2"/>
  <c r="J350" i="2"/>
  <c r="K350" i="2"/>
  <c r="L350" i="2"/>
  <c r="M350" i="2"/>
  <c r="N350" i="2"/>
  <c r="O350" i="2"/>
  <c r="P350" i="2"/>
  <c r="I351" i="2"/>
  <c r="J351" i="2"/>
  <c r="K351" i="2"/>
  <c r="L351" i="2"/>
  <c r="M351" i="2"/>
  <c r="N351" i="2"/>
  <c r="O351" i="2"/>
  <c r="P351" i="2"/>
  <c r="I352" i="2"/>
  <c r="J352" i="2"/>
  <c r="K352" i="2"/>
  <c r="L352" i="2"/>
  <c r="M352" i="2"/>
  <c r="N352" i="2"/>
  <c r="O352" i="2"/>
  <c r="P352" i="2"/>
  <c r="H352" i="2"/>
  <c r="H351" i="2"/>
  <c r="H350" i="2"/>
  <c r="I347" i="2"/>
  <c r="J347" i="2"/>
  <c r="K347" i="2"/>
  <c r="L347" i="2"/>
  <c r="M347" i="2"/>
  <c r="N347" i="2"/>
  <c r="O347" i="2"/>
  <c r="P347" i="2"/>
  <c r="H347" i="2"/>
  <c r="I342" i="2"/>
  <c r="J342" i="2"/>
  <c r="K342" i="2"/>
  <c r="L342" i="2"/>
  <c r="M342" i="2"/>
  <c r="N342" i="2"/>
  <c r="O342" i="2"/>
  <c r="P342" i="2"/>
  <c r="I343" i="2"/>
  <c r="J343" i="2"/>
  <c r="K343" i="2"/>
  <c r="L343" i="2"/>
  <c r="M343" i="2"/>
  <c r="N343" i="2"/>
  <c r="O343" i="2"/>
  <c r="P343" i="2"/>
  <c r="I344" i="2"/>
  <c r="J344" i="2"/>
  <c r="K344" i="2"/>
  <c r="L344" i="2"/>
  <c r="M344" i="2"/>
  <c r="N344" i="2"/>
  <c r="O344" i="2"/>
  <c r="P344" i="2"/>
  <c r="I345" i="2"/>
  <c r="J345" i="2"/>
  <c r="K345" i="2"/>
  <c r="L345" i="2"/>
  <c r="M345" i="2"/>
  <c r="N345" i="2"/>
  <c r="O345" i="2"/>
  <c r="P345" i="2"/>
  <c r="H345" i="2"/>
  <c r="H344" i="2"/>
  <c r="H342" i="2"/>
  <c r="I338" i="2"/>
  <c r="J338" i="2"/>
  <c r="K338" i="2"/>
  <c r="L338" i="2"/>
  <c r="M338" i="2"/>
  <c r="N338" i="2"/>
  <c r="O338" i="2"/>
  <c r="P338" i="2"/>
  <c r="I339" i="2"/>
  <c r="J339" i="2"/>
  <c r="K339" i="2"/>
  <c r="L339" i="2"/>
  <c r="M339" i="2"/>
  <c r="N339" i="2"/>
  <c r="O339" i="2"/>
  <c r="P339" i="2"/>
  <c r="H339" i="2"/>
  <c r="H338" i="2"/>
  <c r="I337" i="2"/>
  <c r="J337" i="2"/>
  <c r="K337" i="2"/>
  <c r="L337" i="2"/>
  <c r="M337" i="2"/>
  <c r="N337" i="2"/>
  <c r="O337" i="2"/>
  <c r="P337" i="2"/>
  <c r="H337" i="2"/>
  <c r="O336" i="2"/>
  <c r="P336" i="2"/>
  <c r="N336" i="2"/>
  <c r="I336" i="2"/>
  <c r="J336" i="2"/>
  <c r="K336" i="2"/>
  <c r="L336" i="2"/>
  <c r="M336" i="2"/>
  <c r="N335" i="2"/>
  <c r="O335" i="2"/>
  <c r="P335" i="2"/>
  <c r="I335" i="2"/>
  <c r="J335" i="2"/>
  <c r="K335" i="2"/>
  <c r="L335" i="2"/>
  <c r="M335" i="2"/>
  <c r="H336" i="2"/>
  <c r="H335" i="2"/>
  <c r="H334" i="2"/>
  <c r="I329" i="2"/>
  <c r="J329" i="2"/>
  <c r="K329" i="2"/>
  <c r="L329" i="2"/>
  <c r="M329" i="2"/>
  <c r="N329" i="2"/>
  <c r="O329" i="2"/>
  <c r="P329" i="2"/>
  <c r="I330" i="2"/>
  <c r="J330" i="2"/>
  <c r="K330" i="2"/>
  <c r="L330" i="2"/>
  <c r="M330" i="2"/>
  <c r="N330" i="2"/>
  <c r="O330" i="2"/>
  <c r="P330" i="2"/>
  <c r="O331" i="2"/>
  <c r="P331" i="2"/>
  <c r="O332" i="2"/>
  <c r="P332" i="2"/>
  <c r="N332" i="2"/>
  <c r="N331" i="2"/>
  <c r="I331" i="2"/>
  <c r="J331" i="2"/>
  <c r="K331" i="2"/>
  <c r="L331" i="2"/>
  <c r="M331" i="2"/>
  <c r="I332" i="2"/>
  <c r="J332" i="2"/>
  <c r="K332" i="2"/>
  <c r="L332" i="2"/>
  <c r="M332" i="2"/>
  <c r="H332" i="2"/>
  <c r="H331" i="2"/>
  <c r="H329" i="2"/>
  <c r="I324" i="2"/>
  <c r="J324" i="2"/>
  <c r="K324" i="2"/>
  <c r="L324" i="2"/>
  <c r="M324" i="2"/>
  <c r="N324" i="2"/>
  <c r="O324" i="2"/>
  <c r="P324" i="2"/>
  <c r="I325" i="2"/>
  <c r="J325" i="2"/>
  <c r="K325" i="2"/>
  <c r="L325" i="2"/>
  <c r="M325" i="2"/>
  <c r="N325" i="2"/>
  <c r="O325" i="2"/>
  <c r="P325" i="2"/>
  <c r="I326" i="2"/>
  <c r="J326" i="2"/>
  <c r="K326" i="2"/>
  <c r="L326" i="2"/>
  <c r="M326" i="2"/>
  <c r="N326" i="2"/>
  <c r="O326" i="2"/>
  <c r="P326" i="2"/>
  <c r="I321" i="2"/>
  <c r="J321" i="2"/>
  <c r="K321" i="2"/>
  <c r="L321" i="2"/>
  <c r="M321" i="2"/>
  <c r="N321" i="2"/>
  <c r="O321" i="2"/>
  <c r="P321" i="2"/>
  <c r="H326" i="2"/>
  <c r="H325" i="2"/>
  <c r="H324" i="2"/>
  <c r="O322" i="2"/>
  <c r="P322" i="2"/>
  <c r="O323" i="2"/>
  <c r="P323" i="2"/>
  <c r="N323" i="2"/>
  <c r="N322" i="2"/>
  <c r="H321" i="2"/>
  <c r="I316" i="2"/>
  <c r="J316" i="2"/>
  <c r="K316" i="2"/>
  <c r="L316" i="2"/>
  <c r="M316" i="2"/>
  <c r="N316" i="2"/>
  <c r="O316" i="2"/>
  <c r="P316" i="2"/>
  <c r="I317" i="2"/>
  <c r="J317" i="2"/>
  <c r="K317" i="2"/>
  <c r="L317" i="2"/>
  <c r="M317" i="2"/>
  <c r="N317" i="2"/>
  <c r="O317" i="2"/>
  <c r="P317" i="2"/>
  <c r="I318" i="2"/>
  <c r="J318" i="2"/>
  <c r="K318" i="2"/>
  <c r="L318" i="2"/>
  <c r="M318" i="2"/>
  <c r="N318" i="2"/>
  <c r="O318" i="2"/>
  <c r="P318" i="2"/>
  <c r="I319" i="2"/>
  <c r="J319" i="2"/>
  <c r="K319" i="2"/>
  <c r="L319" i="2"/>
  <c r="M319" i="2"/>
  <c r="N319" i="2"/>
  <c r="O319" i="2"/>
  <c r="P319" i="2"/>
  <c r="H319" i="2"/>
  <c r="H318" i="2"/>
  <c r="H316" i="2"/>
  <c r="O308" i="2"/>
  <c r="P308" i="2"/>
  <c r="O310" i="2"/>
  <c r="P310" i="2"/>
  <c r="O311" i="2"/>
  <c r="P311" i="2"/>
  <c r="O312" i="2"/>
  <c r="P312" i="2"/>
  <c r="O313" i="2"/>
  <c r="P313" i="2"/>
  <c r="P309" i="2"/>
  <c r="O309" i="2"/>
  <c r="N308" i="2"/>
  <c r="N309" i="2"/>
  <c r="N310" i="2"/>
  <c r="N311" i="2"/>
  <c r="N312" i="2"/>
  <c r="N313" i="2"/>
  <c r="I308" i="2"/>
  <c r="J308" i="2"/>
  <c r="K308" i="2"/>
  <c r="L308" i="2"/>
  <c r="M308" i="2"/>
  <c r="I309" i="2"/>
  <c r="J309" i="2"/>
  <c r="K309" i="2"/>
  <c r="L309" i="2"/>
  <c r="M309" i="2"/>
  <c r="I310" i="2"/>
  <c r="J310" i="2"/>
  <c r="K310" i="2"/>
  <c r="L310" i="2"/>
  <c r="M310" i="2"/>
  <c r="I311" i="2"/>
  <c r="J311" i="2"/>
  <c r="K311" i="2"/>
  <c r="L311" i="2"/>
  <c r="M311" i="2"/>
  <c r="I312" i="2"/>
  <c r="J312" i="2"/>
  <c r="K312" i="2"/>
  <c r="L312" i="2"/>
  <c r="M312" i="2"/>
  <c r="I313" i="2"/>
  <c r="J313" i="2"/>
  <c r="K313" i="2"/>
  <c r="L313" i="2"/>
  <c r="M313" i="2"/>
  <c r="H313" i="2"/>
  <c r="H312" i="2"/>
  <c r="H311" i="2"/>
  <c r="H310" i="2"/>
  <c r="H309" i="2"/>
  <c r="H308" i="2"/>
  <c r="I305" i="2"/>
  <c r="J305" i="2"/>
  <c r="K305" i="2"/>
  <c r="L305" i="2"/>
  <c r="M305" i="2"/>
  <c r="I306" i="2"/>
  <c r="J306" i="2"/>
  <c r="K306" i="2"/>
  <c r="L306" i="2"/>
  <c r="M306" i="2"/>
  <c r="O305" i="2"/>
  <c r="P305" i="2"/>
  <c r="O306" i="2"/>
  <c r="P306" i="2"/>
  <c r="N306" i="2"/>
  <c r="N305" i="2"/>
  <c r="H306" i="2"/>
  <c r="H305" i="2"/>
  <c r="H303" i="2"/>
  <c r="I295" i="2"/>
  <c r="J295" i="2"/>
  <c r="K295" i="2"/>
  <c r="L295" i="2"/>
  <c r="M295" i="2"/>
  <c r="N295" i="2"/>
  <c r="O295" i="2"/>
  <c r="P295" i="2"/>
  <c r="I296" i="2"/>
  <c r="J296" i="2"/>
  <c r="K296" i="2"/>
  <c r="L296" i="2"/>
  <c r="M296" i="2"/>
  <c r="N296" i="2"/>
  <c r="O296" i="2"/>
  <c r="P296" i="2"/>
  <c r="I297" i="2"/>
  <c r="J297" i="2"/>
  <c r="K297" i="2"/>
  <c r="L297" i="2"/>
  <c r="M297" i="2"/>
  <c r="N297" i="2"/>
  <c r="O297" i="2"/>
  <c r="P297" i="2"/>
  <c r="I298" i="2"/>
  <c r="J298" i="2"/>
  <c r="K298" i="2"/>
  <c r="L298" i="2"/>
  <c r="M298" i="2"/>
  <c r="N298" i="2"/>
  <c r="O298" i="2"/>
  <c r="P298" i="2"/>
  <c r="I299" i="2"/>
  <c r="J299" i="2"/>
  <c r="K299" i="2"/>
  <c r="L299" i="2"/>
  <c r="M299" i="2"/>
  <c r="N299" i="2"/>
  <c r="O299" i="2"/>
  <c r="P299" i="2"/>
  <c r="I300" i="2"/>
  <c r="J300" i="2"/>
  <c r="K300" i="2"/>
  <c r="L300" i="2"/>
  <c r="M300" i="2"/>
  <c r="N300" i="2"/>
  <c r="O300" i="2"/>
  <c r="P300" i="2"/>
  <c r="H300" i="2"/>
  <c r="H299" i="2"/>
  <c r="H298" i="2"/>
  <c r="H297" i="2"/>
  <c r="H296" i="2"/>
  <c r="H295" i="2"/>
  <c r="I290" i="2"/>
  <c r="J290" i="2"/>
  <c r="K290" i="2"/>
  <c r="L290" i="2"/>
  <c r="M290" i="2"/>
  <c r="N290" i="2"/>
  <c r="O290" i="2"/>
  <c r="P290" i="2"/>
  <c r="I291" i="2"/>
  <c r="J291" i="2"/>
  <c r="K291" i="2"/>
  <c r="L291" i="2"/>
  <c r="M291" i="2"/>
  <c r="N291" i="2"/>
  <c r="O291" i="2"/>
  <c r="P291" i="2"/>
  <c r="I292" i="2"/>
  <c r="J292" i="2"/>
  <c r="K292" i="2"/>
  <c r="L292" i="2"/>
  <c r="M292" i="2"/>
  <c r="N292" i="2"/>
  <c r="O292" i="2"/>
  <c r="P292" i="2"/>
  <c r="I293" i="2"/>
  <c r="J293" i="2"/>
  <c r="K293" i="2"/>
  <c r="L293" i="2"/>
  <c r="M293" i="2"/>
  <c r="N293" i="2"/>
  <c r="O293" i="2"/>
  <c r="P293" i="2"/>
  <c r="H293" i="2"/>
  <c r="H292" i="2"/>
  <c r="H290" i="2"/>
  <c r="J282" i="2"/>
  <c r="R282" i="2" s="1"/>
  <c r="K282" i="2"/>
  <c r="L282" i="2"/>
  <c r="M282" i="2"/>
  <c r="N282" i="2"/>
  <c r="O282" i="2"/>
  <c r="P282" i="2"/>
  <c r="I283" i="2"/>
  <c r="J283" i="2"/>
  <c r="K283" i="2"/>
  <c r="L283" i="2"/>
  <c r="M283" i="2"/>
  <c r="N283" i="2"/>
  <c r="O283" i="2"/>
  <c r="P283" i="2"/>
  <c r="I284" i="2"/>
  <c r="J284" i="2"/>
  <c r="K284" i="2"/>
  <c r="L284" i="2"/>
  <c r="M284" i="2"/>
  <c r="N284" i="2"/>
  <c r="O284" i="2"/>
  <c r="P284" i="2"/>
  <c r="I285" i="2"/>
  <c r="J285" i="2"/>
  <c r="K285" i="2"/>
  <c r="L285" i="2"/>
  <c r="M285" i="2"/>
  <c r="N285" i="2"/>
  <c r="O285" i="2"/>
  <c r="P285" i="2"/>
  <c r="I286" i="2"/>
  <c r="J286" i="2"/>
  <c r="K286" i="2"/>
  <c r="L286" i="2"/>
  <c r="M286" i="2"/>
  <c r="N286" i="2"/>
  <c r="O286" i="2"/>
  <c r="P286" i="2"/>
  <c r="I287" i="2"/>
  <c r="J287" i="2"/>
  <c r="K287" i="2"/>
  <c r="L287" i="2"/>
  <c r="M287" i="2"/>
  <c r="N287" i="2"/>
  <c r="O287" i="2"/>
  <c r="P287" i="2"/>
  <c r="H287" i="2"/>
  <c r="H286" i="2"/>
  <c r="H285" i="2"/>
  <c r="H284" i="2"/>
  <c r="H283" i="2"/>
  <c r="I277" i="2"/>
  <c r="J277" i="2"/>
  <c r="K277" i="2"/>
  <c r="L277" i="2"/>
  <c r="M277" i="2"/>
  <c r="N277" i="2"/>
  <c r="O277" i="2"/>
  <c r="P277" i="2"/>
  <c r="I278" i="2"/>
  <c r="J278" i="2"/>
  <c r="K278" i="2"/>
  <c r="L278" i="2"/>
  <c r="M278" i="2"/>
  <c r="N278" i="2"/>
  <c r="O278" i="2"/>
  <c r="P278" i="2"/>
  <c r="I279" i="2"/>
  <c r="J279" i="2"/>
  <c r="K279" i="2"/>
  <c r="L279" i="2"/>
  <c r="M279" i="2"/>
  <c r="N279" i="2"/>
  <c r="O279" i="2"/>
  <c r="P279" i="2"/>
  <c r="I280" i="2"/>
  <c r="J280" i="2"/>
  <c r="K280" i="2"/>
  <c r="L280" i="2"/>
  <c r="M280" i="2"/>
  <c r="N280" i="2"/>
  <c r="O280" i="2"/>
  <c r="P280" i="2"/>
  <c r="H280" i="2"/>
  <c r="H279" i="2"/>
  <c r="H277" i="2"/>
  <c r="I272" i="2"/>
  <c r="J272" i="2"/>
  <c r="K272" i="2"/>
  <c r="L272" i="2"/>
  <c r="M272" i="2"/>
  <c r="N272" i="2"/>
  <c r="O272" i="2"/>
  <c r="P272" i="2"/>
  <c r="I273" i="2"/>
  <c r="J273" i="2"/>
  <c r="K273" i="2"/>
  <c r="L273" i="2"/>
  <c r="M273" i="2"/>
  <c r="N273" i="2"/>
  <c r="O273" i="2"/>
  <c r="P273" i="2"/>
  <c r="I274" i="2"/>
  <c r="J274" i="2"/>
  <c r="K274" i="2"/>
  <c r="L274" i="2"/>
  <c r="M274" i="2"/>
  <c r="N274" i="2"/>
  <c r="O274" i="2"/>
  <c r="P274" i="2"/>
  <c r="H274" i="2"/>
  <c r="H273" i="2"/>
  <c r="H272" i="2"/>
  <c r="I269" i="2"/>
  <c r="J269" i="2"/>
  <c r="K269" i="2"/>
  <c r="L269" i="2"/>
  <c r="M269" i="2"/>
  <c r="N269" i="2"/>
  <c r="O269" i="2"/>
  <c r="P269" i="2"/>
  <c r="H269" i="2"/>
  <c r="I264" i="2"/>
  <c r="J264" i="2"/>
  <c r="K264" i="2"/>
  <c r="L264" i="2"/>
  <c r="M264" i="2"/>
  <c r="N264" i="2"/>
  <c r="O264" i="2"/>
  <c r="P264" i="2"/>
  <c r="I265" i="2"/>
  <c r="J265" i="2"/>
  <c r="K265" i="2"/>
  <c r="L265" i="2"/>
  <c r="M265" i="2"/>
  <c r="N265" i="2"/>
  <c r="O265" i="2"/>
  <c r="P265" i="2"/>
  <c r="I266" i="2"/>
  <c r="J266" i="2"/>
  <c r="K266" i="2"/>
  <c r="L266" i="2"/>
  <c r="M266" i="2"/>
  <c r="N266" i="2"/>
  <c r="O266" i="2"/>
  <c r="P266" i="2"/>
  <c r="I267" i="2"/>
  <c r="J267" i="2"/>
  <c r="K267" i="2"/>
  <c r="L267" i="2"/>
  <c r="M267" i="2"/>
  <c r="N267" i="2"/>
  <c r="O267" i="2"/>
  <c r="P267" i="2"/>
  <c r="H267" i="2"/>
  <c r="H266" i="2"/>
  <c r="H264" i="2"/>
  <c r="I259" i="2"/>
  <c r="J259" i="2"/>
  <c r="K259" i="2"/>
  <c r="L259" i="2"/>
  <c r="M259" i="2"/>
  <c r="N259" i="2"/>
  <c r="O259" i="2"/>
  <c r="P259" i="2"/>
  <c r="I260" i="2"/>
  <c r="J260" i="2"/>
  <c r="K260" i="2"/>
  <c r="L260" i="2"/>
  <c r="M260" i="2"/>
  <c r="N260" i="2"/>
  <c r="O260" i="2"/>
  <c r="P260" i="2"/>
  <c r="I261" i="2"/>
  <c r="J261" i="2"/>
  <c r="K261" i="2"/>
  <c r="L261" i="2"/>
  <c r="M261" i="2"/>
  <c r="N261" i="2"/>
  <c r="O261" i="2"/>
  <c r="P261" i="2"/>
  <c r="H261" i="2"/>
  <c r="H260" i="2"/>
  <c r="H259" i="2"/>
  <c r="I257" i="2"/>
  <c r="J257" i="2"/>
  <c r="K257" i="2"/>
  <c r="L257" i="2"/>
  <c r="M257" i="2"/>
  <c r="N257" i="2"/>
  <c r="O257" i="2"/>
  <c r="P257" i="2"/>
  <c r="I258" i="2"/>
  <c r="J258" i="2"/>
  <c r="K258" i="2"/>
  <c r="L258" i="2"/>
  <c r="M258" i="2"/>
  <c r="N258" i="2"/>
  <c r="O258" i="2"/>
  <c r="P258" i="2"/>
  <c r="H258" i="2"/>
  <c r="H257" i="2"/>
  <c r="I256" i="2"/>
  <c r="J256" i="2"/>
  <c r="K256" i="2"/>
  <c r="L256" i="2"/>
  <c r="M256" i="2"/>
  <c r="N256" i="2"/>
  <c r="O256" i="2"/>
  <c r="P256" i="2"/>
  <c r="I251" i="2"/>
  <c r="J251" i="2"/>
  <c r="K251" i="2"/>
  <c r="L251" i="2"/>
  <c r="M251" i="2"/>
  <c r="N251" i="2"/>
  <c r="O251" i="2"/>
  <c r="P251" i="2"/>
  <c r="I252" i="2"/>
  <c r="J252" i="2"/>
  <c r="K252" i="2"/>
  <c r="L252" i="2"/>
  <c r="M252" i="2"/>
  <c r="N252" i="2"/>
  <c r="O252" i="2"/>
  <c r="P252" i="2"/>
  <c r="I253" i="2"/>
  <c r="J253" i="2"/>
  <c r="K253" i="2"/>
  <c r="L253" i="2"/>
  <c r="M253" i="2"/>
  <c r="N253" i="2"/>
  <c r="O253" i="2"/>
  <c r="P253" i="2"/>
  <c r="I254" i="2"/>
  <c r="J254" i="2"/>
  <c r="K254" i="2"/>
  <c r="L254" i="2"/>
  <c r="M254" i="2"/>
  <c r="N254" i="2"/>
  <c r="O254" i="2"/>
  <c r="P254" i="2"/>
  <c r="H256" i="2"/>
  <c r="H254" i="2"/>
  <c r="H253" i="2"/>
  <c r="H251" i="2"/>
  <c r="I243" i="2"/>
  <c r="J243" i="2"/>
  <c r="K243" i="2"/>
  <c r="L243" i="2"/>
  <c r="M243" i="2"/>
  <c r="N243" i="2"/>
  <c r="O243" i="2"/>
  <c r="P243" i="2"/>
  <c r="I244" i="2"/>
  <c r="J244" i="2"/>
  <c r="K244" i="2"/>
  <c r="L244" i="2"/>
  <c r="M244" i="2"/>
  <c r="N244" i="2"/>
  <c r="O244" i="2"/>
  <c r="P244" i="2"/>
  <c r="I245" i="2"/>
  <c r="J245" i="2"/>
  <c r="K245" i="2"/>
  <c r="L245" i="2"/>
  <c r="M245" i="2"/>
  <c r="N245" i="2"/>
  <c r="O245" i="2"/>
  <c r="P245" i="2"/>
  <c r="I246" i="2"/>
  <c r="J246" i="2"/>
  <c r="K246" i="2"/>
  <c r="L246" i="2"/>
  <c r="M246" i="2"/>
  <c r="N246" i="2"/>
  <c r="O246" i="2"/>
  <c r="P246" i="2"/>
  <c r="I247" i="2"/>
  <c r="J247" i="2"/>
  <c r="K247" i="2"/>
  <c r="L247" i="2"/>
  <c r="M247" i="2"/>
  <c r="N247" i="2"/>
  <c r="O247" i="2"/>
  <c r="P247" i="2"/>
  <c r="I248" i="2"/>
  <c r="J248" i="2"/>
  <c r="K248" i="2"/>
  <c r="L248" i="2"/>
  <c r="M248" i="2"/>
  <c r="N248" i="2"/>
  <c r="O248" i="2"/>
  <c r="P248" i="2"/>
  <c r="H248" i="2"/>
  <c r="H247" i="2"/>
  <c r="H246" i="2"/>
  <c r="H245" i="2"/>
  <c r="H244" i="2"/>
  <c r="H243" i="2"/>
  <c r="I238" i="2"/>
  <c r="J238" i="2"/>
  <c r="K238" i="2"/>
  <c r="L238" i="2"/>
  <c r="M238" i="2"/>
  <c r="N238" i="2"/>
  <c r="O238" i="2"/>
  <c r="P238" i="2"/>
  <c r="I239" i="2"/>
  <c r="J239" i="2"/>
  <c r="K239" i="2"/>
  <c r="L239" i="2"/>
  <c r="M239" i="2"/>
  <c r="N239" i="2"/>
  <c r="O239" i="2"/>
  <c r="P239" i="2"/>
  <c r="I240" i="2"/>
  <c r="J240" i="2"/>
  <c r="K240" i="2"/>
  <c r="L240" i="2"/>
  <c r="M240" i="2"/>
  <c r="N240" i="2"/>
  <c r="O240" i="2"/>
  <c r="P240" i="2"/>
  <c r="I241" i="2"/>
  <c r="J241" i="2"/>
  <c r="K241" i="2"/>
  <c r="L241" i="2"/>
  <c r="M241" i="2"/>
  <c r="N241" i="2"/>
  <c r="O241" i="2"/>
  <c r="P241" i="2"/>
  <c r="H241" i="2"/>
  <c r="H240" i="2"/>
  <c r="H238" i="2"/>
  <c r="I233" i="2"/>
  <c r="J233" i="2"/>
  <c r="K233" i="2"/>
  <c r="L233" i="2"/>
  <c r="M233" i="2"/>
  <c r="N233" i="2"/>
  <c r="O233" i="2"/>
  <c r="P233" i="2"/>
  <c r="I234" i="2"/>
  <c r="J234" i="2"/>
  <c r="K234" i="2"/>
  <c r="L234" i="2"/>
  <c r="M234" i="2"/>
  <c r="N234" i="2"/>
  <c r="O234" i="2"/>
  <c r="P234" i="2"/>
  <c r="I235" i="2"/>
  <c r="J235" i="2"/>
  <c r="K235" i="2"/>
  <c r="L235" i="2"/>
  <c r="M235" i="2"/>
  <c r="N235" i="2"/>
  <c r="O235" i="2"/>
  <c r="P235" i="2"/>
  <c r="H235" i="2"/>
  <c r="H234" i="2"/>
  <c r="H233" i="2"/>
  <c r="I225" i="2"/>
  <c r="J225" i="2"/>
  <c r="K225" i="2"/>
  <c r="L225" i="2"/>
  <c r="M225" i="2"/>
  <c r="N225" i="2"/>
  <c r="O225" i="2"/>
  <c r="P225" i="2"/>
  <c r="I226" i="2"/>
  <c r="J226" i="2"/>
  <c r="K226" i="2"/>
  <c r="L226" i="2"/>
  <c r="M226" i="2"/>
  <c r="N226" i="2"/>
  <c r="O226" i="2"/>
  <c r="P226" i="2"/>
  <c r="I227" i="2"/>
  <c r="J227" i="2"/>
  <c r="K227" i="2"/>
  <c r="L227" i="2"/>
  <c r="M227" i="2"/>
  <c r="N227" i="2"/>
  <c r="O227" i="2"/>
  <c r="P227" i="2"/>
  <c r="I228" i="2"/>
  <c r="J228" i="2"/>
  <c r="K228" i="2"/>
  <c r="L228" i="2"/>
  <c r="M228" i="2"/>
  <c r="N228" i="2"/>
  <c r="O228" i="2"/>
  <c r="P228" i="2"/>
  <c r="H228" i="2"/>
  <c r="H227" i="2"/>
  <c r="H225" i="2"/>
  <c r="I230" i="2"/>
  <c r="J230" i="2"/>
  <c r="K230" i="2"/>
  <c r="L230" i="2"/>
  <c r="M230" i="2"/>
  <c r="N230" i="2"/>
  <c r="O230" i="2"/>
  <c r="P230" i="2"/>
  <c r="H230" i="2"/>
  <c r="I220" i="2"/>
  <c r="J220" i="2"/>
  <c r="K220" i="2"/>
  <c r="L220" i="2"/>
  <c r="M220" i="2"/>
  <c r="N220" i="2"/>
  <c r="O220" i="2"/>
  <c r="P220" i="2"/>
  <c r="I221" i="2"/>
  <c r="J221" i="2"/>
  <c r="K221" i="2"/>
  <c r="L221" i="2"/>
  <c r="M221" i="2"/>
  <c r="N221" i="2"/>
  <c r="O221" i="2"/>
  <c r="P221" i="2"/>
  <c r="I222" i="2"/>
  <c r="J222" i="2"/>
  <c r="K222" i="2"/>
  <c r="L222" i="2"/>
  <c r="M222" i="2"/>
  <c r="N222" i="2"/>
  <c r="O222" i="2"/>
  <c r="P222" i="2"/>
  <c r="H222" i="2"/>
  <c r="H221" i="2"/>
  <c r="H220" i="2"/>
  <c r="O218" i="2"/>
  <c r="P218" i="2"/>
  <c r="O219" i="2"/>
  <c r="P219" i="2"/>
  <c r="N219" i="2"/>
  <c r="N218" i="2"/>
  <c r="H217" i="2"/>
  <c r="I212" i="2"/>
  <c r="J212" i="2"/>
  <c r="K212" i="2"/>
  <c r="L212" i="2"/>
  <c r="M212" i="2"/>
  <c r="N212" i="2"/>
  <c r="O212" i="2"/>
  <c r="P212" i="2"/>
  <c r="I213" i="2"/>
  <c r="J213" i="2"/>
  <c r="K213" i="2"/>
  <c r="L213" i="2"/>
  <c r="M213" i="2"/>
  <c r="N213" i="2"/>
  <c r="O213" i="2"/>
  <c r="P213" i="2"/>
  <c r="I214" i="2"/>
  <c r="J214" i="2"/>
  <c r="K214" i="2"/>
  <c r="L214" i="2"/>
  <c r="M214" i="2"/>
  <c r="N214" i="2"/>
  <c r="O214" i="2"/>
  <c r="P214" i="2"/>
  <c r="I215" i="2"/>
  <c r="J215" i="2"/>
  <c r="K215" i="2"/>
  <c r="L215" i="2"/>
  <c r="M215" i="2"/>
  <c r="N215" i="2"/>
  <c r="O215" i="2"/>
  <c r="P215" i="2"/>
  <c r="H215" i="2"/>
  <c r="H214" i="2"/>
  <c r="H212" i="2"/>
  <c r="I204" i="2"/>
  <c r="J204" i="2"/>
  <c r="K204" i="2"/>
  <c r="L204" i="2"/>
  <c r="M204" i="2"/>
  <c r="N204" i="2"/>
  <c r="O204" i="2"/>
  <c r="P204" i="2"/>
  <c r="I205" i="2"/>
  <c r="J205" i="2"/>
  <c r="K205" i="2"/>
  <c r="L205" i="2"/>
  <c r="M205" i="2"/>
  <c r="N205" i="2"/>
  <c r="O205" i="2"/>
  <c r="P205" i="2"/>
  <c r="I206" i="2"/>
  <c r="J206" i="2"/>
  <c r="K206" i="2"/>
  <c r="L206" i="2"/>
  <c r="M206" i="2"/>
  <c r="N206" i="2"/>
  <c r="O206" i="2"/>
  <c r="P206" i="2"/>
  <c r="I207" i="2"/>
  <c r="J207" i="2"/>
  <c r="K207" i="2"/>
  <c r="L207" i="2"/>
  <c r="M207" i="2"/>
  <c r="N207" i="2"/>
  <c r="O207" i="2"/>
  <c r="P207" i="2"/>
  <c r="I208" i="2"/>
  <c r="J208" i="2"/>
  <c r="K208" i="2"/>
  <c r="L208" i="2"/>
  <c r="M208" i="2"/>
  <c r="N208" i="2"/>
  <c r="O208" i="2"/>
  <c r="P208" i="2"/>
  <c r="I209" i="2"/>
  <c r="J209" i="2"/>
  <c r="K209" i="2"/>
  <c r="L209" i="2"/>
  <c r="M209" i="2"/>
  <c r="N209" i="2"/>
  <c r="O209" i="2"/>
  <c r="P209" i="2"/>
  <c r="H209" i="2"/>
  <c r="H208" i="2"/>
  <c r="H207" i="2"/>
  <c r="H206" i="2"/>
  <c r="H205" i="2"/>
  <c r="H204" i="2"/>
  <c r="I199" i="2"/>
  <c r="J199" i="2"/>
  <c r="K199" i="2"/>
  <c r="L199" i="2"/>
  <c r="M199" i="2"/>
  <c r="N199" i="2"/>
  <c r="O199" i="2"/>
  <c r="P199" i="2"/>
  <c r="I200" i="2"/>
  <c r="J200" i="2"/>
  <c r="K200" i="2"/>
  <c r="L200" i="2"/>
  <c r="M200" i="2"/>
  <c r="N200" i="2"/>
  <c r="O200" i="2"/>
  <c r="P200" i="2"/>
  <c r="I201" i="2"/>
  <c r="J201" i="2"/>
  <c r="K201" i="2"/>
  <c r="L201" i="2"/>
  <c r="M201" i="2"/>
  <c r="N201" i="2"/>
  <c r="O201" i="2"/>
  <c r="P201" i="2"/>
  <c r="I202" i="2"/>
  <c r="J202" i="2"/>
  <c r="K202" i="2"/>
  <c r="L202" i="2"/>
  <c r="M202" i="2"/>
  <c r="N202" i="2"/>
  <c r="O202" i="2"/>
  <c r="P202" i="2"/>
  <c r="H202" i="2"/>
  <c r="H201" i="2"/>
  <c r="H199" i="2"/>
  <c r="I191" i="2"/>
  <c r="J191" i="2"/>
  <c r="K191" i="2"/>
  <c r="L191" i="2"/>
  <c r="M191" i="2"/>
  <c r="N191" i="2"/>
  <c r="O191" i="2"/>
  <c r="P191" i="2"/>
  <c r="I193" i="2"/>
  <c r="J193" i="2"/>
  <c r="K193" i="2"/>
  <c r="L193" i="2"/>
  <c r="M193" i="2"/>
  <c r="N193" i="2"/>
  <c r="O193" i="2"/>
  <c r="P193" i="2"/>
  <c r="I194" i="2"/>
  <c r="J194" i="2"/>
  <c r="K194" i="2"/>
  <c r="L194" i="2"/>
  <c r="M194" i="2"/>
  <c r="N194" i="2"/>
  <c r="O194" i="2"/>
  <c r="P194" i="2"/>
  <c r="I195" i="2"/>
  <c r="J195" i="2"/>
  <c r="K195" i="2"/>
  <c r="L195" i="2"/>
  <c r="M195" i="2"/>
  <c r="N195" i="2"/>
  <c r="O195" i="2"/>
  <c r="P195" i="2"/>
  <c r="I196" i="2"/>
  <c r="J196" i="2"/>
  <c r="K196" i="2"/>
  <c r="L196" i="2"/>
  <c r="M196" i="2"/>
  <c r="N196" i="2"/>
  <c r="O196" i="2"/>
  <c r="P196" i="2"/>
  <c r="H196" i="2"/>
  <c r="H195" i="2"/>
  <c r="H194" i="2"/>
  <c r="H193" i="2"/>
  <c r="H191" i="2"/>
  <c r="I186" i="2"/>
  <c r="J186" i="2"/>
  <c r="K186" i="2"/>
  <c r="L186" i="2"/>
  <c r="M186" i="2"/>
  <c r="N186" i="2"/>
  <c r="O186" i="2"/>
  <c r="P186" i="2"/>
  <c r="I187" i="2"/>
  <c r="J187" i="2"/>
  <c r="K187" i="2"/>
  <c r="L187" i="2"/>
  <c r="M187" i="2"/>
  <c r="N187" i="2"/>
  <c r="O187" i="2"/>
  <c r="P187" i="2"/>
  <c r="I188" i="2"/>
  <c r="J188" i="2"/>
  <c r="K188" i="2"/>
  <c r="I189" i="2"/>
  <c r="J189" i="2"/>
  <c r="K189" i="2"/>
  <c r="L189" i="2"/>
  <c r="M189" i="2"/>
  <c r="N189" i="2"/>
  <c r="O189" i="2"/>
  <c r="P189" i="2"/>
  <c r="H189" i="2"/>
  <c r="H188" i="2"/>
  <c r="H186" i="2"/>
  <c r="I178" i="2"/>
  <c r="J178" i="2"/>
  <c r="K178" i="2"/>
  <c r="L178" i="2"/>
  <c r="M178" i="2"/>
  <c r="N178" i="2"/>
  <c r="O178" i="2"/>
  <c r="P178" i="2"/>
  <c r="I179" i="2"/>
  <c r="J179" i="2"/>
  <c r="K179" i="2"/>
  <c r="L179" i="2"/>
  <c r="M179" i="2"/>
  <c r="N179" i="2"/>
  <c r="O179" i="2"/>
  <c r="P179" i="2"/>
  <c r="I180" i="2"/>
  <c r="J180" i="2"/>
  <c r="K180" i="2"/>
  <c r="L180" i="2"/>
  <c r="M180" i="2"/>
  <c r="N180" i="2"/>
  <c r="O180" i="2"/>
  <c r="P180" i="2"/>
  <c r="I181" i="2"/>
  <c r="J181" i="2"/>
  <c r="K181" i="2"/>
  <c r="L181" i="2"/>
  <c r="M181" i="2"/>
  <c r="N181" i="2"/>
  <c r="O181" i="2"/>
  <c r="P181" i="2"/>
  <c r="I182" i="2"/>
  <c r="J182" i="2"/>
  <c r="K182" i="2"/>
  <c r="L182" i="2"/>
  <c r="M182" i="2"/>
  <c r="N182" i="2"/>
  <c r="O182" i="2"/>
  <c r="P182" i="2"/>
  <c r="I183" i="2"/>
  <c r="J183" i="2"/>
  <c r="K183" i="2"/>
  <c r="L183" i="2"/>
  <c r="M183" i="2"/>
  <c r="N183" i="2"/>
  <c r="O183" i="2"/>
  <c r="P183" i="2"/>
  <c r="H183" i="2"/>
  <c r="H182" i="2"/>
  <c r="H181" i="2"/>
  <c r="H180" i="2"/>
  <c r="H179" i="2"/>
  <c r="H178" i="2"/>
  <c r="I173" i="2"/>
  <c r="J173" i="2"/>
  <c r="K173" i="2"/>
  <c r="L173" i="2"/>
  <c r="M173" i="2"/>
  <c r="N173" i="2"/>
  <c r="O173" i="2"/>
  <c r="P173" i="2"/>
  <c r="I174" i="2"/>
  <c r="J174" i="2"/>
  <c r="K174" i="2"/>
  <c r="L174" i="2"/>
  <c r="M174" i="2"/>
  <c r="N174" i="2"/>
  <c r="O174" i="2"/>
  <c r="P174" i="2"/>
  <c r="I175" i="2"/>
  <c r="J175" i="2"/>
  <c r="K175" i="2"/>
  <c r="L175" i="2"/>
  <c r="M175" i="2"/>
  <c r="N175" i="2"/>
  <c r="O175" i="2"/>
  <c r="P175" i="2"/>
  <c r="I176" i="2"/>
  <c r="J176" i="2"/>
  <c r="K176" i="2"/>
  <c r="L176" i="2"/>
  <c r="M176" i="2"/>
  <c r="N176" i="2"/>
  <c r="O176" i="2"/>
  <c r="P176" i="2"/>
  <c r="H176" i="2"/>
  <c r="H175" i="2"/>
  <c r="H173" i="2"/>
  <c r="I165" i="2"/>
  <c r="J165" i="2"/>
  <c r="K165" i="2"/>
  <c r="L165" i="2"/>
  <c r="M165" i="2"/>
  <c r="N165" i="2"/>
  <c r="O165" i="2"/>
  <c r="P165" i="2"/>
  <c r="I166" i="2"/>
  <c r="J166" i="2"/>
  <c r="K166" i="2"/>
  <c r="L166" i="2"/>
  <c r="M166" i="2"/>
  <c r="N166" i="2"/>
  <c r="O166" i="2"/>
  <c r="P166" i="2"/>
  <c r="L167" i="2"/>
  <c r="M167" i="2"/>
  <c r="N167" i="2"/>
  <c r="O167" i="2"/>
  <c r="P167" i="2"/>
  <c r="I168" i="2"/>
  <c r="J168" i="2"/>
  <c r="K168" i="2"/>
  <c r="L168" i="2"/>
  <c r="M168" i="2"/>
  <c r="N168" i="2"/>
  <c r="O168" i="2"/>
  <c r="P168" i="2"/>
  <c r="I169" i="2"/>
  <c r="J169" i="2"/>
  <c r="K169" i="2"/>
  <c r="L169" i="2"/>
  <c r="M169" i="2"/>
  <c r="N169" i="2"/>
  <c r="O169" i="2"/>
  <c r="P169" i="2"/>
  <c r="I170" i="2"/>
  <c r="J170" i="2"/>
  <c r="K170" i="2"/>
  <c r="L170" i="2"/>
  <c r="M170" i="2"/>
  <c r="N170" i="2"/>
  <c r="O170" i="2"/>
  <c r="P170" i="2"/>
  <c r="H170" i="2"/>
  <c r="H169" i="2"/>
  <c r="H168" i="2"/>
  <c r="H166" i="2"/>
  <c r="H165" i="2"/>
  <c r="I160" i="2"/>
  <c r="J160" i="2"/>
  <c r="K160" i="2"/>
  <c r="L160" i="2"/>
  <c r="M160" i="2"/>
  <c r="N160" i="2"/>
  <c r="O160" i="2"/>
  <c r="P160" i="2"/>
  <c r="I161" i="2"/>
  <c r="J161" i="2"/>
  <c r="K161" i="2"/>
  <c r="L161" i="2"/>
  <c r="M161" i="2"/>
  <c r="N161" i="2"/>
  <c r="O161" i="2"/>
  <c r="P161" i="2"/>
  <c r="I162" i="2"/>
  <c r="J162" i="2"/>
  <c r="K162" i="2"/>
  <c r="L162" i="2"/>
  <c r="M162" i="2"/>
  <c r="N162" i="2"/>
  <c r="O162" i="2"/>
  <c r="P162" i="2"/>
  <c r="I163" i="2"/>
  <c r="J163" i="2"/>
  <c r="K163" i="2"/>
  <c r="L163" i="2"/>
  <c r="M163" i="2"/>
  <c r="N163" i="2"/>
  <c r="O163" i="2"/>
  <c r="P163" i="2"/>
  <c r="H163" i="2"/>
  <c r="H162" i="2"/>
  <c r="H160" i="2"/>
  <c r="I155" i="2"/>
  <c r="J155" i="2"/>
  <c r="K155" i="2"/>
  <c r="L155" i="2"/>
  <c r="M155" i="2"/>
  <c r="N155" i="2"/>
  <c r="O155" i="2"/>
  <c r="P155" i="2"/>
  <c r="I156" i="2"/>
  <c r="J156" i="2"/>
  <c r="K156" i="2"/>
  <c r="L156" i="2"/>
  <c r="M156" i="2"/>
  <c r="N156" i="2"/>
  <c r="O156" i="2"/>
  <c r="P156" i="2"/>
  <c r="I157" i="2"/>
  <c r="J157" i="2"/>
  <c r="K157" i="2"/>
  <c r="L157" i="2"/>
  <c r="M157" i="2"/>
  <c r="N157" i="2"/>
  <c r="O157" i="2"/>
  <c r="P157" i="2"/>
  <c r="H157" i="2"/>
  <c r="H156" i="2"/>
  <c r="H155" i="2"/>
  <c r="O154" i="2"/>
  <c r="P154" i="2"/>
  <c r="N154" i="2"/>
  <c r="N153" i="2"/>
  <c r="H152" i="2"/>
  <c r="I147" i="2"/>
  <c r="J147" i="2"/>
  <c r="K147" i="2"/>
  <c r="L147" i="2"/>
  <c r="M147" i="2"/>
  <c r="N147" i="2"/>
  <c r="O147" i="2"/>
  <c r="P147" i="2"/>
  <c r="I148" i="2"/>
  <c r="J148" i="2"/>
  <c r="K148" i="2"/>
  <c r="L148" i="2"/>
  <c r="M148" i="2"/>
  <c r="N148" i="2"/>
  <c r="O148" i="2"/>
  <c r="P148" i="2"/>
  <c r="I149" i="2"/>
  <c r="J149" i="2"/>
  <c r="K149" i="2"/>
  <c r="L149" i="2"/>
  <c r="M149" i="2"/>
  <c r="N149" i="2"/>
  <c r="O149" i="2"/>
  <c r="P149" i="2"/>
  <c r="I150" i="2"/>
  <c r="J150" i="2"/>
  <c r="K150" i="2"/>
  <c r="L150" i="2"/>
  <c r="M150" i="2"/>
  <c r="N150" i="2"/>
  <c r="O150" i="2"/>
  <c r="P150" i="2"/>
  <c r="H150" i="2"/>
  <c r="H149" i="2"/>
  <c r="H147" i="2"/>
  <c r="I139" i="2"/>
  <c r="J139" i="2"/>
  <c r="K139" i="2"/>
  <c r="L139" i="2"/>
  <c r="M139" i="2"/>
  <c r="N139" i="2"/>
  <c r="O139" i="2"/>
  <c r="P139" i="2"/>
  <c r="I140" i="2"/>
  <c r="J140" i="2"/>
  <c r="K140" i="2"/>
  <c r="L140" i="2"/>
  <c r="M140" i="2"/>
  <c r="N140" i="2"/>
  <c r="O140" i="2"/>
  <c r="P140" i="2"/>
  <c r="I141" i="2"/>
  <c r="J141" i="2"/>
  <c r="K141" i="2"/>
  <c r="L141" i="2"/>
  <c r="M141" i="2"/>
  <c r="N141" i="2"/>
  <c r="O141" i="2"/>
  <c r="P141" i="2"/>
  <c r="I142" i="2"/>
  <c r="J142" i="2"/>
  <c r="K142" i="2"/>
  <c r="L142" i="2"/>
  <c r="M142" i="2"/>
  <c r="N142" i="2"/>
  <c r="O142" i="2"/>
  <c r="P142" i="2"/>
  <c r="I143" i="2"/>
  <c r="J143" i="2"/>
  <c r="K143" i="2"/>
  <c r="L143" i="2"/>
  <c r="M143" i="2"/>
  <c r="N143" i="2"/>
  <c r="O143" i="2"/>
  <c r="P143" i="2"/>
  <c r="I144" i="2"/>
  <c r="J144" i="2"/>
  <c r="K144" i="2"/>
  <c r="L144" i="2"/>
  <c r="M144" i="2"/>
  <c r="N144" i="2"/>
  <c r="O144" i="2"/>
  <c r="P144" i="2"/>
  <c r="H144" i="2"/>
  <c r="H143" i="2"/>
  <c r="H142" i="2"/>
  <c r="H141" i="2"/>
  <c r="H140" i="2"/>
  <c r="H139" i="2"/>
  <c r="I134" i="2"/>
  <c r="J134" i="2"/>
  <c r="K134" i="2"/>
  <c r="L134" i="2"/>
  <c r="M134" i="2"/>
  <c r="N134" i="2"/>
  <c r="O134" i="2"/>
  <c r="P134" i="2"/>
  <c r="I135" i="2"/>
  <c r="J135" i="2"/>
  <c r="K135" i="2"/>
  <c r="L135" i="2"/>
  <c r="M135" i="2"/>
  <c r="N135" i="2"/>
  <c r="O135" i="2"/>
  <c r="P135" i="2"/>
  <c r="I136" i="2"/>
  <c r="J136" i="2"/>
  <c r="K136" i="2"/>
  <c r="L136" i="2"/>
  <c r="M136" i="2"/>
  <c r="N136" i="2"/>
  <c r="O136" i="2"/>
  <c r="P136" i="2"/>
  <c r="I137" i="2"/>
  <c r="J137" i="2"/>
  <c r="K137" i="2"/>
  <c r="L137" i="2"/>
  <c r="M137" i="2"/>
  <c r="N137" i="2"/>
  <c r="O137" i="2"/>
  <c r="P137" i="2"/>
  <c r="H137" i="2"/>
  <c r="H136" i="2"/>
  <c r="H134" i="2"/>
  <c r="I129" i="2"/>
  <c r="J129" i="2"/>
  <c r="K129" i="2"/>
  <c r="L129" i="2"/>
  <c r="M129" i="2"/>
  <c r="N129" i="2"/>
  <c r="O129" i="2"/>
  <c r="P129" i="2"/>
  <c r="I130" i="2"/>
  <c r="J130" i="2"/>
  <c r="K130" i="2"/>
  <c r="L130" i="2"/>
  <c r="M130" i="2"/>
  <c r="N130" i="2"/>
  <c r="O130" i="2"/>
  <c r="P130" i="2"/>
  <c r="I131" i="2"/>
  <c r="J131" i="2"/>
  <c r="K131" i="2"/>
  <c r="L131" i="2"/>
  <c r="M131" i="2"/>
  <c r="N131" i="2"/>
  <c r="O131" i="2"/>
  <c r="P131" i="2"/>
  <c r="H131" i="2"/>
  <c r="H130" i="2"/>
  <c r="H129" i="2"/>
  <c r="I126" i="2"/>
  <c r="J126" i="2"/>
  <c r="K126" i="2"/>
  <c r="L126" i="2"/>
  <c r="M126" i="2"/>
  <c r="N126" i="2"/>
  <c r="O126" i="2"/>
  <c r="P126" i="2"/>
  <c r="H126" i="2"/>
  <c r="I121" i="2"/>
  <c r="J121" i="2"/>
  <c r="K121" i="2"/>
  <c r="L121" i="2"/>
  <c r="M121" i="2"/>
  <c r="N121" i="2"/>
  <c r="O121" i="2"/>
  <c r="P121" i="2"/>
  <c r="I122" i="2"/>
  <c r="J122" i="2"/>
  <c r="K122" i="2"/>
  <c r="L122" i="2"/>
  <c r="M122" i="2"/>
  <c r="N122" i="2"/>
  <c r="O122" i="2"/>
  <c r="P122" i="2"/>
  <c r="I123" i="2"/>
  <c r="J123" i="2"/>
  <c r="K123" i="2"/>
  <c r="L123" i="2"/>
  <c r="M123" i="2"/>
  <c r="N123" i="2"/>
  <c r="O123" i="2"/>
  <c r="P123" i="2"/>
  <c r="I124" i="2"/>
  <c r="J124" i="2"/>
  <c r="K124" i="2"/>
  <c r="L124" i="2"/>
  <c r="M124" i="2"/>
  <c r="N124" i="2"/>
  <c r="O124" i="2"/>
  <c r="P124" i="2"/>
  <c r="H124" i="2"/>
  <c r="H123" i="2"/>
  <c r="H121" i="2"/>
  <c r="M34" i="2"/>
  <c r="N34" i="2"/>
  <c r="O34" i="2"/>
  <c r="P34" i="2"/>
  <c r="L21" i="2"/>
  <c r="M29" i="2"/>
  <c r="N29" i="2"/>
  <c r="O29" i="2"/>
  <c r="P29" i="2"/>
  <c r="L3" i="2"/>
  <c r="M28" i="2"/>
  <c r="N28" i="2"/>
  <c r="O28" i="2"/>
  <c r="P28" i="2"/>
  <c r="L28" i="2"/>
  <c r="L2" i="2"/>
  <c r="M21" i="2"/>
  <c r="N21" i="2"/>
  <c r="O21" i="2"/>
  <c r="P21" i="2"/>
  <c r="L8" i="2"/>
  <c r="M16" i="2"/>
  <c r="N16" i="2"/>
  <c r="O16" i="2"/>
  <c r="P16" i="2"/>
  <c r="L16" i="2"/>
  <c r="P15" i="2"/>
  <c r="L15" i="2"/>
  <c r="M15" i="2"/>
  <c r="N15" i="2"/>
  <c r="O15" i="2"/>
  <c r="I113" i="2"/>
  <c r="J113" i="2"/>
  <c r="K113" i="2"/>
  <c r="L113" i="2"/>
  <c r="M113" i="2"/>
  <c r="N113" i="2"/>
  <c r="O113" i="2"/>
  <c r="P113" i="2"/>
  <c r="I116" i="2"/>
  <c r="J116" i="2"/>
  <c r="K116" i="2"/>
  <c r="L116" i="2"/>
  <c r="M116" i="2"/>
  <c r="N116" i="2"/>
  <c r="O116" i="2"/>
  <c r="P116" i="2"/>
  <c r="I117" i="2"/>
  <c r="J117" i="2"/>
  <c r="K117" i="2"/>
  <c r="L117" i="2"/>
  <c r="M117" i="2"/>
  <c r="N117" i="2"/>
  <c r="O117" i="2"/>
  <c r="P117" i="2"/>
  <c r="I118" i="2"/>
  <c r="J118" i="2"/>
  <c r="K118" i="2"/>
  <c r="L118" i="2"/>
  <c r="M118" i="2"/>
  <c r="N118" i="2"/>
  <c r="O118" i="2"/>
  <c r="P118" i="2"/>
  <c r="H118" i="2"/>
  <c r="H117" i="2"/>
  <c r="H116" i="2"/>
  <c r="M114" i="2"/>
  <c r="N114" i="2"/>
  <c r="O114" i="2"/>
  <c r="P114" i="2"/>
  <c r="M115" i="2"/>
  <c r="N115" i="2"/>
  <c r="O115" i="2"/>
  <c r="P115" i="2"/>
  <c r="H113" i="2"/>
  <c r="I108" i="2"/>
  <c r="J108" i="2"/>
  <c r="K108" i="2"/>
  <c r="L108" i="2"/>
  <c r="M108" i="2"/>
  <c r="N108" i="2"/>
  <c r="O108" i="2"/>
  <c r="P108" i="2"/>
  <c r="I109" i="2"/>
  <c r="J109" i="2"/>
  <c r="K109" i="2"/>
  <c r="L109" i="2"/>
  <c r="M109" i="2"/>
  <c r="N109" i="2"/>
  <c r="O109" i="2"/>
  <c r="P109" i="2"/>
  <c r="I110" i="2"/>
  <c r="J110" i="2"/>
  <c r="K110" i="2"/>
  <c r="L110" i="2"/>
  <c r="M110" i="2"/>
  <c r="N110" i="2"/>
  <c r="O110" i="2"/>
  <c r="P110" i="2"/>
  <c r="I111" i="2"/>
  <c r="J111" i="2"/>
  <c r="K111" i="2"/>
  <c r="L111" i="2"/>
  <c r="M111" i="2"/>
  <c r="N111" i="2"/>
  <c r="O111" i="2"/>
  <c r="P111" i="2"/>
  <c r="H111" i="2"/>
  <c r="H110" i="2"/>
  <c r="H108" i="2"/>
  <c r="I100" i="2"/>
  <c r="J100" i="2"/>
  <c r="K100" i="2"/>
  <c r="L100" i="2"/>
  <c r="M100" i="2"/>
  <c r="N100" i="2"/>
  <c r="O100" i="2"/>
  <c r="P100" i="2"/>
  <c r="I101" i="2"/>
  <c r="J101" i="2"/>
  <c r="K101" i="2"/>
  <c r="L101" i="2"/>
  <c r="M101" i="2"/>
  <c r="N101" i="2"/>
  <c r="O101" i="2"/>
  <c r="P101" i="2"/>
  <c r="I102" i="2"/>
  <c r="J102" i="2"/>
  <c r="K102" i="2"/>
  <c r="L102" i="2"/>
  <c r="M102" i="2"/>
  <c r="N102" i="2"/>
  <c r="O102" i="2"/>
  <c r="P102" i="2"/>
  <c r="I103" i="2"/>
  <c r="J103" i="2"/>
  <c r="K103" i="2"/>
  <c r="L103" i="2"/>
  <c r="M103" i="2"/>
  <c r="N103" i="2"/>
  <c r="O103" i="2"/>
  <c r="P103" i="2"/>
  <c r="I104" i="2"/>
  <c r="J104" i="2"/>
  <c r="K104" i="2"/>
  <c r="L104" i="2"/>
  <c r="M104" i="2"/>
  <c r="N104" i="2"/>
  <c r="O104" i="2"/>
  <c r="P104" i="2"/>
  <c r="I105" i="2"/>
  <c r="J105" i="2"/>
  <c r="K105" i="2"/>
  <c r="L105" i="2"/>
  <c r="M105" i="2"/>
  <c r="N105" i="2"/>
  <c r="O105" i="2"/>
  <c r="P105" i="2"/>
  <c r="H105" i="2"/>
  <c r="H104" i="2"/>
  <c r="H103" i="2"/>
  <c r="H102" i="2"/>
  <c r="H101" i="2"/>
  <c r="H100" i="2"/>
  <c r="I95" i="2"/>
  <c r="J95" i="2"/>
  <c r="K95" i="2"/>
  <c r="L95" i="2"/>
  <c r="M95" i="2"/>
  <c r="N95" i="2"/>
  <c r="O95" i="2"/>
  <c r="P95" i="2"/>
  <c r="I96" i="2"/>
  <c r="J96" i="2"/>
  <c r="K96" i="2"/>
  <c r="L96" i="2"/>
  <c r="M96" i="2"/>
  <c r="N96" i="2"/>
  <c r="O96" i="2"/>
  <c r="P96" i="2"/>
  <c r="I97" i="2"/>
  <c r="J97" i="2"/>
  <c r="K97" i="2"/>
  <c r="L97" i="2"/>
  <c r="M97" i="2"/>
  <c r="N97" i="2"/>
  <c r="O97" i="2"/>
  <c r="P97" i="2"/>
  <c r="I98" i="2"/>
  <c r="J98" i="2"/>
  <c r="K98" i="2"/>
  <c r="L98" i="2"/>
  <c r="M98" i="2"/>
  <c r="N98" i="2"/>
  <c r="O98" i="2"/>
  <c r="P98" i="2"/>
  <c r="H98" i="2"/>
  <c r="H97" i="2"/>
  <c r="H95" i="2"/>
  <c r="I90" i="2"/>
  <c r="J90" i="2"/>
  <c r="K90" i="2"/>
  <c r="L90" i="2"/>
  <c r="M90" i="2"/>
  <c r="N90" i="2"/>
  <c r="O90" i="2"/>
  <c r="P90" i="2"/>
  <c r="I91" i="2"/>
  <c r="J91" i="2"/>
  <c r="K91" i="2"/>
  <c r="L91" i="2"/>
  <c r="M91" i="2"/>
  <c r="N91" i="2"/>
  <c r="O91" i="2"/>
  <c r="P91" i="2"/>
  <c r="I92" i="2"/>
  <c r="J92" i="2"/>
  <c r="K92" i="2"/>
  <c r="L92" i="2"/>
  <c r="M92" i="2"/>
  <c r="N92" i="2"/>
  <c r="O92" i="2"/>
  <c r="P92" i="2"/>
  <c r="H92" i="2"/>
  <c r="H91" i="2"/>
  <c r="H90" i="2"/>
  <c r="I87" i="2"/>
  <c r="J87" i="2"/>
  <c r="K87" i="2"/>
  <c r="L87" i="2"/>
  <c r="M87" i="2"/>
  <c r="N87" i="2"/>
  <c r="O87" i="2"/>
  <c r="P87" i="2"/>
  <c r="H87" i="2"/>
  <c r="I82" i="2"/>
  <c r="J82" i="2"/>
  <c r="K82" i="2"/>
  <c r="L82" i="2"/>
  <c r="M82" i="2"/>
  <c r="N82" i="2"/>
  <c r="O82" i="2"/>
  <c r="P82" i="2"/>
  <c r="I83" i="2"/>
  <c r="J83" i="2"/>
  <c r="K83" i="2"/>
  <c r="L83" i="2"/>
  <c r="M83" i="2"/>
  <c r="N83" i="2"/>
  <c r="O83" i="2"/>
  <c r="P83" i="2"/>
  <c r="I84" i="2"/>
  <c r="J84" i="2"/>
  <c r="K84" i="2"/>
  <c r="L84" i="2"/>
  <c r="M84" i="2"/>
  <c r="N84" i="2"/>
  <c r="O84" i="2"/>
  <c r="P84" i="2"/>
  <c r="I85" i="2"/>
  <c r="J85" i="2"/>
  <c r="K85" i="2"/>
  <c r="L85" i="2"/>
  <c r="M85" i="2"/>
  <c r="N85" i="2"/>
  <c r="O85" i="2"/>
  <c r="P85" i="2"/>
  <c r="H85" i="2"/>
  <c r="H84" i="2"/>
  <c r="H82" i="2"/>
  <c r="H83" i="2"/>
  <c r="M8" i="2"/>
  <c r="N8" i="2"/>
  <c r="O8" i="2"/>
  <c r="P8" i="2"/>
  <c r="P3" i="2"/>
  <c r="O3" i="2"/>
  <c r="N3" i="2"/>
  <c r="M3" i="2"/>
  <c r="M2" i="2"/>
  <c r="N2" i="2"/>
  <c r="O2" i="2"/>
  <c r="P2" i="2"/>
  <c r="H77" i="2"/>
  <c r="I77" i="2"/>
  <c r="J77" i="2"/>
  <c r="K77" i="2"/>
  <c r="L77" i="2"/>
  <c r="M77" i="2"/>
  <c r="N77" i="2"/>
  <c r="O77" i="2"/>
  <c r="P77" i="2"/>
  <c r="H78" i="2"/>
  <c r="I78" i="2"/>
  <c r="J78" i="2"/>
  <c r="K78" i="2"/>
  <c r="L78" i="2"/>
  <c r="M78" i="2"/>
  <c r="N78" i="2"/>
  <c r="O78" i="2"/>
  <c r="P78" i="2"/>
  <c r="H79" i="2"/>
  <c r="I79" i="2"/>
  <c r="J79" i="2"/>
  <c r="K79" i="2"/>
  <c r="L79" i="2"/>
  <c r="M79" i="2"/>
  <c r="N79" i="2"/>
  <c r="O79" i="2"/>
  <c r="P79" i="2"/>
  <c r="H74" i="2"/>
  <c r="I74" i="2"/>
  <c r="J74" i="2"/>
  <c r="K74" i="2"/>
  <c r="L74" i="2"/>
  <c r="M74" i="2"/>
  <c r="N74" i="2"/>
  <c r="O74" i="2"/>
  <c r="P74" i="2"/>
  <c r="H75" i="2"/>
  <c r="I75" i="2"/>
  <c r="J75" i="2"/>
  <c r="K75" i="2"/>
  <c r="L75" i="2"/>
  <c r="M75" i="2"/>
  <c r="N75" i="2"/>
  <c r="O75" i="2"/>
  <c r="P75" i="2"/>
  <c r="H76" i="2"/>
  <c r="I76" i="2"/>
  <c r="J76" i="2"/>
  <c r="K76" i="2"/>
  <c r="L76" i="2"/>
  <c r="M76" i="2"/>
  <c r="N76" i="2"/>
  <c r="O76" i="2"/>
  <c r="P76" i="2"/>
  <c r="H69" i="2"/>
  <c r="I69" i="2"/>
  <c r="J69" i="2"/>
  <c r="K69" i="2"/>
  <c r="L69" i="2"/>
  <c r="M69" i="2"/>
  <c r="N69" i="2"/>
  <c r="O69" i="2"/>
  <c r="P69" i="2"/>
  <c r="H70" i="2"/>
  <c r="I70" i="2"/>
  <c r="J70" i="2"/>
  <c r="K70" i="2"/>
  <c r="L70" i="2"/>
  <c r="M70" i="2"/>
  <c r="N70" i="2"/>
  <c r="O70" i="2"/>
  <c r="P70" i="2"/>
  <c r="H71" i="2"/>
  <c r="I71" i="2"/>
  <c r="J71" i="2"/>
  <c r="K71" i="2"/>
  <c r="L71" i="2"/>
  <c r="M71" i="2"/>
  <c r="N71" i="2"/>
  <c r="O71" i="2"/>
  <c r="P71" i="2"/>
  <c r="H72" i="2"/>
  <c r="I72" i="2"/>
  <c r="J72" i="2"/>
  <c r="K72" i="2"/>
  <c r="L72" i="2"/>
  <c r="M72" i="2"/>
  <c r="N72" i="2"/>
  <c r="O72" i="2"/>
  <c r="P72" i="2"/>
  <c r="H61" i="2"/>
  <c r="I61" i="2"/>
  <c r="J61" i="2"/>
  <c r="K61" i="2"/>
  <c r="L61" i="2"/>
  <c r="M61" i="2"/>
  <c r="N61" i="2"/>
  <c r="O61" i="2"/>
  <c r="P61" i="2"/>
  <c r="H64" i="2"/>
  <c r="I64" i="2"/>
  <c r="J64" i="2"/>
  <c r="K64" i="2"/>
  <c r="L64" i="2"/>
  <c r="M64" i="2"/>
  <c r="N64" i="2"/>
  <c r="O64" i="2"/>
  <c r="P64" i="2"/>
  <c r="H65" i="2"/>
  <c r="I65" i="2"/>
  <c r="J65" i="2"/>
  <c r="K65" i="2"/>
  <c r="L65" i="2"/>
  <c r="M65" i="2"/>
  <c r="N65" i="2"/>
  <c r="O65" i="2"/>
  <c r="P65" i="2"/>
  <c r="H66" i="2"/>
  <c r="I66" i="2"/>
  <c r="J66" i="2"/>
  <c r="K66" i="2"/>
  <c r="L66" i="2"/>
  <c r="M66" i="2"/>
  <c r="N66" i="2"/>
  <c r="O66" i="2"/>
  <c r="P66" i="2"/>
  <c r="O62" i="2"/>
  <c r="P62" i="2"/>
  <c r="O63" i="2"/>
  <c r="P63" i="2"/>
  <c r="N63" i="2"/>
  <c r="N62" i="2"/>
  <c r="H56" i="2"/>
  <c r="I56" i="2"/>
  <c r="J56" i="2"/>
  <c r="K56" i="2"/>
  <c r="L56" i="2"/>
  <c r="M56" i="2"/>
  <c r="N56" i="2"/>
  <c r="O56" i="2"/>
  <c r="P56" i="2"/>
  <c r="H57" i="2"/>
  <c r="I57" i="2"/>
  <c r="J57" i="2"/>
  <c r="K57" i="2"/>
  <c r="L57" i="2"/>
  <c r="M57" i="2"/>
  <c r="N57" i="2"/>
  <c r="O57" i="2"/>
  <c r="P57" i="2"/>
  <c r="H58" i="2"/>
  <c r="I58" i="2"/>
  <c r="J58" i="2"/>
  <c r="K58" i="2"/>
  <c r="L58" i="2"/>
  <c r="M58" i="2"/>
  <c r="N58" i="2"/>
  <c r="O58" i="2"/>
  <c r="P58" i="2"/>
  <c r="H59" i="2"/>
  <c r="I59" i="2"/>
  <c r="J59" i="2"/>
  <c r="K59" i="2"/>
  <c r="L59" i="2"/>
  <c r="M59" i="2"/>
  <c r="N59" i="2"/>
  <c r="O59" i="2"/>
  <c r="P59" i="2"/>
  <c r="H51" i="2"/>
  <c r="I51" i="2"/>
  <c r="J51" i="2"/>
  <c r="K51" i="2"/>
  <c r="L51" i="2"/>
  <c r="M51" i="2"/>
  <c r="N51" i="2"/>
  <c r="O51" i="2"/>
  <c r="P51" i="2"/>
  <c r="H52" i="2"/>
  <c r="I52" i="2"/>
  <c r="J52" i="2"/>
  <c r="K52" i="2"/>
  <c r="L52" i="2"/>
  <c r="M52" i="2"/>
  <c r="N52" i="2"/>
  <c r="O52" i="2"/>
  <c r="P52" i="2"/>
  <c r="H53" i="2"/>
  <c r="I53" i="2"/>
  <c r="J53" i="2"/>
  <c r="K53" i="2"/>
  <c r="L53" i="2"/>
  <c r="M53" i="2"/>
  <c r="N53" i="2"/>
  <c r="O53" i="2"/>
  <c r="P53" i="2"/>
  <c r="H50" i="2"/>
  <c r="I50" i="2"/>
  <c r="J50" i="2"/>
  <c r="K50" i="2"/>
  <c r="L50" i="2"/>
  <c r="M50" i="2"/>
  <c r="N50" i="2"/>
  <c r="O50" i="2"/>
  <c r="P50" i="2"/>
  <c r="H49" i="2"/>
  <c r="I49" i="2"/>
  <c r="J49" i="2"/>
  <c r="K49" i="2"/>
  <c r="L49" i="2"/>
  <c r="M49" i="2"/>
  <c r="N49" i="2"/>
  <c r="O49" i="2"/>
  <c r="P49" i="2"/>
  <c r="O35" i="2"/>
  <c r="H35" i="2"/>
  <c r="I35" i="2"/>
  <c r="J35" i="2"/>
  <c r="K35" i="2"/>
  <c r="L35" i="2"/>
  <c r="M35" i="2"/>
  <c r="N35" i="2"/>
  <c r="P35" i="2"/>
  <c r="H48" i="2"/>
  <c r="I48" i="2"/>
  <c r="J48" i="2"/>
  <c r="K48" i="2"/>
  <c r="L48" i="2"/>
  <c r="M48" i="2"/>
  <c r="N48" i="2"/>
  <c r="O48" i="2"/>
  <c r="P48" i="2"/>
  <c r="H43" i="2"/>
  <c r="I43" i="2"/>
  <c r="J43" i="2"/>
  <c r="K43" i="2"/>
  <c r="L43" i="2"/>
  <c r="M43" i="2"/>
  <c r="N43" i="2"/>
  <c r="O43" i="2"/>
  <c r="P43" i="2"/>
  <c r="H44" i="2"/>
  <c r="I44" i="2"/>
  <c r="J44" i="2"/>
  <c r="K44" i="2"/>
  <c r="L44" i="2"/>
  <c r="M44" i="2"/>
  <c r="N44" i="2"/>
  <c r="O44" i="2"/>
  <c r="P44" i="2"/>
  <c r="H45" i="2"/>
  <c r="I45" i="2"/>
  <c r="J45" i="2"/>
  <c r="K45" i="2"/>
  <c r="L45" i="2"/>
  <c r="M45" i="2"/>
  <c r="N45" i="2"/>
  <c r="O45" i="2"/>
  <c r="P45" i="2"/>
  <c r="H46" i="2"/>
  <c r="I46" i="2"/>
  <c r="J46" i="2"/>
  <c r="K46" i="2"/>
  <c r="L46" i="2"/>
  <c r="M46" i="2"/>
  <c r="N46" i="2"/>
  <c r="O46" i="2"/>
  <c r="P46" i="2"/>
  <c r="H38" i="2"/>
  <c r="I38" i="2"/>
  <c r="J38" i="2"/>
  <c r="K38" i="2"/>
  <c r="L38" i="2"/>
  <c r="M38" i="2"/>
  <c r="N38" i="2"/>
  <c r="O38" i="2"/>
  <c r="P38" i="2"/>
  <c r="H39" i="2"/>
  <c r="I39" i="2"/>
  <c r="J39" i="2"/>
  <c r="K39" i="2"/>
  <c r="L39" i="2"/>
  <c r="M39" i="2"/>
  <c r="N39" i="2"/>
  <c r="O39" i="2"/>
  <c r="P39" i="2"/>
  <c r="H40" i="2"/>
  <c r="I40" i="2"/>
  <c r="J40" i="2"/>
  <c r="K40" i="2"/>
  <c r="L40" i="2"/>
  <c r="M40" i="2"/>
  <c r="N40" i="2"/>
  <c r="O40" i="2"/>
  <c r="P40" i="2"/>
  <c r="P37" i="2"/>
  <c r="O37" i="2"/>
  <c r="N37" i="2"/>
  <c r="M37" i="2"/>
  <c r="L37" i="2"/>
  <c r="K37" i="2"/>
  <c r="J37" i="2"/>
  <c r="I37" i="2"/>
  <c r="H37" i="2"/>
  <c r="P36" i="2"/>
  <c r="O36" i="2"/>
  <c r="N36" i="2"/>
  <c r="M36" i="2"/>
  <c r="L36" i="2"/>
  <c r="K36" i="2"/>
  <c r="J36" i="2"/>
  <c r="I36" i="2"/>
  <c r="H36" i="2"/>
  <c r="H30" i="2"/>
  <c r="I30" i="2"/>
  <c r="J30" i="2"/>
  <c r="K30" i="2"/>
  <c r="L30" i="2"/>
  <c r="M30" i="2"/>
  <c r="N30" i="2"/>
  <c r="O30" i="2"/>
  <c r="P30" i="2"/>
  <c r="H31" i="2"/>
  <c r="I31" i="2"/>
  <c r="J31" i="2"/>
  <c r="K31" i="2"/>
  <c r="L31" i="2"/>
  <c r="M31" i="2"/>
  <c r="N31" i="2"/>
  <c r="O31" i="2"/>
  <c r="P31" i="2"/>
  <c r="H32" i="2"/>
  <c r="I32" i="2"/>
  <c r="J32" i="2"/>
  <c r="K32" i="2"/>
  <c r="L32" i="2"/>
  <c r="M32" i="2"/>
  <c r="N32" i="2"/>
  <c r="O32" i="2"/>
  <c r="P32" i="2"/>
  <c r="H33" i="2"/>
  <c r="I33" i="2"/>
  <c r="J33" i="2"/>
  <c r="K33" i="2"/>
  <c r="L33" i="2"/>
  <c r="M33" i="2"/>
  <c r="N33" i="2"/>
  <c r="O33" i="2"/>
  <c r="P33" i="2"/>
  <c r="H22" i="2"/>
  <c r="I22" i="2"/>
  <c r="J22" i="2"/>
  <c r="K22" i="2"/>
  <c r="L22" i="2"/>
  <c r="M22" i="2"/>
  <c r="N22" i="2"/>
  <c r="O22" i="2"/>
  <c r="P22" i="2"/>
  <c r="H23" i="2"/>
  <c r="I23" i="2"/>
  <c r="J23" i="2"/>
  <c r="K23" i="2"/>
  <c r="L23" i="2"/>
  <c r="M23" i="2"/>
  <c r="N23" i="2"/>
  <c r="O23" i="2"/>
  <c r="P23" i="2"/>
  <c r="H24" i="2"/>
  <c r="I24" i="2"/>
  <c r="J24" i="2"/>
  <c r="K24" i="2"/>
  <c r="L24" i="2"/>
  <c r="M24" i="2"/>
  <c r="N24" i="2"/>
  <c r="O24" i="2"/>
  <c r="P24" i="2"/>
  <c r="H25" i="2"/>
  <c r="I25" i="2"/>
  <c r="J25" i="2"/>
  <c r="K25" i="2"/>
  <c r="L25" i="2"/>
  <c r="M25" i="2"/>
  <c r="N25" i="2"/>
  <c r="O25" i="2"/>
  <c r="P25" i="2"/>
  <c r="H26" i="2"/>
  <c r="I26" i="2"/>
  <c r="J26" i="2"/>
  <c r="K26" i="2"/>
  <c r="L26" i="2"/>
  <c r="M26" i="2"/>
  <c r="N26" i="2"/>
  <c r="O26" i="2"/>
  <c r="P26" i="2"/>
  <c r="H27" i="2"/>
  <c r="I27" i="2"/>
  <c r="J27" i="2"/>
  <c r="K27" i="2"/>
  <c r="L27" i="2"/>
  <c r="M27" i="2"/>
  <c r="N27" i="2"/>
  <c r="O27" i="2"/>
  <c r="P27" i="2"/>
  <c r="H17" i="2"/>
  <c r="I17" i="2"/>
  <c r="J17" i="2"/>
  <c r="K17" i="2"/>
  <c r="L17" i="2"/>
  <c r="M17" i="2"/>
  <c r="N17" i="2"/>
  <c r="O17" i="2"/>
  <c r="P17" i="2"/>
  <c r="H18" i="2"/>
  <c r="I18" i="2"/>
  <c r="J18" i="2"/>
  <c r="K18" i="2"/>
  <c r="L18" i="2"/>
  <c r="M18" i="2"/>
  <c r="N18" i="2"/>
  <c r="O18" i="2"/>
  <c r="P18" i="2"/>
  <c r="H19" i="2"/>
  <c r="I19" i="2"/>
  <c r="J19" i="2"/>
  <c r="K19" i="2"/>
  <c r="L19" i="2"/>
  <c r="M19" i="2"/>
  <c r="N19" i="2"/>
  <c r="O19" i="2"/>
  <c r="P19" i="2"/>
  <c r="H20" i="2"/>
  <c r="I20" i="2"/>
  <c r="J20" i="2"/>
  <c r="K20" i="2"/>
  <c r="L20" i="2"/>
  <c r="M20" i="2"/>
  <c r="N20" i="2"/>
  <c r="O20" i="2"/>
  <c r="P20" i="2"/>
  <c r="X33" i="8" l="1"/>
  <c r="U33" i="8"/>
  <c r="AA33" i="8"/>
  <c r="Y33" i="8"/>
  <c r="AG33" i="8" s="1"/>
  <c r="T33" i="8"/>
  <c r="Z33" i="8"/>
  <c r="AH33" i="8" s="1"/>
  <c r="W33" i="8"/>
  <c r="AE33" i="8" s="1"/>
  <c r="V33" i="8"/>
  <c r="AD33" i="8" s="1"/>
  <c r="X50" i="8"/>
  <c r="Z50" i="8"/>
  <c r="AH50" i="8" s="1"/>
  <c r="Y50" i="8"/>
  <c r="AG50" i="8" s="1"/>
  <c r="V50" i="8"/>
  <c r="AD50" i="8" s="1"/>
  <c r="W50" i="8"/>
  <c r="AE50" i="8" s="1"/>
  <c r="U50" i="8"/>
  <c r="T50" i="8"/>
  <c r="AB50" i="8" s="1"/>
  <c r="AA50" i="8"/>
  <c r="AI50" i="8" s="1"/>
  <c r="AA102" i="8"/>
  <c r="V102" i="8"/>
  <c r="AD102" i="8" s="1"/>
  <c r="U102" i="8"/>
  <c r="W102" i="8"/>
  <c r="AE102" i="8" s="1"/>
  <c r="T102" i="8"/>
  <c r="Z102" i="8"/>
  <c r="Y102" i="8"/>
  <c r="AG102" i="8" s="1"/>
  <c r="X102" i="8"/>
  <c r="AF102" i="8" s="1"/>
  <c r="AA101" i="8"/>
  <c r="V101" i="8"/>
  <c r="AD101" i="8" s="1"/>
  <c r="Z101" i="8"/>
  <c r="Y101" i="8"/>
  <c r="W101" i="8"/>
  <c r="AE101" i="8" s="1"/>
  <c r="U101" i="8"/>
  <c r="T101" i="8"/>
  <c r="AB101" i="8" s="1"/>
  <c r="X101" i="8"/>
  <c r="AF101" i="8" s="1"/>
  <c r="AA180" i="8"/>
  <c r="V180" i="8"/>
  <c r="W180" i="8"/>
  <c r="U180" i="8"/>
  <c r="AC180" i="8" s="1"/>
  <c r="X180" i="8"/>
  <c r="AF180" i="8" s="1"/>
  <c r="T180" i="8"/>
  <c r="Z180" i="8"/>
  <c r="AH180" i="8" s="1"/>
  <c r="Y180" i="8"/>
  <c r="AG180" i="8" s="1"/>
  <c r="AA179" i="8"/>
  <c r="V179" i="8"/>
  <c r="Y179" i="8"/>
  <c r="AG179" i="8" s="1"/>
  <c r="T179" i="8"/>
  <c r="Z179" i="8"/>
  <c r="AH179" i="8" s="1"/>
  <c r="X179" i="8"/>
  <c r="U179" i="8"/>
  <c r="AC179" i="8" s="1"/>
  <c r="W179" i="8"/>
  <c r="AE179" i="8" s="1"/>
  <c r="AA245" i="8"/>
  <c r="V245" i="8"/>
  <c r="AD245" i="8" s="1"/>
  <c r="Y245" i="8"/>
  <c r="X245" i="8"/>
  <c r="AF245" i="8" s="1"/>
  <c r="W245" i="8"/>
  <c r="AE245" i="8" s="1"/>
  <c r="U245" i="8"/>
  <c r="Z245" i="8"/>
  <c r="AH245" i="8" s="1"/>
  <c r="T245" i="8"/>
  <c r="AA244" i="8"/>
  <c r="V244" i="8"/>
  <c r="Y244" i="8"/>
  <c r="W244" i="8"/>
  <c r="AE244" i="8" s="1"/>
  <c r="U244" i="8"/>
  <c r="AC244" i="8" s="1"/>
  <c r="T244" i="8"/>
  <c r="Z244" i="8"/>
  <c r="AH244" i="8" s="1"/>
  <c r="X244" i="8"/>
  <c r="AB80" i="8"/>
  <c r="AB80" i="15"/>
  <c r="AB119" i="15"/>
  <c r="AB119" i="8"/>
  <c r="X45" i="8"/>
  <c r="AF45" i="8" s="1"/>
  <c r="Y45" i="8"/>
  <c r="V45" i="8"/>
  <c r="AD45" i="8" s="1"/>
  <c r="U45" i="8"/>
  <c r="AA45" i="8"/>
  <c r="Z45" i="8"/>
  <c r="AH45" i="8" s="1"/>
  <c r="W45" i="8"/>
  <c r="T45" i="8"/>
  <c r="X72" i="8"/>
  <c r="Z72" i="8"/>
  <c r="W72" i="8"/>
  <c r="AE72" i="8" s="1"/>
  <c r="V72" i="8"/>
  <c r="T72" i="8"/>
  <c r="AA72" i="8"/>
  <c r="AI72" i="8" s="1"/>
  <c r="Y72" i="8"/>
  <c r="U72" i="8"/>
  <c r="AC72" i="8" s="1"/>
  <c r="AA124" i="8"/>
  <c r="AI124" i="8" s="1"/>
  <c r="V124" i="8"/>
  <c r="W124" i="8"/>
  <c r="AE124" i="8" s="1"/>
  <c r="Z124" i="8"/>
  <c r="AH124" i="8" s="1"/>
  <c r="Y124" i="8"/>
  <c r="X124" i="8"/>
  <c r="T124" i="8"/>
  <c r="U124" i="8"/>
  <c r="AC124" i="8" s="1"/>
  <c r="AA123" i="8"/>
  <c r="AI123" i="8" s="1"/>
  <c r="V123" i="8"/>
  <c r="T123" i="8"/>
  <c r="AB123" i="8" s="1"/>
  <c r="Y123" i="8"/>
  <c r="AG123" i="8" s="1"/>
  <c r="X123" i="8"/>
  <c r="U123" i="8"/>
  <c r="Z123" i="8"/>
  <c r="W123" i="8"/>
  <c r="AE123" i="8" s="1"/>
  <c r="AA150" i="8"/>
  <c r="AI150" i="8" s="1"/>
  <c r="V150" i="8"/>
  <c r="W150" i="8"/>
  <c r="AE150" i="8" s="1"/>
  <c r="Z150" i="8"/>
  <c r="X150" i="8"/>
  <c r="U150" i="8"/>
  <c r="AC150" i="8" s="1"/>
  <c r="T150" i="8"/>
  <c r="Y150" i="8"/>
  <c r="AG150" i="8" s="1"/>
  <c r="AA149" i="8"/>
  <c r="AI149" i="8" s="1"/>
  <c r="V149" i="8"/>
  <c r="T149" i="8"/>
  <c r="AB149" i="8" s="1"/>
  <c r="Y149" i="8"/>
  <c r="AG149" i="8" s="1"/>
  <c r="X149" i="8"/>
  <c r="Z149" i="8"/>
  <c r="AH149" i="8" s="1"/>
  <c r="W149" i="8"/>
  <c r="AE149" i="8" s="1"/>
  <c r="U149" i="8"/>
  <c r="AA167" i="8"/>
  <c r="V167" i="8"/>
  <c r="W167" i="8"/>
  <c r="AE167" i="8" s="1"/>
  <c r="U167" i="8"/>
  <c r="AC167" i="8" s="1"/>
  <c r="T167" i="8"/>
  <c r="Z167" i="8"/>
  <c r="X167" i="8"/>
  <c r="Y167" i="8"/>
  <c r="AG167" i="8" s="1"/>
  <c r="AA176" i="8"/>
  <c r="V176" i="8"/>
  <c r="AD176" i="8" s="1"/>
  <c r="W176" i="8"/>
  <c r="AE176" i="8" s="1"/>
  <c r="Z176" i="8"/>
  <c r="AH176" i="8" s="1"/>
  <c r="U176" i="8"/>
  <c r="T176" i="8"/>
  <c r="Y176" i="8"/>
  <c r="X176" i="8"/>
  <c r="AA175" i="8"/>
  <c r="V175" i="8"/>
  <c r="T175" i="8"/>
  <c r="AB175" i="8" s="1"/>
  <c r="Y175" i="8"/>
  <c r="AG175" i="8" s="1"/>
  <c r="X175" i="8"/>
  <c r="Z175" i="8"/>
  <c r="AH175" i="8" s="1"/>
  <c r="W175" i="8"/>
  <c r="AE175" i="8" s="1"/>
  <c r="U175" i="8"/>
  <c r="AA335" i="8"/>
  <c r="AI335" i="8" s="1"/>
  <c r="W335" i="8"/>
  <c r="V335" i="8"/>
  <c r="AD335" i="8" s="1"/>
  <c r="U335" i="8"/>
  <c r="AC335" i="8" s="1"/>
  <c r="Z335" i="8"/>
  <c r="Y335" i="8"/>
  <c r="T335" i="8"/>
  <c r="X335" i="8"/>
  <c r="AF335" i="8" s="1"/>
  <c r="AA336" i="8"/>
  <c r="W336" i="8"/>
  <c r="V336" i="8"/>
  <c r="AD336" i="8" s="1"/>
  <c r="Z336" i="8"/>
  <c r="X336" i="8"/>
  <c r="AF336" i="8" s="1"/>
  <c r="U336" i="8"/>
  <c r="AC336" i="8" s="1"/>
  <c r="T336" i="8"/>
  <c r="Y336" i="8"/>
  <c r="AG336" i="8" s="1"/>
  <c r="AA358" i="8"/>
  <c r="W358" i="8"/>
  <c r="V358" i="8"/>
  <c r="AD358" i="8" s="1"/>
  <c r="Z358" i="8"/>
  <c r="AH358" i="8" s="1"/>
  <c r="Y358" i="8"/>
  <c r="X358" i="8"/>
  <c r="AF358" i="8" s="1"/>
  <c r="U358" i="8"/>
  <c r="T358" i="8"/>
  <c r="AA357" i="8"/>
  <c r="W357" i="8"/>
  <c r="V357" i="8"/>
  <c r="AD357" i="8" s="1"/>
  <c r="Y357" i="8"/>
  <c r="AG357" i="8" s="1"/>
  <c r="X357" i="8"/>
  <c r="AF357" i="8" s="1"/>
  <c r="U357" i="8"/>
  <c r="AC357" i="8" s="1"/>
  <c r="T357" i="8"/>
  <c r="Z357" i="8"/>
  <c r="AH357" i="8" s="1"/>
  <c r="AI88" i="8"/>
  <c r="AB89" i="8"/>
  <c r="X71" i="8"/>
  <c r="AF71" i="8" s="1"/>
  <c r="Y71" i="8"/>
  <c r="V71" i="8"/>
  <c r="U71" i="8"/>
  <c r="AC71" i="8" s="1"/>
  <c r="T71" i="8"/>
  <c r="W71" i="8"/>
  <c r="AE71" i="8" s="1"/>
  <c r="AA71" i="8"/>
  <c r="AI71" i="8" s="1"/>
  <c r="Z71" i="8"/>
  <c r="AA98" i="8"/>
  <c r="AI98" i="8" s="1"/>
  <c r="V98" i="8"/>
  <c r="AD98" i="8" s="1"/>
  <c r="Z98" i="8"/>
  <c r="Y98" i="8"/>
  <c r="AG98" i="8" s="1"/>
  <c r="X98" i="8"/>
  <c r="W98" i="8"/>
  <c r="AE98" i="8" s="1"/>
  <c r="U98" i="8"/>
  <c r="AC98" i="8" s="1"/>
  <c r="T98" i="8"/>
  <c r="AA97" i="8"/>
  <c r="AI97" i="8" s="1"/>
  <c r="V97" i="8"/>
  <c r="X97" i="8"/>
  <c r="AF97" i="8" s="1"/>
  <c r="U97" i="8"/>
  <c r="AC97" i="8" s="1"/>
  <c r="T97" i="8"/>
  <c r="Z97" i="8"/>
  <c r="AH97" i="8" s="1"/>
  <c r="Y97" i="8"/>
  <c r="AG97" i="8" s="1"/>
  <c r="W97" i="8"/>
  <c r="AA189" i="8"/>
  <c r="AI189" i="8" s="1"/>
  <c r="V189" i="8"/>
  <c r="W189" i="8"/>
  <c r="Z189" i="8"/>
  <c r="AH189" i="8" s="1"/>
  <c r="X189" i="8"/>
  <c r="AF189" i="8" s="1"/>
  <c r="U189" i="8"/>
  <c r="AC189" i="8" s="1"/>
  <c r="T189" i="8"/>
  <c r="Y189" i="8"/>
  <c r="V188" i="8"/>
  <c r="AD188" i="8" s="1"/>
  <c r="T188" i="8"/>
  <c r="Y188" i="8"/>
  <c r="AA188" i="8"/>
  <c r="X188" i="8"/>
  <c r="AF188" i="8" s="1"/>
  <c r="Z188" i="8"/>
  <c r="AH188" i="8" s="1"/>
  <c r="U188" i="8"/>
  <c r="AC188" i="8" s="1"/>
  <c r="W188" i="8"/>
  <c r="AA193" i="8"/>
  <c r="AI193" i="8" s="1"/>
  <c r="V193" i="8"/>
  <c r="W193" i="8"/>
  <c r="U193" i="8"/>
  <c r="AC193" i="8" s="1"/>
  <c r="Y193" i="8"/>
  <c r="X193" i="8"/>
  <c r="AF193" i="8" s="1"/>
  <c r="T193" i="8"/>
  <c r="Z193" i="8"/>
  <c r="AA192" i="8"/>
  <c r="AI192" i="8" s="1"/>
  <c r="V192" i="8"/>
  <c r="Y192" i="8"/>
  <c r="AG192" i="8" s="1"/>
  <c r="T192" i="8"/>
  <c r="AB192" i="8" s="1"/>
  <c r="Z192" i="8"/>
  <c r="AH192" i="8" s="1"/>
  <c r="W192" i="8"/>
  <c r="AE192" i="8" s="1"/>
  <c r="U192" i="8"/>
  <c r="X192" i="8"/>
  <c r="AA241" i="8"/>
  <c r="AI241" i="8" s="1"/>
  <c r="V241" i="8"/>
  <c r="AD241" i="8" s="1"/>
  <c r="W241" i="8"/>
  <c r="T241" i="8"/>
  <c r="Z241" i="8"/>
  <c r="Y241" i="8"/>
  <c r="AG241" i="8" s="1"/>
  <c r="X241" i="8"/>
  <c r="AF241" i="8" s="1"/>
  <c r="U241" i="8"/>
  <c r="AA240" i="8"/>
  <c r="AI240" i="8" s="1"/>
  <c r="V240" i="8"/>
  <c r="AD240" i="8" s="1"/>
  <c r="T240" i="8"/>
  <c r="Z240" i="8"/>
  <c r="AH240" i="8" s="1"/>
  <c r="Y240" i="8"/>
  <c r="X240" i="8"/>
  <c r="AF240" i="8" s="1"/>
  <c r="W240" i="8"/>
  <c r="AE240" i="8" s="1"/>
  <c r="U240" i="8"/>
  <c r="AA293" i="8"/>
  <c r="AI293" i="8" s="1"/>
  <c r="V293" i="8"/>
  <c r="W293" i="8"/>
  <c r="T293" i="8"/>
  <c r="Z293" i="8"/>
  <c r="AH293" i="8" s="1"/>
  <c r="U293" i="8"/>
  <c r="AC293" i="8" s="1"/>
  <c r="Y293" i="8"/>
  <c r="AG293" i="8" s="1"/>
  <c r="X293" i="8"/>
  <c r="AA292" i="8"/>
  <c r="AI292" i="8" s="1"/>
  <c r="V292" i="8"/>
  <c r="AD292" i="8" s="1"/>
  <c r="T292" i="8"/>
  <c r="Z292" i="8"/>
  <c r="AH292" i="8" s="1"/>
  <c r="Y292" i="8"/>
  <c r="X292" i="8"/>
  <c r="AF292" i="8" s="1"/>
  <c r="W292" i="8"/>
  <c r="AE292" i="8" s="1"/>
  <c r="U292" i="8"/>
  <c r="AC292" i="8" s="1"/>
  <c r="AA309" i="8"/>
  <c r="AI309" i="8" s="1"/>
  <c r="V309" i="8"/>
  <c r="Y309" i="8"/>
  <c r="W309" i="8"/>
  <c r="AE309" i="8" s="1"/>
  <c r="U309" i="8"/>
  <c r="T309" i="8"/>
  <c r="Z309" i="8"/>
  <c r="AH309" i="8" s="1"/>
  <c r="X309" i="8"/>
  <c r="AA345" i="8"/>
  <c r="AI345" i="8" s="1"/>
  <c r="W345" i="8"/>
  <c r="AE345" i="8" s="1"/>
  <c r="V345" i="8"/>
  <c r="X345" i="8"/>
  <c r="AF345" i="8" s="1"/>
  <c r="U345" i="8"/>
  <c r="T345" i="8"/>
  <c r="Z345" i="8"/>
  <c r="AH345" i="8" s="1"/>
  <c r="Y345" i="8"/>
  <c r="AA344" i="8"/>
  <c r="AI344" i="8" s="1"/>
  <c r="W344" i="8"/>
  <c r="AE344" i="8" s="1"/>
  <c r="V344" i="8"/>
  <c r="Z344" i="8"/>
  <c r="AH344" i="8" s="1"/>
  <c r="Y344" i="8"/>
  <c r="X344" i="8"/>
  <c r="AF344" i="8" s="1"/>
  <c r="U344" i="8"/>
  <c r="AC344" i="8" s="1"/>
  <c r="T344" i="8"/>
  <c r="K89" i="8"/>
  <c r="J89" i="8"/>
  <c r="H89" i="8"/>
  <c r="I89" i="8"/>
  <c r="G89" i="8"/>
  <c r="F89" i="8"/>
  <c r="E89" i="8"/>
  <c r="D89" i="8"/>
  <c r="AB81" i="8"/>
  <c r="AB81" i="15"/>
  <c r="AB106" i="8"/>
  <c r="AB106" i="15"/>
  <c r="X46" i="8"/>
  <c r="AF46" i="8" s="1"/>
  <c r="Z46" i="8"/>
  <c r="AH46" i="8" s="1"/>
  <c r="W46" i="8"/>
  <c r="AE46" i="8" s="1"/>
  <c r="V46" i="8"/>
  <c r="T46" i="8"/>
  <c r="AB46" i="8" s="1"/>
  <c r="U46" i="8"/>
  <c r="Y46" i="8"/>
  <c r="AA46" i="8"/>
  <c r="X36" i="8"/>
  <c r="AF36" i="8" s="1"/>
  <c r="V36" i="8"/>
  <c r="AD36" i="8" s="1"/>
  <c r="T36" i="8"/>
  <c r="Z36" i="8"/>
  <c r="AA36" i="8"/>
  <c r="AI36" i="8" s="1"/>
  <c r="Y36" i="8"/>
  <c r="W36" i="8"/>
  <c r="U36" i="8"/>
  <c r="AC36" i="8" s="1"/>
  <c r="X59" i="8"/>
  <c r="AF59" i="8" s="1"/>
  <c r="U59" i="8"/>
  <c r="AC59" i="8" s="1"/>
  <c r="AA59" i="8"/>
  <c r="Y59" i="8"/>
  <c r="Z59" i="8"/>
  <c r="AH59" i="8" s="1"/>
  <c r="W59" i="8"/>
  <c r="AE59" i="8" s="1"/>
  <c r="V59" i="8"/>
  <c r="T59" i="8"/>
  <c r="T85" i="8"/>
  <c r="T84" i="8"/>
  <c r="U85" i="8" s="1"/>
  <c r="AC85" i="8" s="1"/>
  <c r="U84" i="8"/>
  <c r="AC84" i="8" s="1"/>
  <c r="AA111" i="8"/>
  <c r="AI111" i="8" s="1"/>
  <c r="V111" i="8"/>
  <c r="AD111" i="8" s="1"/>
  <c r="Z111" i="8"/>
  <c r="AH111" i="8" s="1"/>
  <c r="Y111" i="8"/>
  <c r="W111" i="8"/>
  <c r="AE111" i="8" s="1"/>
  <c r="X111" i="8"/>
  <c r="U111" i="8"/>
  <c r="T111" i="8"/>
  <c r="AA110" i="8"/>
  <c r="AI110" i="8" s="1"/>
  <c r="V110" i="8"/>
  <c r="AD110" i="8" s="1"/>
  <c r="X110" i="8"/>
  <c r="AF110" i="8" s="1"/>
  <c r="Z110" i="8"/>
  <c r="Y110" i="8"/>
  <c r="AG110" i="8" s="1"/>
  <c r="W110" i="8"/>
  <c r="U110" i="8"/>
  <c r="T110" i="8"/>
  <c r="AA206" i="8"/>
  <c r="V206" i="8"/>
  <c r="AD206" i="8" s="1"/>
  <c r="W206" i="8"/>
  <c r="U206" i="8"/>
  <c r="Z206" i="8"/>
  <c r="AH206" i="8" s="1"/>
  <c r="Y206" i="8"/>
  <c r="AG206" i="8" s="1"/>
  <c r="X206" i="8"/>
  <c r="T206" i="8"/>
  <c r="AA205" i="8"/>
  <c r="V205" i="8"/>
  <c r="AD205" i="8" s="1"/>
  <c r="Y205" i="8"/>
  <c r="T205" i="8"/>
  <c r="X205" i="8"/>
  <c r="AF205" i="8" s="1"/>
  <c r="W205" i="8"/>
  <c r="U205" i="8"/>
  <c r="AC205" i="8" s="1"/>
  <c r="Z205" i="8"/>
  <c r="AH205" i="8" s="1"/>
  <c r="AA280" i="8"/>
  <c r="V280" i="8"/>
  <c r="AD280" i="8" s="1"/>
  <c r="W280" i="8"/>
  <c r="T280" i="8"/>
  <c r="Z280" i="8"/>
  <c r="AH280" i="8" s="1"/>
  <c r="X280" i="8"/>
  <c r="AF280" i="8" s="1"/>
  <c r="U280" i="8"/>
  <c r="AC280" i="8" s="1"/>
  <c r="Y280" i="8"/>
  <c r="AG280" i="8" s="1"/>
  <c r="AA279" i="8"/>
  <c r="AI279" i="8" s="1"/>
  <c r="V279" i="8"/>
  <c r="AD279" i="8" s="1"/>
  <c r="T279" i="8"/>
  <c r="Z279" i="8"/>
  <c r="Y279" i="8"/>
  <c r="AG279" i="8" s="1"/>
  <c r="X279" i="8"/>
  <c r="AF279" i="8" s="1"/>
  <c r="W279" i="8"/>
  <c r="U279" i="8"/>
  <c r="AC279" i="8" s="1"/>
  <c r="AA305" i="8"/>
  <c r="AI305" i="8" s="1"/>
  <c r="V305" i="8"/>
  <c r="AD305" i="8" s="1"/>
  <c r="T305" i="8"/>
  <c r="Z305" i="8"/>
  <c r="Y305" i="8"/>
  <c r="AG305" i="8" s="1"/>
  <c r="X305" i="8"/>
  <c r="AF305" i="8" s="1"/>
  <c r="W305" i="8"/>
  <c r="U305" i="8"/>
  <c r="AC305" i="8" s="1"/>
  <c r="AA331" i="8"/>
  <c r="W331" i="8"/>
  <c r="AE331" i="8" s="1"/>
  <c r="V331" i="8"/>
  <c r="Y331" i="8"/>
  <c r="U331" i="8"/>
  <c r="AC331" i="8" s="1"/>
  <c r="T331" i="8"/>
  <c r="X331" i="8"/>
  <c r="Z331" i="8"/>
  <c r="AH331" i="8" s="1"/>
  <c r="AA361" i="8"/>
  <c r="AI361" i="8" s="1"/>
  <c r="W361" i="8"/>
  <c r="AE361" i="8" s="1"/>
  <c r="V361" i="8"/>
  <c r="AD361" i="8" s="1"/>
  <c r="U361" i="8"/>
  <c r="T361" i="8"/>
  <c r="AB361" i="8" s="1"/>
  <c r="Z361" i="8"/>
  <c r="AH361" i="8" s="1"/>
  <c r="Y361" i="8"/>
  <c r="X361" i="8"/>
  <c r="AB86" i="15"/>
  <c r="AB86" i="8"/>
  <c r="AB99" i="8"/>
  <c r="AB99" i="15"/>
  <c r="AH89" i="8"/>
  <c r="AA136" i="8"/>
  <c r="V136" i="8"/>
  <c r="T136" i="8"/>
  <c r="Y136" i="8"/>
  <c r="X136" i="8"/>
  <c r="AF136" i="8" s="1"/>
  <c r="W136" i="8"/>
  <c r="AE136" i="8" s="1"/>
  <c r="U136" i="8"/>
  <c r="Z136" i="8"/>
  <c r="AH136" i="8" s="1"/>
  <c r="AA284" i="8"/>
  <c r="AI284" i="8" s="1"/>
  <c r="V284" i="8"/>
  <c r="Y284" i="8"/>
  <c r="AG284" i="8" s="1"/>
  <c r="X284" i="8"/>
  <c r="W284" i="8"/>
  <c r="AE284" i="8" s="1"/>
  <c r="U284" i="8"/>
  <c r="Z284" i="8"/>
  <c r="T284" i="8"/>
  <c r="AB284" i="8" s="1"/>
  <c r="AA296" i="8"/>
  <c r="V296" i="8"/>
  <c r="Y296" i="8"/>
  <c r="AG296" i="8" s="1"/>
  <c r="W296" i="8"/>
  <c r="AE296" i="8" s="1"/>
  <c r="U296" i="8"/>
  <c r="AC296" i="8" s="1"/>
  <c r="T296" i="8"/>
  <c r="X296" i="8"/>
  <c r="Z296" i="8"/>
  <c r="AH296" i="8" s="1"/>
  <c r="X24" i="8"/>
  <c r="AF24" i="8" s="1"/>
  <c r="Z24" i="8"/>
  <c r="Y24" i="8"/>
  <c r="AG24" i="8" s="1"/>
  <c r="V24" i="8"/>
  <c r="AD24" i="8" s="1"/>
  <c r="AA24" i="8"/>
  <c r="AI24" i="8" s="1"/>
  <c r="W24" i="8"/>
  <c r="U24" i="8"/>
  <c r="T24" i="8"/>
  <c r="AB24" i="8" s="1"/>
  <c r="X37" i="8"/>
  <c r="AF37" i="8" s="1"/>
  <c r="W37" i="8"/>
  <c r="U37" i="8"/>
  <c r="AC37" i="8" s="1"/>
  <c r="T37" i="8"/>
  <c r="AA37" i="8"/>
  <c r="AI37" i="8" s="1"/>
  <c r="V37" i="8"/>
  <c r="Z37" i="8"/>
  <c r="Y37" i="8"/>
  <c r="AG37" i="8" s="1"/>
  <c r="X58" i="8"/>
  <c r="T58" i="8"/>
  <c r="AA58" i="8"/>
  <c r="AI58" i="8" s="1"/>
  <c r="Z58" i="8"/>
  <c r="AH58" i="8" s="1"/>
  <c r="W58" i="8"/>
  <c r="AE58" i="8" s="1"/>
  <c r="Y58" i="8"/>
  <c r="V58" i="8"/>
  <c r="U58" i="8"/>
  <c r="AC58" i="8" s="1"/>
  <c r="AA163" i="8"/>
  <c r="V163" i="8"/>
  <c r="W163" i="8"/>
  <c r="AE163" i="8" s="1"/>
  <c r="Z163" i="8"/>
  <c r="AH163" i="8" s="1"/>
  <c r="T163" i="8"/>
  <c r="Y163" i="8"/>
  <c r="AG163" i="8" s="1"/>
  <c r="X163" i="8"/>
  <c r="U163" i="8"/>
  <c r="AC163" i="8" s="1"/>
  <c r="AA162" i="8"/>
  <c r="AI162" i="8" s="1"/>
  <c r="V162" i="8"/>
  <c r="T162" i="8"/>
  <c r="Y162" i="8"/>
  <c r="X162" i="8"/>
  <c r="AF162" i="8" s="1"/>
  <c r="Z162" i="8"/>
  <c r="W162" i="8"/>
  <c r="AE162" i="8" s="1"/>
  <c r="U162" i="8"/>
  <c r="AC162" i="8" s="1"/>
  <c r="AA228" i="8"/>
  <c r="V228" i="8"/>
  <c r="W228" i="8"/>
  <c r="AE228" i="8" s="1"/>
  <c r="T228" i="8"/>
  <c r="Z228" i="8"/>
  <c r="AH228" i="8" s="1"/>
  <c r="Y228" i="8"/>
  <c r="U228" i="8"/>
  <c r="X228" i="8"/>
  <c r="AF228" i="8" s="1"/>
  <c r="AA227" i="8"/>
  <c r="V227" i="8"/>
  <c r="T227" i="8"/>
  <c r="Y227" i="8"/>
  <c r="X227" i="8"/>
  <c r="AF227" i="8" s="1"/>
  <c r="U227" i="8"/>
  <c r="W227" i="8"/>
  <c r="AE227" i="8" s="1"/>
  <c r="Z227" i="8"/>
  <c r="AH227" i="8" s="1"/>
  <c r="AA254" i="8"/>
  <c r="V254" i="8"/>
  <c r="W254" i="8"/>
  <c r="AE254" i="8" s="1"/>
  <c r="T254" i="8"/>
  <c r="Z254" i="8"/>
  <c r="AH254" i="8" s="1"/>
  <c r="Y254" i="8"/>
  <c r="AG254" i="8" s="1"/>
  <c r="X254" i="8"/>
  <c r="U254" i="8"/>
  <c r="AC254" i="8" s="1"/>
  <c r="AA253" i="8"/>
  <c r="V253" i="8"/>
  <c r="T253" i="8"/>
  <c r="Z253" i="8"/>
  <c r="Y253" i="8"/>
  <c r="AG253" i="8" s="1"/>
  <c r="X253" i="8"/>
  <c r="U253" i="8"/>
  <c r="W253" i="8"/>
  <c r="AE253" i="8" s="1"/>
  <c r="AA267" i="8"/>
  <c r="V267" i="8"/>
  <c r="W267" i="8"/>
  <c r="AE267" i="8" s="1"/>
  <c r="T267" i="8"/>
  <c r="Z267" i="8"/>
  <c r="AH267" i="8" s="1"/>
  <c r="Y267" i="8"/>
  <c r="AG267" i="8" s="1"/>
  <c r="X267" i="8"/>
  <c r="U267" i="8"/>
  <c r="AC267" i="8" s="1"/>
  <c r="AA266" i="8"/>
  <c r="V266" i="8"/>
  <c r="T266" i="8"/>
  <c r="Z266" i="8"/>
  <c r="Y266" i="8"/>
  <c r="AG266" i="8" s="1"/>
  <c r="X266" i="8"/>
  <c r="AF266" i="8" s="1"/>
  <c r="W266" i="8"/>
  <c r="AE266" i="8" s="1"/>
  <c r="U266" i="8"/>
  <c r="AC266" i="8" s="1"/>
  <c r="AA319" i="8"/>
  <c r="W319" i="8"/>
  <c r="V319" i="8"/>
  <c r="AD319" i="8" s="1"/>
  <c r="X319" i="8"/>
  <c r="AF319" i="8" s="1"/>
  <c r="T319" i="8"/>
  <c r="Y319" i="8"/>
  <c r="U319" i="8"/>
  <c r="Z319" i="8"/>
  <c r="AH319" i="8" s="1"/>
  <c r="AA318" i="8"/>
  <c r="V318" i="8"/>
  <c r="T318" i="8"/>
  <c r="Z318" i="8"/>
  <c r="Y318" i="8"/>
  <c r="AG318" i="8" s="1"/>
  <c r="X318" i="8"/>
  <c r="U318" i="8"/>
  <c r="W318" i="8"/>
  <c r="AE318" i="8" s="1"/>
  <c r="AA362" i="8"/>
  <c r="W362" i="8"/>
  <c r="V362" i="8"/>
  <c r="AD362" i="8" s="1"/>
  <c r="Z362" i="8"/>
  <c r="Y362" i="8"/>
  <c r="AG362" i="8" s="1"/>
  <c r="X362" i="8"/>
  <c r="AF362" i="8" s="1"/>
  <c r="U362" i="8"/>
  <c r="T362" i="8"/>
  <c r="AB362" i="8" s="1"/>
  <c r="AB294" i="15"/>
  <c r="AB294" i="8"/>
  <c r="AB107" i="8"/>
  <c r="AB107" i="15"/>
  <c r="AE88" i="8"/>
  <c r="AI89" i="8"/>
  <c r="X32" i="8"/>
  <c r="T32" i="8"/>
  <c r="AB32" i="8" s="1"/>
  <c r="AA32" i="8"/>
  <c r="AI32" i="8" s="1"/>
  <c r="Z32" i="8"/>
  <c r="W32" i="8"/>
  <c r="Y32" i="8"/>
  <c r="AG32" i="8" s="1"/>
  <c r="V32" i="8"/>
  <c r="AD32" i="8" s="1"/>
  <c r="U32" i="8"/>
  <c r="AA137" i="8"/>
  <c r="V137" i="8"/>
  <c r="AD137" i="8" s="1"/>
  <c r="W137" i="8"/>
  <c r="Z137" i="8"/>
  <c r="Y137" i="8"/>
  <c r="AG137" i="8" s="1"/>
  <c r="U137" i="8"/>
  <c r="T137" i="8"/>
  <c r="X137" i="8"/>
  <c r="AF137" i="8" s="1"/>
  <c r="X23" i="8"/>
  <c r="AA23" i="8"/>
  <c r="AI23" i="8" s="1"/>
  <c r="Y23" i="8"/>
  <c r="AG23" i="8" s="1"/>
  <c r="W23" i="8"/>
  <c r="U23" i="8"/>
  <c r="V23" i="8"/>
  <c r="T23" i="8"/>
  <c r="Z23" i="8"/>
  <c r="AH23" i="8" s="1"/>
  <c r="X76" i="8"/>
  <c r="Z76" i="8"/>
  <c r="AH76" i="8" s="1"/>
  <c r="Y76" i="8"/>
  <c r="AG76" i="8" s="1"/>
  <c r="V76" i="8"/>
  <c r="AA76" i="8"/>
  <c r="W76" i="8"/>
  <c r="AE76" i="8" s="1"/>
  <c r="T76" i="8"/>
  <c r="U76" i="8"/>
  <c r="AA202" i="8"/>
  <c r="AI202" i="8" s="1"/>
  <c r="V202" i="8"/>
  <c r="AD202" i="8" s="1"/>
  <c r="W202" i="8"/>
  <c r="Z202" i="8"/>
  <c r="Y202" i="8"/>
  <c r="AG202" i="8" s="1"/>
  <c r="X202" i="8"/>
  <c r="AF202" i="8" s="1"/>
  <c r="U202" i="8"/>
  <c r="AC202" i="8" s="1"/>
  <c r="T202" i="8"/>
  <c r="AA201" i="8"/>
  <c r="V201" i="8"/>
  <c r="AD201" i="8" s="1"/>
  <c r="T201" i="8"/>
  <c r="Y201" i="8"/>
  <c r="X201" i="8"/>
  <c r="AF201" i="8" s="1"/>
  <c r="W201" i="8"/>
  <c r="Z201" i="8"/>
  <c r="AH201" i="8" s="1"/>
  <c r="U201" i="8"/>
  <c r="AC201" i="8" s="1"/>
  <c r="AA310" i="8"/>
  <c r="V310" i="8"/>
  <c r="AD310" i="8" s="1"/>
  <c r="Y310" i="8"/>
  <c r="AG310" i="8" s="1"/>
  <c r="X310" i="8"/>
  <c r="W310" i="8"/>
  <c r="U310" i="8"/>
  <c r="AC310" i="8" s="1"/>
  <c r="Z310" i="8"/>
  <c r="AH310" i="8" s="1"/>
  <c r="T310" i="8"/>
  <c r="AB93" i="8"/>
  <c r="AB93" i="15"/>
  <c r="AC88" i="8"/>
  <c r="AA283" i="8"/>
  <c r="V283" i="8"/>
  <c r="AD283" i="8" s="1"/>
  <c r="Y283" i="8"/>
  <c r="AG283" i="8" s="1"/>
  <c r="W283" i="8"/>
  <c r="AE283" i="8" s="1"/>
  <c r="U283" i="8"/>
  <c r="AC283" i="8" s="1"/>
  <c r="T283" i="8"/>
  <c r="Z283" i="8"/>
  <c r="AH283" i="8" s="1"/>
  <c r="X283" i="8"/>
  <c r="AA297" i="8"/>
  <c r="V297" i="8"/>
  <c r="AD297" i="8" s="1"/>
  <c r="Y297" i="8"/>
  <c r="X297" i="8"/>
  <c r="AF297" i="8" s="1"/>
  <c r="W297" i="8"/>
  <c r="U297" i="8"/>
  <c r="Z297" i="8"/>
  <c r="AH297" i="8" s="1"/>
  <c r="T297" i="8"/>
  <c r="X20" i="8"/>
  <c r="Z20" i="8"/>
  <c r="W20" i="8"/>
  <c r="V20" i="8"/>
  <c r="AD20" i="8" s="1"/>
  <c r="T20" i="8"/>
  <c r="AA20" i="8"/>
  <c r="Y20" i="8"/>
  <c r="AG20" i="8" s="1"/>
  <c r="U20" i="8"/>
  <c r="AC20" i="8" s="1"/>
  <c r="X19" i="8"/>
  <c r="Y19" i="8"/>
  <c r="AG19" i="8" s="1"/>
  <c r="V19" i="8"/>
  <c r="U19" i="8"/>
  <c r="AC19" i="8" s="1"/>
  <c r="T19" i="8"/>
  <c r="Z19" i="8"/>
  <c r="AA19" i="8"/>
  <c r="AI19" i="8" s="1"/>
  <c r="W19" i="8"/>
  <c r="X49" i="8"/>
  <c r="AA49" i="8"/>
  <c r="AI49" i="8" s="1"/>
  <c r="Y49" i="8"/>
  <c r="AG49" i="8" s="1"/>
  <c r="W49" i="8"/>
  <c r="U49" i="8"/>
  <c r="AC49" i="8" s="1"/>
  <c r="Z49" i="8"/>
  <c r="V49" i="8"/>
  <c r="AD49" i="8" s="1"/>
  <c r="T49" i="8"/>
  <c r="X75" i="8"/>
  <c r="AA75" i="8"/>
  <c r="AI75" i="8" s="1"/>
  <c r="Y75" i="8"/>
  <c r="AG75" i="8" s="1"/>
  <c r="W75" i="8"/>
  <c r="AE75" i="8" s="1"/>
  <c r="U75" i="8"/>
  <c r="V75" i="8"/>
  <c r="T75" i="8"/>
  <c r="AB75" i="8" s="1"/>
  <c r="Z75" i="8"/>
  <c r="AA141" i="8"/>
  <c r="V141" i="8"/>
  <c r="W141" i="8"/>
  <c r="U141" i="8"/>
  <c r="AC141" i="8" s="1"/>
  <c r="Z141" i="8"/>
  <c r="X141" i="8"/>
  <c r="Y141" i="8"/>
  <c r="AG141" i="8" s="1"/>
  <c r="T141" i="8"/>
  <c r="AA140" i="8"/>
  <c r="V140" i="8"/>
  <c r="Y140" i="8"/>
  <c r="AG140" i="8" s="1"/>
  <c r="T140" i="8"/>
  <c r="AB140" i="8" s="1"/>
  <c r="X140" i="8"/>
  <c r="AF140" i="8" s="1"/>
  <c r="W140" i="8"/>
  <c r="U140" i="8"/>
  <c r="AC140" i="8" s="1"/>
  <c r="Z140" i="8"/>
  <c r="AA166" i="8"/>
  <c r="V166" i="8"/>
  <c r="AD166" i="8" s="1"/>
  <c r="Y166" i="8"/>
  <c r="AG166" i="8" s="1"/>
  <c r="T166" i="8"/>
  <c r="Z166" i="8"/>
  <c r="X166" i="8"/>
  <c r="W166" i="8"/>
  <c r="AE166" i="8" s="1"/>
  <c r="U166" i="8"/>
  <c r="AA215" i="8"/>
  <c r="V215" i="8"/>
  <c r="W215" i="8"/>
  <c r="Z215" i="8"/>
  <c r="AH215" i="8" s="1"/>
  <c r="Y215" i="8"/>
  <c r="AG215" i="8" s="1"/>
  <c r="X215" i="8"/>
  <c r="U215" i="8"/>
  <c r="AC215" i="8" s="1"/>
  <c r="T215" i="8"/>
  <c r="AA214" i="8"/>
  <c r="AI214" i="8" s="1"/>
  <c r="V214" i="8"/>
  <c r="T214" i="8"/>
  <c r="Y214" i="8"/>
  <c r="AG214" i="8" s="1"/>
  <c r="X214" i="8"/>
  <c r="AF214" i="8" s="1"/>
  <c r="Z214" i="8"/>
  <c r="U214" i="8"/>
  <c r="AC214" i="8" s="1"/>
  <c r="W214" i="8"/>
  <c r="AA258" i="8"/>
  <c r="V258" i="8"/>
  <c r="AD258" i="8" s="1"/>
  <c r="Y258" i="8"/>
  <c r="X258" i="8"/>
  <c r="AF258" i="8" s="1"/>
  <c r="W258" i="8"/>
  <c r="U258" i="8"/>
  <c r="Z258" i="8"/>
  <c r="AH258" i="8" s="1"/>
  <c r="T258" i="8"/>
  <c r="AA257" i="8"/>
  <c r="V257" i="8"/>
  <c r="AD257" i="8" s="1"/>
  <c r="Y257" i="8"/>
  <c r="W257" i="8"/>
  <c r="AE257" i="8" s="1"/>
  <c r="U257" i="8"/>
  <c r="AC257" i="8" s="1"/>
  <c r="T257" i="8"/>
  <c r="X257" i="8"/>
  <c r="AF257" i="8" s="1"/>
  <c r="Z257" i="8"/>
  <c r="AA306" i="8"/>
  <c r="V306" i="8"/>
  <c r="AD306" i="8" s="1"/>
  <c r="W306" i="8"/>
  <c r="T306" i="8"/>
  <c r="Z306" i="8"/>
  <c r="AH306" i="8" s="1"/>
  <c r="Y306" i="8"/>
  <c r="X306" i="8"/>
  <c r="AF306" i="8" s="1"/>
  <c r="U306" i="8"/>
  <c r="AA332" i="8"/>
  <c r="W332" i="8"/>
  <c r="AE332" i="8" s="1"/>
  <c r="V332" i="8"/>
  <c r="Z332" i="8"/>
  <c r="AH332" i="8" s="1"/>
  <c r="Y332" i="8"/>
  <c r="AG332" i="8" s="1"/>
  <c r="X332" i="8"/>
  <c r="U332" i="8"/>
  <c r="AC332" i="8" s="1"/>
  <c r="T332" i="8"/>
  <c r="K88" i="8"/>
  <c r="J88" i="8"/>
  <c r="H88" i="8"/>
  <c r="I88" i="8"/>
  <c r="E88" i="8"/>
  <c r="G88" i="8"/>
  <c r="F88" i="8"/>
  <c r="D88" i="8"/>
  <c r="AB94" i="15"/>
  <c r="AB94" i="8"/>
  <c r="AF88" i="8"/>
  <c r="AD89" i="8"/>
  <c r="R29" i="2"/>
  <c r="U41" i="2"/>
  <c r="X35" i="2"/>
  <c r="U3" i="2"/>
  <c r="S28" i="2"/>
  <c r="R60" i="2"/>
  <c r="Q73" i="2"/>
  <c r="W54" i="2"/>
  <c r="W67" i="2"/>
  <c r="Q300" i="2"/>
  <c r="V305" i="2"/>
  <c r="W322" i="2"/>
  <c r="W244" i="2"/>
  <c r="W243" i="2"/>
  <c r="S254" i="2"/>
  <c r="S253" i="2"/>
  <c r="S252" i="2"/>
  <c r="S251" i="2"/>
  <c r="S256" i="2"/>
  <c r="U258" i="2"/>
  <c r="U257" i="2"/>
  <c r="U269" i="2"/>
  <c r="R287" i="2"/>
  <c r="R286" i="2"/>
  <c r="R285" i="2"/>
  <c r="R284" i="2"/>
  <c r="R283" i="2"/>
  <c r="S300" i="2"/>
  <c r="S299" i="2"/>
  <c r="S298" i="2"/>
  <c r="S321" i="2"/>
  <c r="S326" i="2"/>
  <c r="S325" i="2"/>
  <c r="S324" i="2"/>
  <c r="S332" i="2"/>
  <c r="V330" i="2"/>
  <c r="V329" i="2"/>
  <c r="V335" i="2"/>
  <c r="R337" i="2"/>
  <c r="U339" i="2"/>
  <c r="U338" i="2"/>
  <c r="X345" i="2"/>
  <c r="X344" i="2"/>
  <c r="X343" i="2"/>
  <c r="X342" i="2"/>
  <c r="U352" i="2"/>
  <c r="U351" i="2"/>
  <c r="U350" i="2"/>
  <c r="X358" i="2"/>
  <c r="X357" i="2"/>
  <c r="X356" i="2"/>
  <c r="X355" i="2"/>
  <c r="S362" i="2"/>
  <c r="U365" i="2"/>
  <c r="U364" i="2"/>
  <c r="U363" i="2"/>
  <c r="U42" i="2"/>
  <c r="W60" i="2"/>
  <c r="W73" i="2"/>
  <c r="V20" i="2"/>
  <c r="W19" i="2"/>
  <c r="X18" i="2"/>
  <c r="Q17" i="2"/>
  <c r="S27" i="2"/>
  <c r="U25" i="2"/>
  <c r="V24" i="2"/>
  <c r="W23" i="2"/>
  <c r="X22" i="2"/>
  <c r="Q33" i="2"/>
  <c r="R32" i="2"/>
  <c r="S31" i="2"/>
  <c r="X40" i="2"/>
  <c r="Q39" i="2"/>
  <c r="R38" i="2"/>
  <c r="S46" i="2"/>
  <c r="U44" i="2"/>
  <c r="V43" i="2"/>
  <c r="W48" i="2"/>
  <c r="W35" i="2"/>
  <c r="Q49" i="2"/>
  <c r="R50" i="2"/>
  <c r="U52" i="2"/>
  <c r="V51" i="2"/>
  <c r="W59" i="2"/>
  <c r="X58" i="2"/>
  <c r="Q57" i="2"/>
  <c r="R56" i="2"/>
  <c r="R66" i="2"/>
  <c r="S65" i="2"/>
  <c r="U61" i="2"/>
  <c r="V72" i="2"/>
  <c r="W71" i="2"/>
  <c r="X70" i="2"/>
  <c r="Q69" i="2"/>
  <c r="R76" i="2"/>
  <c r="S75" i="2"/>
  <c r="V79" i="2"/>
  <c r="W78" i="2"/>
  <c r="X77" i="2"/>
  <c r="Q83" i="2"/>
  <c r="R87" i="2"/>
  <c r="V92" i="2"/>
  <c r="V91" i="2"/>
  <c r="V90" i="2"/>
  <c r="X105" i="2"/>
  <c r="X104" i="2"/>
  <c r="X103" i="2"/>
  <c r="X102" i="2"/>
  <c r="X101" i="2"/>
  <c r="X100" i="2"/>
  <c r="V310" i="2"/>
  <c r="W313" i="2"/>
  <c r="Q99" i="2"/>
  <c r="Q142" i="2"/>
  <c r="Q194" i="2"/>
  <c r="Q220" i="2"/>
  <c r="U20" i="2"/>
  <c r="V19" i="2"/>
  <c r="W18" i="2"/>
  <c r="X17" i="2"/>
  <c r="R27" i="2"/>
  <c r="S26" i="2"/>
  <c r="U24" i="2"/>
  <c r="V23" i="2"/>
  <c r="W22" i="2"/>
  <c r="X33" i="2"/>
  <c r="Q32" i="2"/>
  <c r="R31" i="2"/>
  <c r="S30" i="2"/>
  <c r="W40" i="2"/>
  <c r="X39" i="2"/>
  <c r="Q38" i="2"/>
  <c r="R46" i="2"/>
  <c r="S45" i="2"/>
  <c r="T67" i="2"/>
  <c r="T25" i="2"/>
  <c r="T44" i="2"/>
  <c r="T34" i="2"/>
  <c r="R28" i="2"/>
  <c r="R34" i="2"/>
  <c r="R67" i="2"/>
  <c r="S68" i="2"/>
  <c r="R99" i="2"/>
  <c r="T68" i="2"/>
  <c r="T30" i="2"/>
  <c r="T64" i="2"/>
  <c r="T28" i="2"/>
  <c r="T8" i="2"/>
  <c r="Q244" i="2"/>
  <c r="V336" i="2"/>
  <c r="T60" i="2"/>
  <c r="S34" i="2"/>
  <c r="Q55" i="2"/>
  <c r="S29" i="2"/>
  <c r="S54" i="2"/>
  <c r="Q93" i="2"/>
  <c r="T26" i="2"/>
  <c r="T53" i="2"/>
  <c r="T265" i="2"/>
  <c r="T264" i="2"/>
  <c r="T278" i="2"/>
  <c r="T277" i="2"/>
  <c r="T291" i="2"/>
  <c r="T290" i="2"/>
  <c r="U67" i="2"/>
  <c r="T3" i="2"/>
  <c r="T55" i="2"/>
  <c r="S60" i="2"/>
  <c r="S99" i="2"/>
  <c r="T2" i="2"/>
  <c r="Q54" i="2"/>
  <c r="R73" i="2"/>
  <c r="S20" i="2"/>
  <c r="U18" i="2"/>
  <c r="V17" i="2"/>
  <c r="X27" i="2"/>
  <c r="Q26" i="2"/>
  <c r="V36" i="2"/>
  <c r="U37" i="2"/>
  <c r="S111" i="2"/>
  <c r="S110" i="2"/>
  <c r="S109" i="2"/>
  <c r="S108" i="2"/>
  <c r="X114" i="2"/>
  <c r="X118" i="2"/>
  <c r="X117" i="2"/>
  <c r="X116" i="2"/>
  <c r="X113" i="2"/>
  <c r="W15" i="2"/>
  <c r="V16" i="2"/>
  <c r="V29" i="2"/>
  <c r="R124" i="2"/>
  <c r="R123" i="2"/>
  <c r="R122" i="2"/>
  <c r="R121" i="2"/>
  <c r="S126" i="2"/>
  <c r="W131" i="2"/>
  <c r="W130" i="2"/>
  <c r="W129" i="2"/>
  <c r="R137" i="2"/>
  <c r="Q144" i="2"/>
  <c r="Q139" i="2"/>
  <c r="T148" i="2"/>
  <c r="T147" i="2"/>
  <c r="U157" i="2"/>
  <c r="U156" i="2"/>
  <c r="U155" i="2"/>
  <c r="X163" i="2"/>
  <c r="X162" i="2"/>
  <c r="X161" i="2"/>
  <c r="X160" i="2"/>
  <c r="V170" i="2"/>
  <c r="V169" i="2"/>
  <c r="V168" i="2"/>
  <c r="V167" i="2"/>
  <c r="S166" i="2"/>
  <c r="S165" i="2"/>
  <c r="V176" i="2"/>
  <c r="V175" i="2"/>
  <c r="V174" i="2"/>
  <c r="V173" i="2"/>
  <c r="U183" i="2"/>
  <c r="U182" i="2"/>
  <c r="U181" i="2"/>
  <c r="U180" i="2"/>
  <c r="U179" i="2"/>
  <c r="U178" i="2"/>
  <c r="X189" i="2"/>
  <c r="S187" i="2"/>
  <c r="S186" i="2"/>
  <c r="Q196" i="2"/>
  <c r="T200" i="2"/>
  <c r="T199" i="2"/>
  <c r="S209" i="2"/>
  <c r="S208" i="2"/>
  <c r="S207" i="2"/>
  <c r="S206" i="2"/>
  <c r="S205" i="2"/>
  <c r="S204" i="2"/>
  <c r="V215" i="2"/>
  <c r="V214" i="2"/>
  <c r="V213" i="2"/>
  <c r="V212" i="2"/>
  <c r="Q222" i="2"/>
  <c r="R230" i="2"/>
  <c r="U228" i="2"/>
  <c r="U227" i="2"/>
  <c r="U226" i="2"/>
  <c r="U225" i="2"/>
  <c r="Q235" i="2"/>
  <c r="Q233" i="2"/>
  <c r="T239" i="2"/>
  <c r="T238" i="2"/>
  <c r="S248" i="2"/>
  <c r="S247" i="2"/>
  <c r="S246" i="2"/>
  <c r="S245" i="2"/>
  <c r="Q90" i="2"/>
  <c r="U34" i="2"/>
  <c r="Q254" i="2"/>
  <c r="Q295" i="2"/>
  <c r="W310" i="2"/>
  <c r="Q326" i="2"/>
  <c r="X3" i="2"/>
  <c r="Q84" i="2"/>
  <c r="Q82" i="2"/>
  <c r="Q97" i="2"/>
  <c r="Q95" i="2"/>
  <c r="Q143" i="2"/>
  <c r="T150" i="2"/>
  <c r="AB150" i="15" s="1"/>
  <c r="T149" i="2"/>
  <c r="AB149" i="15" s="1"/>
  <c r="S36" i="2"/>
  <c r="T45" i="2"/>
  <c r="AB45" i="15" s="1"/>
  <c r="U43" i="2"/>
  <c r="V48" i="2"/>
  <c r="V35" i="2"/>
  <c r="X49" i="2"/>
  <c r="Q50" i="2"/>
  <c r="S53" i="2"/>
  <c r="T52" i="2"/>
  <c r="U51" i="2"/>
  <c r="V59" i="2"/>
  <c r="W58" i="2"/>
  <c r="X57" i="2"/>
  <c r="Q56" i="2"/>
  <c r="Q66" i="2"/>
  <c r="R65" i="2"/>
  <c r="S64" i="2"/>
  <c r="T61" i="2"/>
  <c r="U72" i="2"/>
  <c r="V71" i="2"/>
  <c r="W70" i="2"/>
  <c r="X69" i="2"/>
  <c r="Q76" i="2"/>
  <c r="R75" i="2"/>
  <c r="S74" i="2"/>
  <c r="U79" i="2"/>
  <c r="V78" i="2"/>
  <c r="W77" i="2"/>
  <c r="X2" i="2"/>
  <c r="X8" i="2"/>
  <c r="X85" i="2"/>
  <c r="X84" i="2"/>
  <c r="X83" i="2"/>
  <c r="X82" i="2"/>
  <c r="Q87" i="2"/>
  <c r="U92" i="2"/>
  <c r="U91" i="2"/>
  <c r="U90" i="2"/>
  <c r="X98" i="2"/>
  <c r="X97" i="2"/>
  <c r="X96" i="2"/>
  <c r="X95" i="2"/>
  <c r="W105" i="2"/>
  <c r="W104" i="2"/>
  <c r="W103" i="2"/>
  <c r="W102" i="2"/>
  <c r="W101" i="2"/>
  <c r="W100" i="2"/>
  <c r="R111" i="2"/>
  <c r="R110" i="2"/>
  <c r="R109" i="2"/>
  <c r="R108" i="2"/>
  <c r="W114" i="2"/>
  <c r="W118" i="2"/>
  <c r="W117" i="2"/>
  <c r="W116" i="2"/>
  <c r="W113" i="2"/>
  <c r="V15" i="2"/>
  <c r="U16" i="2"/>
  <c r="X28" i="2"/>
  <c r="R126" i="2"/>
  <c r="T167" i="2"/>
  <c r="AB167" i="15" s="1"/>
  <c r="R25" i="2"/>
  <c r="S24" i="2"/>
  <c r="T23" i="2"/>
  <c r="AB23" i="15" s="1"/>
  <c r="U22" i="2"/>
  <c r="V33" i="2"/>
  <c r="W32" i="2"/>
  <c r="X31" i="2"/>
  <c r="Q30" i="2"/>
  <c r="U40" i="2"/>
  <c r="V39" i="2"/>
  <c r="W38" i="2"/>
  <c r="X46" i="2"/>
  <c r="Q45" i="2"/>
  <c r="R44" i="2"/>
  <c r="S43" i="2"/>
  <c r="T48" i="2"/>
  <c r="T35" i="2"/>
  <c r="V49" i="2"/>
  <c r="W50" i="2"/>
  <c r="Q53" i="2"/>
  <c r="R52" i="2"/>
  <c r="S51" i="2"/>
  <c r="T59" i="2"/>
  <c r="AB59" i="15" s="1"/>
  <c r="U58" i="2"/>
  <c r="V57" i="2"/>
  <c r="W56" i="2"/>
  <c r="W66" i="2"/>
  <c r="X65" i="2"/>
  <c r="Q64" i="2"/>
  <c r="R61" i="2"/>
  <c r="S72" i="2"/>
  <c r="T71" i="2"/>
  <c r="AB71" i="15" s="1"/>
  <c r="U70" i="2"/>
  <c r="V69" i="2"/>
  <c r="W76" i="2"/>
  <c r="X75" i="2"/>
  <c r="Q74" i="2"/>
  <c r="S79" i="2"/>
  <c r="T78" i="2"/>
  <c r="U77" i="2"/>
  <c r="V2" i="2"/>
  <c r="V8" i="2"/>
  <c r="V85" i="2"/>
  <c r="V84" i="2"/>
  <c r="V83" i="2"/>
  <c r="V82" i="2"/>
  <c r="W87" i="2"/>
  <c r="S92" i="2"/>
  <c r="S91" i="2"/>
  <c r="S90" i="2"/>
  <c r="V98" i="2"/>
  <c r="V97" i="2"/>
  <c r="V96" i="2"/>
  <c r="V95" i="2"/>
  <c r="U105" i="2"/>
  <c r="U104" i="2"/>
  <c r="U103" i="2"/>
  <c r="U102" i="2"/>
  <c r="U101" i="2"/>
  <c r="U100" i="2"/>
  <c r="X111" i="2"/>
  <c r="X110" i="2"/>
  <c r="X109" i="2"/>
  <c r="X108" i="2"/>
  <c r="U118" i="2"/>
  <c r="U117" i="2"/>
  <c r="U116" i="2"/>
  <c r="U113" i="2"/>
  <c r="X21" i="2"/>
  <c r="V28" i="2"/>
  <c r="X34" i="2"/>
  <c r="W124" i="2"/>
  <c r="W123" i="2"/>
  <c r="W122" i="2"/>
  <c r="W121" i="2"/>
  <c r="X126" i="2"/>
  <c r="T131" i="2"/>
  <c r="T130" i="2"/>
  <c r="T129" i="2"/>
  <c r="W137" i="2"/>
  <c r="W136" i="2"/>
  <c r="W135" i="2"/>
  <c r="W134" i="2"/>
  <c r="V144" i="2"/>
  <c r="T19" i="2"/>
  <c r="AB19" i="15" s="1"/>
  <c r="R37" i="2"/>
  <c r="Q20" i="2"/>
  <c r="R19" i="2"/>
  <c r="S18" i="2"/>
  <c r="T17" i="2"/>
  <c r="V27" i="2"/>
  <c r="W26" i="2"/>
  <c r="X25" i="2"/>
  <c r="Q24" i="2"/>
  <c r="R23" i="2"/>
  <c r="S22" i="2"/>
  <c r="T33" i="2"/>
  <c r="AB33" i="15" s="1"/>
  <c r="U32" i="2"/>
  <c r="V31" i="2"/>
  <c r="W30" i="2"/>
  <c r="S40" i="2"/>
  <c r="T39" i="2"/>
  <c r="U38" i="2"/>
  <c r="V46" i="2"/>
  <c r="W45" i="2"/>
  <c r="X44" i="2"/>
  <c r="Q43" i="2"/>
  <c r="R48" i="2"/>
  <c r="R35" i="2"/>
  <c r="T49" i="2"/>
  <c r="AB49" i="15" s="1"/>
  <c r="U50" i="2"/>
  <c r="W53" i="2"/>
  <c r="X52" i="2"/>
  <c r="Q51" i="2"/>
  <c r="R59" i="2"/>
  <c r="S58" i="2"/>
  <c r="T57" i="2"/>
  <c r="U56" i="2"/>
  <c r="X63" i="2"/>
  <c r="U66" i="2"/>
  <c r="V65" i="2"/>
  <c r="W64" i="2"/>
  <c r="X61" i="2"/>
  <c r="Q72" i="2"/>
  <c r="R71" i="2"/>
  <c r="S70" i="2"/>
  <c r="T69" i="2"/>
  <c r="U76" i="2"/>
  <c r="V75" i="2"/>
  <c r="W74" i="2"/>
  <c r="Q79" i="2"/>
  <c r="R78" i="2"/>
  <c r="S77" i="2"/>
  <c r="T85" i="2"/>
  <c r="AB85" i="15" s="1"/>
  <c r="T84" i="2"/>
  <c r="T83" i="2"/>
  <c r="T82" i="2"/>
  <c r="U87" i="2"/>
  <c r="T98" i="2"/>
  <c r="AB98" i="15" s="1"/>
  <c r="T97" i="2"/>
  <c r="AB97" i="15" s="1"/>
  <c r="T96" i="2"/>
  <c r="T95" i="2"/>
  <c r="S105" i="2"/>
  <c r="S104" i="2"/>
  <c r="S103" i="2"/>
  <c r="S102" i="2"/>
  <c r="S101" i="2"/>
  <c r="S100" i="2"/>
  <c r="V111" i="2"/>
  <c r="V110" i="2"/>
  <c r="V109" i="2"/>
  <c r="V108" i="2"/>
  <c r="W115" i="2"/>
  <c r="S118" i="2"/>
  <c r="S117" i="2"/>
  <c r="S116" i="2"/>
  <c r="Q264" i="2"/>
  <c r="R269" i="2"/>
  <c r="V274" i="2"/>
  <c r="V273" i="2"/>
  <c r="V272" i="2"/>
  <c r="Q277" i="2"/>
  <c r="W287" i="2"/>
  <c r="W286" i="2"/>
  <c r="W285" i="2"/>
  <c r="W284" i="2"/>
  <c r="W283" i="2"/>
  <c r="W282" i="2"/>
  <c r="Q290" i="2"/>
  <c r="X300" i="2"/>
  <c r="X299" i="2"/>
  <c r="X298" i="2"/>
  <c r="X297" i="2"/>
  <c r="X296" i="2"/>
  <c r="X295" i="2"/>
  <c r="S305" i="2"/>
  <c r="T313" i="2"/>
  <c r="S310" i="2"/>
  <c r="U308" i="2"/>
  <c r="V311" i="2"/>
  <c r="X313" i="2"/>
  <c r="X308" i="2"/>
  <c r="U319" i="2"/>
  <c r="U318" i="2"/>
  <c r="U317" i="2"/>
  <c r="U316" i="2"/>
  <c r="X323" i="2"/>
  <c r="X321" i="2"/>
  <c r="X326" i="2"/>
  <c r="X325" i="2"/>
  <c r="X324" i="2"/>
  <c r="U331" i="2"/>
  <c r="W332" i="2"/>
  <c r="S330" i="2"/>
  <c r="S329" i="2"/>
  <c r="S335" i="2"/>
  <c r="S336" i="2"/>
  <c r="W337" i="2"/>
  <c r="R339" i="2"/>
  <c r="R338" i="2"/>
  <c r="U345" i="2"/>
  <c r="U344" i="2"/>
  <c r="U343" i="2"/>
  <c r="U342" i="2"/>
  <c r="V347" i="2"/>
  <c r="R352" i="2"/>
  <c r="R351" i="2"/>
  <c r="R350" i="2"/>
  <c r="U358" i="2"/>
  <c r="U357" i="2"/>
  <c r="U356" i="2"/>
  <c r="U355" i="2"/>
  <c r="V360" i="2"/>
  <c r="X362" i="2"/>
  <c r="W361" i="2"/>
  <c r="R365" i="2"/>
  <c r="R364" i="2"/>
  <c r="R363" i="2"/>
  <c r="V41" i="2"/>
  <c r="W55" i="2"/>
  <c r="W68" i="2"/>
  <c r="T202" i="2"/>
  <c r="AB202" i="15" s="1"/>
  <c r="T201" i="2"/>
  <c r="AB201" i="15" s="1"/>
  <c r="T241" i="2"/>
  <c r="AB241" i="15" s="1"/>
  <c r="T240" i="2"/>
  <c r="AB240" i="15" s="1"/>
  <c r="V131" i="2"/>
  <c r="V130" i="2"/>
  <c r="V129" i="2"/>
  <c r="X144" i="2"/>
  <c r="X143" i="2"/>
  <c r="X142" i="2"/>
  <c r="X141" i="2"/>
  <c r="X140" i="2"/>
  <c r="X139" i="2"/>
  <c r="Q305" i="2"/>
  <c r="V143" i="2"/>
  <c r="V142" i="2"/>
  <c r="V141" i="2"/>
  <c r="V140" i="2"/>
  <c r="V139" i="2"/>
  <c r="Q149" i="2"/>
  <c r="R157" i="2"/>
  <c r="R156" i="2"/>
  <c r="R155" i="2"/>
  <c r="U163" i="2"/>
  <c r="U162" i="2"/>
  <c r="U161" i="2"/>
  <c r="U160" i="2"/>
  <c r="S170" i="2"/>
  <c r="S169" i="2"/>
  <c r="S168" i="2"/>
  <c r="X166" i="2"/>
  <c r="X165" i="2"/>
  <c r="S176" i="2"/>
  <c r="S175" i="2"/>
  <c r="S174" i="2"/>
  <c r="S173" i="2"/>
  <c r="R183" i="2"/>
  <c r="R182" i="2"/>
  <c r="R181" i="2"/>
  <c r="R180" i="2"/>
  <c r="R179" i="2"/>
  <c r="R178" i="2"/>
  <c r="U189" i="2"/>
  <c r="X187" i="2"/>
  <c r="X186" i="2"/>
  <c r="V196" i="2"/>
  <c r="V195" i="2"/>
  <c r="V194" i="2"/>
  <c r="V193" i="2"/>
  <c r="V191" i="2"/>
  <c r="Q201" i="2"/>
  <c r="X209" i="2"/>
  <c r="X208" i="2"/>
  <c r="X207" i="2"/>
  <c r="X206" i="2"/>
  <c r="X205" i="2"/>
  <c r="X204" i="2"/>
  <c r="S215" i="2"/>
  <c r="S214" i="2"/>
  <c r="S213" i="2"/>
  <c r="S212" i="2"/>
  <c r="X218" i="2"/>
  <c r="V222" i="2"/>
  <c r="V221" i="2"/>
  <c r="V220" i="2"/>
  <c r="W230" i="2"/>
  <c r="R228" i="2"/>
  <c r="R227" i="2"/>
  <c r="R226" i="2"/>
  <c r="R225" i="2"/>
  <c r="V235" i="2"/>
  <c r="V234" i="2"/>
  <c r="V233" i="2"/>
  <c r="Q240" i="2"/>
  <c r="X248" i="2"/>
  <c r="X247" i="2"/>
  <c r="X246" i="2"/>
  <c r="X245" i="2"/>
  <c r="X244" i="2"/>
  <c r="X243" i="2"/>
  <c r="T254" i="2"/>
  <c r="AB254" i="15" s="1"/>
  <c r="T253" i="2"/>
  <c r="AB253" i="15" s="1"/>
  <c r="T252" i="2"/>
  <c r="T251" i="2"/>
  <c r="T256" i="2"/>
  <c r="V258" i="2"/>
  <c r="V306" i="2"/>
  <c r="Q331" i="2"/>
  <c r="T267" i="2"/>
  <c r="AB267" i="15" s="1"/>
  <c r="T266" i="2"/>
  <c r="AB266" i="15" s="1"/>
  <c r="T280" i="2"/>
  <c r="AB280" i="15" s="1"/>
  <c r="T279" i="2"/>
  <c r="AB279" i="15" s="1"/>
  <c r="T293" i="2"/>
  <c r="AB293" i="15" s="1"/>
  <c r="T292" i="2"/>
  <c r="AB292" i="15" s="1"/>
  <c r="T20" i="2"/>
  <c r="AB20" i="15" s="1"/>
  <c r="U19" i="2"/>
  <c r="V18" i="2"/>
  <c r="Q92" i="2"/>
  <c r="S113" i="2"/>
  <c r="V21" i="2"/>
  <c r="V34" i="2"/>
  <c r="U124" i="2"/>
  <c r="U123" i="2"/>
  <c r="U122" i="2"/>
  <c r="U121" i="2"/>
  <c r="V126" i="2"/>
  <c r="R131" i="2"/>
  <c r="R130" i="2"/>
  <c r="R129" i="2"/>
  <c r="U137" i="2"/>
  <c r="U136" i="2"/>
  <c r="X36" i="2"/>
  <c r="W63" i="2"/>
  <c r="Q130" i="2"/>
  <c r="Q253" i="2"/>
  <c r="W37" i="2"/>
  <c r="R36" i="2"/>
  <c r="Q37" i="2"/>
  <c r="W3" i="2"/>
  <c r="Q105" i="2"/>
  <c r="Q104" i="2"/>
  <c r="Q103" i="2"/>
  <c r="Q102" i="2"/>
  <c r="Q101" i="2"/>
  <c r="Q100" i="2"/>
  <c r="Q118" i="2"/>
  <c r="Q117" i="2"/>
  <c r="Q116" i="2"/>
  <c r="Q113" i="2"/>
  <c r="W62" i="2"/>
  <c r="Q98" i="2"/>
  <c r="R136" i="2"/>
  <c r="R135" i="2"/>
  <c r="R134" i="2"/>
  <c r="Q141" i="2"/>
  <c r="Q140" i="2"/>
  <c r="W154" i="2"/>
  <c r="Q195" i="2"/>
  <c r="Q193" i="2"/>
  <c r="Q191" i="2"/>
  <c r="Q221" i="2"/>
  <c r="Q188" i="2"/>
  <c r="Q206" i="2"/>
  <c r="Q204" i="2"/>
  <c r="Q245" i="2"/>
  <c r="Q243" i="2"/>
  <c r="W312" i="2"/>
  <c r="U135" i="2"/>
  <c r="U134" i="2"/>
  <c r="T144" i="2"/>
  <c r="T143" i="2"/>
  <c r="T142" i="2"/>
  <c r="T141" i="2"/>
  <c r="AB141" i="15" s="1"/>
  <c r="T140" i="2"/>
  <c r="AB140" i="15" s="1"/>
  <c r="T139" i="2"/>
  <c r="W150" i="2"/>
  <c r="W149" i="2"/>
  <c r="W148" i="2"/>
  <c r="W147" i="2"/>
  <c r="X157" i="2"/>
  <c r="X156" i="2"/>
  <c r="X155" i="2"/>
  <c r="S163" i="2"/>
  <c r="S162" i="2"/>
  <c r="S161" i="2"/>
  <c r="S160" i="2"/>
  <c r="Q170" i="2"/>
  <c r="Q169" i="2"/>
  <c r="Q168" i="2"/>
  <c r="V166" i="2"/>
  <c r="V165" i="2"/>
  <c r="Q175" i="2"/>
  <c r="Q173" i="2"/>
  <c r="X183" i="2"/>
  <c r="X182" i="2"/>
  <c r="X181" i="2"/>
  <c r="X180" i="2"/>
  <c r="X179" i="2"/>
  <c r="X178" i="2"/>
  <c r="S189" i="2"/>
  <c r="V187" i="2"/>
  <c r="V186" i="2"/>
  <c r="T196" i="2"/>
  <c r="T195" i="2"/>
  <c r="T194" i="2"/>
  <c r="T193" i="2"/>
  <c r="AB193" i="15" s="1"/>
  <c r="T191" i="2"/>
  <c r="W202" i="2"/>
  <c r="W201" i="2"/>
  <c r="W200" i="2"/>
  <c r="W199" i="2"/>
  <c r="V209" i="2"/>
  <c r="V208" i="2"/>
  <c r="V207" i="2"/>
  <c r="V206" i="2"/>
  <c r="V205" i="2"/>
  <c r="V204" i="2"/>
  <c r="Q214" i="2"/>
  <c r="Q212" i="2"/>
  <c r="T222" i="2"/>
  <c r="T221" i="2"/>
  <c r="T220" i="2"/>
  <c r="U230" i="2"/>
  <c r="X228" i="2"/>
  <c r="X227" i="2"/>
  <c r="Q299" i="2"/>
  <c r="Q321" i="2"/>
  <c r="Q325" i="2"/>
  <c r="Q162" i="2"/>
  <c r="Q160" i="2"/>
  <c r="Q266" i="2"/>
  <c r="Q234" i="2"/>
  <c r="S150" i="2"/>
  <c r="S149" i="2"/>
  <c r="S148" i="2"/>
  <c r="S147" i="2"/>
  <c r="T157" i="2"/>
  <c r="T156" i="2"/>
  <c r="T155" i="2"/>
  <c r="W163" i="2"/>
  <c r="W162" i="2"/>
  <c r="W161" i="2"/>
  <c r="W160" i="2"/>
  <c r="U170" i="2"/>
  <c r="U169" i="2"/>
  <c r="U168" i="2"/>
  <c r="U167" i="2"/>
  <c r="R166" i="2"/>
  <c r="R165" i="2"/>
  <c r="U176" i="2"/>
  <c r="U175" i="2"/>
  <c r="U174" i="2"/>
  <c r="U173" i="2"/>
  <c r="T183" i="2"/>
  <c r="T182" i="2"/>
  <c r="T181" i="2"/>
  <c r="T180" i="2"/>
  <c r="AB180" i="15" s="1"/>
  <c r="T179" i="2"/>
  <c r="AB179" i="15" s="1"/>
  <c r="T178" i="2"/>
  <c r="W189" i="2"/>
  <c r="R188" i="2"/>
  <c r="R187" i="2"/>
  <c r="R186" i="2"/>
  <c r="X196" i="2"/>
  <c r="X195" i="2"/>
  <c r="X194" i="2"/>
  <c r="X193" i="2"/>
  <c r="X191" i="2"/>
  <c r="S202" i="2"/>
  <c r="S201" i="2"/>
  <c r="S200" i="2"/>
  <c r="S199" i="2"/>
  <c r="R209" i="2"/>
  <c r="R208" i="2"/>
  <c r="R207" i="2"/>
  <c r="R206" i="2"/>
  <c r="R205" i="2"/>
  <c r="R204" i="2"/>
  <c r="U215" i="2"/>
  <c r="U214" i="2"/>
  <c r="U213" i="2"/>
  <c r="U212" i="2"/>
  <c r="X219" i="2"/>
  <c r="X222" i="2"/>
  <c r="X221" i="2"/>
  <c r="X220" i="2"/>
  <c r="T228" i="2"/>
  <c r="AB228" i="15" s="1"/>
  <c r="T227" i="2"/>
  <c r="AB227" i="15" s="1"/>
  <c r="T226" i="2"/>
  <c r="T225" i="2"/>
  <c r="X235" i="2"/>
  <c r="X234" i="2"/>
  <c r="X233" i="2"/>
  <c r="S241" i="2"/>
  <c r="S240" i="2"/>
  <c r="S239" i="2"/>
  <c r="S238" i="2"/>
  <c r="R248" i="2"/>
  <c r="R247" i="2"/>
  <c r="R246" i="2"/>
  <c r="R245" i="2"/>
  <c r="R244" i="2"/>
  <c r="R243" i="2"/>
  <c r="V254" i="2"/>
  <c r="V253" i="2"/>
  <c r="V252" i="2"/>
  <c r="V251" i="2"/>
  <c r="V256" i="2"/>
  <c r="X258" i="2"/>
  <c r="V257" i="2"/>
  <c r="R261" i="2"/>
  <c r="R260" i="2"/>
  <c r="R259" i="2"/>
  <c r="U267" i="2"/>
  <c r="U266" i="2"/>
  <c r="U265" i="2"/>
  <c r="U264" i="2"/>
  <c r="V269" i="2"/>
  <c r="R274" i="2"/>
  <c r="R273" i="2"/>
  <c r="R272" i="2"/>
  <c r="U280" i="2"/>
  <c r="U279" i="2"/>
  <c r="U278" i="2"/>
  <c r="U277" i="2"/>
  <c r="S287" i="2"/>
  <c r="S286" i="2"/>
  <c r="S285" i="2"/>
  <c r="S284" i="2"/>
  <c r="S283" i="2"/>
  <c r="S282" i="2"/>
  <c r="U293" i="2"/>
  <c r="U292" i="2"/>
  <c r="U291" i="2"/>
  <c r="U290" i="2"/>
  <c r="T300" i="2"/>
  <c r="T299" i="2"/>
  <c r="T298" i="2"/>
  <c r="T297" i="2"/>
  <c r="AB297" i="15" s="1"/>
  <c r="T296" i="2"/>
  <c r="AB296" i="15" s="1"/>
  <c r="T295" i="2"/>
  <c r="R306" i="2"/>
  <c r="U312" i="2"/>
  <c r="R311" i="2"/>
  <c r="T309" i="2"/>
  <c r="AB309" i="15" s="1"/>
  <c r="Q308" i="2"/>
  <c r="X311" i="2"/>
  <c r="Q318" i="2"/>
  <c r="T321" i="2"/>
  <c r="T326" i="2"/>
  <c r="T325" i="2"/>
  <c r="T324" i="2"/>
  <c r="T332" i="2"/>
  <c r="AB332" i="15" s="1"/>
  <c r="W330" i="2"/>
  <c r="W329" i="2"/>
  <c r="W335" i="2"/>
  <c r="X336" i="2"/>
  <c r="S337" i="2"/>
  <c r="V339" i="2"/>
  <c r="V338" i="2"/>
  <c r="Q344" i="2"/>
  <c r="R347" i="2"/>
  <c r="V352" i="2"/>
  <c r="V351" i="2"/>
  <c r="V350" i="2"/>
  <c r="Q357" i="2"/>
  <c r="R360" i="2"/>
  <c r="T362" i="2"/>
  <c r="AB362" i="15" s="1"/>
  <c r="S361" i="2"/>
  <c r="V365" i="2"/>
  <c r="V364" i="2"/>
  <c r="V363" i="2"/>
  <c r="V42" i="2"/>
  <c r="W47" i="2"/>
  <c r="V54" i="2"/>
  <c r="X60" i="2"/>
  <c r="V67" i="2"/>
  <c r="X73" i="2"/>
  <c r="Q279" i="2"/>
  <c r="Q292" i="2"/>
  <c r="W305" i="2"/>
  <c r="Q312" i="2"/>
  <c r="S244" i="2"/>
  <c r="S243" i="2"/>
  <c r="W254" i="2"/>
  <c r="W253" i="2"/>
  <c r="W252" i="2"/>
  <c r="W251" i="2"/>
  <c r="W256" i="2"/>
  <c r="Q258" i="2"/>
  <c r="Q257" i="2"/>
  <c r="U261" i="2"/>
  <c r="U260" i="2"/>
  <c r="U259" i="2"/>
  <c r="X267" i="2"/>
  <c r="X266" i="2"/>
  <c r="X257" i="2"/>
  <c r="T261" i="2"/>
  <c r="T260" i="2"/>
  <c r="T259" i="2"/>
  <c r="W267" i="2"/>
  <c r="W266" i="2"/>
  <c r="W265" i="2"/>
  <c r="W264" i="2"/>
  <c r="X269" i="2"/>
  <c r="T274" i="2"/>
  <c r="T273" i="2"/>
  <c r="T272" i="2"/>
  <c r="W280" i="2"/>
  <c r="W279" i="2"/>
  <c r="W278" i="2"/>
  <c r="W277" i="2"/>
  <c r="U287" i="2"/>
  <c r="U286" i="2"/>
  <c r="U285" i="2"/>
  <c r="U284" i="2"/>
  <c r="U283" i="2"/>
  <c r="U282" i="2"/>
  <c r="W293" i="2"/>
  <c r="W292" i="2"/>
  <c r="W291" i="2"/>
  <c r="W290" i="2"/>
  <c r="V300" i="2"/>
  <c r="V299" i="2"/>
  <c r="V298" i="2"/>
  <c r="V297" i="2"/>
  <c r="V296" i="2"/>
  <c r="V295" i="2"/>
  <c r="T306" i="2"/>
  <c r="AB306" i="15" s="1"/>
  <c r="R313" i="2"/>
  <c r="T311" i="2"/>
  <c r="Q310" i="2"/>
  <c r="S308" i="2"/>
  <c r="V309" i="2"/>
  <c r="X312" i="2"/>
  <c r="S319" i="2"/>
  <c r="S318" i="2"/>
  <c r="S317" i="2"/>
  <c r="S316" i="2"/>
  <c r="X322" i="2"/>
  <c r="V321" i="2"/>
  <c r="V326" i="2"/>
  <c r="V325" i="2"/>
  <c r="V324" i="2"/>
  <c r="S331" i="2"/>
  <c r="W331" i="2"/>
  <c r="Q335" i="2"/>
  <c r="Q336" i="2"/>
  <c r="U337" i="2"/>
  <c r="X339" i="2"/>
  <c r="X338" i="2"/>
  <c r="S345" i="2"/>
  <c r="S344" i="2"/>
  <c r="S343" i="2"/>
  <c r="S342" i="2"/>
  <c r="T347" i="2"/>
  <c r="X352" i="2"/>
  <c r="X351" i="2"/>
  <c r="X350" i="2"/>
  <c r="S358" i="2"/>
  <c r="S357" i="2"/>
  <c r="S356" i="2"/>
  <c r="S355" i="2"/>
  <c r="T360" i="2"/>
  <c r="V362" i="2"/>
  <c r="U361" i="2"/>
  <c r="X365" i="2"/>
  <c r="X364" i="2"/>
  <c r="X363" i="2"/>
  <c r="X42" i="2"/>
  <c r="U55" i="2"/>
  <c r="W20" i="2"/>
  <c r="X19" i="2"/>
  <c r="Q18" i="2"/>
  <c r="R17" i="2"/>
  <c r="T27" i="2"/>
  <c r="U26" i="2"/>
  <c r="V25" i="2"/>
  <c r="W24" i="2"/>
  <c r="X23" i="2"/>
  <c r="Q22" i="2"/>
  <c r="R33" i="2"/>
  <c r="S32" i="2"/>
  <c r="T31" i="2"/>
  <c r="U30" i="2"/>
  <c r="Q40" i="2"/>
  <c r="R39" i="2"/>
  <c r="S38" i="2"/>
  <c r="T46" i="2"/>
  <c r="AB46" i="15" s="1"/>
  <c r="U45" i="2"/>
  <c r="V44" i="2"/>
  <c r="W43" i="2"/>
  <c r="X48" i="2"/>
  <c r="R49" i="2"/>
  <c r="S50" i="2"/>
  <c r="U53" i="2"/>
  <c r="V52" i="2"/>
  <c r="W51" i="2"/>
  <c r="X59" i="2"/>
  <c r="Q58" i="2"/>
  <c r="R57" i="2"/>
  <c r="S56" i="2"/>
  <c r="X62" i="2"/>
  <c r="S66" i="2"/>
  <c r="T65" i="2"/>
  <c r="U64" i="2"/>
  <c r="V61" i="2"/>
  <c r="W72" i="2"/>
  <c r="X71" i="2"/>
  <c r="Q70" i="2"/>
  <c r="R69" i="2"/>
  <c r="S76" i="2"/>
  <c r="T75" i="2"/>
  <c r="AB75" i="15" s="1"/>
  <c r="U74" i="2"/>
  <c r="W79" i="2"/>
  <c r="X78" i="2"/>
  <c r="Q77" i="2"/>
  <c r="R85" i="2"/>
  <c r="R84" i="2"/>
  <c r="R83" i="2"/>
  <c r="R82" i="2"/>
  <c r="S87" i="2"/>
  <c r="W92" i="2"/>
  <c r="W91" i="2"/>
  <c r="W90" i="2"/>
  <c r="R98" i="2"/>
  <c r="R97" i="2"/>
  <c r="R96" i="2"/>
  <c r="R95" i="2"/>
  <c r="T111" i="2"/>
  <c r="AB111" i="15" s="1"/>
  <c r="T110" i="2"/>
  <c r="AB110" i="15" s="1"/>
  <c r="T109" i="2"/>
  <c r="T108" i="2"/>
  <c r="W16" i="2"/>
  <c r="W29" i="2"/>
  <c r="S124" i="2"/>
  <c r="S123" i="2"/>
  <c r="S122" i="2"/>
  <c r="S121" i="2"/>
  <c r="T126" i="2"/>
  <c r="X131" i="2"/>
  <c r="X130" i="2"/>
  <c r="X129" i="2"/>
  <c r="S137" i="2"/>
  <c r="S136" i="2"/>
  <c r="S135" i="2"/>
  <c r="S134" i="2"/>
  <c r="R144" i="2"/>
  <c r="R143" i="2"/>
  <c r="R142" i="2"/>
  <c r="R141" i="2"/>
  <c r="R140" i="2"/>
  <c r="R139" i="2"/>
  <c r="U150" i="2"/>
  <c r="U149" i="2"/>
  <c r="U148" i="2"/>
  <c r="U147" i="2"/>
  <c r="X154" i="2"/>
  <c r="V157" i="2"/>
  <c r="V156" i="2"/>
  <c r="V155" i="2"/>
  <c r="Q163" i="2"/>
  <c r="L29" i="2"/>
  <c r="Q124" i="2"/>
  <c r="Q123" i="2"/>
  <c r="T36" i="2"/>
  <c r="AB36" i="15" s="1"/>
  <c r="T74" i="2"/>
  <c r="Q85" i="2"/>
  <c r="S37" i="2"/>
  <c r="S188" i="2"/>
  <c r="T188" i="2"/>
  <c r="AB188" i="15" s="1"/>
  <c r="W170" i="2"/>
  <c r="W169" i="2"/>
  <c r="W168" i="2"/>
  <c r="W167" i="2"/>
  <c r="T166" i="2"/>
  <c r="AB166" i="15" s="1"/>
  <c r="T165" i="2"/>
  <c r="W176" i="2"/>
  <c r="W175" i="2"/>
  <c r="W174" i="2"/>
  <c r="W173" i="2"/>
  <c r="V183" i="2"/>
  <c r="V182" i="2"/>
  <c r="V181" i="2"/>
  <c r="V180" i="2"/>
  <c r="V179" i="2"/>
  <c r="V178" i="2"/>
  <c r="Q189" i="2"/>
  <c r="T187" i="2"/>
  <c r="T186" i="2"/>
  <c r="R196" i="2"/>
  <c r="R195" i="2"/>
  <c r="R194" i="2"/>
  <c r="R193" i="2"/>
  <c r="R191" i="2"/>
  <c r="U202" i="2"/>
  <c r="U201" i="2"/>
  <c r="U200" i="2"/>
  <c r="U199" i="2"/>
  <c r="T209" i="2"/>
  <c r="T208" i="2"/>
  <c r="T207" i="2"/>
  <c r="T206" i="2"/>
  <c r="AB206" i="15" s="1"/>
  <c r="T205" i="2"/>
  <c r="AB205" i="15" s="1"/>
  <c r="T204" i="2"/>
  <c r="W215" i="2"/>
  <c r="W214" i="2"/>
  <c r="W213" i="2"/>
  <c r="W212" i="2"/>
  <c r="R222" i="2"/>
  <c r="R221" i="2"/>
  <c r="R220" i="2"/>
  <c r="S230" i="2"/>
  <c r="V228" i="2"/>
  <c r="V227" i="2"/>
  <c r="V226" i="2"/>
  <c r="V225" i="2"/>
  <c r="R235" i="2"/>
  <c r="R234" i="2"/>
  <c r="R233" i="2"/>
  <c r="U241" i="2"/>
  <c r="U240" i="2"/>
  <c r="U239" i="2"/>
  <c r="U238" i="2"/>
  <c r="T248" i="2"/>
  <c r="T247" i="2"/>
  <c r="T246" i="2"/>
  <c r="T245" i="2"/>
  <c r="AB245" i="15" s="1"/>
  <c r="T244" i="2"/>
  <c r="AB244" i="15" s="1"/>
  <c r="T243" i="2"/>
  <c r="X254" i="2"/>
  <c r="X253" i="2"/>
  <c r="X252" i="2"/>
  <c r="X251" i="2"/>
  <c r="X256" i="2"/>
  <c r="R258" i="2"/>
  <c r="R257" i="2"/>
  <c r="V261" i="2"/>
  <c r="V260" i="2"/>
  <c r="V259" i="2"/>
  <c r="Q267" i="2"/>
  <c r="Q280" i="2"/>
  <c r="Q293" i="2"/>
  <c r="N294" i="2"/>
  <c r="U294" i="2"/>
  <c r="Q121" i="2"/>
  <c r="Q137" i="2"/>
  <c r="Q136" i="2"/>
  <c r="Q134" i="2"/>
  <c r="Q230" i="2"/>
  <c r="W17" i="2"/>
  <c r="Q27" i="2"/>
  <c r="R26" i="2"/>
  <c r="S25" i="2"/>
  <c r="T24" i="2"/>
  <c r="AB24" i="15" s="1"/>
  <c r="U23" i="2"/>
  <c r="V22" i="2"/>
  <c r="W33" i="2"/>
  <c r="X32" i="2"/>
  <c r="Q31" i="2"/>
  <c r="R30" i="2"/>
  <c r="U36" i="2"/>
  <c r="T37" i="2"/>
  <c r="AB37" i="15" s="1"/>
  <c r="V40" i="2"/>
  <c r="W39" i="2"/>
  <c r="X38" i="2"/>
  <c r="Q46" i="2"/>
  <c r="R45" i="2"/>
  <c r="S44" i="2"/>
  <c r="T43" i="2"/>
  <c r="U48" i="2"/>
  <c r="U35" i="2"/>
  <c r="W49" i="2"/>
  <c r="X50" i="2"/>
  <c r="R53" i="2"/>
  <c r="S52" i="2"/>
  <c r="T51" i="2"/>
  <c r="U59" i="2"/>
  <c r="V58" i="2"/>
  <c r="W57" i="2"/>
  <c r="X56" i="2"/>
  <c r="X66" i="2"/>
  <c r="Q65" i="2"/>
  <c r="R64" i="2"/>
  <c r="S61" i="2"/>
  <c r="T72" i="2"/>
  <c r="AB72" i="15" s="1"/>
  <c r="U71" i="2"/>
  <c r="V70" i="2"/>
  <c r="W69" i="2"/>
  <c r="X76" i="2"/>
  <c r="Q75" i="2"/>
  <c r="R74" i="2"/>
  <c r="T79" i="2"/>
  <c r="U78" i="2"/>
  <c r="V77" i="2"/>
  <c r="W2" i="2"/>
  <c r="W8" i="2"/>
  <c r="W85" i="2"/>
  <c r="W84" i="2"/>
  <c r="W83" i="2"/>
  <c r="W82" i="2"/>
  <c r="X87" i="2"/>
  <c r="T92" i="2"/>
  <c r="T91" i="2"/>
  <c r="T90" i="2"/>
  <c r="W98" i="2"/>
  <c r="W97" i="2"/>
  <c r="W96" i="2"/>
  <c r="W95" i="2"/>
  <c r="V105" i="2"/>
  <c r="V104" i="2"/>
  <c r="V103" i="2"/>
  <c r="V102" i="2"/>
  <c r="V101" i="2"/>
  <c r="V100" i="2"/>
  <c r="Q111" i="2"/>
  <c r="Q110" i="2"/>
  <c r="Q108" i="2"/>
  <c r="V114" i="2"/>
  <c r="V118" i="2"/>
  <c r="V117" i="2"/>
  <c r="V116" i="2"/>
  <c r="V113" i="2"/>
  <c r="U15" i="2"/>
  <c r="W28" i="2"/>
  <c r="X124" i="2"/>
  <c r="X123" i="2"/>
  <c r="X122" i="2"/>
  <c r="X121" i="2"/>
  <c r="Q126" i="2"/>
  <c r="U131" i="2"/>
  <c r="U130" i="2"/>
  <c r="U129" i="2"/>
  <c r="X137" i="2"/>
  <c r="X136" i="2"/>
  <c r="X135" i="2"/>
  <c r="X134" i="2"/>
  <c r="W144" i="2"/>
  <c r="W143" i="2"/>
  <c r="W142" i="2"/>
  <c r="W141" i="2"/>
  <c r="W140" i="2"/>
  <c r="W139" i="2"/>
  <c r="R150" i="2"/>
  <c r="R149" i="2"/>
  <c r="R148" i="2"/>
  <c r="R147" i="2"/>
  <c r="S157" i="2"/>
  <c r="S156" i="2"/>
  <c r="S155" i="2"/>
  <c r="V163" i="2"/>
  <c r="V162" i="2"/>
  <c r="V161" i="2"/>
  <c r="V160" i="2"/>
  <c r="T170" i="2"/>
  <c r="T169" i="2"/>
  <c r="T168" i="2"/>
  <c r="Q166" i="2"/>
  <c r="Q165" i="2"/>
  <c r="T176" i="2"/>
  <c r="AB176" i="15" s="1"/>
  <c r="T175" i="2"/>
  <c r="AB175" i="15" s="1"/>
  <c r="T174" i="2"/>
  <c r="T173" i="2"/>
  <c r="S183" i="2"/>
  <c r="S182" i="2"/>
  <c r="S181" i="2"/>
  <c r="S180" i="2"/>
  <c r="S179" i="2"/>
  <c r="S178" i="2"/>
  <c r="V189" i="2"/>
  <c r="Q150" i="2"/>
  <c r="Q147" i="2"/>
  <c r="Q202" i="2"/>
  <c r="Q199" i="2"/>
  <c r="R20" i="2"/>
  <c r="S19" i="2"/>
  <c r="T18" i="2"/>
  <c r="U17" i="2"/>
  <c r="W27" i="2"/>
  <c r="X26" i="2"/>
  <c r="Q25" i="2"/>
  <c r="R24" i="2"/>
  <c r="S23" i="2"/>
  <c r="T22" i="2"/>
  <c r="U33" i="2"/>
  <c r="V32" i="2"/>
  <c r="W31" i="2"/>
  <c r="X30" i="2"/>
  <c r="W36" i="2"/>
  <c r="V37" i="2"/>
  <c r="T40" i="2"/>
  <c r="U39" i="2"/>
  <c r="V38" i="2"/>
  <c r="W46" i="2"/>
  <c r="X45" i="2"/>
  <c r="Q44" i="2"/>
  <c r="R43" i="2"/>
  <c r="S48" i="2"/>
  <c r="S35" i="2"/>
  <c r="U49" i="2"/>
  <c r="V50" i="2"/>
  <c r="X53" i="2"/>
  <c r="Q52" i="2"/>
  <c r="R51" i="2"/>
  <c r="S59" i="2"/>
  <c r="T58" i="2"/>
  <c r="AB58" i="15" s="1"/>
  <c r="U57" i="2"/>
  <c r="V56" i="2"/>
  <c r="V66" i="2"/>
  <c r="W65" i="2"/>
  <c r="X64" i="2"/>
  <c r="Q61" i="2"/>
  <c r="R72" i="2"/>
  <c r="S71" i="2"/>
  <c r="T70" i="2"/>
  <c r="U69" i="2"/>
  <c r="V76" i="2"/>
  <c r="W75" i="2"/>
  <c r="X74" i="2"/>
  <c r="R79" i="2"/>
  <c r="S78" i="2"/>
  <c r="T77" i="2"/>
  <c r="U2" i="2"/>
  <c r="U8" i="2"/>
  <c r="U85" i="2"/>
  <c r="U84" i="2"/>
  <c r="U83" i="2"/>
  <c r="U82" i="2"/>
  <c r="V87" i="2"/>
  <c r="Q91" i="2"/>
  <c r="Q176" i="2"/>
  <c r="Q215" i="2"/>
  <c r="X20" i="2"/>
  <c r="Q19" i="2"/>
  <c r="R18" i="2"/>
  <c r="S17" i="2"/>
  <c r="U27" i="2"/>
  <c r="V26" i="2"/>
  <c r="W25" i="2"/>
  <c r="X24" i="2"/>
  <c r="Q23" i="2"/>
  <c r="R22" i="2"/>
  <c r="S33" i="2"/>
  <c r="T32" i="2"/>
  <c r="AB32" i="15" s="1"/>
  <c r="U31" i="2"/>
  <c r="V30" i="2"/>
  <c r="Q36" i="2"/>
  <c r="X37" i="2"/>
  <c r="R40" i="2"/>
  <c r="S39" i="2"/>
  <c r="T38" i="2"/>
  <c r="U46" i="2"/>
  <c r="V45" i="2"/>
  <c r="W44" i="2"/>
  <c r="X43" i="2"/>
  <c r="Q48" i="2"/>
  <c r="Q35" i="2"/>
  <c r="S49" i="2"/>
  <c r="T50" i="2"/>
  <c r="AB50" i="15" s="1"/>
  <c r="V53" i="2"/>
  <c r="W52" i="2"/>
  <c r="X51" i="2"/>
  <c r="Q59" i="2"/>
  <c r="R58" i="2"/>
  <c r="S57" i="2"/>
  <c r="T56" i="2"/>
  <c r="T66" i="2"/>
  <c r="U65" i="2"/>
  <c r="V64" i="2"/>
  <c r="W61" i="2"/>
  <c r="X72" i="2"/>
  <c r="Q71" i="2"/>
  <c r="R70" i="2"/>
  <c r="S69" i="2"/>
  <c r="T76" i="2"/>
  <c r="AB76" i="15" s="1"/>
  <c r="U75" i="2"/>
  <c r="V74" i="2"/>
  <c r="X79" i="2"/>
  <c r="Q78" i="2"/>
  <c r="R77" i="2"/>
  <c r="V3" i="2"/>
  <c r="S85" i="2"/>
  <c r="S84" i="2"/>
  <c r="S83" i="2"/>
  <c r="S82" i="2"/>
  <c r="T87" i="2"/>
  <c r="Q329" i="2"/>
  <c r="Q186" i="2"/>
  <c r="W196" i="2"/>
  <c r="W195" i="2"/>
  <c r="W194" i="2"/>
  <c r="W193" i="2"/>
  <c r="W191" i="2"/>
  <c r="R202" i="2"/>
  <c r="R201" i="2"/>
  <c r="R200" i="2"/>
  <c r="R199" i="2"/>
  <c r="Q209" i="2"/>
  <c r="Q208" i="2"/>
  <c r="Q207" i="2"/>
  <c r="Q205" i="2"/>
  <c r="T215" i="2"/>
  <c r="AB215" i="15" s="1"/>
  <c r="T214" i="2"/>
  <c r="AB214" i="15" s="1"/>
  <c r="T213" i="2"/>
  <c r="T212" i="2"/>
  <c r="W219" i="2"/>
  <c r="W222" i="2"/>
  <c r="W221" i="2"/>
  <c r="W220" i="2"/>
  <c r="X230" i="2"/>
  <c r="S228" i="2"/>
  <c r="S227" i="2"/>
  <c r="S226" i="2"/>
  <c r="S225" i="2"/>
  <c r="W235" i="2"/>
  <c r="W234" i="2"/>
  <c r="W233" i="2"/>
  <c r="R241" i="2"/>
  <c r="R240" i="2"/>
  <c r="R239" i="2"/>
  <c r="R238" i="2"/>
  <c r="Q248" i="2"/>
  <c r="Q247" i="2"/>
  <c r="Q246" i="2"/>
  <c r="U254" i="2"/>
  <c r="U253" i="2"/>
  <c r="U252" i="2"/>
  <c r="U251" i="2"/>
  <c r="U256" i="2"/>
  <c r="W258" i="2"/>
  <c r="W257" i="2"/>
  <c r="S261" i="2"/>
  <c r="S260" i="2"/>
  <c r="S259" i="2"/>
  <c r="V267" i="2"/>
  <c r="V266" i="2"/>
  <c r="V265" i="2"/>
  <c r="V264" i="2"/>
  <c r="W269" i="2"/>
  <c r="S274" i="2"/>
  <c r="S273" i="2"/>
  <c r="S272" i="2"/>
  <c r="V280" i="2"/>
  <c r="V279" i="2"/>
  <c r="V278" i="2"/>
  <c r="V277" i="2"/>
  <c r="T287" i="2"/>
  <c r="T286" i="2"/>
  <c r="T285" i="2"/>
  <c r="T284" i="2"/>
  <c r="AB284" i="15" s="1"/>
  <c r="T283" i="2"/>
  <c r="AB283" i="15" s="1"/>
  <c r="T282" i="2"/>
  <c r="V293" i="2"/>
  <c r="V292" i="2"/>
  <c r="V291" i="2"/>
  <c r="V290" i="2"/>
  <c r="U300" i="2"/>
  <c r="U299" i="2"/>
  <c r="U298" i="2"/>
  <c r="U297" i="2"/>
  <c r="U296" i="2"/>
  <c r="U295" i="2"/>
  <c r="S306" i="2"/>
  <c r="Q313" i="2"/>
  <c r="S311" i="2"/>
  <c r="U309" i="2"/>
  <c r="R308" i="2"/>
  <c r="V308" i="2"/>
  <c r="R319" i="2"/>
  <c r="R318" i="2"/>
  <c r="R317" i="2"/>
  <c r="R316" i="2"/>
  <c r="U321" i="2"/>
  <c r="U326" i="2"/>
  <c r="U325" i="2"/>
  <c r="U324" i="2"/>
  <c r="U332" i="2"/>
  <c r="R331" i="2"/>
  <c r="X330" i="2"/>
  <c r="X329" i="2"/>
  <c r="X335" i="2"/>
  <c r="T337" i="2"/>
  <c r="W339" i="2"/>
  <c r="W338" i="2"/>
  <c r="R345" i="2"/>
  <c r="R344" i="2"/>
  <c r="R343" i="2"/>
  <c r="R342" i="2"/>
  <c r="S347" i="2"/>
  <c r="W352" i="2"/>
  <c r="W351" i="2"/>
  <c r="W350" i="2"/>
  <c r="R358" i="2"/>
  <c r="R357" i="2"/>
  <c r="R356" i="2"/>
  <c r="R355" i="2"/>
  <c r="S360" i="2"/>
  <c r="U362" i="2"/>
  <c r="T361" i="2"/>
  <c r="AB361" i="15" s="1"/>
  <c r="W365" i="2"/>
  <c r="W364" i="2"/>
  <c r="W363" i="2"/>
  <c r="W42" i="2"/>
  <c r="X47" i="2"/>
  <c r="S73" i="2"/>
  <c r="T73" i="2"/>
  <c r="R93" i="2"/>
  <c r="S93" i="2"/>
  <c r="Q241" i="2"/>
  <c r="Q238" i="2"/>
  <c r="W309" i="2"/>
  <c r="Q319" i="2"/>
  <c r="Q316" i="2"/>
  <c r="Q345" i="2"/>
  <c r="Q342" i="2"/>
  <c r="Q358" i="2"/>
  <c r="Q355" i="2"/>
  <c r="R55" i="2"/>
  <c r="Q68" i="2"/>
  <c r="R94" i="2"/>
  <c r="S94" i="2"/>
  <c r="R92" i="2"/>
  <c r="R91" i="2"/>
  <c r="R90" i="2"/>
  <c r="U98" i="2"/>
  <c r="U97" i="2"/>
  <c r="U96" i="2"/>
  <c r="U95" i="2"/>
  <c r="T105" i="2"/>
  <c r="T104" i="2"/>
  <c r="T103" i="2"/>
  <c r="T102" i="2"/>
  <c r="AB102" i="15" s="1"/>
  <c r="T101" i="2"/>
  <c r="AB101" i="15" s="1"/>
  <c r="T100" i="2"/>
  <c r="W111" i="2"/>
  <c r="W110" i="2"/>
  <c r="W109" i="2"/>
  <c r="W108" i="2"/>
  <c r="X115" i="2"/>
  <c r="T118" i="2"/>
  <c r="T117" i="2"/>
  <c r="T116" i="2"/>
  <c r="T113" i="2"/>
  <c r="X15" i="2"/>
  <c r="W21" i="2"/>
  <c r="U28" i="2"/>
  <c r="W34" i="2"/>
  <c r="V124" i="2"/>
  <c r="V123" i="2"/>
  <c r="V122" i="2"/>
  <c r="V121" i="2"/>
  <c r="W126" i="2"/>
  <c r="S131" i="2"/>
  <c r="S130" i="2"/>
  <c r="S129" i="2"/>
  <c r="V137" i="2"/>
  <c r="V136" i="2"/>
  <c r="V135" i="2"/>
  <c r="V134" i="2"/>
  <c r="U144" i="2"/>
  <c r="U143" i="2"/>
  <c r="U142" i="2"/>
  <c r="U141" i="2"/>
  <c r="U140" i="2"/>
  <c r="U139" i="2"/>
  <c r="X150" i="2"/>
  <c r="X149" i="2"/>
  <c r="X148" i="2"/>
  <c r="X147" i="2"/>
  <c r="Q157" i="2"/>
  <c r="Q156" i="2"/>
  <c r="Q155" i="2"/>
  <c r="T163" i="2"/>
  <c r="AB163" i="15" s="1"/>
  <c r="T162" i="2"/>
  <c r="AB162" i="15" s="1"/>
  <c r="T161" i="2"/>
  <c r="T160" i="2"/>
  <c r="R170" i="2"/>
  <c r="R169" i="2"/>
  <c r="R168" i="2"/>
  <c r="W166" i="2"/>
  <c r="W165" i="2"/>
  <c r="R176" i="2"/>
  <c r="R175" i="2"/>
  <c r="R174" i="2"/>
  <c r="R173" i="2"/>
  <c r="Q183" i="2"/>
  <c r="Q182" i="2"/>
  <c r="Q181" i="2"/>
  <c r="Q180" i="2"/>
  <c r="Q179" i="2"/>
  <c r="Q178" i="2"/>
  <c r="T189" i="2"/>
  <c r="AB189" i="15" s="1"/>
  <c r="W187" i="2"/>
  <c r="W186" i="2"/>
  <c r="U196" i="2"/>
  <c r="U195" i="2"/>
  <c r="U194" i="2"/>
  <c r="U193" i="2"/>
  <c r="U191" i="2"/>
  <c r="X202" i="2"/>
  <c r="X201" i="2"/>
  <c r="X200" i="2"/>
  <c r="X199" i="2"/>
  <c r="W209" i="2"/>
  <c r="W208" i="2"/>
  <c r="W207" i="2"/>
  <c r="W206" i="2"/>
  <c r="W205" i="2"/>
  <c r="W204" i="2"/>
  <c r="R215" i="2"/>
  <c r="R214" i="2"/>
  <c r="R213" i="2"/>
  <c r="R212" i="2"/>
  <c r="W218" i="2"/>
  <c r="U222" i="2"/>
  <c r="U221" i="2"/>
  <c r="U220" i="2"/>
  <c r="V230" i="2"/>
  <c r="Q228" i="2"/>
  <c r="Q227" i="2"/>
  <c r="Q225" i="2"/>
  <c r="U235" i="2"/>
  <c r="U234" i="2"/>
  <c r="U233" i="2"/>
  <c r="X241" i="2"/>
  <c r="X240" i="2"/>
  <c r="X239" i="2"/>
  <c r="X238" i="2"/>
  <c r="W248" i="2"/>
  <c r="W247" i="2"/>
  <c r="W246" i="2"/>
  <c r="W245" i="2"/>
  <c r="Q261" i="2"/>
  <c r="Q260" i="2"/>
  <c r="Q259" i="2"/>
  <c r="X226" i="2"/>
  <c r="X225" i="2"/>
  <c r="T235" i="2"/>
  <c r="T234" i="2"/>
  <c r="T233" i="2"/>
  <c r="W241" i="2"/>
  <c r="W240" i="2"/>
  <c r="W239" i="2"/>
  <c r="W238" i="2"/>
  <c r="V248" i="2"/>
  <c r="V247" i="2"/>
  <c r="V246" i="2"/>
  <c r="V245" i="2"/>
  <c r="V244" i="2"/>
  <c r="V243" i="2"/>
  <c r="R254" i="2"/>
  <c r="R253" i="2"/>
  <c r="R252" i="2"/>
  <c r="R251" i="2"/>
  <c r="R256" i="2"/>
  <c r="T258" i="2"/>
  <c r="AB258" i="15" s="1"/>
  <c r="T257" i="2"/>
  <c r="AB257" i="15" s="1"/>
  <c r="X261" i="2"/>
  <c r="X260" i="2"/>
  <c r="X259" i="2"/>
  <c r="X92" i="2"/>
  <c r="X91" i="2"/>
  <c r="X90" i="2"/>
  <c r="S98" i="2"/>
  <c r="S97" i="2"/>
  <c r="S96" i="2"/>
  <c r="S95" i="2"/>
  <c r="R105" i="2"/>
  <c r="R104" i="2"/>
  <c r="R103" i="2"/>
  <c r="R102" i="2"/>
  <c r="R101" i="2"/>
  <c r="R100" i="2"/>
  <c r="U111" i="2"/>
  <c r="U110" i="2"/>
  <c r="U109" i="2"/>
  <c r="U108" i="2"/>
  <c r="V115" i="2"/>
  <c r="R118" i="2"/>
  <c r="R117" i="2"/>
  <c r="R116" i="2"/>
  <c r="R113" i="2"/>
  <c r="X16" i="2"/>
  <c r="U21" i="2"/>
  <c r="X29" i="2"/>
  <c r="T124" i="2"/>
  <c r="AB124" i="15" s="1"/>
  <c r="T123" i="2"/>
  <c r="AB123" i="15" s="1"/>
  <c r="T122" i="2"/>
  <c r="T121" i="2"/>
  <c r="U126" i="2"/>
  <c r="Q131" i="2"/>
  <c r="Q129" i="2"/>
  <c r="T137" i="2"/>
  <c r="AB137" i="15" s="1"/>
  <c r="T136" i="2"/>
  <c r="AB136" i="15" s="1"/>
  <c r="T135" i="2"/>
  <c r="T134" i="2"/>
  <c r="S144" i="2"/>
  <c r="S143" i="2"/>
  <c r="S142" i="2"/>
  <c r="S141" i="2"/>
  <c r="S140" i="2"/>
  <c r="S139" i="2"/>
  <c r="V150" i="2"/>
  <c r="V149" i="2"/>
  <c r="V148" i="2"/>
  <c r="V147" i="2"/>
  <c r="W157" i="2"/>
  <c r="W156" i="2"/>
  <c r="W155" i="2"/>
  <c r="R163" i="2"/>
  <c r="R162" i="2"/>
  <c r="R161" i="2"/>
  <c r="R160" i="2"/>
  <c r="X170" i="2"/>
  <c r="X169" i="2"/>
  <c r="X168" i="2"/>
  <c r="X167" i="2"/>
  <c r="U166" i="2"/>
  <c r="U165" i="2"/>
  <c r="X176" i="2"/>
  <c r="X175" i="2"/>
  <c r="X174" i="2"/>
  <c r="X173" i="2"/>
  <c r="W183" i="2"/>
  <c r="W182" i="2"/>
  <c r="W181" i="2"/>
  <c r="W180" i="2"/>
  <c r="W179" i="2"/>
  <c r="W178" i="2"/>
  <c r="R189" i="2"/>
  <c r="U187" i="2"/>
  <c r="U186" i="2"/>
  <c r="S196" i="2"/>
  <c r="S195" i="2"/>
  <c r="S194" i="2"/>
  <c r="S193" i="2"/>
  <c r="S191" i="2"/>
  <c r="V202" i="2"/>
  <c r="V201" i="2"/>
  <c r="V200" i="2"/>
  <c r="V199" i="2"/>
  <c r="U209" i="2"/>
  <c r="U208" i="2"/>
  <c r="U207" i="2"/>
  <c r="U206" i="2"/>
  <c r="U205" i="2"/>
  <c r="U204" i="2"/>
  <c r="X215" i="2"/>
  <c r="X214" i="2"/>
  <c r="X213" i="2"/>
  <c r="X212" i="2"/>
  <c r="S222" i="2"/>
  <c r="S221" i="2"/>
  <c r="S220" i="2"/>
  <c r="T230" i="2"/>
  <c r="W228" i="2"/>
  <c r="W227" i="2"/>
  <c r="W226" i="2"/>
  <c r="W225" i="2"/>
  <c r="S235" i="2"/>
  <c r="S234" i="2"/>
  <c r="S233" i="2"/>
  <c r="V241" i="2"/>
  <c r="V240" i="2"/>
  <c r="V239" i="2"/>
  <c r="V238" i="2"/>
  <c r="U248" i="2"/>
  <c r="U247" i="2"/>
  <c r="U246" i="2"/>
  <c r="U245" i="2"/>
  <c r="U244" i="2"/>
  <c r="U243" i="2"/>
  <c r="Q251" i="2"/>
  <c r="Q256" i="2"/>
  <c r="S258" i="2"/>
  <c r="S257" i="2"/>
  <c r="W261" i="2"/>
  <c r="W260" i="2"/>
  <c r="W259" i="2"/>
  <c r="R267" i="2"/>
  <c r="R266" i="2"/>
  <c r="R265" i="2"/>
  <c r="R264" i="2"/>
  <c r="S269" i="2"/>
  <c r="W274" i="2"/>
  <c r="W273" i="2"/>
  <c r="W272" i="2"/>
  <c r="R280" i="2"/>
  <c r="R279" i="2"/>
  <c r="R278" i="2"/>
  <c r="R277" i="2"/>
  <c r="X287" i="2"/>
  <c r="X286" i="2"/>
  <c r="X285" i="2"/>
  <c r="X284" i="2"/>
  <c r="X283" i="2"/>
  <c r="X282" i="2"/>
  <c r="R293" i="2"/>
  <c r="R292" i="2"/>
  <c r="R291" i="2"/>
  <c r="R290" i="2"/>
  <c r="Q298" i="2"/>
  <c r="Q297" i="2"/>
  <c r="Q296" i="2"/>
  <c r="X305" i="2"/>
  <c r="T305" i="2"/>
  <c r="AB305" i="15" s="1"/>
  <c r="U313" i="2"/>
  <c r="R312" i="2"/>
  <c r="T310" i="2"/>
  <c r="AB310" i="15" s="1"/>
  <c r="Q309" i="2"/>
  <c r="V312" i="2"/>
  <c r="Q274" i="2"/>
  <c r="Q273" i="2"/>
  <c r="Q272" i="2"/>
  <c r="S297" i="2"/>
  <c r="S296" i="2"/>
  <c r="S295" i="2"/>
  <c r="X306" i="2"/>
  <c r="Q306" i="2"/>
  <c r="T312" i="2"/>
  <c r="Q311" i="2"/>
  <c r="S309" i="2"/>
  <c r="X309" i="2"/>
  <c r="W311" i="2"/>
  <c r="X319" i="2"/>
  <c r="X318" i="2"/>
  <c r="X317" i="2"/>
  <c r="X316" i="2"/>
  <c r="V331" i="2"/>
  <c r="W336" i="2"/>
  <c r="Q347" i="2"/>
  <c r="Q360" i="2"/>
  <c r="R361" i="2"/>
  <c r="U54" i="2"/>
  <c r="S55" i="2"/>
  <c r="R68" i="2"/>
  <c r="S267" i="2"/>
  <c r="S266" i="2"/>
  <c r="S265" i="2"/>
  <c r="S264" i="2"/>
  <c r="T269" i="2"/>
  <c r="X274" i="2"/>
  <c r="X273" i="2"/>
  <c r="X272" i="2"/>
  <c r="S280" i="2"/>
  <c r="S279" i="2"/>
  <c r="S278" i="2"/>
  <c r="S277" i="2"/>
  <c r="Q287" i="2"/>
  <c r="Q286" i="2"/>
  <c r="Q285" i="2"/>
  <c r="Q284" i="2"/>
  <c r="Q283" i="2"/>
  <c r="S293" i="2"/>
  <c r="S292" i="2"/>
  <c r="S291" i="2"/>
  <c r="S290" i="2"/>
  <c r="R300" i="2"/>
  <c r="R299" i="2"/>
  <c r="R298" i="2"/>
  <c r="R297" i="2"/>
  <c r="R296" i="2"/>
  <c r="R295" i="2"/>
  <c r="W306" i="2"/>
  <c r="U305" i="2"/>
  <c r="S312" i="2"/>
  <c r="U310" i="2"/>
  <c r="R309" i="2"/>
  <c r="V313" i="2"/>
  <c r="X310" i="2"/>
  <c r="W319" i="2"/>
  <c r="W318" i="2"/>
  <c r="W317" i="2"/>
  <c r="W316" i="2"/>
  <c r="R321" i="2"/>
  <c r="R326" i="2"/>
  <c r="R325" i="2"/>
  <c r="R324" i="2"/>
  <c r="R332" i="2"/>
  <c r="V332" i="2"/>
  <c r="U330" i="2"/>
  <c r="U329" i="2"/>
  <c r="U335" i="2"/>
  <c r="U336" i="2"/>
  <c r="Q337" i="2"/>
  <c r="T339" i="2"/>
  <c r="T338" i="2"/>
  <c r="W345" i="2"/>
  <c r="W344" i="2"/>
  <c r="W343" i="2"/>
  <c r="W342" i="2"/>
  <c r="X347" i="2"/>
  <c r="T352" i="2"/>
  <c r="T351" i="2"/>
  <c r="T350" i="2"/>
  <c r="W358" i="2"/>
  <c r="W357" i="2"/>
  <c r="W356" i="2"/>
  <c r="W355" i="2"/>
  <c r="X360" i="2"/>
  <c r="R362" i="2"/>
  <c r="T365" i="2"/>
  <c r="T364" i="2"/>
  <c r="T363" i="2"/>
  <c r="X41" i="2"/>
  <c r="V60" i="2"/>
  <c r="V73" i="2"/>
  <c r="Q29" i="2"/>
  <c r="Q60" i="2"/>
  <c r="Q94" i="2"/>
  <c r="H281" i="2"/>
  <c r="Q281" i="2" s="1"/>
  <c r="V319" i="2"/>
  <c r="V318" i="2"/>
  <c r="V317" i="2"/>
  <c r="V316" i="2"/>
  <c r="Q324" i="2"/>
  <c r="Q332" i="2"/>
  <c r="X332" i="2"/>
  <c r="T330" i="2"/>
  <c r="T329" i="2"/>
  <c r="T335" i="2"/>
  <c r="AB335" i="15" s="1"/>
  <c r="T336" i="2"/>
  <c r="AB336" i="15" s="1"/>
  <c r="X337" i="2"/>
  <c r="S339" i="2"/>
  <c r="S338" i="2"/>
  <c r="V345" i="2"/>
  <c r="V344" i="2"/>
  <c r="V343" i="2"/>
  <c r="V342" i="2"/>
  <c r="W347" i="2"/>
  <c r="S352" i="2"/>
  <c r="S351" i="2"/>
  <c r="S350" i="2"/>
  <c r="V358" i="2"/>
  <c r="V357" i="2"/>
  <c r="V356" i="2"/>
  <c r="V355" i="2"/>
  <c r="W360" i="2"/>
  <c r="X361" i="2"/>
  <c r="S365" i="2"/>
  <c r="S364" i="2"/>
  <c r="S363" i="2"/>
  <c r="W41" i="2"/>
  <c r="X55" i="2"/>
  <c r="U60" i="2"/>
  <c r="X68" i="2"/>
  <c r="T54" i="2"/>
  <c r="X265" i="2"/>
  <c r="X264" i="2"/>
  <c r="Q269" i="2"/>
  <c r="U274" i="2"/>
  <c r="U273" i="2"/>
  <c r="U272" i="2"/>
  <c r="X280" i="2"/>
  <c r="X279" i="2"/>
  <c r="X278" i="2"/>
  <c r="X277" i="2"/>
  <c r="V287" i="2"/>
  <c r="V286" i="2"/>
  <c r="V285" i="2"/>
  <c r="V284" i="2"/>
  <c r="V283" i="2"/>
  <c r="V282" i="2"/>
  <c r="X293" i="2"/>
  <c r="X292" i="2"/>
  <c r="X291" i="2"/>
  <c r="X290" i="2"/>
  <c r="W300" i="2"/>
  <c r="W299" i="2"/>
  <c r="W298" i="2"/>
  <c r="W297" i="2"/>
  <c r="W296" i="2"/>
  <c r="W295" i="2"/>
  <c r="U306" i="2"/>
  <c r="R305" i="2"/>
  <c r="S313" i="2"/>
  <c r="U311" i="2"/>
  <c r="R310" i="2"/>
  <c r="T308" i="2"/>
  <c r="W308" i="2"/>
  <c r="T319" i="2"/>
  <c r="AB319" i="15" s="1"/>
  <c r="T318" i="2"/>
  <c r="AB318" i="15" s="1"/>
  <c r="T317" i="2"/>
  <c r="T316" i="2"/>
  <c r="W323" i="2"/>
  <c r="W321" i="2"/>
  <c r="W326" i="2"/>
  <c r="W325" i="2"/>
  <c r="W324" i="2"/>
  <c r="T331" i="2"/>
  <c r="AB331" i="15" s="1"/>
  <c r="X331" i="2"/>
  <c r="R330" i="2"/>
  <c r="R329" i="2"/>
  <c r="R335" i="2"/>
  <c r="R336" i="2"/>
  <c r="V337" i="2"/>
  <c r="Q339" i="2"/>
  <c r="Q338" i="2"/>
  <c r="T345" i="2"/>
  <c r="AB345" i="15" s="1"/>
  <c r="T344" i="2"/>
  <c r="AB344" i="15" s="1"/>
  <c r="T343" i="2"/>
  <c r="T342" i="2"/>
  <c r="U347" i="2"/>
  <c r="Q352" i="2"/>
  <c r="Q351" i="2"/>
  <c r="Q350" i="2"/>
  <c r="T358" i="2"/>
  <c r="AB358" i="15" s="1"/>
  <c r="T357" i="2"/>
  <c r="AB357" i="15" s="1"/>
  <c r="T356" i="2"/>
  <c r="T355" i="2"/>
  <c r="U360" i="2"/>
  <c r="W362" i="2"/>
  <c r="V361" i="2"/>
  <c r="Q365" i="2"/>
  <c r="Q364" i="2"/>
  <c r="Q363" i="2"/>
  <c r="V55" i="2"/>
  <c r="V68" i="2"/>
  <c r="Q28" i="2"/>
  <c r="Q34" i="2"/>
  <c r="R54" i="2"/>
  <c r="Q67" i="2"/>
  <c r="S67" i="2"/>
  <c r="X54" i="2"/>
  <c r="X67" i="2"/>
  <c r="P127" i="8"/>
  <c r="R127" i="8"/>
  <c r="M127" i="8"/>
  <c r="Q127" i="8"/>
  <c r="N127" i="8"/>
  <c r="O127" i="8"/>
  <c r="S127" i="8"/>
  <c r="Q128" i="8"/>
  <c r="S128" i="8"/>
  <c r="M128" i="8"/>
  <c r="N128" i="8"/>
  <c r="O128" i="8"/>
  <c r="R128" i="8"/>
  <c r="P128" i="8"/>
  <c r="P192" i="5"/>
  <c r="I193" i="5"/>
  <c r="M192" i="5"/>
  <c r="J193" i="5"/>
  <c r="M193" i="5"/>
  <c r="K193" i="5"/>
  <c r="L193" i="5"/>
  <c r="N193" i="5"/>
  <c r="P193" i="5"/>
  <c r="H193" i="5"/>
  <c r="O193" i="5"/>
  <c r="H192" i="5"/>
  <c r="L192" i="5"/>
  <c r="I192" i="5"/>
  <c r="J192" i="5"/>
  <c r="O192" i="5"/>
  <c r="N192" i="5"/>
  <c r="K192" i="5"/>
  <c r="M75" i="5"/>
  <c r="H75" i="5"/>
  <c r="L75" i="5"/>
  <c r="N75" i="5"/>
  <c r="P75" i="5"/>
  <c r="O75" i="5"/>
  <c r="K75" i="5"/>
  <c r="I75" i="5"/>
  <c r="J75" i="5"/>
  <c r="H37" i="5"/>
  <c r="I37" i="5"/>
  <c r="J37" i="5"/>
  <c r="K37" i="5"/>
  <c r="M37" i="5"/>
  <c r="N37" i="5"/>
  <c r="O37" i="5"/>
  <c r="L37" i="5"/>
  <c r="P37" i="5"/>
  <c r="M76" i="5"/>
  <c r="H76" i="5"/>
  <c r="K76" i="5"/>
  <c r="N76" i="5"/>
  <c r="O76" i="5"/>
  <c r="I76" i="5"/>
  <c r="L76" i="5"/>
  <c r="P76" i="5"/>
  <c r="J76" i="5"/>
  <c r="H36" i="5"/>
  <c r="I36" i="5"/>
  <c r="M36" i="5"/>
  <c r="N36" i="5"/>
  <c r="O36" i="5"/>
  <c r="P36" i="5"/>
  <c r="J36" i="5"/>
  <c r="K36" i="5"/>
  <c r="L36" i="5"/>
  <c r="I219" i="2"/>
  <c r="M153" i="2"/>
  <c r="V153" i="2" s="1"/>
  <c r="I154" i="2"/>
  <c r="K323" i="2"/>
  <c r="L114" i="2"/>
  <c r="H8" i="2"/>
  <c r="H218" i="2"/>
  <c r="H362" i="2"/>
  <c r="Q362" i="2" s="1"/>
  <c r="J323" i="2"/>
  <c r="H3" i="2"/>
  <c r="J3" i="2"/>
  <c r="S3" i="2" s="1"/>
  <c r="I2" i="2"/>
  <c r="I3" i="2"/>
  <c r="M47" i="2"/>
  <c r="U47" i="2" s="1"/>
  <c r="I115" i="2"/>
  <c r="I8" i="2"/>
  <c r="I153" i="2"/>
  <c r="J2" i="2"/>
  <c r="H62" i="2"/>
  <c r="H2" i="2"/>
  <c r="D2" i="7" s="1"/>
  <c r="J8" i="2"/>
  <c r="L322" i="2"/>
  <c r="J219" i="2"/>
  <c r="J114" i="2"/>
  <c r="H153" i="2"/>
  <c r="L153" i="2"/>
  <c r="H219" i="2"/>
  <c r="I322" i="2"/>
  <c r="I114" i="2"/>
  <c r="H154" i="2"/>
  <c r="K153" i="2"/>
  <c r="L218" i="2"/>
  <c r="H115" i="2"/>
  <c r="M154" i="2"/>
  <c r="J153" i="2"/>
  <c r="M218" i="2"/>
  <c r="K218" i="2"/>
  <c r="L115" i="2"/>
  <c r="L154" i="2"/>
  <c r="M219" i="2"/>
  <c r="J218" i="2"/>
  <c r="K115" i="2"/>
  <c r="K154" i="2"/>
  <c r="L219" i="2"/>
  <c r="I218" i="2"/>
  <c r="H322" i="2"/>
  <c r="H114" i="2"/>
  <c r="J115" i="2"/>
  <c r="J154" i="2"/>
  <c r="K219" i="2"/>
  <c r="L323" i="2"/>
  <c r="K114" i="2"/>
  <c r="H361" i="2"/>
  <c r="Q361" i="2" s="1"/>
  <c r="J322" i="2"/>
  <c r="I323" i="2"/>
  <c r="M322" i="2"/>
  <c r="H323" i="2"/>
  <c r="K322" i="2"/>
  <c r="M323" i="2"/>
  <c r="I63" i="2"/>
  <c r="I62" i="2"/>
  <c r="J63" i="2"/>
  <c r="H63" i="2"/>
  <c r="M62" i="2"/>
  <c r="L62" i="2"/>
  <c r="M63" i="2"/>
  <c r="K62" i="2"/>
  <c r="L63" i="2"/>
  <c r="J62" i="2"/>
  <c r="K63" i="2"/>
  <c r="H9" i="2"/>
  <c r="I9" i="2"/>
  <c r="J9" i="2"/>
  <c r="K9" i="2"/>
  <c r="L9" i="2"/>
  <c r="M9" i="2"/>
  <c r="N9" i="2"/>
  <c r="O9" i="2"/>
  <c r="P9" i="2"/>
  <c r="H13" i="2"/>
  <c r="I13" i="2"/>
  <c r="J13" i="2"/>
  <c r="K13" i="2"/>
  <c r="L13" i="2"/>
  <c r="M13" i="2"/>
  <c r="N13" i="2"/>
  <c r="O13" i="2"/>
  <c r="P13" i="2"/>
  <c r="H14" i="2"/>
  <c r="I14" i="2"/>
  <c r="J14" i="2"/>
  <c r="K14" i="2"/>
  <c r="L14" i="2"/>
  <c r="M14" i="2"/>
  <c r="N14" i="2"/>
  <c r="O14" i="2"/>
  <c r="P14" i="2"/>
  <c r="H12" i="2"/>
  <c r="I12" i="2"/>
  <c r="J12" i="2"/>
  <c r="K12" i="2"/>
  <c r="L12" i="2"/>
  <c r="M12" i="2"/>
  <c r="N12" i="2"/>
  <c r="O12" i="2"/>
  <c r="P12" i="2"/>
  <c r="H10" i="2"/>
  <c r="I10" i="2"/>
  <c r="J10" i="2"/>
  <c r="K10" i="2"/>
  <c r="L10" i="2"/>
  <c r="M10" i="2"/>
  <c r="N10" i="2"/>
  <c r="O10" i="2"/>
  <c r="P10" i="2"/>
  <c r="H11" i="2"/>
  <c r="I11" i="2"/>
  <c r="J11" i="2"/>
  <c r="K11" i="2"/>
  <c r="L11" i="2"/>
  <c r="M11" i="2"/>
  <c r="N11" i="2"/>
  <c r="O11" i="2"/>
  <c r="P11" i="2"/>
  <c r="H6" i="2"/>
  <c r="I6" i="2"/>
  <c r="J6" i="2"/>
  <c r="K6" i="2"/>
  <c r="L6" i="2"/>
  <c r="M6" i="2"/>
  <c r="N6" i="2"/>
  <c r="O6" i="2"/>
  <c r="P6" i="2"/>
  <c r="H7" i="2"/>
  <c r="I7" i="2"/>
  <c r="J7" i="2"/>
  <c r="K7" i="2"/>
  <c r="L7" i="2"/>
  <c r="M7" i="2"/>
  <c r="N7" i="2"/>
  <c r="O7" i="2"/>
  <c r="P7" i="2"/>
  <c r="H4" i="2"/>
  <c r="I4" i="2"/>
  <c r="K4" i="2"/>
  <c r="L4" i="2"/>
  <c r="M4" i="2"/>
  <c r="N4" i="2"/>
  <c r="O4" i="2"/>
  <c r="P4" i="2"/>
  <c r="J4" i="2"/>
  <c r="AB187" i="8" l="1"/>
  <c r="AB187" i="15"/>
  <c r="AB321" i="15"/>
  <c r="AB321" i="8"/>
  <c r="AB39" i="8"/>
  <c r="AB39" i="15"/>
  <c r="AB291" i="8"/>
  <c r="AB291" i="15"/>
  <c r="AB339" i="8"/>
  <c r="AB339" i="15"/>
  <c r="AB225" i="15"/>
  <c r="AB225" i="8"/>
  <c r="AA218" i="8"/>
  <c r="AI218" i="8" s="1"/>
  <c r="V218" i="8"/>
  <c r="AD218" i="8" s="1"/>
  <c r="Y218" i="8"/>
  <c r="AG218" i="8" s="1"/>
  <c r="T218" i="8"/>
  <c r="AB218" i="8" s="1"/>
  <c r="U218" i="8"/>
  <c r="Z218" i="8"/>
  <c r="X218" i="8"/>
  <c r="W218" i="8"/>
  <c r="AE218" i="8" s="1"/>
  <c r="F192" i="8"/>
  <c r="E192" i="8"/>
  <c r="I192" i="8"/>
  <c r="H192" i="8"/>
  <c r="G192" i="8"/>
  <c r="D192" i="8"/>
  <c r="K192" i="8"/>
  <c r="J192" i="8"/>
  <c r="AA114" i="8"/>
  <c r="AI114" i="8" s="1"/>
  <c r="V114" i="8"/>
  <c r="W114" i="8"/>
  <c r="AE114" i="8" s="1"/>
  <c r="U114" i="8"/>
  <c r="AC114" i="8" s="1"/>
  <c r="T114" i="8"/>
  <c r="Z114" i="8"/>
  <c r="X114" i="8"/>
  <c r="Y114" i="8"/>
  <c r="AG114" i="8" s="1"/>
  <c r="E76" i="8"/>
  <c r="D76" i="8"/>
  <c r="J76" i="8"/>
  <c r="K76" i="8"/>
  <c r="I76" i="8"/>
  <c r="H76" i="8"/>
  <c r="G76" i="8"/>
  <c r="F76" i="8"/>
  <c r="E37" i="8"/>
  <c r="J37" i="8"/>
  <c r="D37" i="8"/>
  <c r="K37" i="8"/>
  <c r="G37" i="8"/>
  <c r="I37" i="8"/>
  <c r="H37" i="8"/>
  <c r="F37" i="8"/>
  <c r="AB355" i="8"/>
  <c r="AB355" i="15"/>
  <c r="AB342" i="15"/>
  <c r="AB342" i="8"/>
  <c r="AB104" i="8"/>
  <c r="AB104" i="15"/>
  <c r="AB73" i="15"/>
  <c r="AB73" i="8"/>
  <c r="AB337" i="8"/>
  <c r="AB337" i="15"/>
  <c r="AB87" i="8"/>
  <c r="AB87" i="15"/>
  <c r="AB77" i="8"/>
  <c r="AB77" i="15"/>
  <c r="AB43" i="8"/>
  <c r="AB43" i="15"/>
  <c r="AB243" i="15"/>
  <c r="AB243" i="8"/>
  <c r="AB186" i="8"/>
  <c r="AB186" i="15"/>
  <c r="AB274" i="8"/>
  <c r="AB274" i="15"/>
  <c r="AB261" i="15"/>
  <c r="AB261" i="8"/>
  <c r="AB326" i="8"/>
  <c r="AB326" i="15"/>
  <c r="AB183" i="8"/>
  <c r="AB183" i="15"/>
  <c r="AB156" i="15"/>
  <c r="AB156" i="8"/>
  <c r="AB220" i="8"/>
  <c r="AB220" i="15"/>
  <c r="AB84" i="15"/>
  <c r="AB84" i="8"/>
  <c r="AB69" i="8"/>
  <c r="AB69" i="15"/>
  <c r="AB129" i="8"/>
  <c r="AB129" i="15"/>
  <c r="AB78" i="15"/>
  <c r="AB78" i="8"/>
  <c r="AB239" i="8"/>
  <c r="AB239" i="15"/>
  <c r="AB147" i="15"/>
  <c r="AB147" i="8"/>
  <c r="AB290" i="8"/>
  <c r="AB290" i="15"/>
  <c r="AB8" i="15"/>
  <c r="AB8" i="8"/>
  <c r="AB332" i="8"/>
  <c r="AC306" i="8"/>
  <c r="AH257" i="8"/>
  <c r="AB258" i="8"/>
  <c r="AE214" i="8"/>
  <c r="AB215" i="8"/>
  <c r="AC166" i="8"/>
  <c r="AH140" i="8"/>
  <c r="AB141" i="8"/>
  <c r="AH75" i="8"/>
  <c r="AB49" i="8"/>
  <c r="AE19" i="8"/>
  <c r="AB297" i="8"/>
  <c r="AF283" i="8"/>
  <c r="AB201" i="8"/>
  <c r="AE202" i="8"/>
  <c r="AE137" i="8"/>
  <c r="AI362" i="8"/>
  <c r="AI318" i="8"/>
  <c r="AI319" i="8"/>
  <c r="AI266" i="8"/>
  <c r="AI267" i="8"/>
  <c r="AI253" i="8"/>
  <c r="AI254" i="8"/>
  <c r="AI227" i="8"/>
  <c r="AI228" i="8"/>
  <c r="AI163" i="8"/>
  <c r="AF58" i="8"/>
  <c r="AI296" i="8"/>
  <c r="AI136" i="8"/>
  <c r="AB331" i="8"/>
  <c r="AE205" i="8"/>
  <c r="AE110" i="8"/>
  <c r="AF111" i="8"/>
  <c r="AG36" i="8"/>
  <c r="AC46" i="8"/>
  <c r="AD309" i="8"/>
  <c r="AD293" i="8"/>
  <c r="AD192" i="8"/>
  <c r="AD193" i="8"/>
  <c r="AB188" i="8"/>
  <c r="AD189" i="8"/>
  <c r="AD97" i="8"/>
  <c r="AG71" i="8"/>
  <c r="AH336" i="8"/>
  <c r="AH150" i="8"/>
  <c r="AD72" i="8"/>
  <c r="AC45" i="8"/>
  <c r="AF244" i="8"/>
  <c r="AB245" i="8"/>
  <c r="AB356" i="8"/>
  <c r="AB356" i="15"/>
  <c r="AB204" i="8"/>
  <c r="AB204" i="15"/>
  <c r="AB130" i="8"/>
  <c r="AB130" i="15"/>
  <c r="AB28" i="15"/>
  <c r="AB28" i="8"/>
  <c r="AA323" i="8"/>
  <c r="AI323" i="8" s="1"/>
  <c r="W323" i="8"/>
  <c r="AE323" i="8" s="1"/>
  <c r="V323" i="8"/>
  <c r="AD323" i="8" s="1"/>
  <c r="T323" i="8"/>
  <c r="Z323" i="8"/>
  <c r="Y323" i="8"/>
  <c r="X323" i="8"/>
  <c r="U323" i="8"/>
  <c r="AB316" i="15"/>
  <c r="AB316" i="8"/>
  <c r="AB329" i="8"/>
  <c r="AB329" i="15"/>
  <c r="AB363" i="8"/>
  <c r="AB363" i="15"/>
  <c r="AB134" i="8"/>
  <c r="AB134" i="15"/>
  <c r="AB122" i="15"/>
  <c r="AB122" i="8"/>
  <c r="AB233" i="8"/>
  <c r="AB233" i="15"/>
  <c r="AB160" i="8"/>
  <c r="AB160" i="15"/>
  <c r="AB286" i="8"/>
  <c r="AB286" i="15"/>
  <c r="AB169" i="15"/>
  <c r="AB169" i="8"/>
  <c r="AB126" i="8"/>
  <c r="AB126" i="15"/>
  <c r="AB109" i="8"/>
  <c r="AB109" i="15"/>
  <c r="AB31" i="8"/>
  <c r="AB31" i="15"/>
  <c r="AB27" i="8"/>
  <c r="AB27" i="15"/>
  <c r="AB222" i="8"/>
  <c r="AB222" i="15"/>
  <c r="AB195" i="15"/>
  <c r="AB195" i="8"/>
  <c r="AB142" i="15"/>
  <c r="AB142" i="8"/>
  <c r="AB96" i="15"/>
  <c r="AB96" i="8"/>
  <c r="AB57" i="8"/>
  <c r="AB57" i="15"/>
  <c r="AB131" i="8"/>
  <c r="AB131" i="15"/>
  <c r="AB2" i="8"/>
  <c r="AB2" i="15"/>
  <c r="AB277" i="8"/>
  <c r="AB277" i="15"/>
  <c r="AB64" i="15"/>
  <c r="AB64" i="8"/>
  <c r="AB34" i="15"/>
  <c r="AB34" i="8"/>
  <c r="AF332" i="8"/>
  <c r="AG306" i="8"/>
  <c r="AB257" i="8"/>
  <c r="AC258" i="8"/>
  <c r="AH214" i="8"/>
  <c r="AF215" i="8"/>
  <c r="AF166" i="8"/>
  <c r="AE140" i="8"/>
  <c r="AF141" i="8"/>
  <c r="AD75" i="8"/>
  <c r="AH49" i="8"/>
  <c r="AH19" i="8"/>
  <c r="AI20" i="8"/>
  <c r="AC297" i="8"/>
  <c r="AB283" i="8"/>
  <c r="AI310" i="8"/>
  <c r="AI201" i="8"/>
  <c r="AF76" i="8"/>
  <c r="AF23" i="8"/>
  <c r="AI137" i="8"/>
  <c r="AF32" i="8"/>
  <c r="AC362" i="8"/>
  <c r="AC318" i="8"/>
  <c r="AC319" i="8"/>
  <c r="AF267" i="8"/>
  <c r="AC253" i="8"/>
  <c r="AF254" i="8"/>
  <c r="AC228" i="8"/>
  <c r="AF163" i="8"/>
  <c r="AD58" i="8"/>
  <c r="AH37" i="8"/>
  <c r="AC24" i="8"/>
  <c r="AF296" i="8"/>
  <c r="AH284" i="8"/>
  <c r="AC136" i="8"/>
  <c r="AC361" i="8"/>
  <c r="AG331" i="8"/>
  <c r="AH305" i="8"/>
  <c r="AH279" i="8"/>
  <c r="AB280" i="8"/>
  <c r="AB205" i="8"/>
  <c r="AC206" i="8"/>
  <c r="AH110" i="8"/>
  <c r="AG111" i="8"/>
  <c r="AG59" i="8"/>
  <c r="AH36" i="8"/>
  <c r="AD46" i="8"/>
  <c r="AB344" i="8"/>
  <c r="AG345" i="8"/>
  <c r="AF309" i="8"/>
  <c r="AF293" i="8"/>
  <c r="AC240" i="8"/>
  <c r="AC241" i="8"/>
  <c r="AF192" i="8"/>
  <c r="AH193" i="8"/>
  <c r="AE188" i="8"/>
  <c r="AG189" i="8"/>
  <c r="AE97" i="8"/>
  <c r="AB98" i="8"/>
  <c r="AH71" i="8"/>
  <c r="AE357" i="8"/>
  <c r="AE358" i="8"/>
  <c r="AE336" i="8"/>
  <c r="AE335" i="8"/>
  <c r="AD175" i="8"/>
  <c r="AD167" i="8"/>
  <c r="AD149" i="8"/>
  <c r="AD150" i="8"/>
  <c r="AD123" i="8"/>
  <c r="AD124" i="8"/>
  <c r="AH72" i="8"/>
  <c r="AG45" i="8"/>
  <c r="AB244" i="8"/>
  <c r="AC245" i="8"/>
  <c r="AF179" i="8"/>
  <c r="AB180" i="8"/>
  <c r="AC101" i="8"/>
  <c r="AH102" i="8"/>
  <c r="AC50" i="8"/>
  <c r="X63" i="8"/>
  <c r="W63" i="8"/>
  <c r="AE63" i="8" s="1"/>
  <c r="U63" i="8"/>
  <c r="T63" i="8"/>
  <c r="AA63" i="8"/>
  <c r="AI63" i="8" s="1"/>
  <c r="Z63" i="8"/>
  <c r="AH63" i="8" s="1"/>
  <c r="Y63" i="8"/>
  <c r="AG63" i="8" s="1"/>
  <c r="V63" i="8"/>
  <c r="AD63" i="8" s="1"/>
  <c r="AB285" i="8"/>
  <c r="AB285" i="15"/>
  <c r="AB168" i="8"/>
  <c r="AB168" i="15"/>
  <c r="AB51" i="8"/>
  <c r="AB51" i="15"/>
  <c r="X7" i="8"/>
  <c r="AF7" i="8" s="1"/>
  <c r="U7" i="8"/>
  <c r="AA7" i="8"/>
  <c r="Y7" i="8"/>
  <c r="AG7" i="8" s="1"/>
  <c r="W7" i="8"/>
  <c r="V7" i="8"/>
  <c r="AD7" i="8" s="1"/>
  <c r="Z7" i="8"/>
  <c r="AH7" i="8" s="1"/>
  <c r="T7" i="8"/>
  <c r="AA153" i="8"/>
  <c r="AI153" i="8" s="1"/>
  <c r="V153" i="8"/>
  <c r="Y153" i="8"/>
  <c r="T153" i="8"/>
  <c r="Z153" i="8"/>
  <c r="X153" i="8"/>
  <c r="W153" i="8"/>
  <c r="AE153" i="8" s="1"/>
  <c r="U153" i="8"/>
  <c r="AB317" i="15"/>
  <c r="AB317" i="8"/>
  <c r="AB330" i="8"/>
  <c r="AB330" i="15"/>
  <c r="AB364" i="8"/>
  <c r="AB364" i="15"/>
  <c r="AB350" i="8"/>
  <c r="AB350" i="15"/>
  <c r="AB338" i="15"/>
  <c r="AB338" i="8"/>
  <c r="AB135" i="8"/>
  <c r="AB135" i="15"/>
  <c r="AB234" i="8"/>
  <c r="AB234" i="15"/>
  <c r="AB161" i="15"/>
  <c r="AB161" i="8"/>
  <c r="AB113" i="15"/>
  <c r="AB113" i="8"/>
  <c r="AB287" i="15"/>
  <c r="AB287" i="8"/>
  <c r="AB66" i="8"/>
  <c r="AB66" i="15"/>
  <c r="AB38" i="8"/>
  <c r="AB38" i="15"/>
  <c r="AB173" i="8"/>
  <c r="AB173" i="15"/>
  <c r="AB170" i="15"/>
  <c r="AB170" i="8"/>
  <c r="AB246" i="15"/>
  <c r="AB246" i="8"/>
  <c r="AB178" i="15"/>
  <c r="AB178" i="8"/>
  <c r="AB196" i="8"/>
  <c r="AB196" i="15"/>
  <c r="AB143" i="8"/>
  <c r="AB143" i="15"/>
  <c r="AB61" i="15"/>
  <c r="AB61" i="8"/>
  <c r="AB199" i="8"/>
  <c r="AB199" i="15"/>
  <c r="AB278" i="8"/>
  <c r="AB278" i="15"/>
  <c r="AB30" i="8"/>
  <c r="AB30" i="15"/>
  <c r="AB44" i="15"/>
  <c r="AB44" i="8"/>
  <c r="AE258" i="8"/>
  <c r="AH166" i="8"/>
  <c r="AH141" i="8"/>
  <c r="AC75" i="8"/>
  <c r="AB19" i="8"/>
  <c r="AB20" i="8"/>
  <c r="AE297" i="8"/>
  <c r="AB310" i="8"/>
  <c r="AB202" i="8"/>
  <c r="AC76" i="8"/>
  <c r="AC32" i="8"/>
  <c r="AF318" i="8"/>
  <c r="AG319" i="8"/>
  <c r="AF253" i="8"/>
  <c r="AC227" i="8"/>
  <c r="AG228" i="8"/>
  <c r="AH162" i="8"/>
  <c r="AG58" i="8"/>
  <c r="AD37" i="8"/>
  <c r="AE24" i="8"/>
  <c r="AB296" i="8"/>
  <c r="AC284" i="8"/>
  <c r="AD331" i="8"/>
  <c r="AB305" i="8"/>
  <c r="AB279" i="8"/>
  <c r="AE280" i="8"/>
  <c r="AG205" i="8"/>
  <c r="AE206" i="8"/>
  <c r="V84" i="8"/>
  <c r="AI59" i="8"/>
  <c r="AB36" i="8"/>
  <c r="AC192" i="8"/>
  <c r="AB193" i="8"/>
  <c r="AB189" i="8"/>
  <c r="AI357" i="8"/>
  <c r="AI358" i="8"/>
  <c r="AI336" i="8"/>
  <c r="AI175" i="8"/>
  <c r="AI176" i="8"/>
  <c r="AI167" i="8"/>
  <c r="AF72" i="8"/>
  <c r="AB102" i="8"/>
  <c r="AB33" i="8"/>
  <c r="AB79" i="15"/>
  <c r="AB79" i="8"/>
  <c r="AB95" i="15"/>
  <c r="AB95" i="8"/>
  <c r="AB100" i="8"/>
  <c r="AB100" i="15"/>
  <c r="AB298" i="8"/>
  <c r="AB298" i="15"/>
  <c r="AB144" i="8"/>
  <c r="AB144" i="15"/>
  <c r="AB52" i="15"/>
  <c r="AB52" i="8"/>
  <c r="AB200" i="15"/>
  <c r="AB200" i="8"/>
  <c r="AB264" i="8"/>
  <c r="AB264" i="15"/>
  <c r="AB68" i="8"/>
  <c r="AB68" i="15"/>
  <c r="AB25" i="8"/>
  <c r="AB25" i="15"/>
  <c r="AB306" i="8"/>
  <c r="AB166" i="8"/>
  <c r="AE49" i="8"/>
  <c r="AB76" i="8"/>
  <c r="AB23" i="8"/>
  <c r="AB137" i="8"/>
  <c r="AB319" i="8"/>
  <c r="AB163" i="8"/>
  <c r="V85" i="8"/>
  <c r="AD85" i="8" s="1"/>
  <c r="AB345" i="8"/>
  <c r="AB309" i="8"/>
  <c r="AB358" i="8"/>
  <c r="AC175" i="8"/>
  <c r="AF176" i="8"/>
  <c r="AC149" i="8"/>
  <c r="AB45" i="8"/>
  <c r="AB179" i="8"/>
  <c r="AG101" i="8"/>
  <c r="AB269" i="8"/>
  <c r="AB269" i="15"/>
  <c r="AB105" i="8"/>
  <c r="AB105" i="15"/>
  <c r="AB295" i="8"/>
  <c r="AB295" i="15"/>
  <c r="AB221" i="8"/>
  <c r="AB221" i="15"/>
  <c r="AB148" i="15"/>
  <c r="AB148" i="8"/>
  <c r="X62" i="8"/>
  <c r="V62" i="8"/>
  <c r="T62" i="8"/>
  <c r="AB62" i="8" s="1"/>
  <c r="Z62" i="8"/>
  <c r="U62" i="8"/>
  <c r="W62" i="8"/>
  <c r="AE62" i="8" s="1"/>
  <c r="AA62" i="8"/>
  <c r="AI62" i="8" s="1"/>
  <c r="Y62" i="8"/>
  <c r="AG62" i="8" s="1"/>
  <c r="F193" i="8"/>
  <c r="E193" i="8"/>
  <c r="K193" i="8"/>
  <c r="H193" i="8"/>
  <c r="J193" i="8"/>
  <c r="I193" i="8"/>
  <c r="G193" i="8"/>
  <c r="D193" i="8"/>
  <c r="AB351" i="8"/>
  <c r="AB351" i="15"/>
  <c r="AB116" i="15"/>
  <c r="AB116" i="8"/>
  <c r="AB207" i="8"/>
  <c r="AB207" i="15"/>
  <c r="E36" i="8"/>
  <c r="D36" i="8"/>
  <c r="K36" i="8"/>
  <c r="J36" i="8"/>
  <c r="I36" i="8"/>
  <c r="H36" i="8"/>
  <c r="G36" i="8"/>
  <c r="F36" i="8"/>
  <c r="AB352" i="8"/>
  <c r="AB352" i="15"/>
  <c r="AB117" i="8"/>
  <c r="AB117" i="15"/>
  <c r="AB212" i="15"/>
  <c r="AB212" i="8"/>
  <c r="AB18" i="8"/>
  <c r="AB18" i="15"/>
  <c r="AB90" i="8"/>
  <c r="AB90" i="15"/>
  <c r="AB248" i="15"/>
  <c r="AB248" i="8"/>
  <c r="AB208" i="15"/>
  <c r="AB208" i="8"/>
  <c r="AB165" i="8"/>
  <c r="AB165" i="15"/>
  <c r="AB65" i="8"/>
  <c r="AB65" i="15"/>
  <c r="AB299" i="8"/>
  <c r="AB299" i="15"/>
  <c r="AB226" i="15"/>
  <c r="AB226" i="8"/>
  <c r="AB256" i="8"/>
  <c r="AB256" i="15"/>
  <c r="AB17" i="8"/>
  <c r="AB17" i="15"/>
  <c r="AB55" i="8"/>
  <c r="AB55" i="15"/>
  <c r="AB265" i="8"/>
  <c r="AB265" i="15"/>
  <c r="AB60" i="15"/>
  <c r="AB60" i="8"/>
  <c r="AB67" i="8"/>
  <c r="AB67" i="15"/>
  <c r="AD332" i="8"/>
  <c r="AE306" i="8"/>
  <c r="AG257" i="8"/>
  <c r="AG258" i="8"/>
  <c r="AB214" i="8"/>
  <c r="AE215" i="8"/>
  <c r="AE141" i="8"/>
  <c r="AD19" i="8"/>
  <c r="AE20" i="8"/>
  <c r="AG297" i="8"/>
  <c r="AE201" i="8"/>
  <c r="AD23" i="8"/>
  <c r="AC137" i="8"/>
  <c r="AH362" i="8"/>
  <c r="AH318" i="8"/>
  <c r="AH266" i="8"/>
  <c r="AB267" i="8"/>
  <c r="AH253" i="8"/>
  <c r="AB254" i="8"/>
  <c r="AG227" i="8"/>
  <c r="AB228" i="8"/>
  <c r="AG162" i="8"/>
  <c r="AB37" i="8"/>
  <c r="AF284" i="8"/>
  <c r="AG136" i="8"/>
  <c r="AI331" i="8"/>
  <c r="AI280" i="8"/>
  <c r="AI205" i="8"/>
  <c r="AI206" i="8"/>
  <c r="AB85" i="8"/>
  <c r="AG344" i="8"/>
  <c r="AC345" i="8"/>
  <c r="AC309" i="8"/>
  <c r="AG292" i="8"/>
  <c r="AG240" i="8"/>
  <c r="AH241" i="8"/>
  <c r="AG193" i="8"/>
  <c r="AB97" i="8"/>
  <c r="AF98" i="8"/>
  <c r="AB71" i="8"/>
  <c r="AB357" i="8"/>
  <c r="AC358" i="8"/>
  <c r="AB336" i="8"/>
  <c r="AB335" i="8"/>
  <c r="AG176" i="8"/>
  <c r="AF167" i="8"/>
  <c r="AB150" i="8"/>
  <c r="AH123" i="8"/>
  <c r="AB124" i="8"/>
  <c r="AG72" i="8"/>
  <c r="AE45" i="8"/>
  <c r="AG244" i="8"/>
  <c r="AG245" i="8"/>
  <c r="AE180" i="8"/>
  <c r="AH101" i="8"/>
  <c r="AC102" i="8"/>
  <c r="AI33" i="8"/>
  <c r="AB108" i="8"/>
  <c r="AB108" i="15"/>
  <c r="AB157" i="8"/>
  <c r="AB157" i="15"/>
  <c r="AB194" i="15"/>
  <c r="AB194" i="8"/>
  <c r="X6" i="8"/>
  <c r="AF6" i="8" s="1"/>
  <c r="T6" i="8"/>
  <c r="AA6" i="8"/>
  <c r="Z6" i="8"/>
  <c r="AH6" i="8" s="1"/>
  <c r="W6" i="8"/>
  <c r="Y6" i="8"/>
  <c r="AG6" i="8" s="1"/>
  <c r="V6" i="8"/>
  <c r="AD6" i="8" s="1"/>
  <c r="U6" i="8"/>
  <c r="AC6" i="8" s="1"/>
  <c r="AB56" i="8"/>
  <c r="AB56" i="15"/>
  <c r="AB174" i="8"/>
  <c r="AB174" i="15"/>
  <c r="X10" i="8"/>
  <c r="V10" i="8"/>
  <c r="AD10" i="8" s="1"/>
  <c r="T10" i="8"/>
  <c r="AB10" i="8" s="1"/>
  <c r="Z10" i="8"/>
  <c r="W10" i="8"/>
  <c r="U10" i="8"/>
  <c r="AA10" i="8"/>
  <c r="Y10" i="8"/>
  <c r="AG10" i="8" s="1"/>
  <c r="AB312" i="8"/>
  <c r="AB312" i="15"/>
  <c r="AB118" i="8"/>
  <c r="AB118" i="15"/>
  <c r="AB282" i="15"/>
  <c r="AB282" i="8"/>
  <c r="AB213" i="8"/>
  <c r="AB213" i="15"/>
  <c r="AB22" i="15"/>
  <c r="AB22" i="8"/>
  <c r="AB91" i="8"/>
  <c r="AB91" i="15"/>
  <c r="AB209" i="15"/>
  <c r="AB209" i="8"/>
  <c r="AB360" i="8"/>
  <c r="AB360" i="15"/>
  <c r="AB347" i="8"/>
  <c r="AB347" i="15"/>
  <c r="AB272" i="8"/>
  <c r="AB272" i="15"/>
  <c r="AB259" i="15"/>
  <c r="AB259" i="8"/>
  <c r="AB324" i="8"/>
  <c r="AB324" i="15"/>
  <c r="AB300" i="15"/>
  <c r="AB300" i="8"/>
  <c r="AB181" i="8"/>
  <c r="AB181" i="15"/>
  <c r="AB251" i="15"/>
  <c r="AB251" i="8"/>
  <c r="AB313" i="8"/>
  <c r="AB313" i="15"/>
  <c r="AB82" i="8"/>
  <c r="AB82" i="15"/>
  <c r="AB35" i="8"/>
  <c r="AB35" i="15"/>
  <c r="AB3" i="8"/>
  <c r="AB3" i="15"/>
  <c r="AB53" i="15"/>
  <c r="AB53" i="8"/>
  <c r="AD214" i="8"/>
  <c r="AD215" i="8"/>
  <c r="AD140" i="8"/>
  <c r="AD141" i="8"/>
  <c r="AH20" i="8"/>
  <c r="AE310" i="8"/>
  <c r="AI76" i="8"/>
  <c r="AC23" i="8"/>
  <c r="AE32" i="8"/>
  <c r="AB318" i="8"/>
  <c r="AB266" i="8"/>
  <c r="AB253" i="8"/>
  <c r="AB227" i="8"/>
  <c r="AB162" i="8"/>
  <c r="AB136" i="8"/>
  <c r="AF361" i="8"/>
  <c r="AB206" i="8"/>
  <c r="AB110" i="8"/>
  <c r="AB111" i="8"/>
  <c r="AB59" i="8"/>
  <c r="AI46" i="8"/>
  <c r="AB293" i="8"/>
  <c r="AB241" i="8"/>
  <c r="AI188" i="8"/>
  <c r="AG335" i="8"/>
  <c r="AB176" i="8"/>
  <c r="AH167" i="8"/>
  <c r="AC123" i="8"/>
  <c r="AF124" i="8"/>
  <c r="AD244" i="8"/>
  <c r="AD179" i="8"/>
  <c r="AD180" i="8"/>
  <c r="AC33" i="8"/>
  <c r="AA219" i="8"/>
  <c r="AI219" i="8" s="1"/>
  <c r="V219" i="8"/>
  <c r="AD219" i="8" s="1"/>
  <c r="W219" i="8"/>
  <c r="U219" i="8"/>
  <c r="AC219" i="8" s="1"/>
  <c r="Z219" i="8"/>
  <c r="Y219" i="8"/>
  <c r="X219" i="8"/>
  <c r="AF219" i="8" s="1"/>
  <c r="T219" i="8"/>
  <c r="AB343" i="15"/>
  <c r="AB343" i="8"/>
  <c r="AB121" i="15"/>
  <c r="AB121" i="8"/>
  <c r="AB365" i="15"/>
  <c r="AB365" i="8"/>
  <c r="AB235" i="8"/>
  <c r="AB235" i="15"/>
  <c r="AB247" i="8"/>
  <c r="AB247" i="15"/>
  <c r="X11" i="8"/>
  <c r="AF11" i="8" s="1"/>
  <c r="W11" i="8"/>
  <c r="U11" i="8"/>
  <c r="T11" i="8"/>
  <c r="AA11" i="8"/>
  <c r="AI11" i="8" s="1"/>
  <c r="Z11" i="8"/>
  <c r="Y11" i="8"/>
  <c r="V11" i="8"/>
  <c r="AD11" i="8" s="1"/>
  <c r="AA154" i="8"/>
  <c r="AI154" i="8" s="1"/>
  <c r="V154" i="8"/>
  <c r="AD154" i="8" s="1"/>
  <c r="W154" i="8"/>
  <c r="U154" i="8"/>
  <c r="Y154" i="8"/>
  <c r="AG154" i="8" s="1"/>
  <c r="X154" i="8"/>
  <c r="AF154" i="8" s="1"/>
  <c r="Z154" i="8"/>
  <c r="T154" i="8"/>
  <c r="AB154" i="8" s="1"/>
  <c r="E75" i="8"/>
  <c r="D75" i="8"/>
  <c r="K75" i="8"/>
  <c r="J75" i="8"/>
  <c r="I75" i="8"/>
  <c r="G75" i="8"/>
  <c r="H75" i="8"/>
  <c r="F75" i="8"/>
  <c r="AA115" i="8"/>
  <c r="V115" i="8"/>
  <c r="AD115" i="8" s="1"/>
  <c r="W115" i="8"/>
  <c r="U115" i="8"/>
  <c r="Z115" i="8"/>
  <c r="AH115" i="8" s="1"/>
  <c r="Y115" i="8"/>
  <c r="X115" i="8"/>
  <c r="AF115" i="8" s="1"/>
  <c r="T115" i="8"/>
  <c r="AA322" i="8"/>
  <c r="W322" i="8"/>
  <c r="AE322" i="8" s="1"/>
  <c r="V322" i="8"/>
  <c r="AD322" i="8" s="1"/>
  <c r="Y322" i="8"/>
  <c r="X322" i="8"/>
  <c r="AF322" i="8" s="1"/>
  <c r="U322" i="8"/>
  <c r="T322" i="8"/>
  <c r="Z322" i="8"/>
  <c r="AH322" i="8" s="1"/>
  <c r="AB308" i="8"/>
  <c r="AB308" i="15"/>
  <c r="AB54" i="15"/>
  <c r="AB54" i="8"/>
  <c r="AB230" i="8"/>
  <c r="AB230" i="15"/>
  <c r="AB103" i="8"/>
  <c r="AB103" i="15"/>
  <c r="AB70" i="15"/>
  <c r="AB70" i="8"/>
  <c r="AB40" i="8"/>
  <c r="AB40" i="15"/>
  <c r="AB92" i="8"/>
  <c r="AB92" i="15"/>
  <c r="AB74" i="8"/>
  <c r="AB74" i="15"/>
  <c r="AB311" i="8"/>
  <c r="AB311" i="15"/>
  <c r="AB273" i="15"/>
  <c r="AB273" i="8"/>
  <c r="AB260" i="15"/>
  <c r="AB260" i="8"/>
  <c r="AB325" i="8"/>
  <c r="AB325" i="15"/>
  <c r="AB182" i="8"/>
  <c r="AB182" i="15"/>
  <c r="AB155" i="15"/>
  <c r="AB155" i="8"/>
  <c r="AB191" i="15"/>
  <c r="AB191" i="8"/>
  <c r="AB139" i="15"/>
  <c r="AB139" i="8"/>
  <c r="AB252" i="15"/>
  <c r="AB252" i="8"/>
  <c r="AB83" i="8"/>
  <c r="AB83" i="15"/>
  <c r="AB48" i="8"/>
  <c r="AB48" i="15"/>
  <c r="AB238" i="8"/>
  <c r="AB238" i="15"/>
  <c r="AB26" i="15"/>
  <c r="AB26" i="8"/>
  <c r="AI332" i="8"/>
  <c r="AI306" i="8"/>
  <c r="AI257" i="8"/>
  <c r="AI258" i="8"/>
  <c r="AI215" i="8"/>
  <c r="AI166" i="8"/>
  <c r="AI140" i="8"/>
  <c r="AI141" i="8"/>
  <c r="AF75" i="8"/>
  <c r="AF49" i="8"/>
  <c r="AF19" i="8"/>
  <c r="AF20" i="8"/>
  <c r="AI297" i="8"/>
  <c r="AI283" i="8"/>
  <c r="AF310" i="8"/>
  <c r="AG201" i="8"/>
  <c r="AH202" i="8"/>
  <c r="AD76" i="8"/>
  <c r="AE23" i="8"/>
  <c r="AH137" i="8"/>
  <c r="AH32" i="8"/>
  <c r="AE362" i="8"/>
  <c r="AD318" i="8"/>
  <c r="AE319" i="8"/>
  <c r="AD266" i="8"/>
  <c r="AD267" i="8"/>
  <c r="AD253" i="8"/>
  <c r="AD254" i="8"/>
  <c r="AD227" i="8"/>
  <c r="AD228" i="8"/>
  <c r="AD162" i="8"/>
  <c r="AD163" i="8"/>
  <c r="AB58" i="8"/>
  <c r="AE37" i="8"/>
  <c r="AH24" i="8"/>
  <c r="AD296" i="8"/>
  <c r="AD284" i="8"/>
  <c r="AD136" i="8"/>
  <c r="AG361" i="8"/>
  <c r="AF331" i="8"/>
  <c r="AE305" i="8"/>
  <c r="AE279" i="8"/>
  <c r="AF206" i="8"/>
  <c r="AC110" i="8"/>
  <c r="AC111" i="8"/>
  <c r="AD59" i="8"/>
  <c r="AE36" i="8"/>
  <c r="AG46" i="8"/>
  <c r="AD344" i="8"/>
  <c r="AD345" i="8"/>
  <c r="AG309" i="8"/>
  <c r="AB292" i="8"/>
  <c r="AE293" i="8"/>
  <c r="AB240" i="8"/>
  <c r="AE241" i="8"/>
  <c r="AE193" i="8"/>
  <c r="AG188" i="8"/>
  <c r="AE189" i="8"/>
  <c r="AH98" i="8"/>
  <c r="AD71" i="8"/>
  <c r="AG358" i="8"/>
  <c r="AH335" i="8"/>
  <c r="AF175" i="8"/>
  <c r="AC176" i="8"/>
  <c r="AB167" i="8"/>
  <c r="AF149" i="8"/>
  <c r="AF150" i="8"/>
  <c r="AF123" i="8"/>
  <c r="AG124" i="8"/>
  <c r="AB72" i="8"/>
  <c r="AI45" i="8"/>
  <c r="AI244" i="8"/>
  <c r="AI245" i="8"/>
  <c r="AI179" i="8"/>
  <c r="AI180" i="8"/>
  <c r="AI101" i="8"/>
  <c r="AI102" i="8"/>
  <c r="AF50" i="8"/>
  <c r="AF33" i="8"/>
  <c r="R2" i="2"/>
  <c r="U323" i="2"/>
  <c r="R62" i="2"/>
  <c r="V4" i="2"/>
  <c r="W7" i="2"/>
  <c r="X6" i="2"/>
  <c r="Q11" i="2"/>
  <c r="R10" i="2"/>
  <c r="S218" i="2"/>
  <c r="S63" i="2"/>
  <c r="S12" i="2"/>
  <c r="U13" i="2"/>
  <c r="V9" i="2"/>
  <c r="Q218" i="2"/>
  <c r="R8" i="2"/>
  <c r="Q3" i="2"/>
  <c r="Q8" i="2"/>
  <c r="T29" i="2"/>
  <c r="T14" i="2"/>
  <c r="S2" i="2"/>
  <c r="T4" i="2"/>
  <c r="U7" i="2"/>
  <c r="V6" i="2"/>
  <c r="W11" i="2"/>
  <c r="X10" i="2"/>
  <c r="Q12" i="2"/>
  <c r="R14" i="2"/>
  <c r="S13" i="2"/>
  <c r="T9" i="2"/>
  <c r="S154" i="2"/>
  <c r="R153" i="2"/>
  <c r="R4" i="2"/>
  <c r="U62" i="2"/>
  <c r="U219" i="2"/>
  <c r="U322" i="2"/>
  <c r="Q323" i="2"/>
  <c r="R219" i="2"/>
  <c r="Q115" i="2"/>
  <c r="U29" i="2"/>
  <c r="T323" i="2"/>
  <c r="AB323" i="15" s="1"/>
  <c r="T7" i="2"/>
  <c r="AB7" i="15" s="1"/>
  <c r="U6" i="2"/>
  <c r="V11" i="2"/>
  <c r="W10" i="2"/>
  <c r="X12" i="2"/>
  <c r="Q14" i="2"/>
  <c r="R13" i="2"/>
  <c r="S9" i="2"/>
  <c r="R7" i="2"/>
  <c r="S6" i="2"/>
  <c r="T11" i="2"/>
  <c r="AB11" i="15" s="1"/>
  <c r="U10" i="2"/>
  <c r="V12" i="2"/>
  <c r="W14" i="2"/>
  <c r="X13" i="2"/>
  <c r="Q9" i="2"/>
  <c r="R115" i="2"/>
  <c r="R322" i="2"/>
  <c r="T63" i="2"/>
  <c r="AB63" i="15" s="1"/>
  <c r="T219" i="2"/>
  <c r="AB219" i="15" s="1"/>
  <c r="S322" i="2"/>
  <c r="R154" i="2"/>
  <c r="X4" i="2"/>
  <c r="Q7" i="2"/>
  <c r="R6" i="2"/>
  <c r="S11" i="2"/>
  <c r="T10" i="2"/>
  <c r="AB10" i="15" s="1"/>
  <c r="U12" i="2"/>
  <c r="V14" i="2"/>
  <c r="W13" i="2"/>
  <c r="X9" i="2"/>
  <c r="T154" i="2"/>
  <c r="AB154" i="15" s="1"/>
  <c r="S153" i="2"/>
  <c r="Q62" i="2"/>
  <c r="Q114" i="2"/>
  <c r="T114" i="2"/>
  <c r="AB114" i="15" s="1"/>
  <c r="W4" i="2"/>
  <c r="X7" i="2"/>
  <c r="Q6" i="2"/>
  <c r="R11" i="2"/>
  <c r="S10" i="2"/>
  <c r="T12" i="2"/>
  <c r="U14" i="2"/>
  <c r="V13" i="2"/>
  <c r="W9" i="2"/>
  <c r="R63" i="2"/>
  <c r="T115" i="2"/>
  <c r="AB115" i="15" s="1"/>
  <c r="T322" i="2"/>
  <c r="AB322" i="15" s="1"/>
  <c r="U4" i="2"/>
  <c r="V7" i="2"/>
  <c r="W6" i="2"/>
  <c r="X11" i="2"/>
  <c r="Q10" i="2"/>
  <c r="R12" i="2"/>
  <c r="S14" i="2"/>
  <c r="T13" i="2"/>
  <c r="U9" i="2"/>
  <c r="Q63" i="2"/>
  <c r="S114" i="2"/>
  <c r="U218" i="2"/>
  <c r="Q322" i="2"/>
  <c r="Q2" i="2"/>
  <c r="S323" i="2"/>
  <c r="U115" i="2"/>
  <c r="S62" i="2"/>
  <c r="R3" i="2"/>
  <c r="Q154" i="2"/>
  <c r="V62" i="2"/>
  <c r="U114" i="2"/>
  <c r="V219" i="2"/>
  <c r="S4" i="2"/>
  <c r="U63" i="2"/>
  <c r="S219" i="2"/>
  <c r="S115" i="2"/>
  <c r="U154" i="2"/>
  <c r="T153" i="2"/>
  <c r="AB153" i="15" s="1"/>
  <c r="U153" i="2"/>
  <c r="V323" i="2"/>
  <c r="O294" i="2"/>
  <c r="V294" i="2"/>
  <c r="Q4" i="2"/>
  <c r="S7" i="2"/>
  <c r="T6" i="2"/>
  <c r="AB6" i="15" s="1"/>
  <c r="U11" i="2"/>
  <c r="V10" i="2"/>
  <c r="W12" i="2"/>
  <c r="X14" i="2"/>
  <c r="Q13" i="2"/>
  <c r="R9" i="2"/>
  <c r="T62" i="2"/>
  <c r="AB62" i="15" s="1"/>
  <c r="R218" i="2"/>
  <c r="Q153" i="2"/>
  <c r="R323" i="2"/>
  <c r="Q219" i="2"/>
  <c r="V47" i="2"/>
  <c r="V154" i="2"/>
  <c r="V63" i="2"/>
  <c r="T218" i="2"/>
  <c r="AB218" i="15" s="1"/>
  <c r="R114" i="2"/>
  <c r="S8" i="2"/>
  <c r="V322" i="2"/>
  <c r="V218" i="2"/>
  <c r="R88" i="8"/>
  <c r="N88" i="8"/>
  <c r="O88" i="8"/>
  <c r="S88" i="8"/>
  <c r="M88" i="8"/>
  <c r="Q88" i="8"/>
  <c r="P88" i="8"/>
  <c r="S89" i="8"/>
  <c r="M89" i="8"/>
  <c r="O89" i="8"/>
  <c r="P89" i="8"/>
  <c r="Q89" i="8"/>
  <c r="N89" i="8"/>
  <c r="R89" i="8"/>
  <c r="H115" i="5"/>
  <c r="I115" i="5"/>
  <c r="P115" i="5"/>
  <c r="J115" i="5"/>
  <c r="N115" i="5"/>
  <c r="K115" i="5"/>
  <c r="M115" i="5"/>
  <c r="O115" i="5"/>
  <c r="L115" i="5"/>
  <c r="I114" i="5"/>
  <c r="O114" i="5"/>
  <c r="J114" i="5"/>
  <c r="K114" i="5"/>
  <c r="H114" i="5"/>
  <c r="N114" i="5"/>
  <c r="P114" i="5"/>
  <c r="L114" i="5"/>
  <c r="M114" i="5"/>
  <c r="P152" i="2"/>
  <c r="P153" i="2"/>
  <c r="P217" i="2"/>
  <c r="P303" i="2"/>
  <c r="P304" i="2"/>
  <c r="P334" i="2"/>
  <c r="P5" i="2"/>
  <c r="AB322" i="8" l="1"/>
  <c r="AH154" i="8"/>
  <c r="AG11" i="8"/>
  <c r="AC62" i="8"/>
  <c r="AF153" i="8"/>
  <c r="AB63" i="8"/>
  <c r="K114" i="8"/>
  <c r="J114" i="8"/>
  <c r="I114" i="8"/>
  <c r="H114" i="8"/>
  <c r="G114" i="8"/>
  <c r="F114" i="8"/>
  <c r="E114" i="8"/>
  <c r="D114" i="8"/>
  <c r="K115" i="8"/>
  <c r="J115" i="8"/>
  <c r="H115" i="8"/>
  <c r="I115" i="8"/>
  <c r="G115" i="8"/>
  <c r="F115" i="8"/>
  <c r="E115" i="8"/>
  <c r="D115" i="8"/>
  <c r="AB9" i="15"/>
  <c r="AB9" i="8"/>
  <c r="AB4" i="15"/>
  <c r="AB4" i="8"/>
  <c r="AC322" i="8"/>
  <c r="AG115" i="8"/>
  <c r="AH11" i="8"/>
  <c r="AB219" i="8"/>
  <c r="AF10" i="8"/>
  <c r="AE6" i="8"/>
  <c r="AH62" i="8"/>
  <c r="AH153" i="8"/>
  <c r="AE7" i="8"/>
  <c r="AC63" i="8"/>
  <c r="AC323" i="8"/>
  <c r="AD114" i="8"/>
  <c r="AB14" i="15"/>
  <c r="AB14" i="8"/>
  <c r="AG322" i="8"/>
  <c r="AC115" i="8"/>
  <c r="AC154" i="8"/>
  <c r="AB11" i="8"/>
  <c r="AG219" i="8"/>
  <c r="AI10" i="8"/>
  <c r="AI6" i="8"/>
  <c r="AD62" i="8"/>
  <c r="AD84" i="8"/>
  <c r="W85" i="8"/>
  <c r="AE85" i="8" s="1"/>
  <c r="W84" i="8"/>
  <c r="AG153" i="8"/>
  <c r="AI7" i="8"/>
  <c r="AF63" i="8"/>
  <c r="AG323" i="8"/>
  <c r="AB115" i="8"/>
  <c r="AF323" i="8"/>
  <c r="AB12" i="15"/>
  <c r="AB12" i="8"/>
  <c r="AB29" i="15"/>
  <c r="AB29" i="8"/>
  <c r="AE115" i="8"/>
  <c r="AE154" i="8"/>
  <c r="AC11" i="8"/>
  <c r="AH219" i="8"/>
  <c r="AC10" i="8"/>
  <c r="AB6" i="8"/>
  <c r="AF62" i="8"/>
  <c r="AD153" i="8"/>
  <c r="AC7" i="8"/>
  <c r="AH323" i="8"/>
  <c r="AF114" i="8"/>
  <c r="AF218" i="8"/>
  <c r="AB153" i="8"/>
  <c r="AE11" i="8"/>
  <c r="AE10" i="8"/>
  <c r="AB323" i="8"/>
  <c r="AH114" i="8"/>
  <c r="AH218" i="8"/>
  <c r="AB13" i="15"/>
  <c r="AB13" i="8"/>
  <c r="AI322" i="8"/>
  <c r="AI115" i="8"/>
  <c r="AE219" i="8"/>
  <c r="AH10" i="8"/>
  <c r="AC153" i="8"/>
  <c r="AB7" i="8"/>
  <c r="AB114" i="8"/>
  <c r="AC218" i="8"/>
  <c r="P294" i="2"/>
  <c r="X294" i="2" s="1"/>
  <c r="W294" i="2"/>
  <c r="S37" i="8"/>
  <c r="M37" i="8"/>
  <c r="O37" i="8"/>
  <c r="P37" i="8"/>
  <c r="N37" i="8"/>
  <c r="Q37" i="8"/>
  <c r="R37" i="8"/>
  <c r="M76" i="8"/>
  <c r="O76" i="8"/>
  <c r="Q76" i="8"/>
  <c r="R76" i="8"/>
  <c r="N76" i="8"/>
  <c r="S76" i="8"/>
  <c r="P76" i="8"/>
  <c r="N75" i="8"/>
  <c r="P75" i="8"/>
  <c r="Q75" i="8"/>
  <c r="M75" i="8"/>
  <c r="O75" i="8"/>
  <c r="R75" i="8"/>
  <c r="S75" i="8"/>
  <c r="R36" i="8"/>
  <c r="N36" i="8"/>
  <c r="O36" i="8"/>
  <c r="P36" i="8"/>
  <c r="S36" i="8"/>
  <c r="M36" i="8"/>
  <c r="Q36" i="8"/>
  <c r="P5" i="5"/>
  <c r="P6" i="5"/>
  <c r="P7" i="5"/>
  <c r="P10" i="5"/>
  <c r="P11" i="5"/>
  <c r="P12" i="5"/>
  <c r="P13" i="5"/>
  <c r="P14" i="5"/>
  <c r="P18" i="5"/>
  <c r="P19" i="5"/>
  <c r="P20" i="5"/>
  <c r="P23" i="5"/>
  <c r="P24" i="5"/>
  <c r="P25" i="5"/>
  <c r="P26" i="5"/>
  <c r="P27" i="5"/>
  <c r="P31" i="5"/>
  <c r="P33" i="5"/>
  <c r="P38" i="5"/>
  <c r="P39" i="5"/>
  <c r="P40" i="5"/>
  <c r="P44" i="5"/>
  <c r="P46" i="5"/>
  <c r="P49" i="5"/>
  <c r="P50" i="5"/>
  <c r="P51" i="5"/>
  <c r="P52" i="5"/>
  <c r="P53" i="5"/>
  <c r="P57" i="5"/>
  <c r="P59" i="5"/>
  <c r="P63" i="5"/>
  <c r="P64" i="5"/>
  <c r="P65" i="5"/>
  <c r="P66" i="5"/>
  <c r="P70" i="5"/>
  <c r="P72" i="5"/>
  <c r="P77" i="5"/>
  <c r="P78" i="5"/>
  <c r="P79" i="5"/>
  <c r="P83" i="5"/>
  <c r="P85" i="5"/>
  <c r="P90" i="5"/>
  <c r="P91" i="5"/>
  <c r="P92" i="5"/>
  <c r="P96" i="5"/>
  <c r="P98" i="5"/>
  <c r="P102" i="5"/>
  <c r="P103" i="5"/>
  <c r="P104" i="5"/>
  <c r="P105" i="5"/>
  <c r="P109" i="5"/>
  <c r="P111" i="5"/>
  <c r="P116" i="5"/>
  <c r="P117" i="5"/>
  <c r="P118" i="5"/>
  <c r="P122" i="5"/>
  <c r="P124" i="5"/>
  <c r="P129" i="5"/>
  <c r="P130" i="5"/>
  <c r="P131" i="5"/>
  <c r="P135" i="5"/>
  <c r="P137" i="5"/>
  <c r="P141" i="5"/>
  <c r="P142" i="5"/>
  <c r="P143" i="5"/>
  <c r="P144" i="5"/>
  <c r="P148" i="5"/>
  <c r="P150" i="5"/>
  <c r="P154" i="5"/>
  <c r="P155" i="5"/>
  <c r="P156" i="5"/>
  <c r="P157" i="5"/>
  <c r="P161" i="5"/>
  <c r="P163" i="5"/>
  <c r="P167" i="5"/>
  <c r="P168" i="5"/>
  <c r="P169" i="5"/>
  <c r="P170" i="5"/>
  <c r="P174" i="5"/>
  <c r="P176" i="5"/>
  <c r="P180" i="5"/>
  <c r="P181" i="5"/>
  <c r="P182" i="5"/>
  <c r="P183" i="5"/>
  <c r="P187" i="5"/>
  <c r="P194" i="5"/>
  <c r="P195" i="5"/>
  <c r="P196" i="5"/>
  <c r="P200" i="5"/>
  <c r="P202" i="5"/>
  <c r="P206" i="5"/>
  <c r="P207" i="5"/>
  <c r="P208" i="5"/>
  <c r="P209" i="5"/>
  <c r="P213" i="5"/>
  <c r="P215" i="5"/>
  <c r="P219" i="5"/>
  <c r="P220" i="5"/>
  <c r="P221" i="5"/>
  <c r="P222" i="5"/>
  <c r="P226" i="5"/>
  <c r="P228" i="5"/>
  <c r="P233" i="5"/>
  <c r="P234" i="5"/>
  <c r="P235" i="5"/>
  <c r="P239" i="5"/>
  <c r="P241" i="5"/>
  <c r="P245" i="5"/>
  <c r="P246" i="5"/>
  <c r="P247" i="5"/>
  <c r="P248" i="5"/>
  <c r="P252" i="5"/>
  <c r="P254" i="5"/>
  <c r="P258" i="5"/>
  <c r="P259" i="5"/>
  <c r="P260" i="5"/>
  <c r="P261" i="5"/>
  <c r="P265" i="5"/>
  <c r="P267" i="5"/>
  <c r="P272" i="5"/>
  <c r="P273" i="5"/>
  <c r="P274" i="5"/>
  <c r="P278" i="5"/>
  <c r="P280" i="5"/>
  <c r="P284" i="5"/>
  <c r="P285" i="5"/>
  <c r="P286" i="5"/>
  <c r="P287" i="5"/>
  <c r="P304" i="5"/>
  <c r="P306" i="5"/>
  <c r="P310" i="5"/>
  <c r="P311" i="5"/>
  <c r="P312" i="5"/>
  <c r="P313" i="5"/>
  <c r="P317" i="5"/>
  <c r="P319" i="5"/>
  <c r="P323" i="5"/>
  <c r="P324" i="5"/>
  <c r="P325" i="5"/>
  <c r="P326" i="5"/>
  <c r="P330" i="5"/>
  <c r="P332" i="5"/>
  <c r="P336" i="5"/>
  <c r="P337" i="5"/>
  <c r="P338" i="5"/>
  <c r="P339" i="5"/>
  <c r="P343" i="5"/>
  <c r="P345" i="5"/>
  <c r="P350" i="5"/>
  <c r="P351" i="5"/>
  <c r="P352" i="5"/>
  <c r="P356" i="5"/>
  <c r="P358" i="5"/>
  <c r="P362" i="5"/>
  <c r="P363" i="5"/>
  <c r="P364" i="5"/>
  <c r="P365" i="5"/>
  <c r="AE84" i="8" l="1"/>
  <c r="X85" i="8"/>
  <c r="AF85" i="8" s="1"/>
  <c r="X84" i="8"/>
  <c r="D28" i="10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2" i="7"/>
  <c r="AF84" i="8" l="1"/>
  <c r="Y85" i="8"/>
  <c r="AG85" i="8" s="1"/>
  <c r="Y84" i="8"/>
  <c r="J8" i="10"/>
  <c r="I8" i="10"/>
  <c r="H8" i="10"/>
  <c r="G8" i="10"/>
  <c r="F8" i="10"/>
  <c r="E8" i="10"/>
  <c r="D8" i="10"/>
  <c r="C8" i="10"/>
  <c r="J3" i="10"/>
  <c r="I3" i="10"/>
  <c r="H3" i="10"/>
  <c r="G3" i="10"/>
  <c r="F3" i="10"/>
  <c r="E3" i="10"/>
  <c r="D3" i="10"/>
  <c r="C3" i="10"/>
  <c r="J2" i="10"/>
  <c r="I2" i="10"/>
  <c r="H2" i="10"/>
  <c r="G2" i="10"/>
  <c r="F2" i="10"/>
  <c r="E2" i="10"/>
  <c r="D2" i="10"/>
  <c r="C2" i="10"/>
  <c r="J4" i="10"/>
  <c r="I4" i="10"/>
  <c r="H4" i="10"/>
  <c r="G4" i="10"/>
  <c r="F4" i="10"/>
  <c r="E4" i="10"/>
  <c r="D4" i="10"/>
  <c r="C4" i="10"/>
  <c r="J9" i="10"/>
  <c r="I9" i="10"/>
  <c r="H9" i="10"/>
  <c r="G9" i="10"/>
  <c r="F9" i="10"/>
  <c r="E9" i="10"/>
  <c r="D9" i="10"/>
  <c r="C9" i="10"/>
  <c r="J5" i="10"/>
  <c r="I5" i="10"/>
  <c r="H5" i="10"/>
  <c r="G5" i="10"/>
  <c r="F5" i="10"/>
  <c r="E5" i="10"/>
  <c r="D5" i="10"/>
  <c r="C5" i="10"/>
  <c r="J14" i="10"/>
  <c r="I14" i="10"/>
  <c r="H14" i="10"/>
  <c r="G14" i="10"/>
  <c r="F14" i="10"/>
  <c r="E14" i="10"/>
  <c r="D14" i="10"/>
  <c r="C14" i="10"/>
  <c r="J12" i="10"/>
  <c r="I12" i="10"/>
  <c r="H12" i="10"/>
  <c r="G12" i="10"/>
  <c r="F12" i="10"/>
  <c r="E12" i="10"/>
  <c r="D12" i="10"/>
  <c r="C12" i="10"/>
  <c r="D11" i="10"/>
  <c r="E11" i="10"/>
  <c r="F11" i="10"/>
  <c r="G11" i="10"/>
  <c r="H11" i="10"/>
  <c r="I11" i="10"/>
  <c r="J11" i="10"/>
  <c r="J10" i="10"/>
  <c r="I10" i="10"/>
  <c r="H10" i="10"/>
  <c r="G10" i="10"/>
  <c r="F10" i="10"/>
  <c r="E10" i="10"/>
  <c r="D10" i="10"/>
  <c r="C11" i="10"/>
  <c r="C10" i="10"/>
  <c r="J7" i="10"/>
  <c r="I7" i="10"/>
  <c r="H7" i="10"/>
  <c r="G7" i="10"/>
  <c r="F7" i="10"/>
  <c r="E7" i="10"/>
  <c r="D7" i="10"/>
  <c r="C7" i="10"/>
  <c r="J30" i="10"/>
  <c r="J29" i="10"/>
  <c r="J37" i="10"/>
  <c r="J36" i="10"/>
  <c r="I28" i="10"/>
  <c r="J28" i="10" s="1"/>
  <c r="I29" i="10"/>
  <c r="I30" i="10"/>
  <c r="I32" i="10"/>
  <c r="J32" i="10" s="1"/>
  <c r="I33" i="10"/>
  <c r="J33" i="10" s="1"/>
  <c r="I37" i="10"/>
  <c r="I36" i="10"/>
  <c r="J6" i="10"/>
  <c r="I6" i="10"/>
  <c r="H6" i="10"/>
  <c r="G6" i="10"/>
  <c r="F6" i="10"/>
  <c r="E6" i="10"/>
  <c r="D6" i="10"/>
  <c r="I26" i="10"/>
  <c r="I27" i="10"/>
  <c r="I15" i="10"/>
  <c r="I16" i="10"/>
  <c r="I17" i="10"/>
  <c r="I18" i="10"/>
  <c r="I19" i="10"/>
  <c r="I20" i="10"/>
  <c r="I21" i="10"/>
  <c r="I22" i="10"/>
  <c r="I23" i="10"/>
  <c r="I24" i="10"/>
  <c r="G26" i="10"/>
  <c r="G27" i="10"/>
  <c r="G15" i="10"/>
  <c r="G16" i="10"/>
  <c r="G17" i="10"/>
  <c r="G18" i="10"/>
  <c r="G19" i="10"/>
  <c r="G20" i="10"/>
  <c r="G21" i="10"/>
  <c r="G22" i="10"/>
  <c r="G23" i="10"/>
  <c r="G24" i="10"/>
  <c r="E26" i="10"/>
  <c r="E27" i="10"/>
  <c r="E15" i="10"/>
  <c r="E16" i="10"/>
  <c r="E17" i="10"/>
  <c r="E18" i="10"/>
  <c r="E19" i="10"/>
  <c r="E20" i="10"/>
  <c r="E21" i="10"/>
  <c r="E22" i="10"/>
  <c r="E23" i="10"/>
  <c r="E24" i="10"/>
  <c r="I25" i="10"/>
  <c r="G25" i="10"/>
  <c r="E25" i="10"/>
  <c r="G33" i="10"/>
  <c r="G36" i="10"/>
  <c r="G37" i="10"/>
  <c r="G28" i="10"/>
  <c r="G29" i="10"/>
  <c r="G30" i="10"/>
  <c r="F33" i="10"/>
  <c r="F36" i="10"/>
  <c r="F37" i="10"/>
  <c r="F28" i="10"/>
  <c r="F29" i="10"/>
  <c r="F30" i="10"/>
  <c r="E33" i="10"/>
  <c r="E36" i="10"/>
  <c r="E37" i="10"/>
  <c r="E28" i="10"/>
  <c r="E29" i="10"/>
  <c r="E30" i="10"/>
  <c r="D33" i="10"/>
  <c r="D36" i="10"/>
  <c r="D37" i="10"/>
  <c r="D29" i="10"/>
  <c r="D30" i="10"/>
  <c r="C6" i="10"/>
  <c r="AG84" i="8" l="1"/>
  <c r="Z85" i="8"/>
  <c r="AH85" i="8" s="1"/>
  <c r="Z84" i="8"/>
  <c r="AE27" i="7"/>
  <c r="AE40" i="7"/>
  <c r="AE53" i="7"/>
  <c r="AE66" i="7"/>
  <c r="AE79" i="7"/>
  <c r="AE92" i="7"/>
  <c r="AE105" i="7"/>
  <c r="AE118" i="7"/>
  <c r="AE131" i="7"/>
  <c r="AE144" i="7"/>
  <c r="AE157" i="7"/>
  <c r="AE170" i="7"/>
  <c r="AE183" i="7"/>
  <c r="AE196" i="7"/>
  <c r="AE274" i="7"/>
  <c r="AE209" i="7"/>
  <c r="AE313" i="7"/>
  <c r="AE14" i="7"/>
  <c r="AE248" i="7"/>
  <c r="AE352" i="7"/>
  <c r="AE287" i="7"/>
  <c r="AE222" i="7"/>
  <c r="AE326" i="7"/>
  <c r="AE261" i="7"/>
  <c r="AE300" i="7"/>
  <c r="AE235" i="7"/>
  <c r="AE339" i="7"/>
  <c r="AE365" i="7"/>
  <c r="AG25" i="7"/>
  <c r="AG38" i="7"/>
  <c r="AG51" i="7"/>
  <c r="AG64" i="7"/>
  <c r="AG77" i="7"/>
  <c r="AG90" i="7"/>
  <c r="AG194" i="7"/>
  <c r="AG207" i="7"/>
  <c r="AG220" i="7"/>
  <c r="AG233" i="7"/>
  <c r="AG246" i="7"/>
  <c r="AG259" i="7"/>
  <c r="AG272" i="7"/>
  <c r="AG285" i="7"/>
  <c r="AG298" i="7"/>
  <c r="AG311" i="7"/>
  <c r="AG324" i="7"/>
  <c r="AG337" i="7"/>
  <c r="AG350" i="7"/>
  <c r="AG116" i="7"/>
  <c r="AG168" i="7"/>
  <c r="AG103" i="7"/>
  <c r="AG155" i="7"/>
  <c r="AG142" i="7"/>
  <c r="AG129" i="7"/>
  <c r="AG181" i="7"/>
  <c r="AG363" i="7"/>
  <c r="AG12" i="7"/>
  <c r="AI18" i="7"/>
  <c r="AI31" i="7"/>
  <c r="AI44" i="7"/>
  <c r="AI57" i="7"/>
  <c r="AI70" i="7"/>
  <c r="AI83" i="7"/>
  <c r="AI96" i="7"/>
  <c r="AI109" i="7"/>
  <c r="AI122" i="7"/>
  <c r="AI135" i="7"/>
  <c r="AI148" i="7"/>
  <c r="AI161" i="7"/>
  <c r="AI174" i="7"/>
  <c r="AI187" i="7"/>
  <c r="AI213" i="7"/>
  <c r="AI317" i="7"/>
  <c r="AI252" i="7"/>
  <c r="AI291" i="7"/>
  <c r="AI226" i="7"/>
  <c r="AI330" i="7"/>
  <c r="AI356" i="7"/>
  <c r="AI265" i="7"/>
  <c r="AI200" i="7"/>
  <c r="AI304" i="7"/>
  <c r="AI239" i="7"/>
  <c r="AI343" i="7"/>
  <c r="AI278" i="7"/>
  <c r="AI5" i="7"/>
  <c r="AE23" i="7"/>
  <c r="AE36" i="7"/>
  <c r="AE49" i="7"/>
  <c r="AE62" i="7"/>
  <c r="AE75" i="7"/>
  <c r="AE88" i="7"/>
  <c r="AE101" i="7"/>
  <c r="AE114" i="7"/>
  <c r="AE127" i="7"/>
  <c r="AE140" i="7"/>
  <c r="AE153" i="7"/>
  <c r="AE166" i="7"/>
  <c r="AE179" i="7"/>
  <c r="AE192" i="7"/>
  <c r="AE218" i="7"/>
  <c r="AE322" i="7"/>
  <c r="AE257" i="7"/>
  <c r="AE296" i="7"/>
  <c r="AE231" i="7"/>
  <c r="AE335" i="7"/>
  <c r="AE10" i="7"/>
  <c r="AE270" i="7"/>
  <c r="AE205" i="7"/>
  <c r="AE309" i="7"/>
  <c r="AE244" i="7"/>
  <c r="AE348" i="7"/>
  <c r="AE283" i="7"/>
  <c r="AE361" i="7"/>
  <c r="AE15" i="7"/>
  <c r="AE28" i="7"/>
  <c r="AE41" i="7"/>
  <c r="AE54" i="7"/>
  <c r="AE67" i="7"/>
  <c r="AE80" i="7"/>
  <c r="AE93" i="7"/>
  <c r="AE106" i="7"/>
  <c r="AE119" i="7"/>
  <c r="AE132" i="7"/>
  <c r="AE145" i="7"/>
  <c r="AE158" i="7"/>
  <c r="AE171" i="7"/>
  <c r="AE184" i="7"/>
  <c r="AE210" i="7"/>
  <c r="AE314" i="7"/>
  <c r="AE249" i="7"/>
  <c r="AE353" i="7"/>
  <c r="AE288" i="7"/>
  <c r="AE223" i="7"/>
  <c r="AE327" i="7"/>
  <c r="AE262" i="7"/>
  <c r="AE2" i="7"/>
  <c r="AE197" i="7"/>
  <c r="AE301" i="7"/>
  <c r="AE236" i="7"/>
  <c r="AE340" i="7"/>
  <c r="AE275" i="7"/>
  <c r="AG19" i="7"/>
  <c r="AG32" i="7"/>
  <c r="AG45" i="7"/>
  <c r="AG58" i="7"/>
  <c r="AG71" i="7"/>
  <c r="AG84" i="7"/>
  <c r="AG97" i="7"/>
  <c r="AG188" i="7"/>
  <c r="AG201" i="7"/>
  <c r="AG214" i="7"/>
  <c r="AG227" i="7"/>
  <c r="AG240" i="7"/>
  <c r="AG253" i="7"/>
  <c r="AG266" i="7"/>
  <c r="AG279" i="7"/>
  <c r="AG292" i="7"/>
  <c r="AG305" i="7"/>
  <c r="AG318" i="7"/>
  <c r="AG331" i="7"/>
  <c r="AG344" i="7"/>
  <c r="AG136" i="7"/>
  <c r="AG123" i="7"/>
  <c r="AG175" i="7"/>
  <c r="AG110" i="7"/>
  <c r="AG162" i="7"/>
  <c r="AG149" i="7"/>
  <c r="AG357" i="7"/>
  <c r="AG6" i="7"/>
  <c r="AI23" i="7"/>
  <c r="AI36" i="7"/>
  <c r="AI49" i="7"/>
  <c r="AI62" i="7"/>
  <c r="AI75" i="7"/>
  <c r="AI88" i="7"/>
  <c r="AI101" i="7"/>
  <c r="AI114" i="7"/>
  <c r="AI127" i="7"/>
  <c r="AI140" i="7"/>
  <c r="AI153" i="7"/>
  <c r="AI166" i="7"/>
  <c r="AI179" i="7"/>
  <c r="AI192" i="7"/>
  <c r="AI205" i="7"/>
  <c r="AI309" i="7"/>
  <c r="AI244" i="7"/>
  <c r="AI348" i="7"/>
  <c r="AI283" i="7"/>
  <c r="AI10" i="7"/>
  <c r="AI218" i="7"/>
  <c r="AI322" i="7"/>
  <c r="AI361" i="7"/>
  <c r="AI257" i="7"/>
  <c r="AI296" i="7"/>
  <c r="AI231" i="7"/>
  <c r="AI335" i="7"/>
  <c r="AI270" i="7"/>
  <c r="AI15" i="7"/>
  <c r="AI28" i="7"/>
  <c r="AI41" i="7"/>
  <c r="AI54" i="7"/>
  <c r="AI67" i="7"/>
  <c r="AI80" i="7"/>
  <c r="AI93" i="7"/>
  <c r="AI106" i="7"/>
  <c r="AI119" i="7"/>
  <c r="AI132" i="7"/>
  <c r="AI145" i="7"/>
  <c r="AI158" i="7"/>
  <c r="AI171" i="7"/>
  <c r="AI184" i="7"/>
  <c r="AI197" i="7"/>
  <c r="AI301" i="7"/>
  <c r="AI236" i="7"/>
  <c r="AI340" i="7"/>
  <c r="AI275" i="7"/>
  <c r="AI2" i="7"/>
  <c r="AI210" i="7"/>
  <c r="AI314" i="7"/>
  <c r="AI249" i="7"/>
  <c r="AI353" i="7"/>
  <c r="AI288" i="7"/>
  <c r="AI223" i="7"/>
  <c r="AI327" i="7"/>
  <c r="AI262" i="7"/>
  <c r="AE26" i="7"/>
  <c r="AE39" i="7"/>
  <c r="AE52" i="7"/>
  <c r="AE65" i="7"/>
  <c r="AE78" i="7"/>
  <c r="AE91" i="7"/>
  <c r="AE104" i="7"/>
  <c r="AE117" i="7"/>
  <c r="AE130" i="7"/>
  <c r="AE143" i="7"/>
  <c r="AE156" i="7"/>
  <c r="AE169" i="7"/>
  <c r="AE182" i="7"/>
  <c r="AE195" i="7"/>
  <c r="AE234" i="7"/>
  <c r="AE338" i="7"/>
  <c r="AE273" i="7"/>
  <c r="AE208" i="7"/>
  <c r="AE312" i="7"/>
  <c r="AE247" i="7"/>
  <c r="AE351" i="7"/>
  <c r="AE13" i="7"/>
  <c r="AE286" i="7"/>
  <c r="AE221" i="7"/>
  <c r="AE325" i="7"/>
  <c r="AE260" i="7"/>
  <c r="AE299" i="7"/>
  <c r="AE364" i="7"/>
  <c r="AI21" i="7"/>
  <c r="AI34" i="7"/>
  <c r="AI47" i="7"/>
  <c r="AI60" i="7"/>
  <c r="AI73" i="7"/>
  <c r="AI86" i="7"/>
  <c r="AI99" i="7"/>
  <c r="AI112" i="7"/>
  <c r="AI125" i="7"/>
  <c r="AI138" i="7"/>
  <c r="AI151" i="7"/>
  <c r="AI164" i="7"/>
  <c r="AI177" i="7"/>
  <c r="AI190" i="7"/>
  <c r="AI229" i="7"/>
  <c r="AI333" i="7"/>
  <c r="AI203" i="7"/>
  <c r="AI307" i="7"/>
  <c r="AI268" i="7"/>
  <c r="AI242" i="7"/>
  <c r="AI346" i="7"/>
  <c r="AI359" i="7"/>
  <c r="AI281" i="7"/>
  <c r="AI8" i="7"/>
  <c r="AI216" i="7"/>
  <c r="AI320" i="7"/>
  <c r="AI255" i="7"/>
  <c r="AI294" i="7"/>
  <c r="AA34" i="7"/>
  <c r="AA73" i="7"/>
  <c r="AE22" i="7"/>
  <c r="AE35" i="7"/>
  <c r="AE48" i="7"/>
  <c r="AE61" i="7"/>
  <c r="AE74" i="7"/>
  <c r="AE87" i="7"/>
  <c r="AE100" i="7"/>
  <c r="AE113" i="7"/>
  <c r="AE126" i="7"/>
  <c r="AE139" i="7"/>
  <c r="AE152" i="7"/>
  <c r="AE165" i="7"/>
  <c r="AE178" i="7"/>
  <c r="AE191" i="7"/>
  <c r="AE282" i="7"/>
  <c r="AE217" i="7"/>
  <c r="AE321" i="7"/>
  <c r="AE256" i="7"/>
  <c r="AE295" i="7"/>
  <c r="AE230" i="7"/>
  <c r="AE334" i="7"/>
  <c r="AE269" i="7"/>
  <c r="AE204" i="7"/>
  <c r="AE308" i="7"/>
  <c r="AE243" i="7"/>
  <c r="AE347" i="7"/>
  <c r="AE360" i="7"/>
  <c r="AE9" i="7"/>
  <c r="AI27" i="7"/>
  <c r="AI40" i="7"/>
  <c r="AI53" i="7"/>
  <c r="AI66" i="7"/>
  <c r="AI79" i="7"/>
  <c r="AI92" i="7"/>
  <c r="AI105" i="7"/>
  <c r="AI118" i="7"/>
  <c r="AI131" i="7"/>
  <c r="AI144" i="7"/>
  <c r="AI157" i="7"/>
  <c r="AI170" i="7"/>
  <c r="AI183" i="7"/>
  <c r="AI196" i="7"/>
  <c r="AI261" i="7"/>
  <c r="AI300" i="7"/>
  <c r="AI235" i="7"/>
  <c r="AI339" i="7"/>
  <c r="AI274" i="7"/>
  <c r="AI365" i="7"/>
  <c r="AI14" i="7"/>
  <c r="AI209" i="7"/>
  <c r="AI313" i="7"/>
  <c r="AI248" i="7"/>
  <c r="AI352" i="7"/>
  <c r="AI287" i="7"/>
  <c r="AI222" i="7"/>
  <c r="AI326" i="7"/>
  <c r="AE21" i="7"/>
  <c r="AE34" i="7"/>
  <c r="AE47" i="7"/>
  <c r="AE60" i="7"/>
  <c r="AE73" i="7"/>
  <c r="AE86" i="7"/>
  <c r="AE99" i="7"/>
  <c r="AE112" i="7"/>
  <c r="AE125" i="7"/>
  <c r="AE138" i="7"/>
  <c r="AE151" i="7"/>
  <c r="AE164" i="7"/>
  <c r="AE177" i="7"/>
  <c r="AE190" i="7"/>
  <c r="AE242" i="7"/>
  <c r="AE346" i="7"/>
  <c r="AE8" i="7"/>
  <c r="AE281" i="7"/>
  <c r="AE216" i="7"/>
  <c r="AE320" i="7"/>
  <c r="AE255" i="7"/>
  <c r="AE294" i="7"/>
  <c r="AE229" i="7"/>
  <c r="AE333" i="7"/>
  <c r="AE268" i="7"/>
  <c r="AE203" i="7"/>
  <c r="AE307" i="7"/>
  <c r="AE359" i="7"/>
  <c r="W34" i="7"/>
  <c r="W73" i="7"/>
  <c r="AG17" i="7"/>
  <c r="AG30" i="7"/>
  <c r="AG43" i="7"/>
  <c r="AG56" i="7"/>
  <c r="AG69" i="7"/>
  <c r="AG82" i="7"/>
  <c r="AG95" i="7"/>
  <c r="AG186" i="7"/>
  <c r="AG199" i="7"/>
  <c r="AG212" i="7"/>
  <c r="AG225" i="7"/>
  <c r="AG238" i="7"/>
  <c r="AG251" i="7"/>
  <c r="AG264" i="7"/>
  <c r="AG277" i="7"/>
  <c r="AG290" i="7"/>
  <c r="AG303" i="7"/>
  <c r="AG316" i="7"/>
  <c r="AG329" i="7"/>
  <c r="AG342" i="7"/>
  <c r="AG108" i="7"/>
  <c r="AG160" i="7"/>
  <c r="AG147" i="7"/>
  <c r="AG134" i="7"/>
  <c r="AG121" i="7"/>
  <c r="AG173" i="7"/>
  <c r="AG355" i="7"/>
  <c r="AG4" i="7"/>
  <c r="AI26" i="7"/>
  <c r="AI39" i="7"/>
  <c r="AI52" i="7"/>
  <c r="AI65" i="7"/>
  <c r="AI78" i="7"/>
  <c r="AI91" i="7"/>
  <c r="AI104" i="7"/>
  <c r="AI117" i="7"/>
  <c r="AI130" i="7"/>
  <c r="AI143" i="7"/>
  <c r="AI156" i="7"/>
  <c r="AI169" i="7"/>
  <c r="AI182" i="7"/>
  <c r="AI195" i="7"/>
  <c r="AI221" i="7"/>
  <c r="AI325" i="7"/>
  <c r="AI260" i="7"/>
  <c r="AI299" i="7"/>
  <c r="AI234" i="7"/>
  <c r="AI338" i="7"/>
  <c r="AI364" i="7"/>
  <c r="AI273" i="7"/>
  <c r="AI208" i="7"/>
  <c r="AI312" i="7"/>
  <c r="AI247" i="7"/>
  <c r="AI351" i="7"/>
  <c r="AI286" i="7"/>
  <c r="AI13" i="7"/>
  <c r="AE20" i="7"/>
  <c r="AE33" i="7"/>
  <c r="AE46" i="7"/>
  <c r="AE59" i="7"/>
  <c r="AE72" i="7"/>
  <c r="AE85" i="7"/>
  <c r="AE98" i="7"/>
  <c r="AE111" i="7"/>
  <c r="AE124" i="7"/>
  <c r="AE137" i="7"/>
  <c r="AE150" i="7"/>
  <c r="AE163" i="7"/>
  <c r="AE176" i="7"/>
  <c r="AE189" i="7"/>
  <c r="AE202" i="7"/>
  <c r="AE306" i="7"/>
  <c r="AE241" i="7"/>
  <c r="AE345" i="7"/>
  <c r="AE7" i="7"/>
  <c r="AE280" i="7"/>
  <c r="AE215" i="7"/>
  <c r="AE319" i="7"/>
  <c r="AE254" i="7"/>
  <c r="AE293" i="7"/>
  <c r="AE228" i="7"/>
  <c r="AE332" i="7"/>
  <c r="AE267" i="7"/>
  <c r="AE358" i="7"/>
  <c r="AG24" i="7"/>
  <c r="AG37" i="7"/>
  <c r="AG50" i="7"/>
  <c r="AG63" i="7"/>
  <c r="AG76" i="7"/>
  <c r="AG89" i="7"/>
  <c r="AG193" i="7"/>
  <c r="AG206" i="7"/>
  <c r="AG219" i="7"/>
  <c r="AG232" i="7"/>
  <c r="AG245" i="7"/>
  <c r="AG258" i="7"/>
  <c r="AG271" i="7"/>
  <c r="AG284" i="7"/>
  <c r="AG297" i="7"/>
  <c r="AG310" i="7"/>
  <c r="AG323" i="7"/>
  <c r="AG336" i="7"/>
  <c r="AG349" i="7"/>
  <c r="AG128" i="7"/>
  <c r="AG180" i="7"/>
  <c r="AG115" i="7"/>
  <c r="AG167" i="7"/>
  <c r="AG102" i="7"/>
  <c r="AG154" i="7"/>
  <c r="AG141" i="7"/>
  <c r="AG362" i="7"/>
  <c r="AG11" i="7"/>
  <c r="AG16" i="7"/>
  <c r="AG29" i="7"/>
  <c r="AG42" i="7"/>
  <c r="AG55" i="7"/>
  <c r="AG68" i="7"/>
  <c r="AG81" i="7"/>
  <c r="AG94" i="7"/>
  <c r="AG185" i="7"/>
  <c r="AG198" i="7"/>
  <c r="AG211" i="7"/>
  <c r="AG224" i="7"/>
  <c r="AG237" i="7"/>
  <c r="AG250" i="7"/>
  <c r="AG263" i="7"/>
  <c r="AG276" i="7"/>
  <c r="AG289" i="7"/>
  <c r="AG302" i="7"/>
  <c r="AG315" i="7"/>
  <c r="AG328" i="7"/>
  <c r="AG341" i="7"/>
  <c r="AG354" i="7"/>
  <c r="AG120" i="7"/>
  <c r="AG172" i="7"/>
  <c r="AG107" i="7"/>
  <c r="AG159" i="7"/>
  <c r="AG146" i="7"/>
  <c r="AG133" i="7"/>
  <c r="AG3" i="7"/>
  <c r="AI20" i="7"/>
  <c r="AI33" i="7"/>
  <c r="AI46" i="7"/>
  <c r="AI59" i="7"/>
  <c r="AI72" i="7"/>
  <c r="AI85" i="7"/>
  <c r="AI98" i="7"/>
  <c r="AI111" i="7"/>
  <c r="AI124" i="7"/>
  <c r="AI137" i="7"/>
  <c r="AI150" i="7"/>
  <c r="AI163" i="7"/>
  <c r="AI176" i="7"/>
  <c r="AI189" i="7"/>
  <c r="AI293" i="7"/>
  <c r="AI228" i="7"/>
  <c r="AI332" i="7"/>
  <c r="AI267" i="7"/>
  <c r="AI202" i="7"/>
  <c r="AI306" i="7"/>
  <c r="AI358" i="7"/>
  <c r="AI241" i="7"/>
  <c r="AI345" i="7"/>
  <c r="AI280" i="7"/>
  <c r="AI7" i="7"/>
  <c r="AI215" i="7"/>
  <c r="AI319" i="7"/>
  <c r="AI254" i="7"/>
  <c r="AG18" i="7"/>
  <c r="AG31" i="7"/>
  <c r="AG44" i="7"/>
  <c r="AG57" i="7"/>
  <c r="AG70" i="7"/>
  <c r="AG83" i="7"/>
  <c r="AG96" i="7"/>
  <c r="AG187" i="7"/>
  <c r="AG200" i="7"/>
  <c r="AG213" i="7"/>
  <c r="AG226" i="7"/>
  <c r="AG239" i="7"/>
  <c r="AG252" i="7"/>
  <c r="AG265" i="7"/>
  <c r="AG278" i="7"/>
  <c r="AG291" i="7"/>
  <c r="AG304" i="7"/>
  <c r="AG317" i="7"/>
  <c r="AG330" i="7"/>
  <c r="AG343" i="7"/>
  <c r="AG148" i="7"/>
  <c r="AG135" i="7"/>
  <c r="AG122" i="7"/>
  <c r="AG174" i="7"/>
  <c r="AG109" i="7"/>
  <c r="AG161" i="7"/>
  <c r="AG356" i="7"/>
  <c r="AG5" i="7"/>
  <c r="AE25" i="7"/>
  <c r="AE38" i="7"/>
  <c r="AE51" i="7"/>
  <c r="AE64" i="7"/>
  <c r="AE77" i="7"/>
  <c r="AE90" i="7"/>
  <c r="AE103" i="7"/>
  <c r="AE116" i="7"/>
  <c r="AE129" i="7"/>
  <c r="AE142" i="7"/>
  <c r="AE155" i="7"/>
  <c r="AE168" i="7"/>
  <c r="AE181" i="7"/>
  <c r="AE194" i="7"/>
  <c r="AE298" i="7"/>
  <c r="AE233" i="7"/>
  <c r="AE337" i="7"/>
  <c r="AE272" i="7"/>
  <c r="AE207" i="7"/>
  <c r="AE311" i="7"/>
  <c r="AE246" i="7"/>
  <c r="AE350" i="7"/>
  <c r="AE12" i="7"/>
  <c r="AE285" i="7"/>
  <c r="AE220" i="7"/>
  <c r="AE324" i="7"/>
  <c r="AE259" i="7"/>
  <c r="AE363" i="7"/>
  <c r="AE19" i="7"/>
  <c r="AE32" i="7"/>
  <c r="AE45" i="7"/>
  <c r="AE58" i="7"/>
  <c r="AE71" i="7"/>
  <c r="AE84" i="7"/>
  <c r="AE97" i="7"/>
  <c r="AE110" i="7"/>
  <c r="AE123" i="7"/>
  <c r="AE136" i="7"/>
  <c r="AE149" i="7"/>
  <c r="AE162" i="7"/>
  <c r="AE175" i="7"/>
  <c r="AE188" i="7"/>
  <c r="AE266" i="7"/>
  <c r="AE201" i="7"/>
  <c r="AE305" i="7"/>
  <c r="AE240" i="7"/>
  <c r="AE344" i="7"/>
  <c r="AE6" i="7"/>
  <c r="AE279" i="7"/>
  <c r="AE214" i="7"/>
  <c r="AE318" i="7"/>
  <c r="AE253" i="7"/>
  <c r="AE292" i="7"/>
  <c r="AE227" i="7"/>
  <c r="AE331" i="7"/>
  <c r="AE357" i="7"/>
  <c r="AG23" i="7"/>
  <c r="AG36" i="7"/>
  <c r="AG49" i="7"/>
  <c r="AG62" i="7"/>
  <c r="AG75" i="7"/>
  <c r="AG88" i="7"/>
  <c r="AG192" i="7"/>
  <c r="AG205" i="7"/>
  <c r="AG218" i="7"/>
  <c r="AG231" i="7"/>
  <c r="AG244" i="7"/>
  <c r="AG257" i="7"/>
  <c r="AG270" i="7"/>
  <c r="AG283" i="7"/>
  <c r="AG296" i="7"/>
  <c r="AG309" i="7"/>
  <c r="AG322" i="7"/>
  <c r="AG335" i="7"/>
  <c r="AG348" i="7"/>
  <c r="AG140" i="7"/>
  <c r="AG127" i="7"/>
  <c r="AG179" i="7"/>
  <c r="AG114" i="7"/>
  <c r="AG166" i="7"/>
  <c r="AG101" i="7"/>
  <c r="AG153" i="7"/>
  <c r="AG10" i="7"/>
  <c r="AG361" i="7"/>
  <c r="AG15" i="7"/>
  <c r="AG28" i="7"/>
  <c r="AG41" i="7"/>
  <c r="AG54" i="7"/>
  <c r="AG67" i="7"/>
  <c r="AG80" i="7"/>
  <c r="AG93" i="7"/>
  <c r="AG197" i="7"/>
  <c r="AG210" i="7"/>
  <c r="AG223" i="7"/>
  <c r="AG236" i="7"/>
  <c r="AG249" i="7"/>
  <c r="AG262" i="7"/>
  <c r="AG275" i="7"/>
  <c r="AG288" i="7"/>
  <c r="AG301" i="7"/>
  <c r="AG314" i="7"/>
  <c r="AG327" i="7"/>
  <c r="AG340" i="7"/>
  <c r="AG353" i="7"/>
  <c r="AG132" i="7"/>
  <c r="AG184" i="7"/>
  <c r="AG119" i="7"/>
  <c r="AG171" i="7"/>
  <c r="AG106" i="7"/>
  <c r="AG158" i="7"/>
  <c r="AG145" i="7"/>
  <c r="AG2" i="7"/>
  <c r="AI19" i="7"/>
  <c r="AI32" i="7"/>
  <c r="AI45" i="7"/>
  <c r="AI58" i="7"/>
  <c r="AI71" i="7"/>
  <c r="AI84" i="7"/>
  <c r="AI97" i="7"/>
  <c r="AI110" i="7"/>
  <c r="AI123" i="7"/>
  <c r="AI136" i="7"/>
  <c r="AI149" i="7"/>
  <c r="AI162" i="7"/>
  <c r="AI175" i="7"/>
  <c r="AI188" i="7"/>
  <c r="AI253" i="7"/>
  <c r="AI292" i="7"/>
  <c r="AI227" i="7"/>
  <c r="AI331" i="7"/>
  <c r="AI266" i="7"/>
  <c r="AI357" i="7"/>
  <c r="AI201" i="7"/>
  <c r="AI305" i="7"/>
  <c r="AI240" i="7"/>
  <c r="AI344" i="7"/>
  <c r="AI6" i="7"/>
  <c r="AI279" i="7"/>
  <c r="AI214" i="7"/>
  <c r="AI318" i="7"/>
  <c r="AI22" i="7"/>
  <c r="AI35" i="7"/>
  <c r="AI48" i="7"/>
  <c r="AI61" i="7"/>
  <c r="AI74" i="7"/>
  <c r="AI87" i="7"/>
  <c r="AI100" i="7"/>
  <c r="AI113" i="7"/>
  <c r="AI126" i="7"/>
  <c r="AI139" i="7"/>
  <c r="AI152" i="7"/>
  <c r="AI165" i="7"/>
  <c r="AI178" i="7"/>
  <c r="AI191" i="7"/>
  <c r="AI269" i="7"/>
  <c r="AI204" i="7"/>
  <c r="AI308" i="7"/>
  <c r="AI243" i="7"/>
  <c r="AI347" i="7"/>
  <c r="AI282" i="7"/>
  <c r="AI360" i="7"/>
  <c r="AI9" i="7"/>
  <c r="AI217" i="7"/>
  <c r="AI321" i="7"/>
  <c r="AI256" i="7"/>
  <c r="AI295" i="7"/>
  <c r="AI230" i="7"/>
  <c r="AI334" i="7"/>
  <c r="AE18" i="7"/>
  <c r="AE31" i="7"/>
  <c r="AE44" i="7"/>
  <c r="AE57" i="7"/>
  <c r="AE70" i="7"/>
  <c r="AE83" i="7"/>
  <c r="AE96" i="7"/>
  <c r="AE109" i="7"/>
  <c r="AE122" i="7"/>
  <c r="AE135" i="7"/>
  <c r="AE148" i="7"/>
  <c r="AE161" i="7"/>
  <c r="AE174" i="7"/>
  <c r="AE187" i="7"/>
  <c r="AE226" i="7"/>
  <c r="AE330" i="7"/>
  <c r="AE265" i="7"/>
  <c r="AE200" i="7"/>
  <c r="AE304" i="7"/>
  <c r="AE239" i="7"/>
  <c r="AE343" i="7"/>
  <c r="AE5" i="7"/>
  <c r="AE278" i="7"/>
  <c r="AE213" i="7"/>
  <c r="AE317" i="7"/>
  <c r="AE252" i="7"/>
  <c r="AE291" i="7"/>
  <c r="AE356" i="7"/>
  <c r="AG27" i="7"/>
  <c r="AG40" i="7"/>
  <c r="AG53" i="7"/>
  <c r="AG66" i="7"/>
  <c r="AG79" i="7"/>
  <c r="AG92" i="7"/>
  <c r="AG196" i="7"/>
  <c r="AG209" i="7"/>
  <c r="AG222" i="7"/>
  <c r="AG235" i="7"/>
  <c r="AG248" i="7"/>
  <c r="AG261" i="7"/>
  <c r="AG274" i="7"/>
  <c r="AG287" i="7"/>
  <c r="AG300" i="7"/>
  <c r="AG313" i="7"/>
  <c r="AG326" i="7"/>
  <c r="AG339" i="7"/>
  <c r="AG352" i="7"/>
  <c r="AG144" i="7"/>
  <c r="AG131" i="7"/>
  <c r="AG183" i="7"/>
  <c r="AG118" i="7"/>
  <c r="AG170" i="7"/>
  <c r="AG105" i="7"/>
  <c r="AG157" i="7"/>
  <c r="AG365" i="7"/>
  <c r="AG14" i="7"/>
  <c r="AI25" i="7"/>
  <c r="AI38" i="7"/>
  <c r="AI51" i="7"/>
  <c r="AI64" i="7"/>
  <c r="AI77" i="7"/>
  <c r="AI90" i="7"/>
  <c r="AI103" i="7"/>
  <c r="AI116" i="7"/>
  <c r="AI129" i="7"/>
  <c r="AI142" i="7"/>
  <c r="AI155" i="7"/>
  <c r="AI168" i="7"/>
  <c r="AI181" i="7"/>
  <c r="AI194" i="7"/>
  <c r="AI285" i="7"/>
  <c r="AI12" i="7"/>
  <c r="AI220" i="7"/>
  <c r="AI324" i="7"/>
  <c r="AI259" i="7"/>
  <c r="AI298" i="7"/>
  <c r="AI363" i="7"/>
  <c r="AI233" i="7"/>
  <c r="AI337" i="7"/>
  <c r="AI272" i="7"/>
  <c r="AI207" i="7"/>
  <c r="AI311" i="7"/>
  <c r="AI246" i="7"/>
  <c r="AI350" i="7"/>
  <c r="AE17" i="7"/>
  <c r="AE30" i="7"/>
  <c r="AE43" i="7"/>
  <c r="AE56" i="7"/>
  <c r="AE69" i="7"/>
  <c r="AE82" i="7"/>
  <c r="AE95" i="7"/>
  <c r="AE108" i="7"/>
  <c r="AE121" i="7"/>
  <c r="AE134" i="7"/>
  <c r="AE147" i="7"/>
  <c r="AE160" i="7"/>
  <c r="AE173" i="7"/>
  <c r="AE186" i="7"/>
  <c r="AE290" i="7"/>
  <c r="AE225" i="7"/>
  <c r="AE329" i="7"/>
  <c r="AE264" i="7"/>
  <c r="AE199" i="7"/>
  <c r="AE303" i="7"/>
  <c r="AE238" i="7"/>
  <c r="AE342" i="7"/>
  <c r="AE4" i="7"/>
  <c r="AE277" i="7"/>
  <c r="AE212" i="7"/>
  <c r="AE316" i="7"/>
  <c r="AE251" i="7"/>
  <c r="AE355" i="7"/>
  <c r="AG21" i="7"/>
  <c r="AG34" i="7"/>
  <c r="AG47" i="7"/>
  <c r="AG60" i="7"/>
  <c r="AG73" i="7"/>
  <c r="AG86" i="7"/>
  <c r="AG99" i="7"/>
  <c r="AG190" i="7"/>
  <c r="AG203" i="7"/>
  <c r="AG216" i="7"/>
  <c r="AG229" i="7"/>
  <c r="AG242" i="7"/>
  <c r="AG255" i="7"/>
  <c r="AG268" i="7"/>
  <c r="AG281" i="7"/>
  <c r="AG294" i="7"/>
  <c r="AG307" i="7"/>
  <c r="AG320" i="7"/>
  <c r="AG333" i="7"/>
  <c r="AG346" i="7"/>
  <c r="AG112" i="7"/>
  <c r="AG164" i="7"/>
  <c r="AG151" i="7"/>
  <c r="AG138" i="7"/>
  <c r="AG125" i="7"/>
  <c r="AG177" i="7"/>
  <c r="AG359" i="7"/>
  <c r="AG8" i="7"/>
  <c r="Y73" i="7"/>
  <c r="Y34" i="7"/>
  <c r="AG26" i="7"/>
  <c r="AG39" i="7"/>
  <c r="AG52" i="7"/>
  <c r="AG65" i="7"/>
  <c r="AG78" i="7"/>
  <c r="AG91" i="7"/>
  <c r="AG195" i="7"/>
  <c r="AG208" i="7"/>
  <c r="AG221" i="7"/>
  <c r="AG234" i="7"/>
  <c r="AG247" i="7"/>
  <c r="AG260" i="7"/>
  <c r="AG273" i="7"/>
  <c r="AG286" i="7"/>
  <c r="AG299" i="7"/>
  <c r="AG312" i="7"/>
  <c r="AG325" i="7"/>
  <c r="AG338" i="7"/>
  <c r="AG351" i="7"/>
  <c r="AG104" i="7"/>
  <c r="AG156" i="7"/>
  <c r="AG143" i="7"/>
  <c r="AG130" i="7"/>
  <c r="AG182" i="7"/>
  <c r="AG117" i="7"/>
  <c r="AG169" i="7"/>
  <c r="AG364" i="7"/>
  <c r="AG13" i="7"/>
  <c r="AI17" i="7"/>
  <c r="AI30" i="7"/>
  <c r="AI43" i="7"/>
  <c r="AI56" i="7"/>
  <c r="AI69" i="7"/>
  <c r="AI82" i="7"/>
  <c r="AI95" i="7"/>
  <c r="AI108" i="7"/>
  <c r="AI121" i="7"/>
  <c r="AI134" i="7"/>
  <c r="AI147" i="7"/>
  <c r="AI160" i="7"/>
  <c r="AI173" i="7"/>
  <c r="AI186" i="7"/>
  <c r="AI277" i="7"/>
  <c r="AI4" i="7"/>
  <c r="AI212" i="7"/>
  <c r="AI316" i="7"/>
  <c r="AI251" i="7"/>
  <c r="AI290" i="7"/>
  <c r="AI355" i="7"/>
  <c r="AI225" i="7"/>
  <c r="AI329" i="7"/>
  <c r="AI303" i="7"/>
  <c r="AI264" i="7"/>
  <c r="AI199" i="7"/>
  <c r="AI238" i="7"/>
  <c r="AI342" i="7"/>
  <c r="AG22" i="7"/>
  <c r="AG35" i="7"/>
  <c r="AG48" i="7"/>
  <c r="AG61" i="7"/>
  <c r="AG74" i="7"/>
  <c r="AG87" i="7"/>
  <c r="AG191" i="7"/>
  <c r="AG204" i="7"/>
  <c r="AG217" i="7"/>
  <c r="AG230" i="7"/>
  <c r="AG243" i="7"/>
  <c r="AG256" i="7"/>
  <c r="AG269" i="7"/>
  <c r="AG282" i="7"/>
  <c r="AG295" i="7"/>
  <c r="AG308" i="7"/>
  <c r="AG321" i="7"/>
  <c r="AG334" i="7"/>
  <c r="AG347" i="7"/>
  <c r="AG100" i="7"/>
  <c r="AG152" i="7"/>
  <c r="AG139" i="7"/>
  <c r="AG126" i="7"/>
  <c r="AG178" i="7"/>
  <c r="AG113" i="7"/>
  <c r="AG165" i="7"/>
  <c r="AG360" i="7"/>
  <c r="AG9" i="7"/>
  <c r="AE24" i="7"/>
  <c r="AE37" i="7"/>
  <c r="AE50" i="7"/>
  <c r="AE63" i="7"/>
  <c r="AE76" i="7"/>
  <c r="AE89" i="7"/>
  <c r="AE102" i="7"/>
  <c r="AE115" i="7"/>
  <c r="AE128" i="7"/>
  <c r="AE141" i="7"/>
  <c r="AE154" i="7"/>
  <c r="AE167" i="7"/>
  <c r="AE180" i="7"/>
  <c r="AE193" i="7"/>
  <c r="AE258" i="7"/>
  <c r="AE297" i="7"/>
  <c r="AE232" i="7"/>
  <c r="AE336" i="7"/>
  <c r="AE271" i="7"/>
  <c r="AE206" i="7"/>
  <c r="AE310" i="7"/>
  <c r="AE245" i="7"/>
  <c r="AE349" i="7"/>
  <c r="AE11" i="7"/>
  <c r="AE284" i="7"/>
  <c r="AE219" i="7"/>
  <c r="AE323" i="7"/>
  <c r="AE362" i="7"/>
  <c r="AE16" i="7"/>
  <c r="AE29" i="7"/>
  <c r="AE42" i="7"/>
  <c r="AE55" i="7"/>
  <c r="AE68" i="7"/>
  <c r="AE81" i="7"/>
  <c r="AE94" i="7"/>
  <c r="AE107" i="7"/>
  <c r="AE120" i="7"/>
  <c r="AE133" i="7"/>
  <c r="AE146" i="7"/>
  <c r="AE159" i="7"/>
  <c r="AE172" i="7"/>
  <c r="AE185" i="7"/>
  <c r="AE250" i="7"/>
  <c r="AE354" i="7"/>
  <c r="AE289" i="7"/>
  <c r="AE224" i="7"/>
  <c r="AE328" i="7"/>
  <c r="AE263" i="7"/>
  <c r="AE198" i="7"/>
  <c r="AE302" i="7"/>
  <c r="AE237" i="7"/>
  <c r="AE341" i="7"/>
  <c r="AE3" i="7"/>
  <c r="AE276" i="7"/>
  <c r="AE211" i="7"/>
  <c r="AE315" i="7"/>
  <c r="AG20" i="7"/>
  <c r="AG33" i="7"/>
  <c r="AG46" i="7"/>
  <c r="AG59" i="7"/>
  <c r="AG72" i="7"/>
  <c r="AG85" i="7"/>
  <c r="AG98" i="7"/>
  <c r="AG189" i="7"/>
  <c r="AG202" i="7"/>
  <c r="AG215" i="7"/>
  <c r="AG228" i="7"/>
  <c r="AG241" i="7"/>
  <c r="AG254" i="7"/>
  <c r="AG267" i="7"/>
  <c r="AG280" i="7"/>
  <c r="AG293" i="7"/>
  <c r="AG306" i="7"/>
  <c r="AG319" i="7"/>
  <c r="AG332" i="7"/>
  <c r="AG345" i="7"/>
  <c r="AG124" i="7"/>
  <c r="AG176" i="7"/>
  <c r="AG111" i="7"/>
  <c r="AG163" i="7"/>
  <c r="AG150" i="7"/>
  <c r="AG137" i="7"/>
  <c r="AG358" i="7"/>
  <c r="AG7" i="7"/>
  <c r="AI24" i="7"/>
  <c r="AI37" i="7"/>
  <c r="AI50" i="7"/>
  <c r="AI63" i="7"/>
  <c r="AI76" i="7"/>
  <c r="AI89" i="7"/>
  <c r="AI102" i="7"/>
  <c r="AI115" i="7"/>
  <c r="AI128" i="7"/>
  <c r="AI141" i="7"/>
  <c r="AI154" i="7"/>
  <c r="AI167" i="7"/>
  <c r="AI180" i="7"/>
  <c r="AI193" i="7"/>
  <c r="AI245" i="7"/>
  <c r="AI349" i="7"/>
  <c r="AI284" i="7"/>
  <c r="AI11" i="7"/>
  <c r="AI219" i="7"/>
  <c r="AI323" i="7"/>
  <c r="AI258" i="7"/>
  <c r="AI362" i="7"/>
  <c r="AI297" i="7"/>
  <c r="AI232" i="7"/>
  <c r="AI336" i="7"/>
  <c r="AI271" i="7"/>
  <c r="AI206" i="7"/>
  <c r="AI310" i="7"/>
  <c r="AI16" i="7"/>
  <c r="AI29" i="7"/>
  <c r="AI42" i="7"/>
  <c r="AI55" i="7"/>
  <c r="AI68" i="7"/>
  <c r="AI81" i="7"/>
  <c r="AI94" i="7"/>
  <c r="AI107" i="7"/>
  <c r="AI120" i="7"/>
  <c r="AI133" i="7"/>
  <c r="AI146" i="7"/>
  <c r="AI159" i="7"/>
  <c r="AI172" i="7"/>
  <c r="AI185" i="7"/>
  <c r="AI237" i="7"/>
  <c r="AI341" i="7"/>
  <c r="AI276" i="7"/>
  <c r="AI3" i="7"/>
  <c r="AI211" i="7"/>
  <c r="AI315" i="7"/>
  <c r="AI250" i="7"/>
  <c r="AI354" i="7"/>
  <c r="AI289" i="7"/>
  <c r="AI224" i="7"/>
  <c r="AI328" i="7"/>
  <c r="AI263" i="7"/>
  <c r="AI198" i="7"/>
  <c r="AI302" i="7"/>
  <c r="H356" i="2"/>
  <c r="Q356" i="2" s="1"/>
  <c r="H343" i="2"/>
  <c r="Q343" i="2" s="1"/>
  <c r="K334" i="2"/>
  <c r="L334" i="2"/>
  <c r="M334" i="2"/>
  <c r="N334" i="2"/>
  <c r="O334" i="2"/>
  <c r="H330" i="2"/>
  <c r="Q330" i="2" s="1"/>
  <c r="I334" i="2"/>
  <c r="Q334" i="2" s="1"/>
  <c r="J334" i="2"/>
  <c r="H317" i="2"/>
  <c r="Q317" i="2" s="1"/>
  <c r="I303" i="2"/>
  <c r="Q303" i="2" s="1"/>
  <c r="J303" i="2"/>
  <c r="K303" i="2"/>
  <c r="L303" i="2"/>
  <c r="M303" i="2"/>
  <c r="N303" i="2"/>
  <c r="O303" i="2"/>
  <c r="I304" i="2"/>
  <c r="J304" i="2"/>
  <c r="K304" i="2"/>
  <c r="L304" i="2"/>
  <c r="M304" i="2"/>
  <c r="N304" i="2"/>
  <c r="O304" i="2"/>
  <c r="H304" i="2"/>
  <c r="H291" i="2"/>
  <c r="Q291" i="2" s="1"/>
  <c r="H278" i="2"/>
  <c r="Q278" i="2" s="1"/>
  <c r="H265" i="2"/>
  <c r="Q265" i="2" s="1"/>
  <c r="H252" i="2"/>
  <c r="Q252" i="2" s="1"/>
  <c r="AH84" i="8" l="1"/>
  <c r="AA85" i="8"/>
  <c r="AI85" i="8" s="1"/>
  <c r="AA84" i="8"/>
  <c r="AI84" i="8" s="1"/>
  <c r="V304" i="2"/>
  <c r="U303" i="2"/>
  <c r="R334" i="2"/>
  <c r="V334" i="2"/>
  <c r="V303" i="2"/>
  <c r="U304" i="2"/>
  <c r="T303" i="2"/>
  <c r="U334" i="2"/>
  <c r="R304" i="2"/>
  <c r="Q304" i="2"/>
  <c r="W303" i="2"/>
  <c r="X303" i="2"/>
  <c r="W334" i="2"/>
  <c r="X334" i="2"/>
  <c r="T304" i="2"/>
  <c r="S303" i="2"/>
  <c r="T334" i="2"/>
  <c r="W304" i="2"/>
  <c r="X304" i="2"/>
  <c r="S304" i="2"/>
  <c r="R303" i="2"/>
  <c r="S334" i="2"/>
  <c r="AB334" i="15" l="1"/>
  <c r="AB334" i="8"/>
  <c r="AB304" i="15"/>
  <c r="AB304" i="8"/>
  <c r="AB303" i="8"/>
  <c r="AB303" i="15"/>
  <c r="H239" i="2"/>
  <c r="Q239" i="2" s="1"/>
  <c r="H226" i="2"/>
  <c r="Q226" i="2" s="1"/>
  <c r="N217" i="2"/>
  <c r="O217" i="2"/>
  <c r="K217" i="2"/>
  <c r="L217" i="2"/>
  <c r="M217" i="2"/>
  <c r="J217" i="2"/>
  <c r="I217" i="2"/>
  <c r="Q217" i="2" s="1"/>
  <c r="H213" i="2"/>
  <c r="Q213" i="2" s="1"/>
  <c r="R217" i="2" l="1"/>
  <c r="T217" i="2"/>
  <c r="V217" i="2"/>
  <c r="U217" i="2"/>
  <c r="W217" i="2"/>
  <c r="X217" i="2"/>
  <c r="S217" i="2"/>
  <c r="H200" i="2"/>
  <c r="Q200" i="2" s="1"/>
  <c r="H187" i="2"/>
  <c r="Q187" i="2" s="1"/>
  <c r="AB217" i="15" l="1"/>
  <c r="AB217" i="8"/>
  <c r="H174" i="2"/>
  <c r="Q174" i="2" s="1"/>
  <c r="H161" i="2"/>
  <c r="Q161" i="2" s="1"/>
  <c r="O153" i="2" l="1"/>
  <c r="H148" i="2"/>
  <c r="Q148" i="2" s="1"/>
  <c r="I152" i="2"/>
  <c r="Q152" i="2" s="1"/>
  <c r="J152" i="2"/>
  <c r="K152" i="2"/>
  <c r="N152" i="2"/>
  <c r="O152" i="2"/>
  <c r="R152" i="2" l="1"/>
  <c r="M152" i="2"/>
  <c r="V152" i="2" s="1"/>
  <c r="S152" i="2"/>
  <c r="W152" i="2"/>
  <c r="X152" i="2"/>
  <c r="W153" i="2"/>
  <c r="X153" i="2"/>
  <c r="H135" i="2"/>
  <c r="Q135" i="2" s="1"/>
  <c r="H122" i="2"/>
  <c r="Q122" i="2" s="1"/>
  <c r="L152" i="2" l="1"/>
  <c r="H109" i="2"/>
  <c r="Q109" i="2" s="1"/>
  <c r="H96" i="2"/>
  <c r="Q96" i="2" s="1"/>
  <c r="U152" i="2" l="1"/>
  <c r="T152" i="2"/>
  <c r="AB152" i="8" l="1"/>
  <c r="AB152" i="15"/>
  <c r="H42" i="2"/>
  <c r="K42" i="2" l="1"/>
  <c r="K41" i="2"/>
  <c r="J42" i="2"/>
  <c r="J41" i="2"/>
  <c r="I42" i="2"/>
  <c r="Q42" i="2" s="1"/>
  <c r="I41" i="2"/>
  <c r="H41" i="2"/>
  <c r="K47" i="2"/>
  <c r="J47" i="2"/>
  <c r="I47" i="2"/>
  <c r="H47" i="2"/>
  <c r="H49" i="5"/>
  <c r="I49" i="5"/>
  <c r="J49" i="5"/>
  <c r="K49" i="5"/>
  <c r="L49" i="5"/>
  <c r="M49" i="5"/>
  <c r="N49" i="5"/>
  <c r="H50" i="5"/>
  <c r="I50" i="5"/>
  <c r="J50" i="5"/>
  <c r="K50" i="5"/>
  <c r="L50" i="5"/>
  <c r="M50" i="5"/>
  <c r="N50" i="5"/>
  <c r="O50" i="5"/>
  <c r="O49" i="5"/>
  <c r="E50" i="8" l="1"/>
  <c r="D50" i="8"/>
  <c r="K50" i="8"/>
  <c r="J50" i="8"/>
  <c r="G50" i="8"/>
  <c r="I50" i="8"/>
  <c r="H50" i="8"/>
  <c r="F50" i="8"/>
  <c r="E49" i="8"/>
  <c r="J49" i="8"/>
  <c r="D49" i="8"/>
  <c r="K49" i="8"/>
  <c r="I49" i="8"/>
  <c r="H49" i="8"/>
  <c r="G49" i="8"/>
  <c r="F49" i="8"/>
  <c r="R42" i="2"/>
  <c r="R47" i="2"/>
  <c r="S42" i="2"/>
  <c r="T42" i="2"/>
  <c r="Q41" i="2"/>
  <c r="R41" i="2"/>
  <c r="S47" i="2"/>
  <c r="T47" i="2"/>
  <c r="Q47" i="2"/>
  <c r="S41" i="2"/>
  <c r="T41" i="2"/>
  <c r="F50" i="7"/>
  <c r="J49" i="7"/>
  <c r="E50" i="7"/>
  <c r="I49" i="7"/>
  <c r="F49" i="7"/>
  <c r="J50" i="7"/>
  <c r="K49" i="7"/>
  <c r="D50" i="7"/>
  <c r="H49" i="7"/>
  <c r="K50" i="7"/>
  <c r="G49" i="7"/>
  <c r="I50" i="7"/>
  <c r="E49" i="7"/>
  <c r="H50" i="7"/>
  <c r="D49" i="7"/>
  <c r="G50" i="7"/>
  <c r="AB41" i="8" l="1"/>
  <c r="AB41" i="15"/>
  <c r="AB42" i="15"/>
  <c r="AB42" i="8"/>
  <c r="AB47" i="15"/>
  <c r="AB47" i="8"/>
  <c r="P49" i="8"/>
  <c r="R49" i="8"/>
  <c r="M49" i="8"/>
  <c r="N49" i="8"/>
  <c r="Q49" i="8"/>
  <c r="S49" i="8"/>
  <c r="O49" i="8"/>
  <c r="Q50" i="8"/>
  <c r="S50" i="8"/>
  <c r="M50" i="8"/>
  <c r="N50" i="8"/>
  <c r="R50" i="8"/>
  <c r="O50" i="8"/>
  <c r="P50" i="8"/>
  <c r="M49" i="7"/>
  <c r="U49" i="7" s="1"/>
  <c r="V49" i="7" s="1"/>
  <c r="W49" i="7" s="1"/>
  <c r="X49" i="7" s="1"/>
  <c r="Y49" i="7" s="1"/>
  <c r="Z49" i="7" s="1"/>
  <c r="AA49" i="7" s="1"/>
  <c r="AB49" i="7" s="1"/>
  <c r="M50" i="7"/>
  <c r="N50" i="7" s="1"/>
  <c r="O50" i="7" s="1"/>
  <c r="P50" i="7" s="1"/>
  <c r="Q50" i="7" s="1"/>
  <c r="R50" i="7" s="1"/>
  <c r="S50" i="7" s="1"/>
  <c r="T50" i="7" s="1"/>
  <c r="D353" i="7"/>
  <c r="E353" i="7"/>
  <c r="F353" i="7"/>
  <c r="G353" i="7"/>
  <c r="H353" i="7"/>
  <c r="I353" i="7"/>
  <c r="J353" i="7"/>
  <c r="D354" i="7"/>
  <c r="E354" i="7"/>
  <c r="F354" i="7"/>
  <c r="G354" i="7"/>
  <c r="H354" i="7"/>
  <c r="I354" i="7"/>
  <c r="J354" i="7"/>
  <c r="D355" i="7"/>
  <c r="E355" i="7"/>
  <c r="F355" i="7"/>
  <c r="G355" i="7"/>
  <c r="H355" i="7"/>
  <c r="I355" i="7"/>
  <c r="J355" i="7"/>
  <c r="H356" i="5"/>
  <c r="D356" i="7" s="1"/>
  <c r="I356" i="5"/>
  <c r="E356" i="7" s="1"/>
  <c r="J356" i="5"/>
  <c r="F356" i="7" s="1"/>
  <c r="K356" i="5"/>
  <c r="G356" i="7" s="1"/>
  <c r="L356" i="5"/>
  <c r="M356" i="5"/>
  <c r="I356" i="7" s="1"/>
  <c r="N356" i="5"/>
  <c r="J356" i="7" s="1"/>
  <c r="O356" i="5"/>
  <c r="D357" i="7"/>
  <c r="E357" i="7"/>
  <c r="F357" i="7"/>
  <c r="G357" i="7"/>
  <c r="H357" i="7"/>
  <c r="I357" i="7"/>
  <c r="J357" i="7"/>
  <c r="H358" i="5"/>
  <c r="D358" i="7" s="1"/>
  <c r="I358" i="5"/>
  <c r="E358" i="7" s="1"/>
  <c r="J358" i="5"/>
  <c r="F358" i="7" s="1"/>
  <c r="K358" i="5"/>
  <c r="G358" i="7" s="1"/>
  <c r="L358" i="5"/>
  <c r="M358" i="5"/>
  <c r="I358" i="7" s="1"/>
  <c r="N358" i="5"/>
  <c r="J358" i="7" s="1"/>
  <c r="O358" i="5"/>
  <c r="D359" i="7"/>
  <c r="E359" i="7"/>
  <c r="F359" i="7"/>
  <c r="G359" i="7"/>
  <c r="H359" i="7"/>
  <c r="I359" i="7"/>
  <c r="J359" i="7"/>
  <c r="D360" i="7"/>
  <c r="E360" i="7"/>
  <c r="F360" i="7"/>
  <c r="G360" i="7"/>
  <c r="H360" i="7"/>
  <c r="I360" i="7"/>
  <c r="J360" i="7"/>
  <c r="E361" i="7"/>
  <c r="F361" i="7"/>
  <c r="G361" i="7"/>
  <c r="H361" i="7"/>
  <c r="I361" i="7"/>
  <c r="J361" i="7"/>
  <c r="I362" i="5"/>
  <c r="E362" i="7" s="1"/>
  <c r="J362" i="5"/>
  <c r="F362" i="7" s="1"/>
  <c r="K362" i="5"/>
  <c r="G362" i="7" s="1"/>
  <c r="L362" i="5"/>
  <c r="M362" i="5"/>
  <c r="I362" i="7" s="1"/>
  <c r="N362" i="5"/>
  <c r="O362" i="5"/>
  <c r="H363" i="5"/>
  <c r="D363" i="7" s="1"/>
  <c r="I363" i="5"/>
  <c r="E363" i="7" s="1"/>
  <c r="J363" i="5"/>
  <c r="F363" i="7" s="1"/>
  <c r="K363" i="5"/>
  <c r="G363" i="7" s="1"/>
  <c r="L363" i="5"/>
  <c r="M363" i="5"/>
  <c r="I363" i="7" s="1"/>
  <c r="N363" i="5"/>
  <c r="J363" i="7" s="1"/>
  <c r="O363" i="5"/>
  <c r="H364" i="5"/>
  <c r="D364" i="7" s="1"/>
  <c r="I364" i="5"/>
  <c r="E364" i="7" s="1"/>
  <c r="J364" i="5"/>
  <c r="F364" i="7" s="1"/>
  <c r="K364" i="5"/>
  <c r="G364" i="7" s="1"/>
  <c r="L364" i="5"/>
  <c r="M364" i="5"/>
  <c r="I364" i="7" s="1"/>
  <c r="N364" i="5"/>
  <c r="J364" i="7" s="1"/>
  <c r="O364" i="5"/>
  <c r="H365" i="5"/>
  <c r="D365" i="7" s="1"/>
  <c r="I365" i="5"/>
  <c r="E365" i="7" s="1"/>
  <c r="J365" i="5"/>
  <c r="F365" i="7" s="1"/>
  <c r="K365" i="5"/>
  <c r="G365" i="7" s="1"/>
  <c r="L365" i="5"/>
  <c r="M365" i="5"/>
  <c r="I365" i="7" s="1"/>
  <c r="N365" i="5"/>
  <c r="J365" i="7" s="1"/>
  <c r="O365" i="5"/>
  <c r="D340" i="7"/>
  <c r="E340" i="7"/>
  <c r="F340" i="7"/>
  <c r="G340" i="7"/>
  <c r="H340" i="7"/>
  <c r="I340" i="7"/>
  <c r="J340" i="7"/>
  <c r="D341" i="7"/>
  <c r="E341" i="7"/>
  <c r="F341" i="7"/>
  <c r="G341" i="7"/>
  <c r="H341" i="7"/>
  <c r="I341" i="7"/>
  <c r="J341" i="7"/>
  <c r="D342" i="7"/>
  <c r="E342" i="7"/>
  <c r="F342" i="7"/>
  <c r="G342" i="7"/>
  <c r="H342" i="7"/>
  <c r="I342" i="7"/>
  <c r="J342" i="7"/>
  <c r="H343" i="5"/>
  <c r="D343" i="7" s="1"/>
  <c r="I343" i="5"/>
  <c r="E343" i="7" s="1"/>
  <c r="J343" i="5"/>
  <c r="F343" i="7" s="1"/>
  <c r="K343" i="5"/>
  <c r="G343" i="7" s="1"/>
  <c r="L343" i="5"/>
  <c r="M343" i="5"/>
  <c r="I343" i="7" s="1"/>
  <c r="N343" i="5"/>
  <c r="J343" i="7" s="1"/>
  <c r="O343" i="5"/>
  <c r="D344" i="7"/>
  <c r="E344" i="7"/>
  <c r="F344" i="7"/>
  <c r="G344" i="7"/>
  <c r="H344" i="7"/>
  <c r="I344" i="7"/>
  <c r="J344" i="7"/>
  <c r="H345" i="5"/>
  <c r="D345" i="7" s="1"/>
  <c r="I345" i="5"/>
  <c r="E345" i="7" s="1"/>
  <c r="J345" i="5"/>
  <c r="F345" i="7" s="1"/>
  <c r="K345" i="5"/>
  <c r="G345" i="7" s="1"/>
  <c r="L345" i="5"/>
  <c r="M345" i="5"/>
  <c r="I345" i="7" s="1"/>
  <c r="N345" i="5"/>
  <c r="J345" i="7" s="1"/>
  <c r="O345" i="5"/>
  <c r="D346" i="7"/>
  <c r="E346" i="7"/>
  <c r="F346" i="7"/>
  <c r="G346" i="7"/>
  <c r="H346" i="7"/>
  <c r="I346" i="7"/>
  <c r="J346" i="7"/>
  <c r="D347" i="7"/>
  <c r="E347" i="7"/>
  <c r="F347" i="7"/>
  <c r="G347" i="7"/>
  <c r="H347" i="7"/>
  <c r="I347" i="7"/>
  <c r="J347" i="7"/>
  <c r="D348" i="7"/>
  <c r="E348" i="7"/>
  <c r="F348" i="7"/>
  <c r="G348" i="7"/>
  <c r="H348" i="7"/>
  <c r="I348" i="7"/>
  <c r="J348" i="7"/>
  <c r="D349" i="7"/>
  <c r="E349" i="7"/>
  <c r="F349" i="7"/>
  <c r="G349" i="7"/>
  <c r="H349" i="7"/>
  <c r="I349" i="7"/>
  <c r="J349" i="7"/>
  <c r="H350" i="5"/>
  <c r="D350" i="7" s="1"/>
  <c r="I350" i="5"/>
  <c r="E350" i="7" s="1"/>
  <c r="J350" i="5"/>
  <c r="F350" i="7" s="1"/>
  <c r="K350" i="5"/>
  <c r="G350" i="7" s="1"/>
  <c r="L350" i="5"/>
  <c r="M350" i="5"/>
  <c r="I350" i="7" s="1"/>
  <c r="N350" i="5"/>
  <c r="J350" i="7" s="1"/>
  <c r="O350" i="5"/>
  <c r="H351" i="5"/>
  <c r="D351" i="7" s="1"/>
  <c r="I351" i="5"/>
  <c r="E351" i="7" s="1"/>
  <c r="J351" i="5"/>
  <c r="F351" i="7" s="1"/>
  <c r="K351" i="5"/>
  <c r="G351" i="7" s="1"/>
  <c r="L351" i="5"/>
  <c r="M351" i="5"/>
  <c r="I351" i="7" s="1"/>
  <c r="N351" i="5"/>
  <c r="J351" i="7" s="1"/>
  <c r="O351" i="5"/>
  <c r="H352" i="5"/>
  <c r="D352" i="7" s="1"/>
  <c r="I352" i="5"/>
  <c r="E352" i="7" s="1"/>
  <c r="J352" i="5"/>
  <c r="F352" i="7" s="1"/>
  <c r="K352" i="5"/>
  <c r="G352" i="7" s="1"/>
  <c r="L352" i="5"/>
  <c r="M352" i="5"/>
  <c r="I352" i="7" s="1"/>
  <c r="N352" i="5"/>
  <c r="J352" i="7" s="1"/>
  <c r="O352" i="5"/>
  <c r="D327" i="7"/>
  <c r="E327" i="7"/>
  <c r="F327" i="7"/>
  <c r="G327" i="7"/>
  <c r="H327" i="7"/>
  <c r="I327" i="7"/>
  <c r="J327" i="7"/>
  <c r="D328" i="7"/>
  <c r="E328" i="7"/>
  <c r="F328" i="7"/>
  <c r="G328" i="7"/>
  <c r="H328" i="7"/>
  <c r="I328" i="7"/>
  <c r="J328" i="7"/>
  <c r="D329" i="7"/>
  <c r="E329" i="7"/>
  <c r="F329" i="7"/>
  <c r="G329" i="7"/>
  <c r="H329" i="7"/>
  <c r="I329" i="7"/>
  <c r="J329" i="7"/>
  <c r="H330" i="5"/>
  <c r="D330" i="7" s="1"/>
  <c r="I330" i="5"/>
  <c r="E330" i="7" s="1"/>
  <c r="J330" i="5"/>
  <c r="F330" i="7" s="1"/>
  <c r="K330" i="5"/>
  <c r="G330" i="7" s="1"/>
  <c r="L330" i="5"/>
  <c r="M330" i="5"/>
  <c r="I330" i="7" s="1"/>
  <c r="N330" i="5"/>
  <c r="J330" i="7" s="1"/>
  <c r="O330" i="5"/>
  <c r="D331" i="7"/>
  <c r="E331" i="7"/>
  <c r="F331" i="7"/>
  <c r="G331" i="7"/>
  <c r="H331" i="7"/>
  <c r="I331" i="7"/>
  <c r="J331" i="7"/>
  <c r="H332" i="5"/>
  <c r="D332" i="7" s="1"/>
  <c r="I332" i="5"/>
  <c r="E332" i="7" s="1"/>
  <c r="J332" i="5"/>
  <c r="F332" i="7" s="1"/>
  <c r="K332" i="5"/>
  <c r="G332" i="7" s="1"/>
  <c r="L332" i="5"/>
  <c r="M332" i="5"/>
  <c r="I332" i="7" s="1"/>
  <c r="N332" i="5"/>
  <c r="J332" i="7" s="1"/>
  <c r="O332" i="5"/>
  <c r="D333" i="7"/>
  <c r="E333" i="7"/>
  <c r="F333" i="7"/>
  <c r="G333" i="7"/>
  <c r="H333" i="7"/>
  <c r="I333" i="7"/>
  <c r="J333" i="7"/>
  <c r="D334" i="7"/>
  <c r="E334" i="7"/>
  <c r="F334" i="7"/>
  <c r="G334" i="7"/>
  <c r="H334" i="7"/>
  <c r="I334" i="7"/>
  <c r="J334" i="7"/>
  <c r="D335" i="7"/>
  <c r="E335" i="7"/>
  <c r="F335" i="7"/>
  <c r="G335" i="7"/>
  <c r="H335" i="7"/>
  <c r="I335" i="7"/>
  <c r="J335" i="7"/>
  <c r="D336" i="7"/>
  <c r="E336" i="7"/>
  <c r="F336" i="7"/>
  <c r="G336" i="7"/>
  <c r="H336" i="7"/>
  <c r="I336" i="7"/>
  <c r="N336" i="5"/>
  <c r="J336" i="7" s="1"/>
  <c r="O336" i="5"/>
  <c r="H337" i="5"/>
  <c r="D337" i="7" s="1"/>
  <c r="I337" i="5"/>
  <c r="E337" i="7" s="1"/>
  <c r="J337" i="5"/>
  <c r="F337" i="7" s="1"/>
  <c r="K337" i="5"/>
  <c r="G337" i="7" s="1"/>
  <c r="L337" i="5"/>
  <c r="M337" i="5"/>
  <c r="I337" i="7" s="1"/>
  <c r="N337" i="5"/>
  <c r="J337" i="7" s="1"/>
  <c r="O337" i="5"/>
  <c r="H338" i="5"/>
  <c r="D338" i="7" s="1"/>
  <c r="I338" i="5"/>
  <c r="E338" i="7" s="1"/>
  <c r="J338" i="5"/>
  <c r="F338" i="7" s="1"/>
  <c r="K338" i="5"/>
  <c r="G338" i="7" s="1"/>
  <c r="L338" i="5"/>
  <c r="M338" i="5"/>
  <c r="I338" i="7" s="1"/>
  <c r="N338" i="5"/>
  <c r="J338" i="7" s="1"/>
  <c r="O338" i="5"/>
  <c r="H339" i="5"/>
  <c r="D339" i="7" s="1"/>
  <c r="I339" i="5"/>
  <c r="E339" i="7" s="1"/>
  <c r="J339" i="5"/>
  <c r="F339" i="7" s="1"/>
  <c r="K339" i="5"/>
  <c r="G339" i="7" s="1"/>
  <c r="L339" i="5"/>
  <c r="M339" i="5"/>
  <c r="I339" i="7" s="1"/>
  <c r="N339" i="5"/>
  <c r="J339" i="7" s="1"/>
  <c r="O339" i="5"/>
  <c r="D314" i="7"/>
  <c r="E314" i="7"/>
  <c r="F314" i="7"/>
  <c r="G314" i="7"/>
  <c r="H314" i="7"/>
  <c r="I314" i="7"/>
  <c r="J314" i="7"/>
  <c r="D315" i="7"/>
  <c r="E315" i="7"/>
  <c r="F315" i="7"/>
  <c r="G315" i="7"/>
  <c r="H315" i="7"/>
  <c r="I315" i="7"/>
  <c r="J315" i="7"/>
  <c r="D316" i="7"/>
  <c r="E316" i="7"/>
  <c r="F316" i="7"/>
  <c r="G316" i="7"/>
  <c r="H316" i="7"/>
  <c r="I316" i="7"/>
  <c r="J316" i="7"/>
  <c r="H317" i="5"/>
  <c r="D317" i="7" s="1"/>
  <c r="I317" i="5"/>
  <c r="E317" i="7" s="1"/>
  <c r="J317" i="5"/>
  <c r="F317" i="7" s="1"/>
  <c r="K317" i="5"/>
  <c r="G317" i="7" s="1"/>
  <c r="L317" i="5"/>
  <c r="M317" i="5"/>
  <c r="I317" i="7" s="1"/>
  <c r="N317" i="5"/>
  <c r="J317" i="7" s="1"/>
  <c r="O317" i="5"/>
  <c r="D318" i="7"/>
  <c r="E318" i="7"/>
  <c r="F318" i="7"/>
  <c r="G318" i="7"/>
  <c r="H318" i="7"/>
  <c r="I318" i="7"/>
  <c r="J318" i="7"/>
  <c r="H319" i="5"/>
  <c r="D319" i="7" s="1"/>
  <c r="I319" i="5"/>
  <c r="E319" i="7" s="1"/>
  <c r="J319" i="5"/>
  <c r="F319" i="7" s="1"/>
  <c r="K319" i="5"/>
  <c r="G319" i="7" s="1"/>
  <c r="L319" i="5"/>
  <c r="M319" i="5"/>
  <c r="I319" i="7" s="1"/>
  <c r="N319" i="5"/>
  <c r="J319" i="7" s="1"/>
  <c r="O319" i="5"/>
  <c r="D320" i="7"/>
  <c r="E320" i="7"/>
  <c r="F320" i="7"/>
  <c r="G320" i="7"/>
  <c r="H320" i="7"/>
  <c r="I320" i="7"/>
  <c r="J320" i="7"/>
  <c r="D321" i="7"/>
  <c r="E321" i="7"/>
  <c r="F321" i="7"/>
  <c r="G321" i="7"/>
  <c r="H321" i="7"/>
  <c r="I321" i="7"/>
  <c r="J321" i="7"/>
  <c r="J322" i="7"/>
  <c r="N323" i="5"/>
  <c r="O323" i="5"/>
  <c r="H324" i="5"/>
  <c r="D324" i="7" s="1"/>
  <c r="I324" i="5"/>
  <c r="E324" i="7" s="1"/>
  <c r="J324" i="5"/>
  <c r="F324" i="7" s="1"/>
  <c r="K324" i="5"/>
  <c r="G324" i="7" s="1"/>
  <c r="L324" i="5"/>
  <c r="M324" i="5"/>
  <c r="I324" i="7" s="1"/>
  <c r="N324" i="5"/>
  <c r="J324" i="7" s="1"/>
  <c r="O324" i="5"/>
  <c r="H325" i="5"/>
  <c r="D325" i="7" s="1"/>
  <c r="I325" i="5"/>
  <c r="E325" i="7" s="1"/>
  <c r="J325" i="5"/>
  <c r="F325" i="7" s="1"/>
  <c r="K325" i="5"/>
  <c r="G325" i="7" s="1"/>
  <c r="L325" i="5"/>
  <c r="M325" i="5"/>
  <c r="I325" i="7" s="1"/>
  <c r="N325" i="5"/>
  <c r="J325" i="7" s="1"/>
  <c r="O325" i="5"/>
  <c r="H326" i="5"/>
  <c r="D326" i="7" s="1"/>
  <c r="I326" i="5"/>
  <c r="E326" i="7" s="1"/>
  <c r="J326" i="5"/>
  <c r="F326" i="7" s="1"/>
  <c r="K326" i="5"/>
  <c r="G326" i="7" s="1"/>
  <c r="L326" i="5"/>
  <c r="M326" i="5"/>
  <c r="I326" i="7" s="1"/>
  <c r="N326" i="5"/>
  <c r="J326" i="7" s="1"/>
  <c r="O326" i="5"/>
  <c r="D301" i="7"/>
  <c r="E301" i="7"/>
  <c r="F301" i="7"/>
  <c r="G301" i="7"/>
  <c r="H301" i="7"/>
  <c r="I301" i="7"/>
  <c r="J301" i="7"/>
  <c r="D302" i="7"/>
  <c r="E302" i="7"/>
  <c r="F302" i="7"/>
  <c r="G302" i="7"/>
  <c r="H302" i="7"/>
  <c r="I302" i="7"/>
  <c r="J302" i="7"/>
  <c r="D303" i="7"/>
  <c r="E303" i="7"/>
  <c r="F303" i="7"/>
  <c r="G303" i="7"/>
  <c r="H303" i="7"/>
  <c r="I303" i="7"/>
  <c r="J303" i="7"/>
  <c r="H304" i="5"/>
  <c r="D304" i="7" s="1"/>
  <c r="I304" i="5"/>
  <c r="E304" i="7" s="1"/>
  <c r="J304" i="5"/>
  <c r="F304" i="7" s="1"/>
  <c r="K304" i="5"/>
  <c r="G304" i="7" s="1"/>
  <c r="L304" i="5"/>
  <c r="M304" i="5"/>
  <c r="I304" i="7" s="1"/>
  <c r="N304" i="5"/>
  <c r="J304" i="7" s="1"/>
  <c r="O304" i="5"/>
  <c r="D305" i="7"/>
  <c r="E305" i="7"/>
  <c r="F305" i="7"/>
  <c r="G305" i="7"/>
  <c r="H305" i="7"/>
  <c r="I305" i="7"/>
  <c r="J305" i="7"/>
  <c r="H306" i="5"/>
  <c r="D306" i="7" s="1"/>
  <c r="I306" i="5"/>
  <c r="E306" i="7" s="1"/>
  <c r="J306" i="5"/>
  <c r="F306" i="7" s="1"/>
  <c r="K306" i="5"/>
  <c r="G306" i="7" s="1"/>
  <c r="L306" i="5"/>
  <c r="M306" i="5"/>
  <c r="I306" i="7" s="1"/>
  <c r="N306" i="5"/>
  <c r="J306" i="7" s="1"/>
  <c r="O306" i="5"/>
  <c r="D307" i="7"/>
  <c r="E307" i="7"/>
  <c r="F307" i="7"/>
  <c r="G307" i="7"/>
  <c r="H307" i="7"/>
  <c r="I307" i="7"/>
  <c r="J307" i="7"/>
  <c r="D308" i="7"/>
  <c r="E308" i="7"/>
  <c r="F308" i="7"/>
  <c r="G308" i="7"/>
  <c r="H308" i="7"/>
  <c r="I308" i="7"/>
  <c r="J308" i="7"/>
  <c r="D309" i="7"/>
  <c r="E309" i="7"/>
  <c r="F309" i="7"/>
  <c r="G309" i="7"/>
  <c r="H309" i="7"/>
  <c r="I309" i="7"/>
  <c r="J309" i="7"/>
  <c r="H310" i="5"/>
  <c r="D310" i="7" s="1"/>
  <c r="I310" i="5"/>
  <c r="E310" i="7" s="1"/>
  <c r="J310" i="5"/>
  <c r="F310" i="7" s="1"/>
  <c r="K310" i="5"/>
  <c r="G310" i="7" s="1"/>
  <c r="L310" i="5"/>
  <c r="M310" i="5"/>
  <c r="I310" i="7" s="1"/>
  <c r="N310" i="5"/>
  <c r="J310" i="7" s="1"/>
  <c r="O310" i="5"/>
  <c r="H311" i="5"/>
  <c r="D311" i="7" s="1"/>
  <c r="I311" i="5"/>
  <c r="E311" i="7" s="1"/>
  <c r="J311" i="5"/>
  <c r="F311" i="7" s="1"/>
  <c r="K311" i="5"/>
  <c r="G311" i="7" s="1"/>
  <c r="L311" i="5"/>
  <c r="M311" i="5"/>
  <c r="I311" i="7" s="1"/>
  <c r="N311" i="5"/>
  <c r="J311" i="7" s="1"/>
  <c r="O311" i="5"/>
  <c r="H312" i="5"/>
  <c r="D312" i="7" s="1"/>
  <c r="I312" i="5"/>
  <c r="E312" i="7" s="1"/>
  <c r="J312" i="5"/>
  <c r="F312" i="7" s="1"/>
  <c r="K312" i="5"/>
  <c r="G312" i="7" s="1"/>
  <c r="L312" i="5"/>
  <c r="M312" i="5"/>
  <c r="I312" i="7" s="1"/>
  <c r="N312" i="5"/>
  <c r="J312" i="7" s="1"/>
  <c r="O312" i="5"/>
  <c r="H313" i="5"/>
  <c r="D313" i="7" s="1"/>
  <c r="I313" i="5"/>
  <c r="E313" i="7" s="1"/>
  <c r="J313" i="5"/>
  <c r="F313" i="7" s="1"/>
  <c r="K313" i="5"/>
  <c r="G313" i="7" s="1"/>
  <c r="L313" i="5"/>
  <c r="M313" i="5"/>
  <c r="I313" i="7" s="1"/>
  <c r="N313" i="5"/>
  <c r="J313" i="7" s="1"/>
  <c r="O313" i="5"/>
  <c r="J319" i="8" l="1"/>
  <c r="E319" i="8"/>
  <c r="D319" i="8"/>
  <c r="I319" i="8"/>
  <c r="K319" i="8"/>
  <c r="H319" i="8"/>
  <c r="F319" i="8"/>
  <c r="G319" i="8"/>
  <c r="J318" i="8"/>
  <c r="E318" i="8"/>
  <c r="K318" i="8"/>
  <c r="H318" i="8"/>
  <c r="G318" i="8"/>
  <c r="I318" i="8"/>
  <c r="D318" i="8"/>
  <c r="F318" i="8"/>
  <c r="J358" i="8"/>
  <c r="H358" i="8"/>
  <c r="G358" i="8"/>
  <c r="E358" i="8"/>
  <c r="D358" i="8"/>
  <c r="K358" i="8"/>
  <c r="I358" i="8"/>
  <c r="F358" i="8"/>
  <c r="H357" i="8"/>
  <c r="G357" i="8"/>
  <c r="E357" i="8"/>
  <c r="K357" i="8"/>
  <c r="F357" i="8"/>
  <c r="J357" i="8"/>
  <c r="D357" i="8"/>
  <c r="I357" i="8"/>
  <c r="J332" i="8"/>
  <c r="E332" i="8"/>
  <c r="D332" i="8"/>
  <c r="K332" i="8"/>
  <c r="I332" i="8"/>
  <c r="H332" i="8"/>
  <c r="G332" i="8"/>
  <c r="F332" i="8"/>
  <c r="J331" i="8"/>
  <c r="E331" i="8"/>
  <c r="G331" i="8"/>
  <c r="K331" i="8"/>
  <c r="F331" i="8"/>
  <c r="D331" i="8"/>
  <c r="I331" i="8"/>
  <c r="H331" i="8"/>
  <c r="J345" i="8"/>
  <c r="G345" i="8"/>
  <c r="E345" i="8"/>
  <c r="I345" i="8"/>
  <c r="H345" i="8"/>
  <c r="F345" i="8"/>
  <c r="K345" i="8"/>
  <c r="D345" i="8"/>
  <c r="G344" i="8"/>
  <c r="J344" i="8"/>
  <c r="E344" i="8"/>
  <c r="D344" i="8"/>
  <c r="F344" i="8"/>
  <c r="K344" i="8"/>
  <c r="I344" i="8"/>
  <c r="H344" i="8"/>
  <c r="H362" i="8"/>
  <c r="J362" i="8"/>
  <c r="I362" i="8"/>
  <c r="F362" i="8"/>
  <c r="E362" i="8"/>
  <c r="D362" i="8"/>
  <c r="G362" i="8"/>
  <c r="K362" i="8"/>
  <c r="K361" i="8"/>
  <c r="I361" i="8"/>
  <c r="G361" i="8"/>
  <c r="E361" i="8"/>
  <c r="J361" i="8"/>
  <c r="D361" i="8"/>
  <c r="F361" i="8"/>
  <c r="H361" i="8"/>
  <c r="J306" i="8"/>
  <c r="E306" i="8"/>
  <c r="D306" i="8"/>
  <c r="F306" i="8"/>
  <c r="K306" i="8"/>
  <c r="I306" i="8"/>
  <c r="H306" i="8"/>
  <c r="G306" i="8"/>
  <c r="E305" i="8"/>
  <c r="J305" i="8"/>
  <c r="K305" i="8"/>
  <c r="G305" i="8"/>
  <c r="I305" i="8"/>
  <c r="H305" i="8"/>
  <c r="F305" i="8"/>
  <c r="D305" i="8"/>
  <c r="J310" i="8"/>
  <c r="E310" i="8"/>
  <c r="I310" i="8"/>
  <c r="H310" i="8"/>
  <c r="K310" i="8"/>
  <c r="G310" i="8"/>
  <c r="F310" i="8"/>
  <c r="D310" i="8"/>
  <c r="E309" i="8"/>
  <c r="G309" i="8"/>
  <c r="J309" i="8"/>
  <c r="F309" i="8"/>
  <c r="K309" i="8"/>
  <c r="I309" i="8"/>
  <c r="D309" i="8"/>
  <c r="H309" i="8"/>
  <c r="H345" i="7"/>
  <c r="H352" i="7"/>
  <c r="H351" i="7"/>
  <c r="H350" i="7"/>
  <c r="H343" i="7"/>
  <c r="H304" i="7"/>
  <c r="H311" i="7"/>
  <c r="H332" i="7"/>
  <c r="H339" i="7"/>
  <c r="H338" i="7"/>
  <c r="H337" i="7"/>
  <c r="H306" i="7"/>
  <c r="H365" i="7"/>
  <c r="H364" i="7"/>
  <c r="H363" i="7"/>
  <c r="H362" i="7"/>
  <c r="H310" i="7"/>
  <c r="H312" i="7"/>
  <c r="H326" i="7"/>
  <c r="H325" i="7"/>
  <c r="H324" i="7"/>
  <c r="H317" i="7"/>
  <c r="H356" i="7"/>
  <c r="H313" i="7"/>
  <c r="H319" i="7"/>
  <c r="H330" i="7"/>
  <c r="H358" i="7"/>
  <c r="U50" i="7"/>
  <c r="V50" i="7" s="1"/>
  <c r="W50" i="7" s="1"/>
  <c r="X50" i="7" s="1"/>
  <c r="Y50" i="7" s="1"/>
  <c r="Z50" i="7" s="1"/>
  <c r="AA50" i="7" s="1"/>
  <c r="AB50" i="7" s="1"/>
  <c r="N49" i="7"/>
  <c r="O49" i="7" s="1"/>
  <c r="P49" i="7" s="1"/>
  <c r="Q49" i="7" s="1"/>
  <c r="R49" i="7" s="1"/>
  <c r="S49" i="7" s="1"/>
  <c r="T49" i="7" s="1"/>
  <c r="J323" i="7"/>
  <c r="J323" i="5"/>
  <c r="F323" i="7" s="1"/>
  <c r="K323" i="5"/>
  <c r="G323" i="7" s="1"/>
  <c r="I322" i="5"/>
  <c r="E322" i="7" s="1"/>
  <c r="L323" i="5"/>
  <c r="L322" i="5"/>
  <c r="M323" i="5"/>
  <c r="I323" i="7" s="1"/>
  <c r="H323" i="5"/>
  <c r="D323" i="7" s="1"/>
  <c r="I323" i="5"/>
  <c r="E323" i="7" s="1"/>
  <c r="H322" i="5"/>
  <c r="D322" i="7" s="1"/>
  <c r="J322" i="5"/>
  <c r="F322" i="7" s="1"/>
  <c r="K322" i="5"/>
  <c r="G322" i="7" s="1"/>
  <c r="M322" i="5"/>
  <c r="I322" i="7" s="1"/>
  <c r="J362" i="7"/>
  <c r="H361" i="5"/>
  <c r="D361" i="7" s="1"/>
  <c r="H362" i="5"/>
  <c r="D362" i="7" s="1"/>
  <c r="K350" i="7"/>
  <c r="K342" i="7"/>
  <c r="K365" i="7"/>
  <c r="K364" i="7"/>
  <c r="K363" i="7"/>
  <c r="K362" i="7"/>
  <c r="K361" i="7"/>
  <c r="K360" i="7"/>
  <c r="K359" i="7"/>
  <c r="K358" i="7"/>
  <c r="K357" i="7"/>
  <c r="M357" i="7" s="1"/>
  <c r="K356" i="7"/>
  <c r="K355" i="7"/>
  <c r="M355" i="7" s="1"/>
  <c r="K354" i="7"/>
  <c r="M354" i="7" s="1"/>
  <c r="N354" i="7" s="1"/>
  <c r="K353" i="7"/>
  <c r="K304" i="7"/>
  <c r="K331" i="7"/>
  <c r="M331" i="7" s="1"/>
  <c r="K319" i="7"/>
  <c r="K339" i="7"/>
  <c r="K345" i="7"/>
  <c r="K310" i="7"/>
  <c r="K302" i="7"/>
  <c r="M302" i="7" s="1"/>
  <c r="K338" i="7"/>
  <c r="K330" i="7"/>
  <c r="K348" i="7"/>
  <c r="M348" i="7" s="1"/>
  <c r="K340" i="7"/>
  <c r="K303" i="7"/>
  <c r="M303" i="7" s="1"/>
  <c r="K315" i="7"/>
  <c r="M315" i="7" s="1"/>
  <c r="K309" i="7"/>
  <c r="K301" i="7"/>
  <c r="K324" i="7"/>
  <c r="K320" i="7"/>
  <c r="K316" i="7"/>
  <c r="M316" i="7" s="1"/>
  <c r="K337" i="7"/>
  <c r="K329" i="7"/>
  <c r="M329" i="7" s="1"/>
  <c r="K351" i="7"/>
  <c r="K343" i="7"/>
  <c r="K328" i="7"/>
  <c r="K346" i="7"/>
  <c r="M346" i="7" s="1"/>
  <c r="K312" i="7"/>
  <c r="K308" i="7"/>
  <c r="M308" i="7" s="1"/>
  <c r="K336" i="7"/>
  <c r="K307" i="7"/>
  <c r="K325" i="7"/>
  <c r="K321" i="7"/>
  <c r="M321" i="7" s="1"/>
  <c r="K317" i="7"/>
  <c r="K335" i="7"/>
  <c r="M335" i="7" s="1"/>
  <c r="K327" i="7"/>
  <c r="K349" i="7"/>
  <c r="M349" i="7" s="1"/>
  <c r="K341" i="7"/>
  <c r="K323" i="7"/>
  <c r="K306" i="7"/>
  <c r="K334" i="7"/>
  <c r="M334" i="7" s="1"/>
  <c r="K352" i="7"/>
  <c r="K344" i="7"/>
  <c r="M344" i="7" s="1"/>
  <c r="K332" i="7"/>
  <c r="K311" i="7"/>
  <c r="K313" i="7"/>
  <c r="K305" i="7"/>
  <c r="M305" i="7" s="1"/>
  <c r="K326" i="7"/>
  <c r="K322" i="7"/>
  <c r="K318" i="7"/>
  <c r="M318" i="7" s="1"/>
  <c r="K314" i="7"/>
  <c r="K333" i="7"/>
  <c r="M333" i="7" s="1"/>
  <c r="K347" i="7"/>
  <c r="M347" i="7" s="1"/>
  <c r="D288" i="7"/>
  <c r="E288" i="7"/>
  <c r="F288" i="7"/>
  <c r="G288" i="7"/>
  <c r="H288" i="7"/>
  <c r="I288" i="7"/>
  <c r="J288" i="7"/>
  <c r="D289" i="7"/>
  <c r="E289" i="7"/>
  <c r="F289" i="7"/>
  <c r="G289" i="7"/>
  <c r="H289" i="7"/>
  <c r="I289" i="7"/>
  <c r="J289" i="7"/>
  <c r="D290" i="7"/>
  <c r="E290" i="7"/>
  <c r="F290" i="7"/>
  <c r="G290" i="7"/>
  <c r="H290" i="7"/>
  <c r="I290" i="7"/>
  <c r="J290" i="7"/>
  <c r="D291" i="7"/>
  <c r="E291" i="7"/>
  <c r="F291" i="7"/>
  <c r="G291" i="7"/>
  <c r="H291" i="7"/>
  <c r="I291" i="7"/>
  <c r="J291" i="7"/>
  <c r="D292" i="7"/>
  <c r="E292" i="7"/>
  <c r="F292" i="7"/>
  <c r="G292" i="7"/>
  <c r="H292" i="7"/>
  <c r="I292" i="7"/>
  <c r="J292" i="7"/>
  <c r="D293" i="7"/>
  <c r="E293" i="7"/>
  <c r="F293" i="7"/>
  <c r="G293" i="7"/>
  <c r="H293" i="7"/>
  <c r="I293" i="7"/>
  <c r="J293" i="7"/>
  <c r="D294" i="7"/>
  <c r="E294" i="7"/>
  <c r="F294" i="7"/>
  <c r="G294" i="7"/>
  <c r="H294" i="7"/>
  <c r="I294" i="7"/>
  <c r="J294" i="7"/>
  <c r="D295" i="7"/>
  <c r="E295" i="7"/>
  <c r="F295" i="7"/>
  <c r="G295" i="7"/>
  <c r="H295" i="7"/>
  <c r="I295" i="7"/>
  <c r="J295" i="7"/>
  <c r="D296" i="7"/>
  <c r="E296" i="7"/>
  <c r="F296" i="7"/>
  <c r="G296" i="7"/>
  <c r="H296" i="7"/>
  <c r="I296" i="7"/>
  <c r="J296" i="7"/>
  <c r="D297" i="7"/>
  <c r="E297" i="7"/>
  <c r="F297" i="7"/>
  <c r="G297" i="7"/>
  <c r="H297" i="7"/>
  <c r="I297" i="7"/>
  <c r="J297" i="7"/>
  <c r="D298" i="7"/>
  <c r="E298" i="7"/>
  <c r="F298" i="7"/>
  <c r="G298" i="7"/>
  <c r="H298" i="7"/>
  <c r="I298" i="7"/>
  <c r="J298" i="7"/>
  <c r="D299" i="7"/>
  <c r="E299" i="7"/>
  <c r="F299" i="7"/>
  <c r="G299" i="7"/>
  <c r="H299" i="7"/>
  <c r="I299" i="7"/>
  <c r="J299" i="7"/>
  <c r="D300" i="7"/>
  <c r="E300" i="7"/>
  <c r="F300" i="7"/>
  <c r="G300" i="7"/>
  <c r="H300" i="7"/>
  <c r="I300" i="7"/>
  <c r="J300" i="7"/>
  <c r="D275" i="7"/>
  <c r="E275" i="7"/>
  <c r="F275" i="7"/>
  <c r="G275" i="7"/>
  <c r="H275" i="7"/>
  <c r="I275" i="7"/>
  <c r="J275" i="7"/>
  <c r="D276" i="7"/>
  <c r="E276" i="7"/>
  <c r="F276" i="7"/>
  <c r="G276" i="7"/>
  <c r="H276" i="7"/>
  <c r="I276" i="7"/>
  <c r="J276" i="7"/>
  <c r="D277" i="7"/>
  <c r="E277" i="7"/>
  <c r="F277" i="7"/>
  <c r="G277" i="7"/>
  <c r="H277" i="7"/>
  <c r="I277" i="7"/>
  <c r="J277" i="7"/>
  <c r="H278" i="5"/>
  <c r="D278" i="7" s="1"/>
  <c r="I278" i="5"/>
  <c r="E278" i="7" s="1"/>
  <c r="J278" i="5"/>
  <c r="F278" i="7" s="1"/>
  <c r="K278" i="5"/>
  <c r="G278" i="7" s="1"/>
  <c r="L278" i="5"/>
  <c r="M278" i="5"/>
  <c r="I278" i="7" s="1"/>
  <c r="N278" i="5"/>
  <c r="J278" i="7" s="1"/>
  <c r="O278" i="5"/>
  <c r="D279" i="7"/>
  <c r="E279" i="7"/>
  <c r="F279" i="7"/>
  <c r="G279" i="7"/>
  <c r="H279" i="7"/>
  <c r="I279" i="7"/>
  <c r="J279" i="7"/>
  <c r="H280" i="5"/>
  <c r="D280" i="7" s="1"/>
  <c r="I280" i="5"/>
  <c r="E280" i="7" s="1"/>
  <c r="J280" i="5"/>
  <c r="F280" i="7" s="1"/>
  <c r="K280" i="5"/>
  <c r="G280" i="7" s="1"/>
  <c r="L280" i="5"/>
  <c r="M280" i="5"/>
  <c r="I280" i="7" s="1"/>
  <c r="N280" i="5"/>
  <c r="J280" i="7" s="1"/>
  <c r="O280" i="5"/>
  <c r="D281" i="7"/>
  <c r="E281" i="7"/>
  <c r="F281" i="7"/>
  <c r="G281" i="7"/>
  <c r="H281" i="7"/>
  <c r="I281" i="7"/>
  <c r="J281" i="7"/>
  <c r="D282" i="7"/>
  <c r="E282" i="7"/>
  <c r="F282" i="7"/>
  <c r="G282" i="7"/>
  <c r="H282" i="7"/>
  <c r="I282" i="7"/>
  <c r="J282" i="7"/>
  <c r="D283" i="7"/>
  <c r="E283" i="7"/>
  <c r="F283" i="7"/>
  <c r="G283" i="7"/>
  <c r="H283" i="7"/>
  <c r="I283" i="7"/>
  <c r="J283" i="7"/>
  <c r="H284" i="5"/>
  <c r="D284" i="7" s="1"/>
  <c r="I284" i="5"/>
  <c r="E284" i="7" s="1"/>
  <c r="J284" i="5"/>
  <c r="F284" i="7" s="1"/>
  <c r="K284" i="5"/>
  <c r="G284" i="7" s="1"/>
  <c r="L284" i="5"/>
  <c r="M284" i="5"/>
  <c r="I284" i="7" s="1"/>
  <c r="N284" i="5"/>
  <c r="J284" i="7" s="1"/>
  <c r="O284" i="5"/>
  <c r="H285" i="5"/>
  <c r="D285" i="7" s="1"/>
  <c r="I285" i="5"/>
  <c r="E285" i="7" s="1"/>
  <c r="J285" i="5"/>
  <c r="F285" i="7" s="1"/>
  <c r="K285" i="5"/>
  <c r="G285" i="7" s="1"/>
  <c r="L285" i="5"/>
  <c r="M285" i="5"/>
  <c r="I285" i="7" s="1"/>
  <c r="N285" i="5"/>
  <c r="J285" i="7" s="1"/>
  <c r="O285" i="5"/>
  <c r="H286" i="5"/>
  <c r="D286" i="7" s="1"/>
  <c r="I286" i="5"/>
  <c r="E286" i="7" s="1"/>
  <c r="J286" i="5"/>
  <c r="F286" i="7" s="1"/>
  <c r="K286" i="5"/>
  <c r="G286" i="7" s="1"/>
  <c r="L286" i="5"/>
  <c r="M286" i="5"/>
  <c r="I286" i="7" s="1"/>
  <c r="N286" i="5"/>
  <c r="J286" i="7" s="1"/>
  <c r="O286" i="5"/>
  <c r="H287" i="5"/>
  <c r="D287" i="7" s="1"/>
  <c r="I287" i="5"/>
  <c r="E287" i="7" s="1"/>
  <c r="J287" i="5"/>
  <c r="F287" i="7" s="1"/>
  <c r="K287" i="5"/>
  <c r="G287" i="7" s="1"/>
  <c r="L287" i="5"/>
  <c r="M287" i="5"/>
  <c r="I287" i="7" s="1"/>
  <c r="N287" i="5"/>
  <c r="J287" i="7" s="1"/>
  <c r="O287" i="5"/>
  <c r="D262" i="7"/>
  <c r="E262" i="7"/>
  <c r="F262" i="7"/>
  <c r="G262" i="7"/>
  <c r="H262" i="7"/>
  <c r="I262" i="7"/>
  <c r="J262" i="7"/>
  <c r="D263" i="7"/>
  <c r="E263" i="7"/>
  <c r="F263" i="7"/>
  <c r="G263" i="7"/>
  <c r="H263" i="7"/>
  <c r="I263" i="7"/>
  <c r="J263" i="7"/>
  <c r="D264" i="7"/>
  <c r="E264" i="7"/>
  <c r="F264" i="7"/>
  <c r="G264" i="7"/>
  <c r="H264" i="7"/>
  <c r="I264" i="7"/>
  <c r="J264" i="7"/>
  <c r="H265" i="5"/>
  <c r="D265" i="7" s="1"/>
  <c r="I265" i="5"/>
  <c r="E265" i="7" s="1"/>
  <c r="J265" i="5"/>
  <c r="F265" i="7" s="1"/>
  <c r="K265" i="5"/>
  <c r="G265" i="7" s="1"/>
  <c r="L265" i="5"/>
  <c r="M265" i="5"/>
  <c r="I265" i="7" s="1"/>
  <c r="N265" i="5"/>
  <c r="J265" i="7" s="1"/>
  <c r="O265" i="5"/>
  <c r="D266" i="7"/>
  <c r="E266" i="7"/>
  <c r="F266" i="7"/>
  <c r="G266" i="7"/>
  <c r="H266" i="7"/>
  <c r="I266" i="7"/>
  <c r="J266" i="7"/>
  <c r="H267" i="5"/>
  <c r="D267" i="7" s="1"/>
  <c r="I267" i="5"/>
  <c r="E267" i="7" s="1"/>
  <c r="J267" i="5"/>
  <c r="F267" i="7" s="1"/>
  <c r="K267" i="5"/>
  <c r="G267" i="7" s="1"/>
  <c r="L267" i="5"/>
  <c r="M267" i="5"/>
  <c r="I267" i="7" s="1"/>
  <c r="N267" i="5"/>
  <c r="J267" i="7" s="1"/>
  <c r="O267" i="5"/>
  <c r="D268" i="7"/>
  <c r="E268" i="7"/>
  <c r="F268" i="7"/>
  <c r="G268" i="7"/>
  <c r="H268" i="7"/>
  <c r="I268" i="7"/>
  <c r="J268" i="7"/>
  <c r="D269" i="7"/>
  <c r="E269" i="7"/>
  <c r="F269" i="7"/>
  <c r="G269" i="7"/>
  <c r="H269" i="7"/>
  <c r="I269" i="7"/>
  <c r="J269" i="7"/>
  <c r="D270" i="7"/>
  <c r="E270" i="7"/>
  <c r="F270" i="7"/>
  <c r="G270" i="7"/>
  <c r="H270" i="7"/>
  <c r="I270" i="7"/>
  <c r="J270" i="7"/>
  <c r="D271" i="7"/>
  <c r="E271" i="7"/>
  <c r="F271" i="7"/>
  <c r="G271" i="7"/>
  <c r="H271" i="7"/>
  <c r="I271" i="7"/>
  <c r="J271" i="7"/>
  <c r="H272" i="5"/>
  <c r="D272" i="7" s="1"/>
  <c r="I272" i="5"/>
  <c r="E272" i="7" s="1"/>
  <c r="J272" i="5"/>
  <c r="F272" i="7" s="1"/>
  <c r="K272" i="5"/>
  <c r="G272" i="7" s="1"/>
  <c r="L272" i="5"/>
  <c r="M272" i="5"/>
  <c r="I272" i="7" s="1"/>
  <c r="N272" i="5"/>
  <c r="J272" i="7" s="1"/>
  <c r="O272" i="5"/>
  <c r="H273" i="5"/>
  <c r="D273" i="7" s="1"/>
  <c r="I273" i="5"/>
  <c r="E273" i="7" s="1"/>
  <c r="J273" i="5"/>
  <c r="F273" i="7" s="1"/>
  <c r="K273" i="5"/>
  <c r="G273" i="7" s="1"/>
  <c r="L273" i="5"/>
  <c r="M273" i="5"/>
  <c r="I273" i="7" s="1"/>
  <c r="N273" i="5"/>
  <c r="J273" i="7" s="1"/>
  <c r="O273" i="5"/>
  <c r="H274" i="5"/>
  <c r="D274" i="7" s="1"/>
  <c r="I274" i="5"/>
  <c r="E274" i="7" s="1"/>
  <c r="J274" i="5"/>
  <c r="F274" i="7" s="1"/>
  <c r="K274" i="5"/>
  <c r="G274" i="7" s="1"/>
  <c r="L274" i="5"/>
  <c r="M274" i="5"/>
  <c r="I274" i="7" s="1"/>
  <c r="N274" i="5"/>
  <c r="J274" i="7" s="1"/>
  <c r="O274" i="5"/>
  <c r="D249" i="7"/>
  <c r="E249" i="7"/>
  <c r="F249" i="7"/>
  <c r="G249" i="7"/>
  <c r="H249" i="7"/>
  <c r="I249" i="7"/>
  <c r="J249" i="7"/>
  <c r="D250" i="7"/>
  <c r="E250" i="7"/>
  <c r="F250" i="7"/>
  <c r="G250" i="7"/>
  <c r="I250" i="7"/>
  <c r="J250" i="7"/>
  <c r="D251" i="7"/>
  <c r="E251" i="7"/>
  <c r="F251" i="7"/>
  <c r="G251" i="7"/>
  <c r="H251" i="7"/>
  <c r="I251" i="7"/>
  <c r="J251" i="7"/>
  <c r="H252" i="5"/>
  <c r="D252" i="7" s="1"/>
  <c r="I252" i="5"/>
  <c r="E252" i="7" s="1"/>
  <c r="J252" i="5"/>
  <c r="F252" i="7" s="1"/>
  <c r="K252" i="5"/>
  <c r="G252" i="7" s="1"/>
  <c r="L252" i="5"/>
  <c r="M252" i="5"/>
  <c r="I252" i="7" s="1"/>
  <c r="N252" i="5"/>
  <c r="J252" i="7" s="1"/>
  <c r="O252" i="5"/>
  <c r="D253" i="7"/>
  <c r="E253" i="7"/>
  <c r="F253" i="7"/>
  <c r="G253" i="7"/>
  <c r="H253" i="7"/>
  <c r="I253" i="7"/>
  <c r="J253" i="7"/>
  <c r="H254" i="5"/>
  <c r="D254" i="7" s="1"/>
  <c r="I254" i="5"/>
  <c r="E254" i="7" s="1"/>
  <c r="J254" i="5"/>
  <c r="F254" i="7" s="1"/>
  <c r="K254" i="5"/>
  <c r="G254" i="7" s="1"/>
  <c r="L254" i="5"/>
  <c r="M254" i="5"/>
  <c r="I254" i="7" s="1"/>
  <c r="N254" i="5"/>
  <c r="J254" i="7" s="1"/>
  <c r="O254" i="5"/>
  <c r="D255" i="7"/>
  <c r="E255" i="7"/>
  <c r="F255" i="7"/>
  <c r="G255" i="7"/>
  <c r="H255" i="7"/>
  <c r="I255" i="7"/>
  <c r="J255" i="7"/>
  <c r="D256" i="7"/>
  <c r="E256" i="7"/>
  <c r="F256" i="7"/>
  <c r="G256" i="7"/>
  <c r="H256" i="7"/>
  <c r="I256" i="7"/>
  <c r="J256" i="7"/>
  <c r="J257" i="7"/>
  <c r="N258" i="5"/>
  <c r="O258" i="5"/>
  <c r="H259" i="5"/>
  <c r="D259" i="7" s="1"/>
  <c r="I259" i="5"/>
  <c r="E259" i="7" s="1"/>
  <c r="J259" i="5"/>
  <c r="F259" i="7" s="1"/>
  <c r="K259" i="5"/>
  <c r="G259" i="7" s="1"/>
  <c r="L259" i="5"/>
  <c r="M259" i="5"/>
  <c r="I259" i="7" s="1"/>
  <c r="N259" i="5"/>
  <c r="J259" i="7" s="1"/>
  <c r="O259" i="5"/>
  <c r="H260" i="5"/>
  <c r="D260" i="7" s="1"/>
  <c r="I260" i="5"/>
  <c r="E260" i="7" s="1"/>
  <c r="J260" i="5"/>
  <c r="F260" i="7" s="1"/>
  <c r="K260" i="5"/>
  <c r="G260" i="7" s="1"/>
  <c r="L260" i="5"/>
  <c r="M260" i="5"/>
  <c r="I260" i="7" s="1"/>
  <c r="N260" i="5"/>
  <c r="J260" i="7" s="1"/>
  <c r="O260" i="5"/>
  <c r="H261" i="5"/>
  <c r="D261" i="7" s="1"/>
  <c r="I261" i="5"/>
  <c r="E261" i="7" s="1"/>
  <c r="J261" i="5"/>
  <c r="F261" i="7" s="1"/>
  <c r="K261" i="5"/>
  <c r="G261" i="7" s="1"/>
  <c r="L261" i="5"/>
  <c r="M261" i="5"/>
  <c r="I261" i="7" s="1"/>
  <c r="N261" i="5"/>
  <c r="J261" i="7" s="1"/>
  <c r="O261" i="5"/>
  <c r="D236" i="7"/>
  <c r="E236" i="7"/>
  <c r="F236" i="7"/>
  <c r="G236" i="7"/>
  <c r="H236" i="7"/>
  <c r="I236" i="7"/>
  <c r="J236" i="7"/>
  <c r="D237" i="7"/>
  <c r="E237" i="7"/>
  <c r="F237" i="7"/>
  <c r="G237" i="7"/>
  <c r="H237" i="7"/>
  <c r="I237" i="7"/>
  <c r="J237" i="7"/>
  <c r="D238" i="7"/>
  <c r="E238" i="7"/>
  <c r="F238" i="7"/>
  <c r="G238" i="7"/>
  <c r="H238" i="7"/>
  <c r="I238" i="7"/>
  <c r="J238" i="7"/>
  <c r="H239" i="5"/>
  <c r="D239" i="7" s="1"/>
  <c r="I239" i="5"/>
  <c r="E239" i="7" s="1"/>
  <c r="J239" i="5"/>
  <c r="F239" i="7" s="1"/>
  <c r="K239" i="5"/>
  <c r="G239" i="7" s="1"/>
  <c r="L239" i="5"/>
  <c r="M239" i="5"/>
  <c r="I239" i="7" s="1"/>
  <c r="N239" i="5"/>
  <c r="J239" i="7" s="1"/>
  <c r="O239" i="5"/>
  <c r="D240" i="7"/>
  <c r="E240" i="7"/>
  <c r="F240" i="7"/>
  <c r="G240" i="7"/>
  <c r="H240" i="7"/>
  <c r="I240" i="7"/>
  <c r="J240" i="7"/>
  <c r="H241" i="5"/>
  <c r="D241" i="7" s="1"/>
  <c r="I241" i="5"/>
  <c r="E241" i="7" s="1"/>
  <c r="J241" i="5"/>
  <c r="F241" i="7" s="1"/>
  <c r="K241" i="5"/>
  <c r="G241" i="7" s="1"/>
  <c r="L241" i="5"/>
  <c r="M241" i="5"/>
  <c r="I241" i="7" s="1"/>
  <c r="N241" i="5"/>
  <c r="J241" i="7" s="1"/>
  <c r="O241" i="5"/>
  <c r="D242" i="7"/>
  <c r="E242" i="7"/>
  <c r="F242" i="7"/>
  <c r="G242" i="7"/>
  <c r="H242" i="7"/>
  <c r="I242" i="7"/>
  <c r="J242" i="7"/>
  <c r="D243" i="7"/>
  <c r="E243" i="7"/>
  <c r="F243" i="7"/>
  <c r="G243" i="7"/>
  <c r="H243" i="7"/>
  <c r="I243" i="7"/>
  <c r="J243" i="7"/>
  <c r="D244" i="7"/>
  <c r="E244" i="7"/>
  <c r="F244" i="7"/>
  <c r="G244" i="7"/>
  <c r="H244" i="7"/>
  <c r="I244" i="7"/>
  <c r="J244" i="7"/>
  <c r="H245" i="5"/>
  <c r="D245" i="7" s="1"/>
  <c r="I245" i="5"/>
  <c r="E245" i="7" s="1"/>
  <c r="J245" i="5"/>
  <c r="F245" i="7" s="1"/>
  <c r="K245" i="5"/>
  <c r="G245" i="7" s="1"/>
  <c r="L245" i="5"/>
  <c r="M245" i="5"/>
  <c r="I245" i="7" s="1"/>
  <c r="N245" i="5"/>
  <c r="J245" i="7" s="1"/>
  <c r="O245" i="5"/>
  <c r="H246" i="5"/>
  <c r="D246" i="7" s="1"/>
  <c r="I246" i="5"/>
  <c r="E246" i="7" s="1"/>
  <c r="J246" i="5"/>
  <c r="F246" i="7" s="1"/>
  <c r="K246" i="5"/>
  <c r="G246" i="7" s="1"/>
  <c r="L246" i="5"/>
  <c r="M246" i="5"/>
  <c r="I246" i="7" s="1"/>
  <c r="N246" i="5"/>
  <c r="J246" i="7" s="1"/>
  <c r="O246" i="5"/>
  <c r="H247" i="5"/>
  <c r="D247" i="7" s="1"/>
  <c r="I247" i="5"/>
  <c r="E247" i="7" s="1"/>
  <c r="J247" i="5"/>
  <c r="F247" i="7" s="1"/>
  <c r="K247" i="5"/>
  <c r="G247" i="7" s="1"/>
  <c r="L247" i="5"/>
  <c r="M247" i="5"/>
  <c r="I247" i="7" s="1"/>
  <c r="N247" i="5"/>
  <c r="J247" i="7" s="1"/>
  <c r="O247" i="5"/>
  <c r="H248" i="5"/>
  <c r="D248" i="7" s="1"/>
  <c r="I248" i="5"/>
  <c r="E248" i="7" s="1"/>
  <c r="J248" i="5"/>
  <c r="F248" i="7" s="1"/>
  <c r="K248" i="5"/>
  <c r="G248" i="7" s="1"/>
  <c r="L248" i="5"/>
  <c r="M248" i="5"/>
  <c r="I248" i="7" s="1"/>
  <c r="N248" i="5"/>
  <c r="J248" i="7" s="1"/>
  <c r="O248" i="5"/>
  <c r="J241" i="8" l="1"/>
  <c r="E241" i="8"/>
  <c r="D241" i="8"/>
  <c r="H241" i="8"/>
  <c r="G241" i="8"/>
  <c r="F241" i="8"/>
  <c r="K241" i="8"/>
  <c r="I241" i="8"/>
  <c r="E240" i="8"/>
  <c r="K240" i="8"/>
  <c r="I240" i="8"/>
  <c r="H240" i="8"/>
  <c r="G240" i="8"/>
  <c r="J240" i="8"/>
  <c r="F240" i="8"/>
  <c r="D240" i="8"/>
  <c r="J284" i="8"/>
  <c r="E284" i="8"/>
  <c r="I284" i="8"/>
  <c r="H284" i="8"/>
  <c r="K284" i="8"/>
  <c r="G284" i="8"/>
  <c r="F284" i="8"/>
  <c r="D284" i="8"/>
  <c r="E283" i="8"/>
  <c r="G283" i="8"/>
  <c r="F283" i="8"/>
  <c r="K283" i="8"/>
  <c r="H283" i="8"/>
  <c r="I283" i="8"/>
  <c r="D283" i="8"/>
  <c r="J283" i="8"/>
  <c r="J245" i="8"/>
  <c r="E245" i="8"/>
  <c r="I245" i="8"/>
  <c r="H245" i="8"/>
  <c r="F245" i="8"/>
  <c r="D245" i="8"/>
  <c r="K245" i="8"/>
  <c r="G245" i="8"/>
  <c r="E244" i="8"/>
  <c r="G244" i="8"/>
  <c r="F244" i="8"/>
  <c r="K244" i="8"/>
  <c r="I244" i="8"/>
  <c r="H244" i="8"/>
  <c r="D244" i="8"/>
  <c r="J244" i="8"/>
  <c r="J267" i="8"/>
  <c r="E267" i="8"/>
  <c r="D267" i="8"/>
  <c r="I267" i="8"/>
  <c r="K267" i="8"/>
  <c r="H267" i="8"/>
  <c r="G267" i="8"/>
  <c r="F267" i="8"/>
  <c r="E266" i="8"/>
  <c r="J266" i="8"/>
  <c r="K266" i="8"/>
  <c r="H266" i="8"/>
  <c r="D266" i="8"/>
  <c r="G266" i="8"/>
  <c r="F266" i="8"/>
  <c r="I266" i="8"/>
  <c r="J322" i="8"/>
  <c r="E322" i="8"/>
  <c r="G322" i="8"/>
  <c r="F322" i="8"/>
  <c r="H322" i="8"/>
  <c r="D322" i="8"/>
  <c r="K322" i="8"/>
  <c r="I322" i="8"/>
  <c r="J254" i="8"/>
  <c r="E254" i="8"/>
  <c r="D254" i="8"/>
  <c r="F254" i="8"/>
  <c r="K254" i="8"/>
  <c r="I254" i="8"/>
  <c r="H254" i="8"/>
  <c r="G254" i="8"/>
  <c r="E253" i="8"/>
  <c r="K253" i="8"/>
  <c r="I253" i="8"/>
  <c r="H253" i="8"/>
  <c r="G253" i="8"/>
  <c r="J253" i="8"/>
  <c r="F253" i="8"/>
  <c r="D253" i="8"/>
  <c r="J280" i="8"/>
  <c r="E280" i="8"/>
  <c r="D280" i="8"/>
  <c r="K280" i="8"/>
  <c r="I280" i="8"/>
  <c r="H280" i="8"/>
  <c r="G280" i="8"/>
  <c r="F280" i="8"/>
  <c r="J279" i="8"/>
  <c r="G279" i="8"/>
  <c r="E279" i="8"/>
  <c r="K279" i="8"/>
  <c r="F279" i="8"/>
  <c r="D279" i="8"/>
  <c r="I279" i="8"/>
  <c r="H279" i="8"/>
  <c r="J323" i="8"/>
  <c r="E323" i="8"/>
  <c r="I323" i="8"/>
  <c r="H323" i="8"/>
  <c r="K323" i="8"/>
  <c r="G323" i="8"/>
  <c r="F323" i="8"/>
  <c r="D323" i="8"/>
  <c r="N193" i="8"/>
  <c r="M193" i="8"/>
  <c r="O193" i="8"/>
  <c r="P193" i="8"/>
  <c r="Q193" i="8"/>
  <c r="R193" i="8"/>
  <c r="S193" i="8"/>
  <c r="S192" i="8"/>
  <c r="M192" i="8"/>
  <c r="R192" i="8"/>
  <c r="N192" i="8"/>
  <c r="O192" i="8"/>
  <c r="P192" i="8"/>
  <c r="Q192" i="8"/>
  <c r="Q309" i="8"/>
  <c r="R309" i="8"/>
  <c r="S309" i="8"/>
  <c r="M309" i="8"/>
  <c r="O309" i="8"/>
  <c r="P309" i="8"/>
  <c r="N309" i="8"/>
  <c r="Q310" i="8"/>
  <c r="R310" i="8"/>
  <c r="S310" i="8"/>
  <c r="M310" i="8"/>
  <c r="N310" i="8"/>
  <c r="O310" i="8"/>
  <c r="P310" i="8"/>
  <c r="M319" i="8"/>
  <c r="N319" i="8"/>
  <c r="O319" i="8"/>
  <c r="P319" i="8"/>
  <c r="R319" i="8"/>
  <c r="S319" i="8"/>
  <c r="Q319" i="8"/>
  <c r="M305" i="8"/>
  <c r="N305" i="8"/>
  <c r="O305" i="8"/>
  <c r="P305" i="8"/>
  <c r="Q305" i="8"/>
  <c r="R305" i="8"/>
  <c r="S305" i="8"/>
  <c r="S318" i="8"/>
  <c r="M318" i="8"/>
  <c r="N318" i="8"/>
  <c r="O318" i="8"/>
  <c r="P318" i="8"/>
  <c r="Q318" i="8"/>
  <c r="R318" i="8"/>
  <c r="N306" i="8"/>
  <c r="O306" i="8"/>
  <c r="P306" i="8"/>
  <c r="Q306" i="8"/>
  <c r="R306" i="8"/>
  <c r="M306" i="8"/>
  <c r="S306" i="8"/>
  <c r="M357" i="8"/>
  <c r="N357" i="8"/>
  <c r="O357" i="8"/>
  <c r="P357" i="8"/>
  <c r="Q357" i="8"/>
  <c r="S357" i="8"/>
  <c r="R357" i="8"/>
  <c r="P345" i="8"/>
  <c r="Q345" i="8"/>
  <c r="R345" i="8"/>
  <c r="S345" i="8"/>
  <c r="N345" i="8"/>
  <c r="O345" i="8"/>
  <c r="M345" i="8"/>
  <c r="N344" i="8"/>
  <c r="O344" i="8"/>
  <c r="P344" i="8"/>
  <c r="Q344" i="8"/>
  <c r="R344" i="8"/>
  <c r="S344" i="8"/>
  <c r="M344" i="8"/>
  <c r="R362" i="8"/>
  <c r="S362" i="8"/>
  <c r="M362" i="8"/>
  <c r="N362" i="8"/>
  <c r="P362" i="8"/>
  <c r="O362" i="8"/>
  <c r="Q362" i="8"/>
  <c r="M358" i="8"/>
  <c r="N358" i="8"/>
  <c r="O358" i="8"/>
  <c r="P358" i="8"/>
  <c r="Q358" i="8"/>
  <c r="R358" i="8"/>
  <c r="S358" i="8"/>
  <c r="P361" i="8"/>
  <c r="Q361" i="8"/>
  <c r="R361" i="8"/>
  <c r="S361" i="8"/>
  <c r="M361" i="8"/>
  <c r="N361" i="8"/>
  <c r="O361" i="8"/>
  <c r="M311" i="7"/>
  <c r="N311" i="7" s="1"/>
  <c r="O311" i="7" s="1"/>
  <c r="P311" i="7" s="1"/>
  <c r="Q311" i="7" s="1"/>
  <c r="R311" i="7" s="1"/>
  <c r="S311" i="7" s="1"/>
  <c r="T311" i="7" s="1"/>
  <c r="M363" i="7"/>
  <c r="U363" i="7" s="1"/>
  <c r="V363" i="7" s="1"/>
  <c r="W363" i="7" s="1"/>
  <c r="X363" i="7" s="1"/>
  <c r="Y363" i="7" s="1"/>
  <c r="Z363" i="7" s="1"/>
  <c r="AA363" i="7" s="1"/>
  <c r="AB363" i="7" s="1"/>
  <c r="M350" i="7"/>
  <c r="U350" i="7" s="1"/>
  <c r="V350" i="7" s="1"/>
  <c r="W350" i="7" s="1"/>
  <c r="X350" i="7" s="1"/>
  <c r="Y350" i="7" s="1"/>
  <c r="Z350" i="7" s="1"/>
  <c r="AA350" i="7" s="1"/>
  <c r="AB350" i="7" s="1"/>
  <c r="M351" i="7"/>
  <c r="U351" i="7" s="1"/>
  <c r="V351" i="7" s="1"/>
  <c r="W351" i="7" s="1"/>
  <c r="X351" i="7" s="1"/>
  <c r="Y351" i="7" s="1"/>
  <c r="Z351" i="7" s="1"/>
  <c r="AA351" i="7" s="1"/>
  <c r="AB351" i="7" s="1"/>
  <c r="M326" i="7"/>
  <c r="U326" i="7" s="1"/>
  <c r="V326" i="7" s="1"/>
  <c r="W326" i="7" s="1"/>
  <c r="X326" i="7" s="1"/>
  <c r="Y326" i="7" s="1"/>
  <c r="Z326" i="7" s="1"/>
  <c r="AA326" i="7" s="1"/>
  <c r="AB326" i="7" s="1"/>
  <c r="M313" i="7"/>
  <c r="N313" i="7" s="1"/>
  <c r="O313" i="7" s="1"/>
  <c r="P313" i="7" s="1"/>
  <c r="Q313" i="7" s="1"/>
  <c r="R313" i="7" s="1"/>
  <c r="S313" i="7" s="1"/>
  <c r="T313" i="7" s="1"/>
  <c r="M352" i="7"/>
  <c r="N352" i="7" s="1"/>
  <c r="O352" i="7" s="1"/>
  <c r="P352" i="7" s="1"/>
  <c r="Q352" i="7" s="1"/>
  <c r="R352" i="7" s="1"/>
  <c r="S352" i="7" s="1"/>
  <c r="T352" i="7" s="1"/>
  <c r="M358" i="7"/>
  <c r="N358" i="7" s="1"/>
  <c r="O358" i="7" s="1"/>
  <c r="P358" i="7" s="1"/>
  <c r="Q358" i="7" s="1"/>
  <c r="R358" i="7" s="1"/>
  <c r="S358" i="7" s="1"/>
  <c r="T358" i="7" s="1"/>
  <c r="O354" i="7"/>
  <c r="H247" i="7"/>
  <c r="H239" i="7"/>
  <c r="H241" i="7"/>
  <c r="H248" i="7"/>
  <c r="H245" i="7"/>
  <c r="H246" i="7"/>
  <c r="M332" i="7"/>
  <c r="N332" i="7" s="1"/>
  <c r="O332" i="7" s="1"/>
  <c r="P332" i="7" s="1"/>
  <c r="Q332" i="7" s="1"/>
  <c r="R332" i="7" s="1"/>
  <c r="S332" i="7" s="1"/>
  <c r="T332" i="7" s="1"/>
  <c r="M306" i="7"/>
  <c r="N306" i="7" s="1"/>
  <c r="O306" i="7" s="1"/>
  <c r="P306" i="7" s="1"/>
  <c r="Q306" i="7" s="1"/>
  <c r="R306" i="7" s="1"/>
  <c r="S306" i="7" s="1"/>
  <c r="T306" i="7" s="1"/>
  <c r="M365" i="7"/>
  <c r="N365" i="7" s="1"/>
  <c r="O365" i="7" s="1"/>
  <c r="P365" i="7" s="1"/>
  <c r="Q365" i="7" s="1"/>
  <c r="R365" i="7" s="1"/>
  <c r="S365" i="7" s="1"/>
  <c r="T365" i="7" s="1"/>
  <c r="M317" i="7"/>
  <c r="N317" i="7" s="1"/>
  <c r="O317" i="7" s="1"/>
  <c r="P317" i="7" s="1"/>
  <c r="Q317" i="7" s="1"/>
  <c r="R317" i="7" s="1"/>
  <c r="S317" i="7" s="1"/>
  <c r="T317" i="7" s="1"/>
  <c r="M312" i="7"/>
  <c r="N312" i="7" s="1"/>
  <c r="O312" i="7" s="1"/>
  <c r="P312" i="7" s="1"/>
  <c r="Q312" i="7" s="1"/>
  <c r="R312" i="7" s="1"/>
  <c r="S312" i="7" s="1"/>
  <c r="T312" i="7" s="1"/>
  <c r="M356" i="7"/>
  <c r="N356" i="7" s="1"/>
  <c r="O356" i="7" s="1"/>
  <c r="P356" i="7" s="1"/>
  <c r="Q356" i="7" s="1"/>
  <c r="R356" i="7" s="1"/>
  <c r="S356" i="7" s="1"/>
  <c r="T356" i="7" s="1"/>
  <c r="M364" i="7"/>
  <c r="N364" i="7" s="1"/>
  <c r="O364" i="7" s="1"/>
  <c r="P364" i="7" s="1"/>
  <c r="Q364" i="7" s="1"/>
  <c r="R364" i="7" s="1"/>
  <c r="S364" i="7" s="1"/>
  <c r="T364" i="7" s="1"/>
  <c r="M338" i="7"/>
  <c r="N338" i="7" s="1"/>
  <c r="O338" i="7" s="1"/>
  <c r="P338" i="7" s="1"/>
  <c r="Q338" i="7" s="1"/>
  <c r="R338" i="7" s="1"/>
  <c r="S338" i="7" s="1"/>
  <c r="T338" i="7" s="1"/>
  <c r="M330" i="7"/>
  <c r="N330" i="7" s="1"/>
  <c r="O330" i="7" s="1"/>
  <c r="P330" i="7" s="1"/>
  <c r="Q330" i="7" s="1"/>
  <c r="R330" i="7" s="1"/>
  <c r="S330" i="7" s="1"/>
  <c r="T330" i="7" s="1"/>
  <c r="H322" i="7"/>
  <c r="M322" i="7" s="1"/>
  <c r="N322" i="7" s="1"/>
  <c r="O322" i="7" s="1"/>
  <c r="P322" i="7" s="1"/>
  <c r="Q322" i="7" s="1"/>
  <c r="R322" i="7" s="1"/>
  <c r="S322" i="7" s="1"/>
  <c r="T322" i="7" s="1"/>
  <c r="H254" i="7"/>
  <c r="H274" i="7"/>
  <c r="H273" i="7"/>
  <c r="H272" i="7"/>
  <c r="H287" i="7"/>
  <c r="H286" i="7"/>
  <c r="H285" i="7"/>
  <c r="H284" i="7"/>
  <c r="H323" i="7"/>
  <c r="M323" i="7" s="1"/>
  <c r="U323" i="7" s="1"/>
  <c r="V323" i="7" s="1"/>
  <c r="W323" i="7" s="1"/>
  <c r="X323" i="7" s="1"/>
  <c r="Y323" i="7" s="1"/>
  <c r="Z323" i="7" s="1"/>
  <c r="AA323" i="7" s="1"/>
  <c r="AB323" i="7" s="1"/>
  <c r="H265" i="7"/>
  <c r="H280" i="7"/>
  <c r="H261" i="7"/>
  <c r="H260" i="7"/>
  <c r="H259" i="7"/>
  <c r="H252" i="7"/>
  <c r="H267" i="7"/>
  <c r="H278" i="7"/>
  <c r="M361" i="7"/>
  <c r="N361" i="7" s="1"/>
  <c r="O361" i="7" s="1"/>
  <c r="P361" i="7" s="1"/>
  <c r="Q361" i="7" s="1"/>
  <c r="R361" i="7" s="1"/>
  <c r="S361" i="7" s="1"/>
  <c r="T361" i="7" s="1"/>
  <c r="M360" i="7"/>
  <c r="N360" i="7" s="1"/>
  <c r="M359" i="7"/>
  <c r="N359" i="7" s="1"/>
  <c r="M353" i="7"/>
  <c r="N353" i="7" s="1"/>
  <c r="N346" i="7"/>
  <c r="N347" i="7"/>
  <c r="M340" i="7"/>
  <c r="U340" i="7" s="1"/>
  <c r="V340" i="7" s="1"/>
  <c r="M341" i="7"/>
  <c r="N341" i="7" s="1"/>
  <c r="N333" i="7"/>
  <c r="M328" i="7"/>
  <c r="N328" i="7" s="1"/>
  <c r="M327" i="7"/>
  <c r="N327" i="7" s="1"/>
  <c r="N321" i="7"/>
  <c r="M320" i="7"/>
  <c r="N320" i="7" s="1"/>
  <c r="M314" i="7"/>
  <c r="N314" i="7" s="1"/>
  <c r="M307" i="7"/>
  <c r="N307" i="7" s="1"/>
  <c r="N302" i="7"/>
  <c r="M301" i="7"/>
  <c r="N301" i="7" s="1"/>
  <c r="N348" i="7"/>
  <c r="O348" i="7" s="1"/>
  <c r="P348" i="7" s="1"/>
  <c r="Q348" i="7" s="1"/>
  <c r="R348" i="7" s="1"/>
  <c r="S348" i="7" s="1"/>
  <c r="T348" i="7" s="1"/>
  <c r="N355" i="7"/>
  <c r="M362" i="7"/>
  <c r="N362" i="7" s="1"/>
  <c r="O362" i="7" s="1"/>
  <c r="P362" i="7" s="1"/>
  <c r="Q362" i="7" s="1"/>
  <c r="R362" i="7" s="1"/>
  <c r="S362" i="7" s="1"/>
  <c r="T362" i="7" s="1"/>
  <c r="M342" i="7"/>
  <c r="U342" i="7" s="1"/>
  <c r="V342" i="7" s="1"/>
  <c r="M319" i="7"/>
  <c r="N319" i="7" s="1"/>
  <c r="O319" i="7" s="1"/>
  <c r="P319" i="7" s="1"/>
  <c r="Q319" i="7" s="1"/>
  <c r="R319" i="7" s="1"/>
  <c r="S319" i="7" s="1"/>
  <c r="T319" i="7" s="1"/>
  <c r="M343" i="7"/>
  <c r="N343" i="7" s="1"/>
  <c r="O343" i="7" s="1"/>
  <c r="P343" i="7" s="1"/>
  <c r="Q343" i="7" s="1"/>
  <c r="R343" i="7" s="1"/>
  <c r="S343" i="7" s="1"/>
  <c r="T343" i="7" s="1"/>
  <c r="M337" i="7"/>
  <c r="N337" i="7" s="1"/>
  <c r="O337" i="7" s="1"/>
  <c r="P337" i="7" s="1"/>
  <c r="Q337" i="7" s="1"/>
  <c r="R337" i="7" s="1"/>
  <c r="S337" i="7" s="1"/>
  <c r="T337" i="7" s="1"/>
  <c r="M304" i="7"/>
  <c r="N304" i="7" s="1"/>
  <c r="O304" i="7" s="1"/>
  <c r="P304" i="7" s="1"/>
  <c r="Q304" i="7" s="1"/>
  <c r="R304" i="7" s="1"/>
  <c r="S304" i="7" s="1"/>
  <c r="T304" i="7" s="1"/>
  <c r="M325" i="7"/>
  <c r="N325" i="7" s="1"/>
  <c r="O325" i="7" s="1"/>
  <c r="P325" i="7" s="1"/>
  <c r="Q325" i="7" s="1"/>
  <c r="R325" i="7" s="1"/>
  <c r="S325" i="7" s="1"/>
  <c r="T325" i="7" s="1"/>
  <c r="M309" i="7"/>
  <c r="N309" i="7" s="1"/>
  <c r="O309" i="7" s="1"/>
  <c r="P309" i="7" s="1"/>
  <c r="Q309" i="7" s="1"/>
  <c r="R309" i="7" s="1"/>
  <c r="S309" i="7" s="1"/>
  <c r="T309" i="7" s="1"/>
  <c r="N316" i="7"/>
  <c r="M310" i="7"/>
  <c r="U310" i="7" s="1"/>
  <c r="V310" i="7" s="1"/>
  <c r="W310" i="7" s="1"/>
  <c r="X310" i="7" s="1"/>
  <c r="Y310" i="7" s="1"/>
  <c r="Z310" i="7" s="1"/>
  <c r="AA310" i="7" s="1"/>
  <c r="AB310" i="7" s="1"/>
  <c r="N305" i="7"/>
  <c r="O305" i="7" s="1"/>
  <c r="P305" i="7" s="1"/>
  <c r="Q305" i="7" s="1"/>
  <c r="R305" i="7" s="1"/>
  <c r="S305" i="7" s="1"/>
  <c r="T305" i="7" s="1"/>
  <c r="N344" i="7"/>
  <c r="O344" i="7" s="1"/>
  <c r="P344" i="7" s="1"/>
  <c r="Q344" i="7" s="1"/>
  <c r="R344" i="7" s="1"/>
  <c r="S344" i="7" s="1"/>
  <c r="T344" i="7" s="1"/>
  <c r="N335" i="7"/>
  <c r="O335" i="7" s="1"/>
  <c r="P335" i="7" s="1"/>
  <c r="Q335" i="7" s="1"/>
  <c r="R335" i="7" s="1"/>
  <c r="S335" i="7" s="1"/>
  <c r="T335" i="7" s="1"/>
  <c r="N329" i="7"/>
  <c r="M336" i="7"/>
  <c r="N336" i="7" s="1"/>
  <c r="O336" i="7" s="1"/>
  <c r="P336" i="7" s="1"/>
  <c r="Q336" i="7" s="1"/>
  <c r="R336" i="7" s="1"/>
  <c r="S336" i="7" s="1"/>
  <c r="T336" i="7" s="1"/>
  <c r="M324" i="7"/>
  <c r="N324" i="7" s="1"/>
  <c r="O324" i="7" s="1"/>
  <c r="P324" i="7" s="1"/>
  <c r="Q324" i="7" s="1"/>
  <c r="R324" i="7" s="1"/>
  <c r="S324" i="7" s="1"/>
  <c r="T324" i="7" s="1"/>
  <c r="M345" i="7"/>
  <c r="U345" i="7" s="1"/>
  <c r="V345" i="7" s="1"/>
  <c r="W345" i="7" s="1"/>
  <c r="X345" i="7" s="1"/>
  <c r="Y345" i="7" s="1"/>
  <c r="Z345" i="7" s="1"/>
  <c r="AA345" i="7" s="1"/>
  <c r="AB345" i="7" s="1"/>
  <c r="M339" i="7"/>
  <c r="N339" i="7" s="1"/>
  <c r="O339" i="7" s="1"/>
  <c r="P339" i="7" s="1"/>
  <c r="Q339" i="7" s="1"/>
  <c r="R339" i="7" s="1"/>
  <c r="S339" i="7" s="1"/>
  <c r="T339" i="7" s="1"/>
  <c r="N303" i="7"/>
  <c r="U316" i="7"/>
  <c r="V316" i="7" s="1"/>
  <c r="U355" i="7"/>
  <c r="V355" i="7" s="1"/>
  <c r="U348" i="7"/>
  <c r="V348" i="7" s="1"/>
  <c r="W348" i="7" s="1"/>
  <c r="X348" i="7" s="1"/>
  <c r="Y348" i="7" s="1"/>
  <c r="Z348" i="7" s="1"/>
  <c r="AA348" i="7" s="1"/>
  <c r="AB348" i="7" s="1"/>
  <c r="N318" i="7"/>
  <c r="O318" i="7" s="1"/>
  <c r="P318" i="7" s="1"/>
  <c r="Q318" i="7" s="1"/>
  <c r="R318" i="7" s="1"/>
  <c r="S318" i="7" s="1"/>
  <c r="T318" i="7" s="1"/>
  <c r="N331" i="7"/>
  <c r="O331" i="7" s="1"/>
  <c r="P331" i="7" s="1"/>
  <c r="Q331" i="7" s="1"/>
  <c r="R331" i="7" s="1"/>
  <c r="S331" i="7" s="1"/>
  <c r="T331" i="7" s="1"/>
  <c r="U305" i="7"/>
  <c r="V305" i="7" s="1"/>
  <c r="W305" i="7" s="1"/>
  <c r="X305" i="7" s="1"/>
  <c r="Y305" i="7" s="1"/>
  <c r="Z305" i="7" s="1"/>
  <c r="AA305" i="7" s="1"/>
  <c r="AB305" i="7" s="1"/>
  <c r="U344" i="7"/>
  <c r="V344" i="7" s="1"/>
  <c r="W344" i="7" s="1"/>
  <c r="X344" i="7" s="1"/>
  <c r="Y344" i="7" s="1"/>
  <c r="Z344" i="7" s="1"/>
  <c r="AA344" i="7" s="1"/>
  <c r="AB344" i="7" s="1"/>
  <c r="U335" i="7"/>
  <c r="V335" i="7" s="1"/>
  <c r="W335" i="7" s="1"/>
  <c r="X335" i="7" s="1"/>
  <c r="Y335" i="7" s="1"/>
  <c r="Z335" i="7" s="1"/>
  <c r="AA335" i="7" s="1"/>
  <c r="AB335" i="7" s="1"/>
  <c r="N357" i="7"/>
  <c r="O357" i="7" s="1"/>
  <c r="P357" i="7" s="1"/>
  <c r="Q357" i="7" s="1"/>
  <c r="R357" i="7" s="1"/>
  <c r="S357" i="7" s="1"/>
  <c r="T357" i="7" s="1"/>
  <c r="N349" i="7"/>
  <c r="O349" i="7" s="1"/>
  <c r="P349" i="7" s="1"/>
  <c r="Q349" i="7" s="1"/>
  <c r="R349" i="7" s="1"/>
  <c r="S349" i="7" s="1"/>
  <c r="T349" i="7" s="1"/>
  <c r="U347" i="7"/>
  <c r="V347" i="7" s="1"/>
  <c r="U346" i="7"/>
  <c r="V346" i="7" s="1"/>
  <c r="N315" i="7"/>
  <c r="U302" i="7"/>
  <c r="V302" i="7" s="1"/>
  <c r="N308" i="7"/>
  <c r="N334" i="7"/>
  <c r="U333" i="7"/>
  <c r="V333" i="7" s="1"/>
  <c r="U329" i="7"/>
  <c r="V329" i="7" s="1"/>
  <c r="U321" i="7"/>
  <c r="V321" i="7" s="1"/>
  <c r="U354" i="7"/>
  <c r="V354" i="7" s="1"/>
  <c r="J258" i="7"/>
  <c r="H258" i="5"/>
  <c r="D258" i="7" s="1"/>
  <c r="I258" i="5"/>
  <c r="E258" i="7" s="1"/>
  <c r="J258" i="5"/>
  <c r="F258" i="7" s="1"/>
  <c r="M258" i="5"/>
  <c r="I258" i="7" s="1"/>
  <c r="K258" i="5"/>
  <c r="G258" i="7" s="1"/>
  <c r="L258" i="5"/>
  <c r="K257" i="5"/>
  <c r="G257" i="7" s="1"/>
  <c r="M257" i="5"/>
  <c r="I257" i="7" s="1"/>
  <c r="L257" i="5"/>
  <c r="H257" i="5"/>
  <c r="D257" i="7" s="1"/>
  <c r="J257" i="5"/>
  <c r="F257" i="7" s="1"/>
  <c r="I257" i="5"/>
  <c r="E257" i="7" s="1"/>
  <c r="H250" i="7"/>
  <c r="K246" i="7"/>
  <c r="K260" i="7"/>
  <c r="K259" i="7"/>
  <c r="K252" i="7"/>
  <c r="K251" i="7"/>
  <c r="M251" i="7" s="1"/>
  <c r="K249" i="7"/>
  <c r="K281" i="7"/>
  <c r="M281" i="7" s="1"/>
  <c r="K241" i="7"/>
  <c r="K261" i="7"/>
  <c r="K255" i="7"/>
  <c r="K269" i="7"/>
  <c r="M269" i="7" s="1"/>
  <c r="K236" i="7"/>
  <c r="M236" i="7" s="1"/>
  <c r="K274" i="7"/>
  <c r="K270" i="7"/>
  <c r="K266" i="7"/>
  <c r="M266" i="7" s="1"/>
  <c r="K262" i="7"/>
  <c r="K286" i="7"/>
  <c r="K282" i="7"/>
  <c r="K278" i="7"/>
  <c r="K253" i="7"/>
  <c r="M253" i="7" s="1"/>
  <c r="K244" i="7"/>
  <c r="M244" i="7" s="1"/>
  <c r="K247" i="7"/>
  <c r="K239" i="7"/>
  <c r="K300" i="7"/>
  <c r="M300" i="7" s="1"/>
  <c r="K299" i="7"/>
  <c r="M299" i="7" s="1"/>
  <c r="K298" i="7"/>
  <c r="K297" i="7"/>
  <c r="K296" i="7"/>
  <c r="M296" i="7" s="1"/>
  <c r="K295" i="7"/>
  <c r="K294" i="7"/>
  <c r="M294" i="7" s="1"/>
  <c r="K293" i="7"/>
  <c r="K292" i="7"/>
  <c r="M292" i="7" s="1"/>
  <c r="K291" i="7"/>
  <c r="M291" i="7" s="1"/>
  <c r="K290" i="7"/>
  <c r="K289" i="7"/>
  <c r="K288" i="7"/>
  <c r="K256" i="7"/>
  <c r="K271" i="7"/>
  <c r="K283" i="7"/>
  <c r="K279" i="7"/>
  <c r="M279" i="7" s="1"/>
  <c r="K275" i="7"/>
  <c r="K257" i="7"/>
  <c r="K254" i="7"/>
  <c r="K285" i="7"/>
  <c r="K238" i="7"/>
  <c r="M238" i="7" s="1"/>
  <c r="K258" i="7"/>
  <c r="K273" i="7"/>
  <c r="K265" i="7"/>
  <c r="K237" i="7"/>
  <c r="K248" i="7"/>
  <c r="K240" i="7"/>
  <c r="M240" i="7" s="1"/>
  <c r="K272" i="7"/>
  <c r="K268" i="7"/>
  <c r="K264" i="7"/>
  <c r="M264" i="7" s="1"/>
  <c r="K284" i="7"/>
  <c r="K280" i="7"/>
  <c r="K276" i="7"/>
  <c r="M276" i="7" s="1"/>
  <c r="K250" i="7"/>
  <c r="K277" i="7"/>
  <c r="M277" i="7" s="1"/>
  <c r="K242" i="7"/>
  <c r="K267" i="7"/>
  <c r="K263" i="7"/>
  <c r="K287" i="7"/>
  <c r="K245" i="7"/>
  <c r="K243" i="7"/>
  <c r="M243" i="7" s="1"/>
  <c r="D223" i="7"/>
  <c r="E223" i="7"/>
  <c r="F223" i="7"/>
  <c r="G223" i="7"/>
  <c r="H223" i="7"/>
  <c r="I223" i="7"/>
  <c r="J223" i="7"/>
  <c r="D224" i="7"/>
  <c r="E224" i="7"/>
  <c r="F224" i="7"/>
  <c r="G224" i="7"/>
  <c r="H224" i="7"/>
  <c r="I224" i="7"/>
  <c r="J224" i="7"/>
  <c r="D225" i="7"/>
  <c r="E225" i="7"/>
  <c r="F225" i="7"/>
  <c r="G225" i="7"/>
  <c r="I225" i="7"/>
  <c r="J225" i="7"/>
  <c r="H226" i="5"/>
  <c r="D226" i="7" s="1"/>
  <c r="I226" i="5"/>
  <c r="E226" i="7" s="1"/>
  <c r="J226" i="5"/>
  <c r="F226" i="7" s="1"/>
  <c r="K226" i="5"/>
  <c r="G226" i="7" s="1"/>
  <c r="L226" i="5"/>
  <c r="M226" i="5"/>
  <c r="I226" i="7" s="1"/>
  <c r="N226" i="5"/>
  <c r="J226" i="7" s="1"/>
  <c r="O226" i="5"/>
  <c r="D227" i="7"/>
  <c r="E227" i="7"/>
  <c r="F227" i="7"/>
  <c r="G227" i="7"/>
  <c r="H227" i="7"/>
  <c r="I227" i="7"/>
  <c r="J227" i="7"/>
  <c r="H228" i="5"/>
  <c r="D228" i="7" s="1"/>
  <c r="I228" i="5"/>
  <c r="E228" i="7" s="1"/>
  <c r="J228" i="5"/>
  <c r="F228" i="7" s="1"/>
  <c r="K228" i="5"/>
  <c r="G228" i="7" s="1"/>
  <c r="L228" i="5"/>
  <c r="M228" i="5"/>
  <c r="I228" i="7" s="1"/>
  <c r="N228" i="5"/>
  <c r="J228" i="7" s="1"/>
  <c r="O228" i="5"/>
  <c r="D229" i="7"/>
  <c r="E229" i="7"/>
  <c r="F229" i="7"/>
  <c r="G229" i="7"/>
  <c r="H229" i="7"/>
  <c r="I229" i="7"/>
  <c r="J229" i="7"/>
  <c r="D230" i="7"/>
  <c r="E230" i="7"/>
  <c r="F230" i="7"/>
  <c r="G230" i="7"/>
  <c r="H230" i="7"/>
  <c r="I230" i="7"/>
  <c r="J230" i="7"/>
  <c r="D231" i="7"/>
  <c r="E231" i="7"/>
  <c r="F231" i="7"/>
  <c r="G231" i="7"/>
  <c r="I231" i="7"/>
  <c r="J231" i="7"/>
  <c r="D232" i="7"/>
  <c r="E232" i="7"/>
  <c r="F232" i="7"/>
  <c r="G232" i="7"/>
  <c r="H232" i="7"/>
  <c r="I232" i="7"/>
  <c r="J232" i="7"/>
  <c r="H233" i="5"/>
  <c r="D233" i="7" s="1"/>
  <c r="I233" i="5"/>
  <c r="E233" i="7" s="1"/>
  <c r="J233" i="5"/>
  <c r="F233" i="7" s="1"/>
  <c r="K233" i="5"/>
  <c r="G233" i="7" s="1"/>
  <c r="L233" i="5"/>
  <c r="M233" i="5"/>
  <c r="I233" i="7" s="1"/>
  <c r="N233" i="5"/>
  <c r="J233" i="7" s="1"/>
  <c r="O233" i="5"/>
  <c r="H234" i="5"/>
  <c r="D234" i="7" s="1"/>
  <c r="I234" i="5"/>
  <c r="E234" i="7" s="1"/>
  <c r="J234" i="5"/>
  <c r="F234" i="7" s="1"/>
  <c r="K234" i="5"/>
  <c r="G234" i="7" s="1"/>
  <c r="L234" i="5"/>
  <c r="M234" i="5"/>
  <c r="I234" i="7" s="1"/>
  <c r="N234" i="5"/>
  <c r="J234" i="7" s="1"/>
  <c r="O234" i="5"/>
  <c r="H235" i="5"/>
  <c r="D235" i="7" s="1"/>
  <c r="I235" i="5"/>
  <c r="E235" i="7" s="1"/>
  <c r="J235" i="5"/>
  <c r="F235" i="7" s="1"/>
  <c r="K235" i="5"/>
  <c r="G235" i="7" s="1"/>
  <c r="L235" i="5"/>
  <c r="M235" i="5"/>
  <c r="I235" i="7" s="1"/>
  <c r="N235" i="5"/>
  <c r="J235" i="7" s="1"/>
  <c r="O235" i="5"/>
  <c r="D210" i="7"/>
  <c r="E210" i="7"/>
  <c r="F210" i="7"/>
  <c r="G210" i="7"/>
  <c r="H210" i="7"/>
  <c r="I210" i="7"/>
  <c r="J210" i="7"/>
  <c r="D211" i="7"/>
  <c r="E211" i="7"/>
  <c r="F211" i="7"/>
  <c r="G211" i="7"/>
  <c r="H211" i="7"/>
  <c r="I211" i="7"/>
  <c r="J211" i="7"/>
  <c r="D212" i="7"/>
  <c r="E212" i="7"/>
  <c r="F212" i="7"/>
  <c r="G212" i="7"/>
  <c r="H212" i="7"/>
  <c r="I212" i="7"/>
  <c r="J212" i="7"/>
  <c r="H213" i="5"/>
  <c r="D213" i="7" s="1"/>
  <c r="I213" i="5"/>
  <c r="E213" i="7" s="1"/>
  <c r="J213" i="5"/>
  <c r="F213" i="7" s="1"/>
  <c r="K213" i="5"/>
  <c r="G213" i="7" s="1"/>
  <c r="L213" i="5"/>
  <c r="M213" i="5"/>
  <c r="I213" i="7" s="1"/>
  <c r="N213" i="5"/>
  <c r="J213" i="7" s="1"/>
  <c r="O213" i="5"/>
  <c r="D214" i="7"/>
  <c r="E214" i="7"/>
  <c r="F214" i="7"/>
  <c r="G214" i="7"/>
  <c r="H214" i="7"/>
  <c r="I214" i="7"/>
  <c r="J214" i="7"/>
  <c r="H215" i="5"/>
  <c r="D215" i="7" s="1"/>
  <c r="I215" i="5"/>
  <c r="E215" i="7" s="1"/>
  <c r="J215" i="5"/>
  <c r="F215" i="7" s="1"/>
  <c r="K215" i="5"/>
  <c r="G215" i="7" s="1"/>
  <c r="L215" i="5"/>
  <c r="M215" i="5"/>
  <c r="I215" i="7" s="1"/>
  <c r="N215" i="5"/>
  <c r="J215" i="7" s="1"/>
  <c r="O215" i="5"/>
  <c r="D216" i="7"/>
  <c r="E216" i="7"/>
  <c r="F216" i="7"/>
  <c r="G216" i="7"/>
  <c r="H216" i="7"/>
  <c r="I216" i="7"/>
  <c r="J216" i="7"/>
  <c r="D217" i="7"/>
  <c r="E217" i="7"/>
  <c r="F217" i="7"/>
  <c r="G217" i="7"/>
  <c r="H217" i="7"/>
  <c r="I217" i="7"/>
  <c r="J217" i="7"/>
  <c r="J218" i="7"/>
  <c r="N219" i="5"/>
  <c r="O219" i="5"/>
  <c r="H220" i="5"/>
  <c r="D220" i="7" s="1"/>
  <c r="I220" i="5"/>
  <c r="E220" i="7" s="1"/>
  <c r="J220" i="5"/>
  <c r="F220" i="7" s="1"/>
  <c r="K220" i="5"/>
  <c r="G220" i="7" s="1"/>
  <c r="L220" i="5"/>
  <c r="M220" i="5"/>
  <c r="I220" i="7" s="1"/>
  <c r="N220" i="5"/>
  <c r="J220" i="7" s="1"/>
  <c r="O220" i="5"/>
  <c r="H221" i="5"/>
  <c r="D221" i="7" s="1"/>
  <c r="I221" i="5"/>
  <c r="E221" i="7" s="1"/>
  <c r="J221" i="5"/>
  <c r="F221" i="7" s="1"/>
  <c r="K221" i="5"/>
  <c r="G221" i="7" s="1"/>
  <c r="L221" i="5"/>
  <c r="M221" i="5"/>
  <c r="I221" i="7" s="1"/>
  <c r="N221" i="5"/>
  <c r="J221" i="7" s="1"/>
  <c r="O221" i="5"/>
  <c r="H222" i="5"/>
  <c r="D222" i="7" s="1"/>
  <c r="I222" i="5"/>
  <c r="E222" i="7" s="1"/>
  <c r="J222" i="5"/>
  <c r="F222" i="7" s="1"/>
  <c r="K222" i="5"/>
  <c r="G222" i="7" s="1"/>
  <c r="L222" i="5"/>
  <c r="M222" i="5"/>
  <c r="I222" i="7" s="1"/>
  <c r="N222" i="5"/>
  <c r="J222" i="7" s="1"/>
  <c r="O222" i="5"/>
  <c r="D197" i="7"/>
  <c r="E197" i="7"/>
  <c r="F197" i="7"/>
  <c r="G197" i="7"/>
  <c r="H197" i="7"/>
  <c r="I197" i="7"/>
  <c r="J197" i="7"/>
  <c r="D198" i="7"/>
  <c r="E198" i="7"/>
  <c r="F198" i="7"/>
  <c r="G198" i="7"/>
  <c r="H198" i="7"/>
  <c r="I198" i="7"/>
  <c r="J198" i="7"/>
  <c r="D199" i="7"/>
  <c r="E199" i="7"/>
  <c r="F199" i="7"/>
  <c r="G199" i="7"/>
  <c r="H199" i="7"/>
  <c r="I199" i="7"/>
  <c r="J199" i="7"/>
  <c r="H200" i="5"/>
  <c r="D200" i="7" s="1"/>
  <c r="I200" i="5"/>
  <c r="E200" i="7" s="1"/>
  <c r="J200" i="5"/>
  <c r="F200" i="7" s="1"/>
  <c r="K200" i="5"/>
  <c r="G200" i="7" s="1"/>
  <c r="L200" i="5"/>
  <c r="M200" i="5"/>
  <c r="I200" i="7" s="1"/>
  <c r="N200" i="5"/>
  <c r="J200" i="7" s="1"/>
  <c r="O200" i="5"/>
  <c r="D201" i="7"/>
  <c r="E201" i="7"/>
  <c r="F201" i="7"/>
  <c r="G201" i="7"/>
  <c r="H201" i="7"/>
  <c r="I201" i="7"/>
  <c r="J201" i="7"/>
  <c r="H202" i="5"/>
  <c r="D202" i="7" s="1"/>
  <c r="I202" i="5"/>
  <c r="E202" i="7" s="1"/>
  <c r="J202" i="5"/>
  <c r="F202" i="7" s="1"/>
  <c r="K202" i="5"/>
  <c r="G202" i="7" s="1"/>
  <c r="L202" i="5"/>
  <c r="M202" i="5"/>
  <c r="I202" i="7" s="1"/>
  <c r="N202" i="5"/>
  <c r="J202" i="7" s="1"/>
  <c r="O202" i="5"/>
  <c r="D203" i="7"/>
  <c r="E203" i="7"/>
  <c r="F203" i="7"/>
  <c r="G203" i="7"/>
  <c r="H203" i="7"/>
  <c r="I203" i="7"/>
  <c r="J203" i="7"/>
  <c r="D204" i="7"/>
  <c r="E204" i="7"/>
  <c r="F204" i="7"/>
  <c r="G204" i="7"/>
  <c r="H204" i="7"/>
  <c r="I204" i="7"/>
  <c r="J204" i="7"/>
  <c r="D205" i="7"/>
  <c r="E205" i="7"/>
  <c r="F205" i="7"/>
  <c r="G205" i="7"/>
  <c r="H205" i="7"/>
  <c r="I205" i="7"/>
  <c r="J205" i="7"/>
  <c r="H206" i="5"/>
  <c r="D206" i="7" s="1"/>
  <c r="I206" i="5"/>
  <c r="E206" i="7" s="1"/>
  <c r="J206" i="5"/>
  <c r="F206" i="7" s="1"/>
  <c r="K206" i="5"/>
  <c r="G206" i="7" s="1"/>
  <c r="L206" i="5"/>
  <c r="M206" i="5"/>
  <c r="I206" i="7" s="1"/>
  <c r="N206" i="5"/>
  <c r="J206" i="7" s="1"/>
  <c r="O206" i="5"/>
  <c r="H207" i="5"/>
  <c r="D207" i="7" s="1"/>
  <c r="I207" i="5"/>
  <c r="E207" i="7" s="1"/>
  <c r="J207" i="5"/>
  <c r="F207" i="7" s="1"/>
  <c r="K207" i="5"/>
  <c r="G207" i="7" s="1"/>
  <c r="L207" i="5"/>
  <c r="M207" i="5"/>
  <c r="I207" i="7" s="1"/>
  <c r="N207" i="5"/>
  <c r="J207" i="7" s="1"/>
  <c r="O207" i="5"/>
  <c r="H208" i="5"/>
  <c r="D208" i="7" s="1"/>
  <c r="I208" i="5"/>
  <c r="E208" i="7" s="1"/>
  <c r="J208" i="5"/>
  <c r="F208" i="7" s="1"/>
  <c r="K208" i="5"/>
  <c r="G208" i="7" s="1"/>
  <c r="L208" i="5"/>
  <c r="M208" i="5"/>
  <c r="I208" i="7" s="1"/>
  <c r="N208" i="5"/>
  <c r="J208" i="7" s="1"/>
  <c r="O208" i="5"/>
  <c r="H209" i="5"/>
  <c r="D209" i="7" s="1"/>
  <c r="I209" i="5"/>
  <c r="E209" i="7" s="1"/>
  <c r="J209" i="5"/>
  <c r="F209" i="7" s="1"/>
  <c r="K209" i="5"/>
  <c r="G209" i="7" s="1"/>
  <c r="L209" i="5"/>
  <c r="M209" i="5"/>
  <c r="I209" i="7" s="1"/>
  <c r="N209" i="5"/>
  <c r="J209" i="7" s="1"/>
  <c r="O209" i="5"/>
  <c r="D184" i="7"/>
  <c r="E184" i="7"/>
  <c r="F184" i="7"/>
  <c r="G184" i="7"/>
  <c r="H184" i="7"/>
  <c r="I184" i="7"/>
  <c r="J184" i="7"/>
  <c r="D185" i="7"/>
  <c r="E185" i="7"/>
  <c r="F185" i="7"/>
  <c r="G185" i="7"/>
  <c r="H185" i="7"/>
  <c r="I185" i="7"/>
  <c r="J185" i="7"/>
  <c r="D186" i="7"/>
  <c r="E186" i="7"/>
  <c r="F186" i="7"/>
  <c r="G186" i="7"/>
  <c r="H186" i="7"/>
  <c r="I186" i="7"/>
  <c r="J186" i="7"/>
  <c r="D187" i="7"/>
  <c r="I187" i="5"/>
  <c r="E187" i="7" s="1"/>
  <c r="J187" i="5"/>
  <c r="F187" i="7" s="1"/>
  <c r="K187" i="5"/>
  <c r="G187" i="7" s="1"/>
  <c r="L187" i="5"/>
  <c r="M187" i="5"/>
  <c r="I187" i="7" s="1"/>
  <c r="N187" i="5"/>
  <c r="J187" i="7" s="1"/>
  <c r="O187" i="5"/>
  <c r="D188" i="7"/>
  <c r="E188" i="7"/>
  <c r="F188" i="7"/>
  <c r="G188" i="7"/>
  <c r="H188" i="7"/>
  <c r="I188" i="7"/>
  <c r="J188" i="7"/>
  <c r="D189" i="7"/>
  <c r="I189" i="5"/>
  <c r="E189" i="7" s="1"/>
  <c r="J189" i="5"/>
  <c r="F189" i="7" s="1"/>
  <c r="K189" i="5"/>
  <c r="G189" i="7" s="1"/>
  <c r="L189" i="5"/>
  <c r="M189" i="5"/>
  <c r="I189" i="7" s="1"/>
  <c r="J189" i="7"/>
  <c r="D190" i="7"/>
  <c r="E190" i="7"/>
  <c r="F190" i="7"/>
  <c r="G190" i="7"/>
  <c r="H190" i="7"/>
  <c r="I190" i="7"/>
  <c r="J190" i="7"/>
  <c r="D191" i="7"/>
  <c r="E191" i="7"/>
  <c r="F191" i="7"/>
  <c r="G191" i="7"/>
  <c r="H191" i="7"/>
  <c r="I191" i="7"/>
  <c r="J191" i="7"/>
  <c r="D192" i="7"/>
  <c r="E192" i="7"/>
  <c r="F192" i="7"/>
  <c r="G192" i="7"/>
  <c r="H192" i="7"/>
  <c r="I192" i="7"/>
  <c r="J192" i="7"/>
  <c r="D193" i="7"/>
  <c r="E193" i="7"/>
  <c r="F193" i="7"/>
  <c r="G193" i="7"/>
  <c r="H193" i="7"/>
  <c r="I193" i="7"/>
  <c r="J193" i="7"/>
  <c r="D194" i="7"/>
  <c r="I194" i="5"/>
  <c r="E194" i="7" s="1"/>
  <c r="J194" i="5"/>
  <c r="F194" i="7" s="1"/>
  <c r="K194" i="5"/>
  <c r="G194" i="7" s="1"/>
  <c r="L194" i="5"/>
  <c r="M194" i="5"/>
  <c r="I194" i="7" s="1"/>
  <c r="N194" i="5"/>
  <c r="J194" i="7" s="1"/>
  <c r="O194" i="5"/>
  <c r="D195" i="7"/>
  <c r="I195" i="5"/>
  <c r="E195" i="7" s="1"/>
  <c r="J195" i="5"/>
  <c r="F195" i="7" s="1"/>
  <c r="K195" i="5"/>
  <c r="G195" i="7" s="1"/>
  <c r="L195" i="5"/>
  <c r="M195" i="5"/>
  <c r="I195" i="7" s="1"/>
  <c r="N195" i="5"/>
  <c r="J195" i="7" s="1"/>
  <c r="O195" i="5"/>
  <c r="D196" i="7"/>
  <c r="I196" i="5"/>
  <c r="E196" i="7" s="1"/>
  <c r="J196" i="5"/>
  <c r="F196" i="7" s="1"/>
  <c r="K196" i="5"/>
  <c r="G196" i="7" s="1"/>
  <c r="L196" i="5"/>
  <c r="M196" i="5"/>
  <c r="I196" i="7" s="1"/>
  <c r="N196" i="5"/>
  <c r="J196" i="7" s="1"/>
  <c r="O196" i="5"/>
  <c r="O183" i="5"/>
  <c r="N183" i="5"/>
  <c r="J183" i="7" s="1"/>
  <c r="M183" i="5"/>
  <c r="I183" i="7" s="1"/>
  <c r="L183" i="5"/>
  <c r="K183" i="5"/>
  <c r="G183" i="7" s="1"/>
  <c r="J183" i="5"/>
  <c r="F183" i="7" s="1"/>
  <c r="I183" i="5"/>
  <c r="E183" i="7" s="1"/>
  <c r="H183" i="5"/>
  <c r="D183" i="7" s="1"/>
  <c r="O182" i="5"/>
  <c r="N182" i="5"/>
  <c r="J182" i="7" s="1"/>
  <c r="M182" i="5"/>
  <c r="I182" i="7" s="1"/>
  <c r="L182" i="5"/>
  <c r="K182" i="5"/>
  <c r="G182" i="7" s="1"/>
  <c r="J182" i="5"/>
  <c r="F182" i="7" s="1"/>
  <c r="I182" i="5"/>
  <c r="E182" i="7" s="1"/>
  <c r="H182" i="5"/>
  <c r="D182" i="7" s="1"/>
  <c r="O181" i="5"/>
  <c r="N181" i="5"/>
  <c r="J181" i="7" s="1"/>
  <c r="M181" i="5"/>
  <c r="I181" i="7" s="1"/>
  <c r="L181" i="5"/>
  <c r="K181" i="5"/>
  <c r="G181" i="7" s="1"/>
  <c r="J181" i="5"/>
  <c r="F181" i="7" s="1"/>
  <c r="I181" i="5"/>
  <c r="E181" i="7" s="1"/>
  <c r="H181" i="5"/>
  <c r="D181" i="7" s="1"/>
  <c r="O180" i="5"/>
  <c r="N180" i="5"/>
  <c r="J180" i="7" s="1"/>
  <c r="M180" i="5"/>
  <c r="I180" i="7" s="1"/>
  <c r="L180" i="5"/>
  <c r="K180" i="5"/>
  <c r="G180" i="7" s="1"/>
  <c r="F180" i="7"/>
  <c r="E180" i="7"/>
  <c r="D180" i="7"/>
  <c r="J179" i="7"/>
  <c r="I179" i="7"/>
  <c r="H179" i="7"/>
  <c r="G179" i="7"/>
  <c r="F179" i="7"/>
  <c r="E179" i="7"/>
  <c r="D179" i="7"/>
  <c r="J178" i="7"/>
  <c r="I178" i="7"/>
  <c r="H178" i="7"/>
  <c r="G178" i="7"/>
  <c r="F178" i="7"/>
  <c r="E178" i="7"/>
  <c r="D178" i="7"/>
  <c r="J177" i="7"/>
  <c r="I177" i="7"/>
  <c r="H177" i="7"/>
  <c r="G177" i="7"/>
  <c r="F177" i="7"/>
  <c r="E177" i="7"/>
  <c r="D177" i="7"/>
  <c r="O176" i="5"/>
  <c r="N176" i="5"/>
  <c r="J176" i="7" s="1"/>
  <c r="M176" i="5"/>
  <c r="I176" i="7" s="1"/>
  <c r="L176" i="5"/>
  <c r="K176" i="5"/>
  <c r="G176" i="7" s="1"/>
  <c r="J176" i="5"/>
  <c r="F176" i="7" s="1"/>
  <c r="I176" i="5"/>
  <c r="E176" i="7" s="1"/>
  <c r="H176" i="5"/>
  <c r="D176" i="7" s="1"/>
  <c r="J175" i="7"/>
  <c r="I175" i="7"/>
  <c r="H175" i="7"/>
  <c r="G175" i="7"/>
  <c r="F175" i="7"/>
  <c r="E175" i="7"/>
  <c r="D175" i="7"/>
  <c r="O174" i="5"/>
  <c r="N174" i="5"/>
  <c r="J174" i="7" s="1"/>
  <c r="M174" i="5"/>
  <c r="I174" i="7" s="1"/>
  <c r="L174" i="5"/>
  <c r="K174" i="5"/>
  <c r="G174" i="7" s="1"/>
  <c r="J174" i="5"/>
  <c r="F174" i="7" s="1"/>
  <c r="I174" i="5"/>
  <c r="E174" i="7" s="1"/>
  <c r="H174" i="5"/>
  <c r="D174" i="7" s="1"/>
  <c r="J172" i="7"/>
  <c r="I172" i="7"/>
  <c r="H172" i="7"/>
  <c r="G172" i="7"/>
  <c r="F172" i="7"/>
  <c r="E172" i="7"/>
  <c r="D172" i="7"/>
  <c r="J171" i="7"/>
  <c r="I171" i="7"/>
  <c r="H171" i="7"/>
  <c r="G171" i="7"/>
  <c r="F171" i="7"/>
  <c r="E171" i="7"/>
  <c r="D171" i="7"/>
  <c r="D158" i="7"/>
  <c r="E158" i="7"/>
  <c r="F158" i="7"/>
  <c r="G158" i="7"/>
  <c r="H158" i="7"/>
  <c r="I158" i="7"/>
  <c r="J158" i="7"/>
  <c r="D159" i="7"/>
  <c r="E159" i="7"/>
  <c r="F159" i="7"/>
  <c r="G159" i="7"/>
  <c r="H159" i="7"/>
  <c r="I159" i="7"/>
  <c r="J159" i="7"/>
  <c r="D160" i="7"/>
  <c r="E160" i="7"/>
  <c r="F160" i="7"/>
  <c r="G160" i="7"/>
  <c r="H160" i="7"/>
  <c r="I160" i="7"/>
  <c r="J160" i="7"/>
  <c r="H161" i="5"/>
  <c r="D161" i="7" s="1"/>
  <c r="I161" i="5"/>
  <c r="E161" i="7" s="1"/>
  <c r="J161" i="5"/>
  <c r="F161" i="7" s="1"/>
  <c r="K161" i="5"/>
  <c r="G161" i="7" s="1"/>
  <c r="L161" i="5"/>
  <c r="M161" i="5"/>
  <c r="I161" i="7" s="1"/>
  <c r="N161" i="5"/>
  <c r="J161" i="7" s="1"/>
  <c r="O161" i="5"/>
  <c r="D162" i="7"/>
  <c r="E162" i="7"/>
  <c r="F162" i="7"/>
  <c r="G162" i="7"/>
  <c r="H162" i="7"/>
  <c r="I162" i="7"/>
  <c r="J162" i="7"/>
  <c r="H163" i="5"/>
  <c r="D163" i="7" s="1"/>
  <c r="I163" i="5"/>
  <c r="E163" i="7" s="1"/>
  <c r="J163" i="5"/>
  <c r="F163" i="7" s="1"/>
  <c r="K163" i="5"/>
  <c r="G163" i="7" s="1"/>
  <c r="L163" i="5"/>
  <c r="M163" i="5"/>
  <c r="I163" i="7" s="1"/>
  <c r="N163" i="5"/>
  <c r="J163" i="7" s="1"/>
  <c r="O163" i="5"/>
  <c r="D164" i="7"/>
  <c r="E164" i="7"/>
  <c r="F164" i="7"/>
  <c r="G164" i="7"/>
  <c r="H164" i="7"/>
  <c r="I164" i="7"/>
  <c r="J164" i="7"/>
  <c r="D165" i="7"/>
  <c r="E165" i="7"/>
  <c r="F165" i="7"/>
  <c r="G165" i="7"/>
  <c r="H165" i="7"/>
  <c r="I165" i="7"/>
  <c r="J165" i="7"/>
  <c r="D166" i="7"/>
  <c r="E166" i="7"/>
  <c r="F166" i="7"/>
  <c r="G166" i="7"/>
  <c r="H166" i="7"/>
  <c r="I166" i="7"/>
  <c r="J166" i="7"/>
  <c r="D167" i="7"/>
  <c r="E167" i="7"/>
  <c r="F167" i="7"/>
  <c r="G167" i="7"/>
  <c r="L167" i="5"/>
  <c r="M167" i="5"/>
  <c r="I167" i="7" s="1"/>
  <c r="N167" i="5"/>
  <c r="J167" i="7" s="1"/>
  <c r="O167" i="5"/>
  <c r="H168" i="5"/>
  <c r="D168" i="7" s="1"/>
  <c r="I168" i="5"/>
  <c r="E168" i="7" s="1"/>
  <c r="J168" i="5"/>
  <c r="F168" i="7" s="1"/>
  <c r="K168" i="5"/>
  <c r="G168" i="7" s="1"/>
  <c r="L168" i="5"/>
  <c r="M168" i="5"/>
  <c r="I168" i="7" s="1"/>
  <c r="N168" i="5"/>
  <c r="J168" i="7" s="1"/>
  <c r="O168" i="5"/>
  <c r="H169" i="5"/>
  <c r="D169" i="7" s="1"/>
  <c r="I169" i="5"/>
  <c r="E169" i="7" s="1"/>
  <c r="J169" i="5"/>
  <c r="F169" i="7" s="1"/>
  <c r="K169" i="5"/>
  <c r="G169" i="7" s="1"/>
  <c r="L169" i="5"/>
  <c r="M169" i="5"/>
  <c r="I169" i="7" s="1"/>
  <c r="N169" i="5"/>
  <c r="J169" i="7" s="1"/>
  <c r="O169" i="5"/>
  <c r="H170" i="5"/>
  <c r="D170" i="7" s="1"/>
  <c r="I170" i="5"/>
  <c r="E170" i="7" s="1"/>
  <c r="J170" i="5"/>
  <c r="F170" i="7" s="1"/>
  <c r="K170" i="5"/>
  <c r="G170" i="7" s="1"/>
  <c r="L170" i="5"/>
  <c r="M170" i="5"/>
  <c r="I170" i="7" s="1"/>
  <c r="N170" i="5"/>
  <c r="J170" i="7" s="1"/>
  <c r="O170" i="5"/>
  <c r="D145" i="7"/>
  <c r="E145" i="7"/>
  <c r="F145" i="7"/>
  <c r="G145" i="7"/>
  <c r="H145" i="7"/>
  <c r="I145" i="7"/>
  <c r="J145" i="7"/>
  <c r="D146" i="7"/>
  <c r="E146" i="7"/>
  <c r="F146" i="7"/>
  <c r="G146" i="7"/>
  <c r="H146" i="7"/>
  <c r="I146" i="7"/>
  <c r="J146" i="7"/>
  <c r="D147" i="7"/>
  <c r="E147" i="7"/>
  <c r="F147" i="7"/>
  <c r="G147" i="7"/>
  <c r="H147" i="7"/>
  <c r="I147" i="7"/>
  <c r="J147" i="7"/>
  <c r="H148" i="5"/>
  <c r="D148" i="7" s="1"/>
  <c r="I148" i="5"/>
  <c r="E148" i="7" s="1"/>
  <c r="J148" i="5"/>
  <c r="F148" i="7" s="1"/>
  <c r="K148" i="5"/>
  <c r="G148" i="7" s="1"/>
  <c r="L148" i="5"/>
  <c r="M148" i="5"/>
  <c r="I148" i="7" s="1"/>
  <c r="N148" i="5"/>
  <c r="J148" i="7" s="1"/>
  <c r="O148" i="5"/>
  <c r="D149" i="7"/>
  <c r="E149" i="7"/>
  <c r="F149" i="7"/>
  <c r="G149" i="7"/>
  <c r="H149" i="7"/>
  <c r="I149" i="7"/>
  <c r="J149" i="7"/>
  <c r="H150" i="5"/>
  <c r="D150" i="7" s="1"/>
  <c r="I150" i="5"/>
  <c r="E150" i="7" s="1"/>
  <c r="J150" i="5"/>
  <c r="F150" i="7" s="1"/>
  <c r="K150" i="5"/>
  <c r="G150" i="7" s="1"/>
  <c r="L150" i="5"/>
  <c r="M150" i="5"/>
  <c r="I150" i="7" s="1"/>
  <c r="N150" i="5"/>
  <c r="J150" i="7" s="1"/>
  <c r="O150" i="5"/>
  <c r="D151" i="7"/>
  <c r="E151" i="7"/>
  <c r="F151" i="7"/>
  <c r="G151" i="7"/>
  <c r="H151" i="7"/>
  <c r="I151" i="7"/>
  <c r="J151" i="7"/>
  <c r="D152" i="7"/>
  <c r="E152" i="7"/>
  <c r="F152" i="7"/>
  <c r="G152" i="7"/>
  <c r="H152" i="7"/>
  <c r="I152" i="7"/>
  <c r="J152" i="7"/>
  <c r="J153" i="7"/>
  <c r="N154" i="5"/>
  <c r="O154" i="5"/>
  <c r="H155" i="5"/>
  <c r="D155" i="7" s="1"/>
  <c r="I155" i="5"/>
  <c r="E155" i="7" s="1"/>
  <c r="J155" i="5"/>
  <c r="F155" i="7" s="1"/>
  <c r="K155" i="5"/>
  <c r="G155" i="7" s="1"/>
  <c r="L155" i="5"/>
  <c r="M155" i="5"/>
  <c r="I155" i="7" s="1"/>
  <c r="N155" i="5"/>
  <c r="J155" i="7" s="1"/>
  <c r="O155" i="5"/>
  <c r="H156" i="5"/>
  <c r="D156" i="7" s="1"/>
  <c r="I156" i="5"/>
  <c r="E156" i="7" s="1"/>
  <c r="J156" i="5"/>
  <c r="F156" i="7" s="1"/>
  <c r="K156" i="5"/>
  <c r="G156" i="7" s="1"/>
  <c r="L156" i="5"/>
  <c r="M156" i="5"/>
  <c r="I156" i="7" s="1"/>
  <c r="N156" i="5"/>
  <c r="J156" i="7" s="1"/>
  <c r="O156" i="5"/>
  <c r="H157" i="5"/>
  <c r="D157" i="7" s="1"/>
  <c r="I157" i="5"/>
  <c r="E157" i="7" s="1"/>
  <c r="J157" i="5"/>
  <c r="F157" i="7" s="1"/>
  <c r="K157" i="5"/>
  <c r="G157" i="7" s="1"/>
  <c r="L157" i="5"/>
  <c r="M157" i="5"/>
  <c r="I157" i="7" s="1"/>
  <c r="N157" i="5"/>
  <c r="J157" i="7" s="1"/>
  <c r="O157" i="5"/>
  <c r="D132" i="7"/>
  <c r="E132" i="7"/>
  <c r="F132" i="7"/>
  <c r="G132" i="7"/>
  <c r="H132" i="7"/>
  <c r="I132" i="7"/>
  <c r="J132" i="7"/>
  <c r="D133" i="7"/>
  <c r="E133" i="7"/>
  <c r="F133" i="7"/>
  <c r="G133" i="7"/>
  <c r="H133" i="7"/>
  <c r="I133" i="7"/>
  <c r="J133" i="7"/>
  <c r="D134" i="7"/>
  <c r="E134" i="7"/>
  <c r="F134" i="7"/>
  <c r="G134" i="7"/>
  <c r="H134" i="7"/>
  <c r="I134" i="7"/>
  <c r="J134" i="7"/>
  <c r="H135" i="5"/>
  <c r="D135" i="7" s="1"/>
  <c r="I135" i="5"/>
  <c r="E135" i="7" s="1"/>
  <c r="J135" i="5"/>
  <c r="F135" i="7" s="1"/>
  <c r="K135" i="5"/>
  <c r="G135" i="7" s="1"/>
  <c r="L135" i="5"/>
  <c r="M135" i="5"/>
  <c r="I135" i="7" s="1"/>
  <c r="N135" i="5"/>
  <c r="J135" i="7" s="1"/>
  <c r="O135" i="5"/>
  <c r="D136" i="7"/>
  <c r="E136" i="7"/>
  <c r="F136" i="7"/>
  <c r="G136" i="7"/>
  <c r="H136" i="7"/>
  <c r="I136" i="7"/>
  <c r="J136" i="7"/>
  <c r="H137" i="5"/>
  <c r="D137" i="7" s="1"/>
  <c r="I137" i="5"/>
  <c r="E137" i="7" s="1"/>
  <c r="J137" i="5"/>
  <c r="F137" i="7" s="1"/>
  <c r="K137" i="5"/>
  <c r="G137" i="7" s="1"/>
  <c r="L137" i="5"/>
  <c r="M137" i="5"/>
  <c r="I137" i="7" s="1"/>
  <c r="N137" i="5"/>
  <c r="J137" i="7" s="1"/>
  <c r="O137" i="5"/>
  <c r="D138" i="7"/>
  <c r="E138" i="7"/>
  <c r="F138" i="7"/>
  <c r="G138" i="7"/>
  <c r="H138" i="7"/>
  <c r="I138" i="7"/>
  <c r="J138" i="7"/>
  <c r="D139" i="7"/>
  <c r="E139" i="7"/>
  <c r="F139" i="7"/>
  <c r="G139" i="7"/>
  <c r="H139" i="7"/>
  <c r="I139" i="7"/>
  <c r="J139" i="7"/>
  <c r="D140" i="7"/>
  <c r="E140" i="7"/>
  <c r="F140" i="7"/>
  <c r="G140" i="7"/>
  <c r="H140" i="7"/>
  <c r="I140" i="7"/>
  <c r="J140" i="7"/>
  <c r="H141" i="5"/>
  <c r="D141" i="7" s="1"/>
  <c r="I141" i="5"/>
  <c r="E141" i="7" s="1"/>
  <c r="J141" i="5"/>
  <c r="F141" i="7" s="1"/>
  <c r="K141" i="5"/>
  <c r="G141" i="7" s="1"/>
  <c r="L141" i="5"/>
  <c r="M141" i="5"/>
  <c r="I141" i="7" s="1"/>
  <c r="N141" i="5"/>
  <c r="J141" i="7" s="1"/>
  <c r="O141" i="5"/>
  <c r="H142" i="5"/>
  <c r="D142" i="7" s="1"/>
  <c r="I142" i="5"/>
  <c r="E142" i="7" s="1"/>
  <c r="J142" i="5"/>
  <c r="F142" i="7" s="1"/>
  <c r="K142" i="5"/>
  <c r="G142" i="7" s="1"/>
  <c r="L142" i="5"/>
  <c r="M142" i="5"/>
  <c r="I142" i="7" s="1"/>
  <c r="N142" i="5"/>
  <c r="J142" i="7" s="1"/>
  <c r="O142" i="5"/>
  <c r="H143" i="5"/>
  <c r="D143" i="7" s="1"/>
  <c r="I143" i="5"/>
  <c r="E143" i="7" s="1"/>
  <c r="J143" i="5"/>
  <c r="F143" i="7" s="1"/>
  <c r="K143" i="5"/>
  <c r="G143" i="7" s="1"/>
  <c r="L143" i="5"/>
  <c r="M143" i="5"/>
  <c r="I143" i="7" s="1"/>
  <c r="N143" i="5"/>
  <c r="J143" i="7" s="1"/>
  <c r="O143" i="5"/>
  <c r="H144" i="5"/>
  <c r="D144" i="7" s="1"/>
  <c r="I144" i="5"/>
  <c r="E144" i="7" s="1"/>
  <c r="J144" i="5"/>
  <c r="F144" i="7" s="1"/>
  <c r="K144" i="5"/>
  <c r="G144" i="7" s="1"/>
  <c r="L144" i="5"/>
  <c r="M144" i="5"/>
  <c r="I144" i="7" s="1"/>
  <c r="N144" i="5"/>
  <c r="J144" i="7" s="1"/>
  <c r="O144" i="5"/>
  <c r="D119" i="7"/>
  <c r="E119" i="7"/>
  <c r="F119" i="7"/>
  <c r="G119" i="7"/>
  <c r="H119" i="7"/>
  <c r="I119" i="7"/>
  <c r="J119" i="7"/>
  <c r="D120" i="7"/>
  <c r="E120" i="7"/>
  <c r="F120" i="7"/>
  <c r="G120" i="7"/>
  <c r="H120" i="7"/>
  <c r="I120" i="7"/>
  <c r="J120" i="7"/>
  <c r="D121" i="7"/>
  <c r="E121" i="7"/>
  <c r="F121" i="7"/>
  <c r="G121" i="7"/>
  <c r="H121" i="7"/>
  <c r="I121" i="7"/>
  <c r="J121" i="7"/>
  <c r="H122" i="5"/>
  <c r="D122" i="7" s="1"/>
  <c r="I122" i="5"/>
  <c r="E122" i="7" s="1"/>
  <c r="J122" i="5"/>
  <c r="F122" i="7" s="1"/>
  <c r="K122" i="5"/>
  <c r="G122" i="7" s="1"/>
  <c r="L122" i="5"/>
  <c r="M122" i="5"/>
  <c r="I122" i="7" s="1"/>
  <c r="N122" i="5"/>
  <c r="J122" i="7" s="1"/>
  <c r="O122" i="5"/>
  <c r="D123" i="7"/>
  <c r="E123" i="7"/>
  <c r="F123" i="7"/>
  <c r="G123" i="7"/>
  <c r="H123" i="7"/>
  <c r="I123" i="7"/>
  <c r="J123" i="7"/>
  <c r="H124" i="5"/>
  <c r="D124" i="7" s="1"/>
  <c r="I124" i="5"/>
  <c r="E124" i="7" s="1"/>
  <c r="J124" i="5"/>
  <c r="F124" i="7" s="1"/>
  <c r="K124" i="5"/>
  <c r="G124" i="7" s="1"/>
  <c r="L124" i="5"/>
  <c r="M124" i="5"/>
  <c r="I124" i="7" s="1"/>
  <c r="N124" i="5"/>
  <c r="J124" i="7" s="1"/>
  <c r="O124" i="5"/>
  <c r="D125" i="7"/>
  <c r="E125" i="7"/>
  <c r="F125" i="7"/>
  <c r="G125" i="7"/>
  <c r="H125" i="7"/>
  <c r="I125" i="7"/>
  <c r="J125" i="7"/>
  <c r="D126" i="7"/>
  <c r="E126" i="7"/>
  <c r="F126" i="7"/>
  <c r="G126" i="7"/>
  <c r="H126" i="7"/>
  <c r="I126" i="7"/>
  <c r="J126" i="7"/>
  <c r="D127" i="7"/>
  <c r="E127" i="7"/>
  <c r="F127" i="7"/>
  <c r="G127" i="7"/>
  <c r="H127" i="7"/>
  <c r="I127" i="7"/>
  <c r="J127" i="7"/>
  <c r="D128" i="7"/>
  <c r="E128" i="7"/>
  <c r="F128" i="7"/>
  <c r="G128" i="7"/>
  <c r="H128" i="7"/>
  <c r="I128" i="7"/>
  <c r="J128" i="7"/>
  <c r="H129" i="5"/>
  <c r="D129" i="7" s="1"/>
  <c r="I129" i="5"/>
  <c r="E129" i="7" s="1"/>
  <c r="J129" i="5"/>
  <c r="F129" i="7" s="1"/>
  <c r="K129" i="5"/>
  <c r="G129" i="7" s="1"/>
  <c r="L129" i="5"/>
  <c r="M129" i="5"/>
  <c r="I129" i="7" s="1"/>
  <c r="N129" i="5"/>
  <c r="J129" i="7" s="1"/>
  <c r="O129" i="5"/>
  <c r="H130" i="5"/>
  <c r="D130" i="7" s="1"/>
  <c r="I130" i="5"/>
  <c r="E130" i="7" s="1"/>
  <c r="J130" i="5"/>
  <c r="F130" i="7" s="1"/>
  <c r="K130" i="5"/>
  <c r="G130" i="7" s="1"/>
  <c r="L130" i="5"/>
  <c r="M130" i="5"/>
  <c r="I130" i="7" s="1"/>
  <c r="N130" i="5"/>
  <c r="J130" i="7" s="1"/>
  <c r="O130" i="5"/>
  <c r="H131" i="5"/>
  <c r="D131" i="7" s="1"/>
  <c r="I131" i="5"/>
  <c r="E131" i="7" s="1"/>
  <c r="J131" i="5"/>
  <c r="F131" i="7" s="1"/>
  <c r="K131" i="5"/>
  <c r="G131" i="7" s="1"/>
  <c r="L131" i="5"/>
  <c r="M131" i="5"/>
  <c r="I131" i="7" s="1"/>
  <c r="N131" i="5"/>
  <c r="J131" i="7" s="1"/>
  <c r="O131" i="5"/>
  <c r="D106" i="7"/>
  <c r="E106" i="7"/>
  <c r="F106" i="7"/>
  <c r="G106" i="7"/>
  <c r="H106" i="7"/>
  <c r="I106" i="7"/>
  <c r="J106" i="7"/>
  <c r="D107" i="7"/>
  <c r="E107" i="7"/>
  <c r="F107" i="7"/>
  <c r="G107" i="7"/>
  <c r="H107" i="7"/>
  <c r="I107" i="7"/>
  <c r="J107" i="7"/>
  <c r="D108" i="7"/>
  <c r="E108" i="7"/>
  <c r="F108" i="7"/>
  <c r="G108" i="7"/>
  <c r="H108" i="7"/>
  <c r="I108" i="7"/>
  <c r="J108" i="7"/>
  <c r="H109" i="5"/>
  <c r="D109" i="7" s="1"/>
  <c r="I109" i="5"/>
  <c r="E109" i="7" s="1"/>
  <c r="J109" i="5"/>
  <c r="F109" i="7" s="1"/>
  <c r="K109" i="5"/>
  <c r="G109" i="7" s="1"/>
  <c r="L109" i="5"/>
  <c r="M109" i="5"/>
  <c r="I109" i="7" s="1"/>
  <c r="N109" i="5"/>
  <c r="J109" i="7" s="1"/>
  <c r="O109" i="5"/>
  <c r="D110" i="7"/>
  <c r="E110" i="7"/>
  <c r="F110" i="7"/>
  <c r="G110" i="7"/>
  <c r="H110" i="7"/>
  <c r="I110" i="7"/>
  <c r="J110" i="7"/>
  <c r="H111" i="5"/>
  <c r="D111" i="7" s="1"/>
  <c r="I111" i="5"/>
  <c r="E111" i="7" s="1"/>
  <c r="J111" i="5"/>
  <c r="F111" i="7" s="1"/>
  <c r="K111" i="5"/>
  <c r="G111" i="7" s="1"/>
  <c r="L111" i="5"/>
  <c r="M111" i="5"/>
  <c r="I111" i="7" s="1"/>
  <c r="N111" i="5"/>
  <c r="J111" i="7" s="1"/>
  <c r="O111" i="5"/>
  <c r="D112" i="7"/>
  <c r="E112" i="7"/>
  <c r="F112" i="7"/>
  <c r="G112" i="7"/>
  <c r="H112" i="7"/>
  <c r="I112" i="7"/>
  <c r="J112" i="7"/>
  <c r="D113" i="7"/>
  <c r="E113" i="7"/>
  <c r="F113" i="7"/>
  <c r="G113" i="7"/>
  <c r="H113" i="7"/>
  <c r="I113" i="7"/>
  <c r="J113" i="7"/>
  <c r="D114" i="7"/>
  <c r="E114" i="7"/>
  <c r="F114" i="7"/>
  <c r="G114" i="7"/>
  <c r="H114" i="7"/>
  <c r="I114" i="7"/>
  <c r="J114" i="7"/>
  <c r="D115" i="7"/>
  <c r="E115" i="7"/>
  <c r="F115" i="7"/>
  <c r="G115" i="7"/>
  <c r="H115" i="7"/>
  <c r="I115" i="7"/>
  <c r="J115" i="7"/>
  <c r="H116" i="5"/>
  <c r="D116" i="7" s="1"/>
  <c r="I116" i="5"/>
  <c r="E116" i="7" s="1"/>
  <c r="J116" i="5"/>
  <c r="F116" i="7" s="1"/>
  <c r="K116" i="5"/>
  <c r="G116" i="7" s="1"/>
  <c r="L116" i="5"/>
  <c r="M116" i="5"/>
  <c r="I116" i="7" s="1"/>
  <c r="N116" i="5"/>
  <c r="J116" i="7" s="1"/>
  <c r="O116" i="5"/>
  <c r="H117" i="5"/>
  <c r="D117" i="7" s="1"/>
  <c r="I117" i="5"/>
  <c r="E117" i="7" s="1"/>
  <c r="J117" i="5"/>
  <c r="F117" i="7" s="1"/>
  <c r="K117" i="5"/>
  <c r="G117" i="7" s="1"/>
  <c r="L117" i="5"/>
  <c r="M117" i="5"/>
  <c r="I117" i="7" s="1"/>
  <c r="N117" i="5"/>
  <c r="J117" i="7" s="1"/>
  <c r="O117" i="5"/>
  <c r="H118" i="5"/>
  <c r="D118" i="7" s="1"/>
  <c r="I118" i="5"/>
  <c r="E118" i="7" s="1"/>
  <c r="J118" i="5"/>
  <c r="F118" i="7" s="1"/>
  <c r="K118" i="5"/>
  <c r="G118" i="7" s="1"/>
  <c r="L118" i="5"/>
  <c r="M118" i="5"/>
  <c r="I118" i="7" s="1"/>
  <c r="N118" i="5"/>
  <c r="J118" i="7" s="1"/>
  <c r="O118" i="5"/>
  <c r="D93" i="7"/>
  <c r="E93" i="7"/>
  <c r="F93" i="7"/>
  <c r="G93" i="7"/>
  <c r="H93" i="7"/>
  <c r="I93" i="7"/>
  <c r="J93" i="7"/>
  <c r="D94" i="7"/>
  <c r="E94" i="7"/>
  <c r="F94" i="7"/>
  <c r="G94" i="7"/>
  <c r="H94" i="7"/>
  <c r="I94" i="7"/>
  <c r="J94" i="7"/>
  <c r="D95" i="7"/>
  <c r="E95" i="7"/>
  <c r="F95" i="7"/>
  <c r="G95" i="7"/>
  <c r="H95" i="7"/>
  <c r="I95" i="7"/>
  <c r="J95" i="7"/>
  <c r="H96" i="5"/>
  <c r="D96" i="7" s="1"/>
  <c r="I96" i="5"/>
  <c r="E96" i="7" s="1"/>
  <c r="J96" i="5"/>
  <c r="F96" i="7" s="1"/>
  <c r="K96" i="5"/>
  <c r="G96" i="7" s="1"/>
  <c r="L96" i="5"/>
  <c r="M96" i="5"/>
  <c r="I96" i="7" s="1"/>
  <c r="N96" i="5"/>
  <c r="J96" i="7" s="1"/>
  <c r="O96" i="5"/>
  <c r="D97" i="7"/>
  <c r="E97" i="7"/>
  <c r="F97" i="7"/>
  <c r="G97" i="7"/>
  <c r="H97" i="7"/>
  <c r="I97" i="7"/>
  <c r="J97" i="7"/>
  <c r="H98" i="5"/>
  <c r="D98" i="7" s="1"/>
  <c r="I98" i="5"/>
  <c r="E98" i="7" s="1"/>
  <c r="J98" i="5"/>
  <c r="F98" i="7" s="1"/>
  <c r="K98" i="5"/>
  <c r="G98" i="7" s="1"/>
  <c r="L98" i="5"/>
  <c r="M98" i="5"/>
  <c r="I98" i="7" s="1"/>
  <c r="N98" i="5"/>
  <c r="J98" i="7" s="1"/>
  <c r="O98" i="5"/>
  <c r="D99" i="7"/>
  <c r="E99" i="7"/>
  <c r="F99" i="7"/>
  <c r="G99" i="7"/>
  <c r="H99" i="7"/>
  <c r="I99" i="7"/>
  <c r="J99" i="7"/>
  <c r="D100" i="7"/>
  <c r="E100" i="7"/>
  <c r="F100" i="7"/>
  <c r="G100" i="7"/>
  <c r="H100" i="7"/>
  <c r="I100" i="7"/>
  <c r="J100" i="7"/>
  <c r="D101" i="7"/>
  <c r="E101" i="7"/>
  <c r="F101" i="7"/>
  <c r="G101" i="7"/>
  <c r="H101" i="7"/>
  <c r="I101" i="7"/>
  <c r="J101" i="7"/>
  <c r="H102" i="5"/>
  <c r="D102" i="7" s="1"/>
  <c r="I102" i="5"/>
  <c r="E102" i="7" s="1"/>
  <c r="J102" i="5"/>
  <c r="F102" i="7" s="1"/>
  <c r="K102" i="5"/>
  <c r="G102" i="7" s="1"/>
  <c r="L102" i="5"/>
  <c r="M102" i="5"/>
  <c r="N102" i="5"/>
  <c r="J102" i="7" s="1"/>
  <c r="O102" i="5"/>
  <c r="H103" i="5"/>
  <c r="D103" i="7" s="1"/>
  <c r="I103" i="5"/>
  <c r="E103" i="7" s="1"/>
  <c r="J103" i="5"/>
  <c r="F103" i="7" s="1"/>
  <c r="K103" i="5"/>
  <c r="G103" i="7" s="1"/>
  <c r="L103" i="5"/>
  <c r="M103" i="5"/>
  <c r="I103" i="7" s="1"/>
  <c r="N103" i="5"/>
  <c r="J103" i="7" s="1"/>
  <c r="O103" i="5"/>
  <c r="H104" i="5"/>
  <c r="D104" i="7" s="1"/>
  <c r="I104" i="5"/>
  <c r="E104" i="7" s="1"/>
  <c r="J104" i="5"/>
  <c r="F104" i="7" s="1"/>
  <c r="K104" i="5"/>
  <c r="G104" i="7" s="1"/>
  <c r="L104" i="5"/>
  <c r="M104" i="5"/>
  <c r="I104" i="7" s="1"/>
  <c r="N104" i="5"/>
  <c r="J104" i="7" s="1"/>
  <c r="O104" i="5"/>
  <c r="H105" i="5"/>
  <c r="D105" i="7" s="1"/>
  <c r="I105" i="5"/>
  <c r="E105" i="7" s="1"/>
  <c r="J105" i="5"/>
  <c r="F105" i="7" s="1"/>
  <c r="K105" i="5"/>
  <c r="G105" i="7" s="1"/>
  <c r="L105" i="5"/>
  <c r="M105" i="5"/>
  <c r="I105" i="7" s="1"/>
  <c r="N105" i="5"/>
  <c r="J105" i="7" s="1"/>
  <c r="O105" i="5"/>
  <c r="K111" i="8" l="1"/>
  <c r="J111" i="8"/>
  <c r="I111" i="8"/>
  <c r="H111" i="8"/>
  <c r="G111" i="8"/>
  <c r="F111" i="8"/>
  <c r="E111" i="8"/>
  <c r="D111" i="8"/>
  <c r="E110" i="8"/>
  <c r="J110" i="8"/>
  <c r="H110" i="8"/>
  <c r="I110" i="8"/>
  <c r="G110" i="8"/>
  <c r="F110" i="8"/>
  <c r="K110" i="8"/>
  <c r="D110" i="8"/>
  <c r="K124" i="8"/>
  <c r="J124" i="8"/>
  <c r="I124" i="8"/>
  <c r="H124" i="8"/>
  <c r="G124" i="8"/>
  <c r="F124" i="8"/>
  <c r="E124" i="8"/>
  <c r="D124" i="8"/>
  <c r="J123" i="8"/>
  <c r="H123" i="8"/>
  <c r="K123" i="8"/>
  <c r="I123" i="8"/>
  <c r="G123" i="8"/>
  <c r="F123" i="8"/>
  <c r="E123" i="8"/>
  <c r="D123" i="8"/>
  <c r="K137" i="8"/>
  <c r="J137" i="8"/>
  <c r="I137" i="8"/>
  <c r="H137" i="8"/>
  <c r="E137" i="8"/>
  <c r="G137" i="8"/>
  <c r="F137" i="8"/>
  <c r="D137" i="8"/>
  <c r="K136" i="8"/>
  <c r="H136" i="8"/>
  <c r="J136" i="8"/>
  <c r="I136" i="8"/>
  <c r="G136" i="8"/>
  <c r="E136" i="8"/>
  <c r="F136" i="8"/>
  <c r="D136" i="8"/>
  <c r="F176" i="8"/>
  <c r="E176" i="8"/>
  <c r="G176" i="8"/>
  <c r="D176" i="8"/>
  <c r="K176" i="8"/>
  <c r="J176" i="8"/>
  <c r="I176" i="8"/>
  <c r="H176" i="8"/>
  <c r="F175" i="8"/>
  <c r="E175" i="8"/>
  <c r="J175" i="8"/>
  <c r="D175" i="8"/>
  <c r="K175" i="8"/>
  <c r="I175" i="8"/>
  <c r="H175" i="8"/>
  <c r="G175" i="8"/>
  <c r="K102" i="8"/>
  <c r="J102" i="8"/>
  <c r="I102" i="8"/>
  <c r="H102" i="8"/>
  <c r="G102" i="8"/>
  <c r="F102" i="8"/>
  <c r="E102" i="8"/>
  <c r="M102" i="8" s="1"/>
  <c r="D102" i="8"/>
  <c r="J101" i="8"/>
  <c r="H101" i="8"/>
  <c r="K101" i="8"/>
  <c r="I101" i="8"/>
  <c r="G101" i="8"/>
  <c r="F101" i="8"/>
  <c r="E101" i="8"/>
  <c r="M101" i="8" s="1"/>
  <c r="D101" i="8"/>
  <c r="F167" i="8"/>
  <c r="E167" i="8"/>
  <c r="K167" i="8"/>
  <c r="J167" i="8"/>
  <c r="I167" i="8"/>
  <c r="H167" i="8"/>
  <c r="G167" i="8"/>
  <c r="D167" i="8"/>
  <c r="F166" i="8"/>
  <c r="E166" i="8"/>
  <c r="I166" i="8"/>
  <c r="D166" i="8"/>
  <c r="H166" i="8"/>
  <c r="G166" i="8"/>
  <c r="K166" i="8"/>
  <c r="J166" i="8"/>
  <c r="J257" i="8"/>
  <c r="E257" i="8"/>
  <c r="G257" i="8"/>
  <c r="F257" i="8"/>
  <c r="K257" i="8"/>
  <c r="I257" i="8"/>
  <c r="H257" i="8"/>
  <c r="D257" i="8"/>
  <c r="K141" i="8"/>
  <c r="H141" i="8"/>
  <c r="J141" i="8"/>
  <c r="I141" i="8"/>
  <c r="G141" i="8"/>
  <c r="F141" i="8"/>
  <c r="E141" i="8"/>
  <c r="D141" i="8"/>
  <c r="K140" i="8"/>
  <c r="J140" i="8"/>
  <c r="H140" i="8"/>
  <c r="I140" i="8"/>
  <c r="G140" i="8"/>
  <c r="F140" i="8"/>
  <c r="E140" i="8"/>
  <c r="D140" i="8"/>
  <c r="J206" i="8"/>
  <c r="E206" i="8"/>
  <c r="I206" i="8"/>
  <c r="H206" i="8"/>
  <c r="K206" i="8"/>
  <c r="G206" i="8"/>
  <c r="F206" i="8"/>
  <c r="D206" i="8"/>
  <c r="J205" i="8"/>
  <c r="E205" i="8"/>
  <c r="G205" i="8"/>
  <c r="F205" i="8"/>
  <c r="D205" i="8"/>
  <c r="K205" i="8"/>
  <c r="I205" i="8"/>
  <c r="H205" i="8"/>
  <c r="J228" i="8"/>
  <c r="E228" i="8"/>
  <c r="D228" i="8"/>
  <c r="K228" i="8"/>
  <c r="I228" i="8"/>
  <c r="H228" i="8"/>
  <c r="G228" i="8"/>
  <c r="F228" i="8"/>
  <c r="E227" i="8"/>
  <c r="K227" i="8"/>
  <c r="F227" i="8"/>
  <c r="D227" i="8"/>
  <c r="I227" i="8"/>
  <c r="H227" i="8"/>
  <c r="G227" i="8"/>
  <c r="J227" i="8"/>
  <c r="J258" i="8"/>
  <c r="E258" i="8"/>
  <c r="I258" i="8"/>
  <c r="H258" i="8"/>
  <c r="F258" i="8"/>
  <c r="K258" i="8"/>
  <c r="G258" i="8"/>
  <c r="D258" i="8"/>
  <c r="F150" i="8"/>
  <c r="E150" i="8"/>
  <c r="G150" i="8"/>
  <c r="D150" i="8"/>
  <c r="K150" i="8"/>
  <c r="J150" i="8"/>
  <c r="I150" i="8"/>
  <c r="H150" i="8"/>
  <c r="F149" i="8"/>
  <c r="E149" i="8"/>
  <c r="K149" i="8"/>
  <c r="J149" i="8"/>
  <c r="I149" i="8"/>
  <c r="H149" i="8"/>
  <c r="G149" i="8"/>
  <c r="D149" i="8"/>
  <c r="F180" i="8"/>
  <c r="E180" i="8"/>
  <c r="K180" i="8"/>
  <c r="H180" i="8"/>
  <c r="J180" i="8"/>
  <c r="I180" i="8"/>
  <c r="G180" i="8"/>
  <c r="D180" i="8"/>
  <c r="F179" i="8"/>
  <c r="E179" i="8"/>
  <c r="I179" i="8"/>
  <c r="H179" i="8"/>
  <c r="D179" i="8"/>
  <c r="G179" i="8"/>
  <c r="K179" i="8"/>
  <c r="J179" i="8"/>
  <c r="J215" i="8"/>
  <c r="E215" i="8"/>
  <c r="D215" i="8"/>
  <c r="I215" i="8"/>
  <c r="K215" i="8"/>
  <c r="H215" i="8"/>
  <c r="G215" i="8"/>
  <c r="F215" i="8"/>
  <c r="E214" i="8"/>
  <c r="K214" i="8"/>
  <c r="H214" i="8"/>
  <c r="G214" i="8"/>
  <c r="D214" i="8"/>
  <c r="F214" i="8"/>
  <c r="J214" i="8"/>
  <c r="I214" i="8"/>
  <c r="F163" i="8"/>
  <c r="E163" i="8"/>
  <c r="G163" i="8"/>
  <c r="D163" i="8"/>
  <c r="K163" i="8"/>
  <c r="J163" i="8"/>
  <c r="I163" i="8"/>
  <c r="H163" i="8"/>
  <c r="F162" i="8"/>
  <c r="E162" i="8"/>
  <c r="J162" i="8"/>
  <c r="K162" i="8"/>
  <c r="I162" i="8"/>
  <c r="D162" i="8"/>
  <c r="H162" i="8"/>
  <c r="G162" i="8"/>
  <c r="K98" i="8"/>
  <c r="J98" i="8"/>
  <c r="H98" i="8"/>
  <c r="I98" i="8"/>
  <c r="G98" i="8"/>
  <c r="F98" i="8"/>
  <c r="E98" i="8"/>
  <c r="D98" i="8"/>
  <c r="K97" i="8"/>
  <c r="J97" i="8"/>
  <c r="I97" i="8"/>
  <c r="H97" i="8"/>
  <c r="G97" i="8"/>
  <c r="D97" i="8"/>
  <c r="F97" i="8"/>
  <c r="E97" i="8"/>
  <c r="F189" i="8"/>
  <c r="E189" i="8"/>
  <c r="G189" i="8"/>
  <c r="D189" i="8"/>
  <c r="K189" i="8"/>
  <c r="J189" i="8"/>
  <c r="I189" i="8"/>
  <c r="H189" i="8"/>
  <c r="E188" i="8"/>
  <c r="K188" i="8"/>
  <c r="J188" i="8"/>
  <c r="I188" i="8"/>
  <c r="G188" i="8"/>
  <c r="F188" i="8"/>
  <c r="H188" i="8"/>
  <c r="D188" i="8"/>
  <c r="F202" i="8"/>
  <c r="E202" i="8"/>
  <c r="G202" i="8"/>
  <c r="D202" i="8"/>
  <c r="K202" i="8"/>
  <c r="J202" i="8"/>
  <c r="I202" i="8"/>
  <c r="H202" i="8"/>
  <c r="F201" i="8"/>
  <c r="E201" i="8"/>
  <c r="K201" i="8"/>
  <c r="J201" i="8"/>
  <c r="I201" i="8"/>
  <c r="H201" i="8"/>
  <c r="D201" i="8"/>
  <c r="G201" i="8"/>
  <c r="S102" i="8"/>
  <c r="N102" i="8"/>
  <c r="O102" i="8"/>
  <c r="P102" i="8"/>
  <c r="R102" i="8"/>
  <c r="Q102" i="8"/>
  <c r="N101" i="8"/>
  <c r="O101" i="8"/>
  <c r="P101" i="8"/>
  <c r="Q101" i="8"/>
  <c r="R101" i="8"/>
  <c r="S101" i="8"/>
  <c r="M247" i="7"/>
  <c r="N247" i="7" s="1"/>
  <c r="O247" i="7" s="1"/>
  <c r="P247" i="7" s="1"/>
  <c r="Q247" i="7" s="1"/>
  <c r="R247" i="7" s="1"/>
  <c r="S247" i="7" s="1"/>
  <c r="T247" i="7" s="1"/>
  <c r="N244" i="8"/>
  <c r="O244" i="8"/>
  <c r="P244" i="8"/>
  <c r="S244" i="8"/>
  <c r="Q244" i="8"/>
  <c r="R244" i="8"/>
  <c r="M244" i="8"/>
  <c r="N245" i="8"/>
  <c r="O245" i="8"/>
  <c r="P245" i="8"/>
  <c r="Q245" i="8"/>
  <c r="R245" i="8"/>
  <c r="S245" i="8"/>
  <c r="M245" i="8"/>
  <c r="N241" i="8"/>
  <c r="P241" i="8"/>
  <c r="Q241" i="8"/>
  <c r="M241" i="8"/>
  <c r="R241" i="8"/>
  <c r="O241" i="8"/>
  <c r="S241" i="8"/>
  <c r="O266" i="8"/>
  <c r="Q266" i="8"/>
  <c r="S266" i="8"/>
  <c r="P266" i="8"/>
  <c r="M266" i="8"/>
  <c r="N266" i="8"/>
  <c r="R266" i="8"/>
  <c r="N322" i="8"/>
  <c r="O322" i="8"/>
  <c r="P322" i="8"/>
  <c r="Q322" i="8"/>
  <c r="R322" i="8"/>
  <c r="S322" i="8"/>
  <c r="M322" i="8"/>
  <c r="N254" i="8"/>
  <c r="O254" i="8"/>
  <c r="P254" i="8"/>
  <c r="M254" i="8"/>
  <c r="Q254" i="8"/>
  <c r="P267" i="8"/>
  <c r="R267" i="8"/>
  <c r="M267" i="8"/>
  <c r="N267" i="8"/>
  <c r="O267" i="8"/>
  <c r="Q267" i="8"/>
  <c r="S267" i="8"/>
  <c r="S240" i="8"/>
  <c r="M240" i="8"/>
  <c r="O240" i="8"/>
  <c r="P240" i="8"/>
  <c r="N240" i="8"/>
  <c r="Q240" i="8"/>
  <c r="R240" i="8"/>
  <c r="P323" i="8"/>
  <c r="Q323" i="8"/>
  <c r="R323" i="8"/>
  <c r="S323" i="8"/>
  <c r="M323" i="8"/>
  <c r="N323" i="8"/>
  <c r="O323" i="8"/>
  <c r="Q279" i="8"/>
  <c r="R279" i="8"/>
  <c r="S279" i="8"/>
  <c r="M279" i="8"/>
  <c r="O279" i="8"/>
  <c r="P279" i="8"/>
  <c r="N279" i="8"/>
  <c r="Q253" i="8"/>
  <c r="M253" i="8"/>
  <c r="N253" i="8"/>
  <c r="O253" i="8"/>
  <c r="P253" i="8"/>
  <c r="Q280" i="8"/>
  <c r="R280" i="8"/>
  <c r="S280" i="8"/>
  <c r="M280" i="8"/>
  <c r="N280" i="8"/>
  <c r="O280" i="8"/>
  <c r="P280" i="8"/>
  <c r="N326" i="7"/>
  <c r="O326" i="7" s="1"/>
  <c r="P326" i="7" s="1"/>
  <c r="Q326" i="7" s="1"/>
  <c r="R326" i="7" s="1"/>
  <c r="S326" i="7" s="1"/>
  <c r="T326" i="7" s="1"/>
  <c r="M265" i="7"/>
  <c r="N265" i="7" s="1"/>
  <c r="O265" i="7" s="1"/>
  <c r="P265" i="7" s="1"/>
  <c r="Q265" i="7" s="1"/>
  <c r="R265" i="7" s="1"/>
  <c r="S265" i="7" s="1"/>
  <c r="T265" i="7" s="1"/>
  <c r="M274" i="7"/>
  <c r="U274" i="7" s="1"/>
  <c r="V274" i="7" s="1"/>
  <c r="W274" i="7" s="1"/>
  <c r="X274" i="7" s="1"/>
  <c r="Y274" i="7" s="1"/>
  <c r="Z274" i="7" s="1"/>
  <c r="AA274" i="7" s="1"/>
  <c r="AB274" i="7" s="1"/>
  <c r="W316" i="7"/>
  <c r="O360" i="7"/>
  <c r="W329" i="7"/>
  <c r="O334" i="7"/>
  <c r="O303" i="7"/>
  <c r="W355" i="7"/>
  <c r="O355" i="7"/>
  <c r="O308" i="7"/>
  <c r="O347" i="7"/>
  <c r="O316" i="7"/>
  <c r="W342" i="7"/>
  <c r="W321" i="7"/>
  <c r="W347" i="7"/>
  <c r="O329" i="7"/>
  <c r="O321" i="7"/>
  <c r="U317" i="7"/>
  <c r="V317" i="7" s="1"/>
  <c r="W317" i="7" s="1"/>
  <c r="X317" i="7" s="1"/>
  <c r="Y317" i="7" s="1"/>
  <c r="Z317" i="7" s="1"/>
  <c r="AA317" i="7" s="1"/>
  <c r="AB317" i="7" s="1"/>
  <c r="N363" i="7"/>
  <c r="O363" i="7" s="1"/>
  <c r="P363" i="7" s="1"/>
  <c r="Q363" i="7" s="1"/>
  <c r="R363" i="7" s="1"/>
  <c r="S363" i="7" s="1"/>
  <c r="T363" i="7" s="1"/>
  <c r="N351" i="7"/>
  <c r="O351" i="7" s="1"/>
  <c r="P351" i="7" s="1"/>
  <c r="Q351" i="7" s="1"/>
  <c r="R351" i="7" s="1"/>
  <c r="S351" i="7" s="1"/>
  <c r="T351" i="7" s="1"/>
  <c r="M241" i="7"/>
  <c r="N241" i="7" s="1"/>
  <c r="O241" i="7" s="1"/>
  <c r="P241" i="7" s="1"/>
  <c r="Q241" i="7" s="1"/>
  <c r="R241" i="7" s="1"/>
  <c r="S241" i="7" s="1"/>
  <c r="T241" i="7" s="1"/>
  <c r="U332" i="7"/>
  <c r="V332" i="7" s="1"/>
  <c r="W332" i="7" s="1"/>
  <c r="X332" i="7" s="1"/>
  <c r="Y332" i="7" s="1"/>
  <c r="Z332" i="7" s="1"/>
  <c r="AA332" i="7" s="1"/>
  <c r="AB332" i="7" s="1"/>
  <c r="N350" i="7"/>
  <c r="O350" i="7" s="1"/>
  <c r="P350" i="7" s="1"/>
  <c r="Q350" i="7" s="1"/>
  <c r="R350" i="7" s="1"/>
  <c r="S350" i="7" s="1"/>
  <c r="T350" i="7" s="1"/>
  <c r="M248" i="7"/>
  <c r="N248" i="7" s="1"/>
  <c r="O248" i="7" s="1"/>
  <c r="P248" i="7" s="1"/>
  <c r="Q248" i="7" s="1"/>
  <c r="R248" i="7" s="1"/>
  <c r="S248" i="7" s="1"/>
  <c r="T248" i="7" s="1"/>
  <c r="U306" i="7"/>
  <c r="V306" i="7" s="1"/>
  <c r="W306" i="7" s="1"/>
  <c r="X306" i="7" s="1"/>
  <c r="Y306" i="7" s="1"/>
  <c r="Z306" i="7" s="1"/>
  <c r="AA306" i="7" s="1"/>
  <c r="AB306" i="7" s="1"/>
  <c r="M239" i="7"/>
  <c r="U239" i="7" s="1"/>
  <c r="V239" i="7" s="1"/>
  <c r="W239" i="7" s="1"/>
  <c r="X239" i="7" s="1"/>
  <c r="Y239" i="7" s="1"/>
  <c r="Z239" i="7" s="1"/>
  <c r="AA239" i="7" s="1"/>
  <c r="AB239" i="7" s="1"/>
  <c r="U312" i="7"/>
  <c r="V312" i="7" s="1"/>
  <c r="W312" i="7" s="1"/>
  <c r="X312" i="7" s="1"/>
  <c r="Y312" i="7" s="1"/>
  <c r="Z312" i="7" s="1"/>
  <c r="AA312" i="7" s="1"/>
  <c r="AB312" i="7" s="1"/>
  <c r="I102" i="7"/>
  <c r="O315" i="7"/>
  <c r="O327" i="7"/>
  <c r="O359" i="7"/>
  <c r="W346" i="7"/>
  <c r="O328" i="7"/>
  <c r="O301" i="7"/>
  <c r="O333" i="7"/>
  <c r="O302" i="7"/>
  <c r="O341" i="7"/>
  <c r="O307" i="7"/>
  <c r="W340" i="7"/>
  <c r="W333" i="7"/>
  <c r="O314" i="7"/>
  <c r="W354" i="7"/>
  <c r="O320" i="7"/>
  <c r="O346" i="7"/>
  <c r="W302" i="7"/>
  <c r="O353" i="7"/>
  <c r="P354" i="7"/>
  <c r="H102" i="7"/>
  <c r="H96" i="7"/>
  <c r="H104" i="7"/>
  <c r="H98" i="7"/>
  <c r="H228" i="7"/>
  <c r="H105" i="7"/>
  <c r="H103" i="7"/>
  <c r="U365" i="7"/>
  <c r="V365" i="7" s="1"/>
  <c r="W365" i="7" s="1"/>
  <c r="X365" i="7" s="1"/>
  <c r="Y365" i="7" s="1"/>
  <c r="Z365" i="7" s="1"/>
  <c r="AA365" i="7" s="1"/>
  <c r="AB365" i="7" s="1"/>
  <c r="M273" i="7"/>
  <c r="N273" i="7" s="1"/>
  <c r="O273" i="7" s="1"/>
  <c r="P273" i="7" s="1"/>
  <c r="Q273" i="7" s="1"/>
  <c r="R273" i="7" s="1"/>
  <c r="S273" i="7" s="1"/>
  <c r="T273" i="7" s="1"/>
  <c r="M278" i="7"/>
  <c r="N278" i="7" s="1"/>
  <c r="O278" i="7" s="1"/>
  <c r="P278" i="7" s="1"/>
  <c r="Q278" i="7" s="1"/>
  <c r="R278" i="7" s="1"/>
  <c r="S278" i="7" s="1"/>
  <c r="T278" i="7" s="1"/>
  <c r="M280" i="7"/>
  <c r="U280" i="7" s="1"/>
  <c r="V280" i="7" s="1"/>
  <c r="W280" i="7" s="1"/>
  <c r="X280" i="7" s="1"/>
  <c r="Y280" i="7" s="1"/>
  <c r="Z280" i="7" s="1"/>
  <c r="AA280" i="7" s="1"/>
  <c r="AB280" i="7" s="1"/>
  <c r="M285" i="7"/>
  <c r="N285" i="7" s="1"/>
  <c r="O285" i="7" s="1"/>
  <c r="P285" i="7" s="1"/>
  <c r="Q285" i="7" s="1"/>
  <c r="R285" i="7" s="1"/>
  <c r="S285" i="7" s="1"/>
  <c r="T285" i="7" s="1"/>
  <c r="U364" i="7"/>
  <c r="V364" i="7" s="1"/>
  <c r="W364" i="7" s="1"/>
  <c r="X364" i="7" s="1"/>
  <c r="Y364" i="7" s="1"/>
  <c r="Z364" i="7" s="1"/>
  <c r="AA364" i="7" s="1"/>
  <c r="AB364" i="7" s="1"/>
  <c r="U304" i="7"/>
  <c r="V304" i="7" s="1"/>
  <c r="W304" i="7" s="1"/>
  <c r="X304" i="7" s="1"/>
  <c r="Y304" i="7" s="1"/>
  <c r="Z304" i="7" s="1"/>
  <c r="AA304" i="7" s="1"/>
  <c r="AB304" i="7" s="1"/>
  <c r="U319" i="7"/>
  <c r="V319" i="7" s="1"/>
  <c r="W319" i="7" s="1"/>
  <c r="X319" i="7" s="1"/>
  <c r="Y319" i="7" s="1"/>
  <c r="Z319" i="7" s="1"/>
  <c r="AA319" i="7" s="1"/>
  <c r="AB319" i="7" s="1"/>
  <c r="U327" i="7"/>
  <c r="V327" i="7" s="1"/>
  <c r="M261" i="7"/>
  <c r="N261" i="7" s="1"/>
  <c r="O261" i="7" s="1"/>
  <c r="P261" i="7" s="1"/>
  <c r="Q261" i="7" s="1"/>
  <c r="R261" i="7" s="1"/>
  <c r="S261" i="7" s="1"/>
  <c r="T261" i="7" s="1"/>
  <c r="U337" i="7"/>
  <c r="V337" i="7" s="1"/>
  <c r="W337" i="7" s="1"/>
  <c r="X337" i="7" s="1"/>
  <c r="Y337" i="7" s="1"/>
  <c r="Z337" i="7" s="1"/>
  <c r="AA337" i="7" s="1"/>
  <c r="AB337" i="7" s="1"/>
  <c r="M272" i="7"/>
  <c r="U272" i="7" s="1"/>
  <c r="V272" i="7" s="1"/>
  <c r="W272" i="7" s="1"/>
  <c r="X272" i="7" s="1"/>
  <c r="Y272" i="7" s="1"/>
  <c r="Z272" i="7" s="1"/>
  <c r="AA272" i="7" s="1"/>
  <c r="AB272" i="7" s="1"/>
  <c r="U343" i="7"/>
  <c r="V343" i="7" s="1"/>
  <c r="W343" i="7" s="1"/>
  <c r="X343" i="7" s="1"/>
  <c r="Y343" i="7" s="1"/>
  <c r="Z343" i="7" s="1"/>
  <c r="AA343" i="7" s="1"/>
  <c r="AB343" i="7" s="1"/>
  <c r="U338" i="7"/>
  <c r="V338" i="7" s="1"/>
  <c r="W338" i="7" s="1"/>
  <c r="X338" i="7" s="1"/>
  <c r="Y338" i="7" s="1"/>
  <c r="Z338" i="7" s="1"/>
  <c r="AA338" i="7" s="1"/>
  <c r="AB338" i="7" s="1"/>
  <c r="U361" i="7"/>
  <c r="V361" i="7" s="1"/>
  <c r="W361" i="7" s="1"/>
  <c r="X361" i="7" s="1"/>
  <c r="Y361" i="7" s="1"/>
  <c r="Z361" i="7" s="1"/>
  <c r="AA361" i="7" s="1"/>
  <c r="AB361" i="7" s="1"/>
  <c r="U328" i="7"/>
  <c r="V328" i="7" s="1"/>
  <c r="M252" i="7"/>
  <c r="U252" i="7" s="1"/>
  <c r="V252" i="7" s="1"/>
  <c r="W252" i="7" s="1"/>
  <c r="X252" i="7" s="1"/>
  <c r="Y252" i="7" s="1"/>
  <c r="Z252" i="7" s="1"/>
  <c r="AA252" i="7" s="1"/>
  <c r="AB252" i="7" s="1"/>
  <c r="U353" i="7"/>
  <c r="V353" i="7" s="1"/>
  <c r="H111" i="7"/>
  <c r="H124" i="7"/>
  <c r="H135" i="7"/>
  <c r="H189" i="7"/>
  <c r="H258" i="7"/>
  <c r="M258" i="7" s="1"/>
  <c r="N258" i="7" s="1"/>
  <c r="O258" i="7" s="1"/>
  <c r="P258" i="7" s="1"/>
  <c r="Q258" i="7" s="1"/>
  <c r="R258" i="7" s="1"/>
  <c r="S258" i="7" s="1"/>
  <c r="T258" i="7" s="1"/>
  <c r="H163" i="7"/>
  <c r="H187" i="7"/>
  <c r="H137" i="7"/>
  <c r="H176" i="7"/>
  <c r="H200" i="7"/>
  <c r="H109" i="7"/>
  <c r="H170" i="7"/>
  <c r="H169" i="7"/>
  <c r="H168" i="7"/>
  <c r="H167" i="7"/>
  <c r="H174" i="7"/>
  <c r="H202" i="7"/>
  <c r="H222" i="7"/>
  <c r="H221" i="7"/>
  <c r="H220" i="7"/>
  <c r="H213" i="7"/>
  <c r="H215" i="7"/>
  <c r="U330" i="7"/>
  <c r="V330" i="7" s="1"/>
  <c r="W330" i="7" s="1"/>
  <c r="X330" i="7" s="1"/>
  <c r="Y330" i="7" s="1"/>
  <c r="Z330" i="7" s="1"/>
  <c r="AA330" i="7" s="1"/>
  <c r="AB330" i="7" s="1"/>
  <c r="H118" i="7"/>
  <c r="H117" i="7"/>
  <c r="H116" i="7"/>
  <c r="H131" i="7"/>
  <c r="H130" i="7"/>
  <c r="H129" i="7"/>
  <c r="H144" i="7"/>
  <c r="H143" i="7"/>
  <c r="H142" i="7"/>
  <c r="H141" i="7"/>
  <c r="H157" i="7"/>
  <c r="H156" i="7"/>
  <c r="H155" i="7"/>
  <c r="H148" i="7"/>
  <c r="H196" i="7"/>
  <c r="H195" i="7"/>
  <c r="H194" i="7"/>
  <c r="H209" i="7"/>
  <c r="H208" i="7"/>
  <c r="H207" i="7"/>
  <c r="H206" i="7"/>
  <c r="H257" i="7"/>
  <c r="M257" i="7" s="1"/>
  <c r="N257" i="7" s="1"/>
  <c r="O257" i="7" s="1"/>
  <c r="P257" i="7" s="1"/>
  <c r="Q257" i="7" s="1"/>
  <c r="R257" i="7" s="1"/>
  <c r="S257" i="7" s="1"/>
  <c r="T257" i="7" s="1"/>
  <c r="U314" i="7"/>
  <c r="V314" i="7" s="1"/>
  <c r="H122" i="7"/>
  <c r="H150" i="7"/>
  <c r="H161" i="7"/>
  <c r="H180" i="7"/>
  <c r="H181" i="7"/>
  <c r="H182" i="7"/>
  <c r="H183" i="7"/>
  <c r="M267" i="7"/>
  <c r="N267" i="7" s="1"/>
  <c r="O267" i="7" s="1"/>
  <c r="P267" i="7" s="1"/>
  <c r="Q267" i="7" s="1"/>
  <c r="R267" i="7" s="1"/>
  <c r="S267" i="7" s="1"/>
  <c r="T267" i="7" s="1"/>
  <c r="U309" i="7"/>
  <c r="V309" i="7" s="1"/>
  <c r="W309" i="7" s="1"/>
  <c r="X309" i="7" s="1"/>
  <c r="Y309" i="7" s="1"/>
  <c r="Z309" i="7" s="1"/>
  <c r="AA309" i="7" s="1"/>
  <c r="AB309" i="7" s="1"/>
  <c r="U339" i="7"/>
  <c r="V339" i="7" s="1"/>
  <c r="W339" i="7" s="1"/>
  <c r="X339" i="7" s="1"/>
  <c r="Y339" i="7" s="1"/>
  <c r="Z339" i="7" s="1"/>
  <c r="AA339" i="7" s="1"/>
  <c r="AB339" i="7" s="1"/>
  <c r="U324" i="7"/>
  <c r="V324" i="7" s="1"/>
  <c r="W324" i="7" s="1"/>
  <c r="X324" i="7" s="1"/>
  <c r="Y324" i="7" s="1"/>
  <c r="Z324" i="7" s="1"/>
  <c r="AA324" i="7" s="1"/>
  <c r="AB324" i="7" s="1"/>
  <c r="U360" i="7"/>
  <c r="V360" i="7" s="1"/>
  <c r="U307" i="7"/>
  <c r="V307" i="7" s="1"/>
  <c r="U359" i="7"/>
  <c r="V359" i="7" s="1"/>
  <c r="U325" i="7"/>
  <c r="V325" i="7" s="1"/>
  <c r="W325" i="7" s="1"/>
  <c r="X325" i="7" s="1"/>
  <c r="Y325" i="7" s="1"/>
  <c r="Z325" i="7" s="1"/>
  <c r="AA325" i="7" s="1"/>
  <c r="AB325" i="7" s="1"/>
  <c r="U320" i="7"/>
  <c r="V320" i="7" s="1"/>
  <c r="U341" i="7"/>
  <c r="V341" i="7" s="1"/>
  <c r="M250" i="7"/>
  <c r="N250" i="7" s="1"/>
  <c r="M242" i="7"/>
  <c r="N242" i="7" s="1"/>
  <c r="M237" i="7"/>
  <c r="N237" i="7" s="1"/>
  <c r="M255" i="7"/>
  <c r="N255" i="7" s="1"/>
  <c r="M256" i="7"/>
  <c r="N256" i="7" s="1"/>
  <c r="M249" i="7"/>
  <c r="N249" i="7" s="1"/>
  <c r="M268" i="7"/>
  <c r="N268" i="7" s="1"/>
  <c r="M263" i="7"/>
  <c r="U263" i="7" s="1"/>
  <c r="V263" i="7" s="1"/>
  <c r="M262" i="7"/>
  <c r="N262" i="7" s="1"/>
  <c r="N340" i="7"/>
  <c r="U301" i="7"/>
  <c r="V301" i="7" s="1"/>
  <c r="N294" i="7"/>
  <c r="M289" i="7"/>
  <c r="N289" i="7" s="1"/>
  <c r="M288" i="7"/>
  <c r="N288" i="7" s="1"/>
  <c r="M295" i="7"/>
  <c r="U295" i="7" s="1"/>
  <c r="V295" i="7" s="1"/>
  <c r="N345" i="7"/>
  <c r="O345" i="7" s="1"/>
  <c r="P345" i="7" s="1"/>
  <c r="Q345" i="7" s="1"/>
  <c r="R345" i="7" s="1"/>
  <c r="S345" i="7" s="1"/>
  <c r="T345" i="7" s="1"/>
  <c r="M270" i="7"/>
  <c r="U270" i="7" s="1"/>
  <c r="V270" i="7" s="1"/>
  <c r="W270" i="7" s="1"/>
  <c r="X270" i="7" s="1"/>
  <c r="Y270" i="7" s="1"/>
  <c r="Z270" i="7" s="1"/>
  <c r="AA270" i="7" s="1"/>
  <c r="AB270" i="7" s="1"/>
  <c r="N342" i="7"/>
  <c r="M283" i="7"/>
  <c r="U283" i="7" s="1"/>
  <c r="V283" i="7" s="1"/>
  <c r="W283" i="7" s="1"/>
  <c r="X283" i="7" s="1"/>
  <c r="Y283" i="7" s="1"/>
  <c r="Z283" i="7" s="1"/>
  <c r="AA283" i="7" s="1"/>
  <c r="AB283" i="7" s="1"/>
  <c r="N264" i="7"/>
  <c r="N238" i="7"/>
  <c r="N299" i="7"/>
  <c r="U336" i="7"/>
  <c r="V336" i="7" s="1"/>
  <c r="W336" i="7" s="1"/>
  <c r="X336" i="7" s="1"/>
  <c r="Y336" i="7" s="1"/>
  <c r="Z336" i="7" s="1"/>
  <c r="AA336" i="7" s="1"/>
  <c r="AB336" i="7" s="1"/>
  <c r="N323" i="7"/>
  <c r="O323" i="7" s="1"/>
  <c r="P323" i="7" s="1"/>
  <c r="Q323" i="7" s="1"/>
  <c r="R323" i="7" s="1"/>
  <c r="S323" i="7" s="1"/>
  <c r="T323" i="7" s="1"/>
  <c r="M298" i="7"/>
  <c r="N298" i="7" s="1"/>
  <c r="M259" i="7"/>
  <c r="N259" i="7" s="1"/>
  <c r="O259" i="7" s="1"/>
  <c r="P259" i="7" s="1"/>
  <c r="Q259" i="7" s="1"/>
  <c r="R259" i="7" s="1"/>
  <c r="S259" i="7" s="1"/>
  <c r="T259" i="7" s="1"/>
  <c r="M260" i="7"/>
  <c r="N260" i="7" s="1"/>
  <c r="O260" i="7" s="1"/>
  <c r="P260" i="7" s="1"/>
  <c r="Q260" i="7" s="1"/>
  <c r="R260" i="7" s="1"/>
  <c r="S260" i="7" s="1"/>
  <c r="T260" i="7" s="1"/>
  <c r="N279" i="7"/>
  <c r="O279" i="7" s="1"/>
  <c r="P279" i="7" s="1"/>
  <c r="Q279" i="7" s="1"/>
  <c r="R279" i="7" s="1"/>
  <c r="S279" i="7" s="1"/>
  <c r="T279" i="7" s="1"/>
  <c r="N300" i="7"/>
  <c r="U362" i="7"/>
  <c r="V362" i="7" s="1"/>
  <c r="W362" i="7" s="1"/>
  <c r="X362" i="7" s="1"/>
  <c r="Y362" i="7" s="1"/>
  <c r="Z362" i="7" s="1"/>
  <c r="AA362" i="7" s="1"/>
  <c r="AB362" i="7" s="1"/>
  <c r="N310" i="7"/>
  <c r="O310" i="7" s="1"/>
  <c r="P310" i="7" s="1"/>
  <c r="Q310" i="7" s="1"/>
  <c r="R310" i="7" s="1"/>
  <c r="S310" i="7" s="1"/>
  <c r="T310" i="7" s="1"/>
  <c r="M254" i="7"/>
  <c r="N254" i="7" s="1"/>
  <c r="O254" i="7" s="1"/>
  <c r="P254" i="7" s="1"/>
  <c r="Q254" i="7" s="1"/>
  <c r="R254" i="7" s="1"/>
  <c r="S254" i="7" s="1"/>
  <c r="T254" i="7" s="1"/>
  <c r="M245" i="7"/>
  <c r="N245" i="7" s="1"/>
  <c r="O245" i="7" s="1"/>
  <c r="P245" i="7" s="1"/>
  <c r="Q245" i="7" s="1"/>
  <c r="R245" i="7" s="1"/>
  <c r="S245" i="7" s="1"/>
  <c r="T245" i="7" s="1"/>
  <c r="M293" i="7"/>
  <c r="N293" i="7" s="1"/>
  <c r="M287" i="7"/>
  <c r="U287" i="7" s="1"/>
  <c r="V287" i="7" s="1"/>
  <c r="W287" i="7" s="1"/>
  <c r="X287" i="7" s="1"/>
  <c r="Y287" i="7" s="1"/>
  <c r="Z287" i="7" s="1"/>
  <c r="AA287" i="7" s="1"/>
  <c r="AB287" i="7" s="1"/>
  <c r="M290" i="7"/>
  <c r="N290" i="7" s="1"/>
  <c r="M271" i="7"/>
  <c r="N271" i="7" s="1"/>
  <c r="O271" i="7" s="1"/>
  <c r="P271" i="7" s="1"/>
  <c r="Q271" i="7" s="1"/>
  <c r="R271" i="7" s="1"/>
  <c r="S271" i="7" s="1"/>
  <c r="T271" i="7" s="1"/>
  <c r="M297" i="7"/>
  <c r="N297" i="7" s="1"/>
  <c r="M284" i="7"/>
  <c r="N284" i="7" s="1"/>
  <c r="O284" i="7" s="1"/>
  <c r="P284" i="7" s="1"/>
  <c r="Q284" i="7" s="1"/>
  <c r="R284" i="7" s="1"/>
  <c r="S284" i="7" s="1"/>
  <c r="T284" i="7" s="1"/>
  <c r="M246" i="7"/>
  <c r="N246" i="7" s="1"/>
  <c r="O246" i="7" s="1"/>
  <c r="P246" i="7" s="1"/>
  <c r="Q246" i="7" s="1"/>
  <c r="R246" i="7" s="1"/>
  <c r="S246" i="7" s="1"/>
  <c r="T246" i="7" s="1"/>
  <c r="M286" i="7"/>
  <c r="N286" i="7" s="1"/>
  <c r="O286" i="7" s="1"/>
  <c r="P286" i="7" s="1"/>
  <c r="Q286" i="7" s="1"/>
  <c r="R286" i="7" s="1"/>
  <c r="S286" i="7" s="1"/>
  <c r="T286" i="7" s="1"/>
  <c r="M282" i="7"/>
  <c r="N282" i="7" s="1"/>
  <c r="M275" i="7"/>
  <c r="N275" i="7" s="1"/>
  <c r="U322" i="7"/>
  <c r="V322" i="7" s="1"/>
  <c r="W322" i="7" s="1"/>
  <c r="X322" i="7" s="1"/>
  <c r="Y322" i="7" s="1"/>
  <c r="Z322" i="7" s="1"/>
  <c r="AA322" i="7" s="1"/>
  <c r="AB322" i="7" s="1"/>
  <c r="N251" i="7"/>
  <c r="U303" i="7"/>
  <c r="V303" i="7" s="1"/>
  <c r="U311" i="7"/>
  <c r="V311" i="7" s="1"/>
  <c r="W311" i="7" s="1"/>
  <c r="X311" i="7" s="1"/>
  <c r="Y311" i="7" s="1"/>
  <c r="Z311" i="7" s="1"/>
  <c r="AA311" i="7" s="1"/>
  <c r="AB311" i="7" s="1"/>
  <c r="U318" i="7"/>
  <c r="V318" i="7" s="1"/>
  <c r="W318" i="7" s="1"/>
  <c r="X318" i="7" s="1"/>
  <c r="Y318" i="7" s="1"/>
  <c r="Z318" i="7" s="1"/>
  <c r="AA318" i="7" s="1"/>
  <c r="AB318" i="7" s="1"/>
  <c r="N291" i="7"/>
  <c r="N244" i="7"/>
  <c r="O244" i="7" s="1"/>
  <c r="P244" i="7" s="1"/>
  <c r="Q244" i="7" s="1"/>
  <c r="R244" i="7" s="1"/>
  <c r="S244" i="7" s="1"/>
  <c r="T244" i="7" s="1"/>
  <c r="U357" i="7"/>
  <c r="V357" i="7" s="1"/>
  <c r="W357" i="7" s="1"/>
  <c r="X357" i="7" s="1"/>
  <c r="Y357" i="7" s="1"/>
  <c r="Z357" i="7" s="1"/>
  <c r="AA357" i="7" s="1"/>
  <c r="AB357" i="7" s="1"/>
  <c r="N292" i="7"/>
  <c r="U331" i="7"/>
  <c r="V331" i="7" s="1"/>
  <c r="W331" i="7" s="1"/>
  <c r="X331" i="7" s="1"/>
  <c r="Y331" i="7" s="1"/>
  <c r="Z331" i="7" s="1"/>
  <c r="AA331" i="7" s="1"/>
  <c r="AB331" i="7" s="1"/>
  <c r="U358" i="7"/>
  <c r="V358" i="7" s="1"/>
  <c r="W358" i="7" s="1"/>
  <c r="X358" i="7" s="1"/>
  <c r="Y358" i="7" s="1"/>
  <c r="Z358" i="7" s="1"/>
  <c r="AA358" i="7" s="1"/>
  <c r="AB358" i="7" s="1"/>
  <c r="U356" i="7"/>
  <c r="V356" i="7" s="1"/>
  <c r="W356" i="7" s="1"/>
  <c r="X356" i="7" s="1"/>
  <c r="Y356" i="7" s="1"/>
  <c r="Z356" i="7" s="1"/>
  <c r="AA356" i="7" s="1"/>
  <c r="AB356" i="7" s="1"/>
  <c r="U240" i="7"/>
  <c r="V240" i="7" s="1"/>
  <c r="W240" i="7" s="1"/>
  <c r="X240" i="7" s="1"/>
  <c r="Y240" i="7" s="1"/>
  <c r="Z240" i="7" s="1"/>
  <c r="AA240" i="7" s="1"/>
  <c r="AB240" i="7" s="1"/>
  <c r="N296" i="7"/>
  <c r="N266" i="7"/>
  <c r="O266" i="7" s="1"/>
  <c r="P266" i="7" s="1"/>
  <c r="Q266" i="7" s="1"/>
  <c r="R266" i="7" s="1"/>
  <c r="S266" i="7" s="1"/>
  <c r="T266" i="7" s="1"/>
  <c r="U352" i="7"/>
  <c r="V352" i="7" s="1"/>
  <c r="W352" i="7" s="1"/>
  <c r="X352" i="7" s="1"/>
  <c r="Y352" i="7" s="1"/>
  <c r="Z352" i="7" s="1"/>
  <c r="AA352" i="7" s="1"/>
  <c r="AB352" i="7" s="1"/>
  <c r="N253" i="7"/>
  <c r="O253" i="7" s="1"/>
  <c r="P253" i="7" s="1"/>
  <c r="Q253" i="7" s="1"/>
  <c r="R253" i="7" s="1"/>
  <c r="S253" i="7" s="1"/>
  <c r="T253" i="7" s="1"/>
  <c r="U349" i="7"/>
  <c r="V349" i="7" s="1"/>
  <c r="W349" i="7" s="1"/>
  <c r="X349" i="7" s="1"/>
  <c r="Y349" i="7" s="1"/>
  <c r="Z349" i="7" s="1"/>
  <c r="AA349" i="7" s="1"/>
  <c r="AB349" i="7" s="1"/>
  <c r="U313" i="7"/>
  <c r="V313" i="7" s="1"/>
  <c r="W313" i="7" s="1"/>
  <c r="X313" i="7" s="1"/>
  <c r="Y313" i="7" s="1"/>
  <c r="Z313" i="7" s="1"/>
  <c r="AA313" i="7" s="1"/>
  <c r="AB313" i="7" s="1"/>
  <c r="N240" i="7"/>
  <c r="O240" i="7" s="1"/>
  <c r="P240" i="7" s="1"/>
  <c r="Q240" i="7" s="1"/>
  <c r="R240" i="7" s="1"/>
  <c r="S240" i="7" s="1"/>
  <c r="T240" i="7" s="1"/>
  <c r="N277" i="7"/>
  <c r="N269" i="7"/>
  <c r="N236" i="7"/>
  <c r="N281" i="7"/>
  <c r="U308" i="7"/>
  <c r="V308" i="7" s="1"/>
  <c r="U334" i="7"/>
  <c r="V334" i="7" s="1"/>
  <c r="U315" i="7"/>
  <c r="V315" i="7" s="1"/>
  <c r="N276" i="7"/>
  <c r="N243" i="7"/>
  <c r="J173" i="7"/>
  <c r="D173" i="7"/>
  <c r="H173" i="7"/>
  <c r="E173" i="7"/>
  <c r="F173" i="7"/>
  <c r="G173" i="7"/>
  <c r="I173" i="7"/>
  <c r="U238" i="7"/>
  <c r="V238" i="7" s="1"/>
  <c r="U248" i="7"/>
  <c r="V248" i="7" s="1"/>
  <c r="W248" i="7" s="1"/>
  <c r="X248" i="7" s="1"/>
  <c r="Y248" i="7" s="1"/>
  <c r="Z248" i="7" s="1"/>
  <c r="AA248" i="7" s="1"/>
  <c r="AB248" i="7" s="1"/>
  <c r="U265" i="7"/>
  <c r="V265" i="7" s="1"/>
  <c r="W265" i="7" s="1"/>
  <c r="X265" i="7" s="1"/>
  <c r="Y265" i="7" s="1"/>
  <c r="Z265" i="7" s="1"/>
  <c r="AA265" i="7" s="1"/>
  <c r="AB265" i="7" s="1"/>
  <c r="U279" i="7"/>
  <c r="V279" i="7" s="1"/>
  <c r="W279" i="7" s="1"/>
  <c r="X279" i="7" s="1"/>
  <c r="Y279" i="7" s="1"/>
  <c r="Z279" i="7" s="1"/>
  <c r="AA279" i="7" s="1"/>
  <c r="AB279" i="7" s="1"/>
  <c r="U299" i="7"/>
  <c r="V299" i="7" s="1"/>
  <c r="U264" i="7"/>
  <c r="V264" i="7" s="1"/>
  <c r="U294" i="7"/>
  <c r="V294" i="7" s="1"/>
  <c r="U300" i="7"/>
  <c r="V300" i="7" s="1"/>
  <c r="J219" i="7"/>
  <c r="J219" i="5"/>
  <c r="F219" i="7" s="1"/>
  <c r="K219" i="5"/>
  <c r="G219" i="7" s="1"/>
  <c r="I218" i="5"/>
  <c r="E218" i="7" s="1"/>
  <c r="L219" i="5"/>
  <c r="M219" i="5"/>
  <c r="I219" i="7" s="1"/>
  <c r="L218" i="5"/>
  <c r="H219" i="5"/>
  <c r="D219" i="7" s="1"/>
  <c r="I219" i="5"/>
  <c r="E219" i="7" s="1"/>
  <c r="J218" i="5"/>
  <c r="F218" i="7" s="1"/>
  <c r="H218" i="5"/>
  <c r="D218" i="7" s="1"/>
  <c r="K218" i="5"/>
  <c r="G218" i="7" s="1"/>
  <c r="M218" i="5"/>
  <c r="I218" i="7" s="1"/>
  <c r="J154" i="7"/>
  <c r="H154" i="5"/>
  <c r="D154" i="7" s="1"/>
  <c r="L154" i="5"/>
  <c r="M154" i="5"/>
  <c r="I154" i="7" s="1"/>
  <c r="I154" i="5"/>
  <c r="E154" i="7" s="1"/>
  <c r="H153" i="5"/>
  <c r="D153" i="7" s="1"/>
  <c r="J154" i="5"/>
  <c r="F154" i="7" s="1"/>
  <c r="K154" i="5"/>
  <c r="G154" i="7" s="1"/>
  <c r="L153" i="5"/>
  <c r="I153" i="5"/>
  <c r="E153" i="7" s="1"/>
  <c r="J153" i="5"/>
  <c r="F153" i="7" s="1"/>
  <c r="M153" i="5"/>
  <c r="I153" i="7" s="1"/>
  <c r="K153" i="5"/>
  <c r="G153" i="7" s="1"/>
  <c r="K178" i="7"/>
  <c r="K194" i="7"/>
  <c r="K186" i="7"/>
  <c r="M186" i="7" s="1"/>
  <c r="N186" i="7" s="1"/>
  <c r="K205" i="7"/>
  <c r="M205" i="7" s="1"/>
  <c r="K197" i="7"/>
  <c r="K222" i="7"/>
  <c r="K214" i="7"/>
  <c r="K114" i="7"/>
  <c r="K130" i="7"/>
  <c r="K111" i="7"/>
  <c r="K127" i="7"/>
  <c r="K119" i="7"/>
  <c r="M119" i="7" s="1"/>
  <c r="K173" i="7"/>
  <c r="K181" i="7"/>
  <c r="K191" i="7"/>
  <c r="K202" i="7"/>
  <c r="K215" i="7"/>
  <c r="K106" i="7"/>
  <c r="M106" i="7" s="1"/>
  <c r="K122" i="7"/>
  <c r="K105" i="7"/>
  <c r="K104" i="7"/>
  <c r="K103" i="7"/>
  <c r="K102" i="7"/>
  <c r="K101" i="7"/>
  <c r="K100" i="7"/>
  <c r="K99" i="7"/>
  <c r="M99" i="7" s="1"/>
  <c r="K98" i="7"/>
  <c r="K97" i="7"/>
  <c r="M97" i="7" s="1"/>
  <c r="K96" i="7"/>
  <c r="K95" i="7"/>
  <c r="M95" i="7" s="1"/>
  <c r="N95" i="7" s="1"/>
  <c r="K94" i="7"/>
  <c r="K93" i="7"/>
  <c r="K116" i="7"/>
  <c r="K108" i="7"/>
  <c r="M108" i="7" s="1"/>
  <c r="K124" i="7"/>
  <c r="K176" i="7"/>
  <c r="K196" i="7"/>
  <c r="K188" i="7"/>
  <c r="M188" i="7" s="1"/>
  <c r="K207" i="7"/>
  <c r="K199" i="7"/>
  <c r="K216" i="7"/>
  <c r="K118" i="7"/>
  <c r="K113" i="7"/>
  <c r="K129" i="7"/>
  <c r="K121" i="7"/>
  <c r="M121" i="7" s="1"/>
  <c r="K171" i="7"/>
  <c r="M171" i="7" s="1"/>
  <c r="K179" i="7"/>
  <c r="M179" i="7" s="1"/>
  <c r="K193" i="7"/>
  <c r="M193" i="7" s="1"/>
  <c r="K185" i="7"/>
  <c r="K204" i="7"/>
  <c r="M204" i="7" s="1"/>
  <c r="K217" i="7"/>
  <c r="K110" i="7"/>
  <c r="K126" i="7"/>
  <c r="K174" i="7"/>
  <c r="K182" i="7"/>
  <c r="K190" i="7"/>
  <c r="K209" i="7"/>
  <c r="K201" i="7"/>
  <c r="M201" i="7" s="1"/>
  <c r="K218" i="7"/>
  <c r="K210" i="7"/>
  <c r="M210" i="7" s="1"/>
  <c r="N210" i="7" s="1"/>
  <c r="K235" i="7"/>
  <c r="K234" i="7"/>
  <c r="K233" i="7"/>
  <c r="K232" i="7"/>
  <c r="K231" i="7"/>
  <c r="K230" i="7"/>
  <c r="K229" i="7"/>
  <c r="K228" i="7"/>
  <c r="K227" i="7"/>
  <c r="M227" i="7" s="1"/>
  <c r="K226" i="7"/>
  <c r="K225" i="7"/>
  <c r="K224" i="7"/>
  <c r="M224" i="7" s="1"/>
  <c r="N224" i="7" s="1"/>
  <c r="K223" i="7"/>
  <c r="K137" i="7"/>
  <c r="K134" i="7"/>
  <c r="M134" i="7" s="1"/>
  <c r="K177" i="7"/>
  <c r="K195" i="7"/>
  <c r="K187" i="7"/>
  <c r="K206" i="7"/>
  <c r="K198" i="7"/>
  <c r="M198" i="7" s="1"/>
  <c r="K219" i="7"/>
  <c r="K211" i="7"/>
  <c r="M211" i="7" s="1"/>
  <c r="K144" i="7"/>
  <c r="K142" i="7"/>
  <c r="K140" i="7"/>
  <c r="K139" i="7"/>
  <c r="K136" i="7"/>
  <c r="M136" i="7" s="1"/>
  <c r="K112" i="7"/>
  <c r="K128" i="7"/>
  <c r="M128" i="7" s="1"/>
  <c r="K120" i="7"/>
  <c r="M120" i="7" s="1"/>
  <c r="K157" i="7"/>
  <c r="K156" i="7"/>
  <c r="K155" i="7"/>
  <c r="K154" i="7"/>
  <c r="K153" i="7"/>
  <c r="K152" i="7"/>
  <c r="K151" i="7"/>
  <c r="K150" i="7"/>
  <c r="K149" i="7"/>
  <c r="K148" i="7"/>
  <c r="K147" i="7"/>
  <c r="K146" i="7"/>
  <c r="M146" i="7" s="1"/>
  <c r="N146" i="7" s="1"/>
  <c r="K145" i="7"/>
  <c r="K172" i="7"/>
  <c r="K180" i="7"/>
  <c r="K192" i="7"/>
  <c r="M192" i="7" s="1"/>
  <c r="K184" i="7"/>
  <c r="K203" i="7"/>
  <c r="K220" i="7"/>
  <c r="K212" i="7"/>
  <c r="M212" i="7" s="1"/>
  <c r="K115" i="7"/>
  <c r="K107" i="7"/>
  <c r="M107" i="7" s="1"/>
  <c r="K131" i="7"/>
  <c r="K123" i="7"/>
  <c r="M123" i="7" s="1"/>
  <c r="K143" i="7"/>
  <c r="K141" i="7"/>
  <c r="K138" i="7"/>
  <c r="M138" i="7" s="1"/>
  <c r="K135" i="7"/>
  <c r="K133" i="7"/>
  <c r="K132" i="7"/>
  <c r="M132" i="7" s="1"/>
  <c r="K117" i="7"/>
  <c r="K109" i="7"/>
  <c r="K125" i="7"/>
  <c r="K170" i="7"/>
  <c r="K169" i="7"/>
  <c r="K168" i="7"/>
  <c r="K167" i="7"/>
  <c r="K166" i="7"/>
  <c r="M166" i="7" s="1"/>
  <c r="N166" i="7" s="1"/>
  <c r="O166" i="7" s="1"/>
  <c r="P166" i="7" s="1"/>
  <c r="Q166" i="7" s="1"/>
  <c r="R166" i="7" s="1"/>
  <c r="S166" i="7" s="1"/>
  <c r="T166" i="7" s="1"/>
  <c r="K165" i="7"/>
  <c r="K164" i="7"/>
  <c r="K163" i="7"/>
  <c r="K162" i="7"/>
  <c r="M162" i="7" s="1"/>
  <c r="K161" i="7"/>
  <c r="K160" i="7"/>
  <c r="M160" i="7" s="1"/>
  <c r="K159" i="7"/>
  <c r="K158" i="7"/>
  <c r="K175" i="7"/>
  <c r="K183" i="7"/>
  <c r="K189" i="7"/>
  <c r="K208" i="7"/>
  <c r="K200" i="7"/>
  <c r="K221" i="7"/>
  <c r="K213" i="7"/>
  <c r="H235" i="7"/>
  <c r="H234" i="7"/>
  <c r="H233" i="7"/>
  <c r="H231" i="7"/>
  <c r="H226" i="7"/>
  <c r="H225" i="7"/>
  <c r="D80" i="7"/>
  <c r="E80" i="7"/>
  <c r="F80" i="7"/>
  <c r="G80" i="7"/>
  <c r="H80" i="7"/>
  <c r="I80" i="7"/>
  <c r="J80" i="7"/>
  <c r="D81" i="7"/>
  <c r="E81" i="7"/>
  <c r="F81" i="7"/>
  <c r="G81" i="7"/>
  <c r="H81" i="7"/>
  <c r="I81" i="7"/>
  <c r="J81" i="7"/>
  <c r="D82" i="7"/>
  <c r="E82" i="7"/>
  <c r="F82" i="7"/>
  <c r="G82" i="7"/>
  <c r="H82" i="7"/>
  <c r="I82" i="7"/>
  <c r="J82" i="7"/>
  <c r="H83" i="5"/>
  <c r="D83" i="7" s="1"/>
  <c r="I83" i="5"/>
  <c r="E83" i="7" s="1"/>
  <c r="J83" i="5"/>
  <c r="F83" i="7" s="1"/>
  <c r="K83" i="5"/>
  <c r="G83" i="7" s="1"/>
  <c r="L83" i="5"/>
  <c r="M83" i="5"/>
  <c r="I83" i="7" s="1"/>
  <c r="N83" i="5"/>
  <c r="J83" i="7" s="1"/>
  <c r="O83" i="5"/>
  <c r="D84" i="7"/>
  <c r="E84" i="7"/>
  <c r="F84" i="7"/>
  <c r="G84" i="7"/>
  <c r="H84" i="7"/>
  <c r="I84" i="7"/>
  <c r="J84" i="7"/>
  <c r="H85" i="5"/>
  <c r="D85" i="7" s="1"/>
  <c r="I85" i="5"/>
  <c r="E85" i="7" s="1"/>
  <c r="J85" i="5"/>
  <c r="F85" i="7" s="1"/>
  <c r="K85" i="5"/>
  <c r="G85" i="7" s="1"/>
  <c r="L85" i="5"/>
  <c r="M85" i="5"/>
  <c r="I85" i="7" s="1"/>
  <c r="N85" i="5"/>
  <c r="J85" i="7" s="1"/>
  <c r="O85" i="5"/>
  <c r="D86" i="7"/>
  <c r="E86" i="7"/>
  <c r="F86" i="7"/>
  <c r="G86" i="7"/>
  <c r="H86" i="7"/>
  <c r="I86" i="7"/>
  <c r="J86" i="7"/>
  <c r="D87" i="7"/>
  <c r="E87" i="7"/>
  <c r="F87" i="7"/>
  <c r="G87" i="7"/>
  <c r="H87" i="7"/>
  <c r="I87" i="7"/>
  <c r="J87" i="7"/>
  <c r="D88" i="7"/>
  <c r="E88" i="7"/>
  <c r="F88" i="7"/>
  <c r="G88" i="7"/>
  <c r="H88" i="7"/>
  <c r="I88" i="7"/>
  <c r="J88" i="7"/>
  <c r="D89" i="7"/>
  <c r="E89" i="7"/>
  <c r="F89" i="7"/>
  <c r="G89" i="7"/>
  <c r="H89" i="7"/>
  <c r="I89" i="7"/>
  <c r="J89" i="7"/>
  <c r="H90" i="5"/>
  <c r="D90" i="7" s="1"/>
  <c r="I90" i="5"/>
  <c r="E90" i="7" s="1"/>
  <c r="J90" i="5"/>
  <c r="F90" i="7" s="1"/>
  <c r="K90" i="5"/>
  <c r="G90" i="7" s="1"/>
  <c r="L90" i="5"/>
  <c r="M90" i="5"/>
  <c r="I90" i="7" s="1"/>
  <c r="N90" i="5"/>
  <c r="J90" i="7" s="1"/>
  <c r="O90" i="5"/>
  <c r="H91" i="5"/>
  <c r="D91" i="7" s="1"/>
  <c r="I91" i="5"/>
  <c r="E91" i="7" s="1"/>
  <c r="J91" i="5"/>
  <c r="F91" i="7" s="1"/>
  <c r="K91" i="5"/>
  <c r="G91" i="7" s="1"/>
  <c r="L91" i="5"/>
  <c r="M91" i="5"/>
  <c r="I91" i="7" s="1"/>
  <c r="N91" i="5"/>
  <c r="J91" i="7" s="1"/>
  <c r="O91" i="5"/>
  <c r="H92" i="5"/>
  <c r="D92" i="7" s="1"/>
  <c r="I92" i="5"/>
  <c r="E92" i="7" s="1"/>
  <c r="J92" i="5"/>
  <c r="F92" i="7" s="1"/>
  <c r="K92" i="5"/>
  <c r="G92" i="7" s="1"/>
  <c r="L92" i="5"/>
  <c r="M92" i="5"/>
  <c r="I92" i="7" s="1"/>
  <c r="N92" i="5"/>
  <c r="J92" i="7" s="1"/>
  <c r="O92" i="5"/>
  <c r="D67" i="7"/>
  <c r="E67" i="7"/>
  <c r="F67" i="7"/>
  <c r="G67" i="7"/>
  <c r="H67" i="7"/>
  <c r="I67" i="7"/>
  <c r="J67" i="7"/>
  <c r="D68" i="7"/>
  <c r="E68" i="7"/>
  <c r="F68" i="7"/>
  <c r="G68" i="7"/>
  <c r="H68" i="7"/>
  <c r="I68" i="7"/>
  <c r="J68" i="7"/>
  <c r="D69" i="7"/>
  <c r="E69" i="7"/>
  <c r="F69" i="7"/>
  <c r="G69" i="7"/>
  <c r="H69" i="7"/>
  <c r="I69" i="7"/>
  <c r="J69" i="7"/>
  <c r="H70" i="5"/>
  <c r="D70" i="7" s="1"/>
  <c r="I70" i="5"/>
  <c r="E70" i="7" s="1"/>
  <c r="J70" i="5"/>
  <c r="F70" i="7" s="1"/>
  <c r="K70" i="5"/>
  <c r="G70" i="7" s="1"/>
  <c r="L70" i="5"/>
  <c r="M70" i="5"/>
  <c r="I70" i="7" s="1"/>
  <c r="N70" i="5"/>
  <c r="J70" i="7" s="1"/>
  <c r="O70" i="5"/>
  <c r="D71" i="7"/>
  <c r="E71" i="7"/>
  <c r="F71" i="7"/>
  <c r="G71" i="7"/>
  <c r="H71" i="7"/>
  <c r="I71" i="7"/>
  <c r="J71" i="7"/>
  <c r="H72" i="5"/>
  <c r="D72" i="7" s="1"/>
  <c r="I72" i="5"/>
  <c r="E72" i="7" s="1"/>
  <c r="J72" i="5"/>
  <c r="F72" i="7" s="1"/>
  <c r="K72" i="5"/>
  <c r="G72" i="7" s="1"/>
  <c r="L72" i="5"/>
  <c r="M72" i="5"/>
  <c r="I72" i="7" s="1"/>
  <c r="N72" i="5"/>
  <c r="J72" i="7" s="1"/>
  <c r="O72" i="5"/>
  <c r="D73" i="7"/>
  <c r="E73" i="7"/>
  <c r="F73" i="7"/>
  <c r="G73" i="7"/>
  <c r="H73" i="7"/>
  <c r="I73" i="7"/>
  <c r="J73" i="7"/>
  <c r="D74" i="7"/>
  <c r="E74" i="7"/>
  <c r="F74" i="7"/>
  <c r="G74" i="7"/>
  <c r="H74" i="7"/>
  <c r="I74" i="7"/>
  <c r="J74" i="7"/>
  <c r="D75" i="7"/>
  <c r="E75" i="7"/>
  <c r="F75" i="7"/>
  <c r="G75" i="7"/>
  <c r="H75" i="7"/>
  <c r="I75" i="7"/>
  <c r="J75" i="7"/>
  <c r="D76" i="7"/>
  <c r="E76" i="7"/>
  <c r="F76" i="7"/>
  <c r="G76" i="7"/>
  <c r="H76" i="7"/>
  <c r="I76" i="7"/>
  <c r="J76" i="7"/>
  <c r="H77" i="5"/>
  <c r="D77" i="7" s="1"/>
  <c r="I77" i="5"/>
  <c r="E77" i="7" s="1"/>
  <c r="J77" i="5"/>
  <c r="F77" i="7" s="1"/>
  <c r="K77" i="5"/>
  <c r="G77" i="7" s="1"/>
  <c r="L77" i="5"/>
  <c r="M77" i="5"/>
  <c r="I77" i="7" s="1"/>
  <c r="N77" i="5"/>
  <c r="J77" i="7" s="1"/>
  <c r="O77" i="5"/>
  <c r="H78" i="5"/>
  <c r="D78" i="7" s="1"/>
  <c r="I78" i="5"/>
  <c r="E78" i="7" s="1"/>
  <c r="J78" i="5"/>
  <c r="F78" i="7" s="1"/>
  <c r="K78" i="5"/>
  <c r="G78" i="7" s="1"/>
  <c r="L78" i="5"/>
  <c r="M78" i="5"/>
  <c r="I78" i="7" s="1"/>
  <c r="N78" i="5"/>
  <c r="J78" i="7" s="1"/>
  <c r="O78" i="5"/>
  <c r="H79" i="5"/>
  <c r="D79" i="7" s="1"/>
  <c r="I79" i="5"/>
  <c r="E79" i="7" s="1"/>
  <c r="J79" i="5"/>
  <c r="F79" i="7" s="1"/>
  <c r="K79" i="5"/>
  <c r="G79" i="7" s="1"/>
  <c r="L79" i="5"/>
  <c r="M79" i="5"/>
  <c r="I79" i="7" s="1"/>
  <c r="N79" i="5"/>
  <c r="J79" i="7" s="1"/>
  <c r="O79" i="5"/>
  <c r="D54" i="7"/>
  <c r="E54" i="7"/>
  <c r="F54" i="7"/>
  <c r="G54" i="7"/>
  <c r="H54" i="7"/>
  <c r="I54" i="7"/>
  <c r="J54" i="7"/>
  <c r="D55" i="7"/>
  <c r="E55" i="7"/>
  <c r="F55" i="7"/>
  <c r="G55" i="7"/>
  <c r="H55" i="7"/>
  <c r="I55" i="7"/>
  <c r="J55" i="7"/>
  <c r="D56" i="7"/>
  <c r="E56" i="7"/>
  <c r="F56" i="7"/>
  <c r="G56" i="7"/>
  <c r="H56" i="7"/>
  <c r="I56" i="7"/>
  <c r="J56" i="7"/>
  <c r="H57" i="5"/>
  <c r="D57" i="7" s="1"/>
  <c r="I57" i="5"/>
  <c r="E57" i="7" s="1"/>
  <c r="J57" i="5"/>
  <c r="F57" i="7" s="1"/>
  <c r="K57" i="5"/>
  <c r="G57" i="7" s="1"/>
  <c r="L57" i="5"/>
  <c r="M57" i="5"/>
  <c r="I57" i="7" s="1"/>
  <c r="N57" i="5"/>
  <c r="J57" i="7" s="1"/>
  <c r="O57" i="5"/>
  <c r="D58" i="7"/>
  <c r="E58" i="7"/>
  <c r="F58" i="7"/>
  <c r="G58" i="7"/>
  <c r="H58" i="7"/>
  <c r="I58" i="7"/>
  <c r="J58" i="7"/>
  <c r="H59" i="5"/>
  <c r="D59" i="7" s="1"/>
  <c r="I59" i="5"/>
  <c r="E59" i="7" s="1"/>
  <c r="J59" i="5"/>
  <c r="F59" i="7" s="1"/>
  <c r="K59" i="5"/>
  <c r="G59" i="7" s="1"/>
  <c r="L59" i="5"/>
  <c r="M59" i="5"/>
  <c r="I59" i="7" s="1"/>
  <c r="N59" i="5"/>
  <c r="J59" i="7" s="1"/>
  <c r="O59" i="5"/>
  <c r="D60" i="7"/>
  <c r="E60" i="7"/>
  <c r="F60" i="7"/>
  <c r="G60" i="7"/>
  <c r="H60" i="7"/>
  <c r="I60" i="7"/>
  <c r="J60" i="7"/>
  <c r="D61" i="7"/>
  <c r="E61" i="7"/>
  <c r="F61" i="7"/>
  <c r="G61" i="7"/>
  <c r="H61" i="7"/>
  <c r="I61" i="7"/>
  <c r="J61" i="7"/>
  <c r="J62" i="7"/>
  <c r="N63" i="5"/>
  <c r="M62" i="5" s="1"/>
  <c r="O63" i="5"/>
  <c r="H64" i="5"/>
  <c r="D64" i="7" s="1"/>
  <c r="I64" i="5"/>
  <c r="E64" i="7" s="1"/>
  <c r="J64" i="5"/>
  <c r="F64" i="7" s="1"/>
  <c r="K64" i="5"/>
  <c r="G64" i="7" s="1"/>
  <c r="L64" i="5"/>
  <c r="M64" i="5"/>
  <c r="I64" i="7" s="1"/>
  <c r="N64" i="5"/>
  <c r="J64" i="7" s="1"/>
  <c r="O64" i="5"/>
  <c r="H65" i="5"/>
  <c r="D65" i="7" s="1"/>
  <c r="I65" i="5"/>
  <c r="E65" i="7" s="1"/>
  <c r="J65" i="5"/>
  <c r="F65" i="7" s="1"/>
  <c r="K65" i="5"/>
  <c r="G65" i="7" s="1"/>
  <c r="L65" i="5"/>
  <c r="M65" i="5"/>
  <c r="I65" i="7" s="1"/>
  <c r="N65" i="5"/>
  <c r="J65" i="7" s="1"/>
  <c r="O65" i="5"/>
  <c r="H66" i="5"/>
  <c r="D66" i="7" s="1"/>
  <c r="I66" i="5"/>
  <c r="E66" i="7" s="1"/>
  <c r="J66" i="5"/>
  <c r="F66" i="7" s="1"/>
  <c r="K66" i="5"/>
  <c r="G66" i="7" s="1"/>
  <c r="L66" i="5"/>
  <c r="M66" i="5"/>
  <c r="I66" i="7" s="1"/>
  <c r="N66" i="5"/>
  <c r="J66" i="7" s="1"/>
  <c r="O66" i="5"/>
  <c r="D41" i="7"/>
  <c r="E41" i="7"/>
  <c r="F41" i="7"/>
  <c r="G41" i="7"/>
  <c r="H41" i="7"/>
  <c r="I41" i="7"/>
  <c r="J41" i="7"/>
  <c r="D42" i="7"/>
  <c r="E42" i="7"/>
  <c r="F42" i="7"/>
  <c r="G42" i="7"/>
  <c r="H42" i="7"/>
  <c r="I42" i="7"/>
  <c r="J42" i="7"/>
  <c r="D43" i="7"/>
  <c r="E43" i="7"/>
  <c r="F43" i="7"/>
  <c r="G43" i="7"/>
  <c r="H43" i="7"/>
  <c r="I43" i="7"/>
  <c r="J43" i="7"/>
  <c r="H44" i="5"/>
  <c r="D44" i="7" s="1"/>
  <c r="I44" i="5"/>
  <c r="E44" i="7" s="1"/>
  <c r="J44" i="5"/>
  <c r="F44" i="7" s="1"/>
  <c r="K44" i="5"/>
  <c r="G44" i="7" s="1"/>
  <c r="L44" i="5"/>
  <c r="M44" i="5"/>
  <c r="I44" i="7" s="1"/>
  <c r="N44" i="5"/>
  <c r="J44" i="7" s="1"/>
  <c r="O44" i="5"/>
  <c r="D45" i="7"/>
  <c r="E45" i="7"/>
  <c r="F45" i="7"/>
  <c r="G45" i="7"/>
  <c r="H45" i="7"/>
  <c r="I45" i="7"/>
  <c r="J45" i="7"/>
  <c r="H46" i="5"/>
  <c r="D46" i="7" s="1"/>
  <c r="I46" i="5"/>
  <c r="E46" i="7" s="1"/>
  <c r="J46" i="5"/>
  <c r="F46" i="7" s="1"/>
  <c r="K46" i="5"/>
  <c r="G46" i="7" s="1"/>
  <c r="L46" i="5"/>
  <c r="M46" i="5"/>
  <c r="I46" i="7" s="1"/>
  <c r="N46" i="5"/>
  <c r="J46" i="7" s="1"/>
  <c r="O46" i="5"/>
  <c r="D47" i="7"/>
  <c r="E47" i="7"/>
  <c r="F47" i="7"/>
  <c r="G47" i="7"/>
  <c r="H47" i="7"/>
  <c r="I47" i="7"/>
  <c r="J47" i="7"/>
  <c r="D48" i="7"/>
  <c r="E48" i="7"/>
  <c r="F48" i="7"/>
  <c r="G48" i="7"/>
  <c r="H48" i="7"/>
  <c r="I48" i="7"/>
  <c r="J48" i="7"/>
  <c r="H51" i="5"/>
  <c r="D51" i="7" s="1"/>
  <c r="I51" i="5"/>
  <c r="E51" i="7" s="1"/>
  <c r="J51" i="5"/>
  <c r="F51" i="7" s="1"/>
  <c r="K51" i="5"/>
  <c r="G51" i="7" s="1"/>
  <c r="L51" i="5"/>
  <c r="M51" i="5"/>
  <c r="I51" i="7" s="1"/>
  <c r="N51" i="5"/>
  <c r="J51" i="7" s="1"/>
  <c r="O51" i="5"/>
  <c r="H52" i="5"/>
  <c r="D52" i="7" s="1"/>
  <c r="I52" i="5"/>
  <c r="E52" i="7" s="1"/>
  <c r="J52" i="5"/>
  <c r="F52" i="7" s="1"/>
  <c r="K52" i="5"/>
  <c r="G52" i="7" s="1"/>
  <c r="L52" i="5"/>
  <c r="M52" i="5"/>
  <c r="I52" i="7" s="1"/>
  <c r="N52" i="5"/>
  <c r="J52" i="7" s="1"/>
  <c r="O52" i="5"/>
  <c r="H53" i="5"/>
  <c r="D53" i="7" s="1"/>
  <c r="I53" i="5"/>
  <c r="E53" i="7" s="1"/>
  <c r="J53" i="5"/>
  <c r="F53" i="7" s="1"/>
  <c r="K53" i="5"/>
  <c r="G53" i="7" s="1"/>
  <c r="L53" i="5"/>
  <c r="M53" i="5"/>
  <c r="I53" i="7" s="1"/>
  <c r="N53" i="5"/>
  <c r="J53" i="7" s="1"/>
  <c r="O53" i="5"/>
  <c r="E59" i="8" l="1"/>
  <c r="J59" i="8"/>
  <c r="D59" i="8"/>
  <c r="K59" i="8"/>
  <c r="I59" i="8"/>
  <c r="H59" i="8"/>
  <c r="G59" i="8"/>
  <c r="F59" i="8"/>
  <c r="D58" i="8"/>
  <c r="J58" i="8"/>
  <c r="K58" i="8"/>
  <c r="G58" i="8"/>
  <c r="I58" i="8"/>
  <c r="H58" i="8"/>
  <c r="F58" i="8"/>
  <c r="E58" i="8"/>
  <c r="E72" i="8"/>
  <c r="D72" i="8"/>
  <c r="K72" i="8"/>
  <c r="J72" i="8"/>
  <c r="G72" i="8"/>
  <c r="I72" i="8"/>
  <c r="H72" i="8"/>
  <c r="F72" i="8"/>
  <c r="D71" i="8"/>
  <c r="J71" i="8"/>
  <c r="K71" i="8"/>
  <c r="I71" i="8"/>
  <c r="H71" i="8"/>
  <c r="E71" i="8"/>
  <c r="G71" i="8"/>
  <c r="F71" i="8"/>
  <c r="D85" i="8"/>
  <c r="E85" i="8"/>
  <c r="D84" i="8"/>
  <c r="J218" i="8"/>
  <c r="E218" i="8"/>
  <c r="G218" i="8"/>
  <c r="F218" i="8"/>
  <c r="H218" i="8"/>
  <c r="D218" i="8"/>
  <c r="K218" i="8"/>
  <c r="I218" i="8"/>
  <c r="F154" i="8"/>
  <c r="E154" i="8"/>
  <c r="K154" i="8"/>
  <c r="J154" i="8"/>
  <c r="H154" i="8"/>
  <c r="I154" i="8"/>
  <c r="G154" i="8"/>
  <c r="D154" i="8"/>
  <c r="F153" i="8"/>
  <c r="E153" i="8"/>
  <c r="I153" i="8"/>
  <c r="H153" i="8"/>
  <c r="G153" i="8"/>
  <c r="D153" i="8"/>
  <c r="K153" i="8"/>
  <c r="J153" i="8"/>
  <c r="E46" i="8"/>
  <c r="D46" i="8"/>
  <c r="J46" i="8"/>
  <c r="K46" i="8"/>
  <c r="I46" i="8"/>
  <c r="H46" i="8"/>
  <c r="G46" i="8"/>
  <c r="F46" i="8"/>
  <c r="J45" i="8"/>
  <c r="D45" i="8"/>
  <c r="K45" i="8"/>
  <c r="G45" i="8"/>
  <c r="I45" i="8"/>
  <c r="H45" i="8"/>
  <c r="E45" i="8"/>
  <c r="F45" i="8"/>
  <c r="J219" i="8"/>
  <c r="E219" i="8"/>
  <c r="I219" i="8"/>
  <c r="H219" i="8"/>
  <c r="K219" i="8"/>
  <c r="G219" i="8"/>
  <c r="O219" i="8" s="1"/>
  <c r="F219" i="8"/>
  <c r="D219" i="8"/>
  <c r="M150" i="7"/>
  <c r="M137" i="7"/>
  <c r="U247" i="7"/>
  <c r="V247" i="7" s="1"/>
  <c r="W247" i="7" s="1"/>
  <c r="X247" i="7" s="1"/>
  <c r="Y247" i="7" s="1"/>
  <c r="Z247" i="7" s="1"/>
  <c r="AA247" i="7" s="1"/>
  <c r="AB247" i="7" s="1"/>
  <c r="P218" i="8"/>
  <c r="Q218" i="8"/>
  <c r="R218" i="8"/>
  <c r="S218" i="8"/>
  <c r="M218" i="8"/>
  <c r="N218" i="8"/>
  <c r="O218" i="8"/>
  <c r="Q219" i="8"/>
  <c r="R219" i="8"/>
  <c r="S219" i="8"/>
  <c r="M219" i="8"/>
  <c r="N219" i="8"/>
  <c r="P219" i="8"/>
  <c r="U241" i="7"/>
  <c r="V241" i="7" s="1"/>
  <c r="W241" i="7" s="1"/>
  <c r="X241" i="7" s="1"/>
  <c r="Y241" i="7" s="1"/>
  <c r="Z241" i="7" s="1"/>
  <c r="AA241" i="7" s="1"/>
  <c r="AB241" i="7" s="1"/>
  <c r="P167" i="8"/>
  <c r="Q167" i="8"/>
  <c r="R167" i="8"/>
  <c r="S167" i="8"/>
  <c r="M167" i="8"/>
  <c r="O167" i="8"/>
  <c r="N167" i="8"/>
  <c r="S253" i="8"/>
  <c r="R253" i="8"/>
  <c r="R254" i="8"/>
  <c r="S254" i="8"/>
  <c r="N166" i="8"/>
  <c r="O166" i="8"/>
  <c r="P166" i="8"/>
  <c r="Q166" i="8"/>
  <c r="R166" i="8"/>
  <c r="S166" i="8"/>
  <c r="M166" i="8"/>
  <c r="M163" i="7"/>
  <c r="U163" i="7" s="1"/>
  <c r="V163" i="7" s="1"/>
  <c r="W163" i="7" s="1"/>
  <c r="X163" i="7" s="1"/>
  <c r="Y163" i="7" s="1"/>
  <c r="Z163" i="7" s="1"/>
  <c r="AA163" i="7" s="1"/>
  <c r="AB163" i="7" s="1"/>
  <c r="M144" i="7"/>
  <c r="U144" i="7" s="1"/>
  <c r="V144" i="7" s="1"/>
  <c r="W144" i="7" s="1"/>
  <c r="X144" i="7" s="1"/>
  <c r="Y144" i="7" s="1"/>
  <c r="Z144" i="7" s="1"/>
  <c r="AA144" i="7" s="1"/>
  <c r="AB144" i="7" s="1"/>
  <c r="Q201" i="8"/>
  <c r="S201" i="8"/>
  <c r="M201" i="8"/>
  <c r="N201" i="8"/>
  <c r="O201" i="8"/>
  <c r="P201" i="8"/>
  <c r="R201" i="8"/>
  <c r="R202" i="8"/>
  <c r="N202" i="8"/>
  <c r="O202" i="8"/>
  <c r="S202" i="8"/>
  <c r="M202" i="8"/>
  <c r="P202" i="8"/>
  <c r="Q202" i="8"/>
  <c r="R136" i="8"/>
  <c r="N136" i="8"/>
  <c r="O136" i="8"/>
  <c r="P136" i="8"/>
  <c r="S136" i="8"/>
  <c r="M136" i="8"/>
  <c r="Q136" i="8"/>
  <c r="N189" i="8"/>
  <c r="P189" i="8"/>
  <c r="Q189" i="8"/>
  <c r="M189" i="8"/>
  <c r="O189" i="8"/>
  <c r="R189" i="8"/>
  <c r="S189" i="8"/>
  <c r="P97" i="8"/>
  <c r="R97" i="8"/>
  <c r="M97" i="8"/>
  <c r="Q97" i="8"/>
  <c r="N97" i="8"/>
  <c r="O97" i="8"/>
  <c r="S97" i="8"/>
  <c r="R150" i="8"/>
  <c r="N150" i="8"/>
  <c r="O150" i="8"/>
  <c r="P150" i="8"/>
  <c r="Q150" i="8"/>
  <c r="S150" i="8"/>
  <c r="M150" i="8"/>
  <c r="O162" i="8"/>
  <c r="Q162" i="8"/>
  <c r="S162" i="8"/>
  <c r="P162" i="8"/>
  <c r="M162" i="8"/>
  <c r="N162" i="8"/>
  <c r="R162" i="8"/>
  <c r="N228" i="8"/>
  <c r="P228" i="8"/>
  <c r="R228" i="8"/>
  <c r="S228" i="8"/>
  <c r="O228" i="8"/>
  <c r="M228" i="8"/>
  <c r="Q228" i="8"/>
  <c r="N176" i="8"/>
  <c r="P176" i="8"/>
  <c r="R176" i="8"/>
  <c r="S176" i="8"/>
  <c r="O176" i="8"/>
  <c r="Q176" i="8"/>
  <c r="M176" i="8"/>
  <c r="N123" i="8"/>
  <c r="P123" i="8"/>
  <c r="Q123" i="8"/>
  <c r="M123" i="8"/>
  <c r="R123" i="8"/>
  <c r="O123" i="8"/>
  <c r="S123" i="8"/>
  <c r="M205" i="8"/>
  <c r="O205" i="8"/>
  <c r="Q205" i="8"/>
  <c r="R205" i="8"/>
  <c r="N205" i="8"/>
  <c r="S205" i="8"/>
  <c r="P205" i="8"/>
  <c r="M124" i="8"/>
  <c r="O124" i="8"/>
  <c r="Q124" i="8"/>
  <c r="R124" i="8"/>
  <c r="N124" i="8"/>
  <c r="P124" i="8"/>
  <c r="S124" i="8"/>
  <c r="P163" i="8"/>
  <c r="R163" i="8"/>
  <c r="M163" i="8"/>
  <c r="N163" i="8"/>
  <c r="O163" i="8"/>
  <c r="Q163" i="8"/>
  <c r="S163" i="8"/>
  <c r="N206" i="8"/>
  <c r="P206" i="8"/>
  <c r="R206" i="8"/>
  <c r="S206" i="8"/>
  <c r="Q206" i="8"/>
  <c r="M206" i="8"/>
  <c r="O206" i="8"/>
  <c r="S137" i="8"/>
  <c r="M137" i="8"/>
  <c r="O137" i="8"/>
  <c r="P137" i="8"/>
  <c r="N137" i="8"/>
  <c r="Q137" i="8"/>
  <c r="R137" i="8"/>
  <c r="M175" i="8"/>
  <c r="O175" i="8"/>
  <c r="Q175" i="8"/>
  <c r="R175" i="8"/>
  <c r="N175" i="8"/>
  <c r="S175" i="8"/>
  <c r="P175" i="8"/>
  <c r="O214" i="8"/>
  <c r="Q214" i="8"/>
  <c r="S214" i="8"/>
  <c r="M214" i="8"/>
  <c r="R214" i="8"/>
  <c r="N214" i="8"/>
  <c r="P214" i="8"/>
  <c r="S188" i="8"/>
  <c r="M188" i="8"/>
  <c r="O188" i="8"/>
  <c r="P188" i="8"/>
  <c r="Q188" i="8"/>
  <c r="N188" i="8"/>
  <c r="R188" i="8"/>
  <c r="O111" i="8"/>
  <c r="Q111" i="8"/>
  <c r="S111" i="8"/>
  <c r="M111" i="8"/>
  <c r="P111" i="8"/>
  <c r="R111" i="8"/>
  <c r="N111" i="8"/>
  <c r="R180" i="8"/>
  <c r="N180" i="8"/>
  <c r="O180" i="8"/>
  <c r="P180" i="8"/>
  <c r="S180" i="8"/>
  <c r="M180" i="8"/>
  <c r="Q180" i="8"/>
  <c r="P141" i="8"/>
  <c r="R141" i="8"/>
  <c r="M141" i="8"/>
  <c r="Q141" i="8"/>
  <c r="N141" i="8"/>
  <c r="O141" i="8"/>
  <c r="S141" i="8"/>
  <c r="P215" i="8"/>
  <c r="R215" i="8"/>
  <c r="M215" i="8"/>
  <c r="Q215" i="8"/>
  <c r="S215" i="8"/>
  <c r="N215" i="8"/>
  <c r="O215" i="8"/>
  <c r="M227" i="8"/>
  <c r="O227" i="8"/>
  <c r="Q227" i="8"/>
  <c r="R227" i="8"/>
  <c r="P227" i="8"/>
  <c r="N227" i="8"/>
  <c r="S227" i="8"/>
  <c r="N140" i="8"/>
  <c r="R140" i="8"/>
  <c r="M140" i="8"/>
  <c r="P140" i="8"/>
  <c r="S140" i="8"/>
  <c r="O140" i="8"/>
  <c r="Q140" i="8"/>
  <c r="N258" i="8"/>
  <c r="P258" i="8"/>
  <c r="R258" i="8"/>
  <c r="S258" i="8"/>
  <c r="O258" i="8"/>
  <c r="M258" i="8"/>
  <c r="Q258" i="8"/>
  <c r="M257" i="8"/>
  <c r="O257" i="8"/>
  <c r="Q257" i="8"/>
  <c r="R257" i="8"/>
  <c r="P257" i="8"/>
  <c r="N257" i="8"/>
  <c r="S257" i="8"/>
  <c r="N110" i="8"/>
  <c r="P110" i="8"/>
  <c r="R110" i="8"/>
  <c r="S110" i="8"/>
  <c r="O110" i="8"/>
  <c r="M110" i="8"/>
  <c r="Q110" i="8"/>
  <c r="Q98" i="8"/>
  <c r="S98" i="8"/>
  <c r="M98" i="8"/>
  <c r="N98" i="8"/>
  <c r="O98" i="8"/>
  <c r="R98" i="8"/>
  <c r="P98" i="8"/>
  <c r="Q149" i="8"/>
  <c r="S149" i="8"/>
  <c r="M149" i="8"/>
  <c r="N149" i="8"/>
  <c r="R149" i="8"/>
  <c r="P149" i="8"/>
  <c r="O149" i="8"/>
  <c r="Q179" i="8"/>
  <c r="S179" i="8"/>
  <c r="M179" i="8"/>
  <c r="N179" i="8"/>
  <c r="R179" i="8"/>
  <c r="P179" i="8"/>
  <c r="O179" i="8"/>
  <c r="N274" i="7"/>
  <c r="O274" i="7" s="1"/>
  <c r="P274" i="7" s="1"/>
  <c r="Q274" i="7" s="1"/>
  <c r="R274" i="7" s="1"/>
  <c r="S274" i="7" s="1"/>
  <c r="T274" i="7" s="1"/>
  <c r="M207" i="7"/>
  <c r="N207" i="7" s="1"/>
  <c r="O207" i="7" s="1"/>
  <c r="P207" i="7" s="1"/>
  <c r="Q207" i="7" s="1"/>
  <c r="R207" i="7" s="1"/>
  <c r="S207" i="7" s="1"/>
  <c r="T207" i="7" s="1"/>
  <c r="M98" i="7"/>
  <c r="N98" i="7" s="1"/>
  <c r="O98" i="7" s="1"/>
  <c r="P98" i="7" s="1"/>
  <c r="Q98" i="7" s="1"/>
  <c r="R98" i="7" s="1"/>
  <c r="S98" i="7" s="1"/>
  <c r="T98" i="7" s="1"/>
  <c r="M131" i="7"/>
  <c r="N131" i="7" s="1"/>
  <c r="O131" i="7" s="1"/>
  <c r="P131" i="7" s="1"/>
  <c r="Q131" i="7" s="1"/>
  <c r="R131" i="7" s="1"/>
  <c r="S131" i="7" s="1"/>
  <c r="T131" i="7" s="1"/>
  <c r="O256" i="7"/>
  <c r="O243" i="7"/>
  <c r="O277" i="7"/>
  <c r="O282" i="7"/>
  <c r="O249" i="7"/>
  <c r="X354" i="7"/>
  <c r="Y354" i="7" s="1"/>
  <c r="P321" i="7"/>
  <c r="O264" i="7"/>
  <c r="W264" i="7"/>
  <c r="W238" i="7"/>
  <c r="O255" i="7"/>
  <c r="X333" i="7"/>
  <c r="Y333" i="7" s="1"/>
  <c r="X346" i="7"/>
  <c r="Y346" i="7" s="1"/>
  <c r="P329" i="7"/>
  <c r="P355" i="7"/>
  <c r="X329" i="7"/>
  <c r="W334" i="7"/>
  <c r="O342" i="7"/>
  <c r="W360" i="7"/>
  <c r="X340" i="7"/>
  <c r="Y340" i="7" s="1"/>
  <c r="X342" i="7"/>
  <c r="P360" i="7"/>
  <c r="W308" i="7"/>
  <c r="W303" i="7"/>
  <c r="X347" i="7"/>
  <c r="P308" i="7"/>
  <c r="X355" i="7"/>
  <c r="O186" i="7"/>
  <c r="O251" i="7"/>
  <c r="O250" i="7"/>
  <c r="X302" i="7"/>
  <c r="Y302" i="7" s="1"/>
  <c r="P316" i="7"/>
  <c r="P303" i="7"/>
  <c r="X316" i="7"/>
  <c r="X321" i="7"/>
  <c r="P347" i="7"/>
  <c r="O95" i="7"/>
  <c r="O269" i="7"/>
  <c r="O238" i="7"/>
  <c r="P334" i="7"/>
  <c r="M105" i="7"/>
  <c r="N105" i="7" s="1"/>
  <c r="O105" i="7" s="1"/>
  <c r="P105" i="7" s="1"/>
  <c r="Q105" i="7" s="1"/>
  <c r="R105" i="7" s="1"/>
  <c r="S105" i="7" s="1"/>
  <c r="T105" i="7" s="1"/>
  <c r="M208" i="7"/>
  <c r="U208" i="7" s="1"/>
  <c r="V208" i="7" s="1"/>
  <c r="W208" i="7" s="1"/>
  <c r="X208" i="7" s="1"/>
  <c r="Y208" i="7" s="1"/>
  <c r="Z208" i="7" s="1"/>
  <c r="AA208" i="7" s="1"/>
  <c r="AB208" i="7" s="1"/>
  <c r="M143" i="7"/>
  <c r="N143" i="7" s="1"/>
  <c r="O143" i="7" s="1"/>
  <c r="P143" i="7" s="1"/>
  <c r="Q143" i="7" s="1"/>
  <c r="R143" i="7" s="1"/>
  <c r="S143" i="7" s="1"/>
  <c r="T143" i="7" s="1"/>
  <c r="N252" i="7"/>
  <c r="O252" i="7" s="1"/>
  <c r="P252" i="7" s="1"/>
  <c r="Q252" i="7" s="1"/>
  <c r="R252" i="7" s="1"/>
  <c r="S252" i="7" s="1"/>
  <c r="T252" i="7" s="1"/>
  <c r="M103" i="7"/>
  <c r="N239" i="7"/>
  <c r="O239" i="7" s="1"/>
  <c r="P239" i="7" s="1"/>
  <c r="Q239" i="7" s="1"/>
  <c r="R239" i="7" s="1"/>
  <c r="S239" i="7" s="1"/>
  <c r="T239" i="7" s="1"/>
  <c r="N280" i="7"/>
  <c r="O280" i="7" s="1"/>
  <c r="P280" i="7" s="1"/>
  <c r="Q280" i="7" s="1"/>
  <c r="R280" i="7" s="1"/>
  <c r="S280" i="7" s="1"/>
  <c r="T280" i="7" s="1"/>
  <c r="M222" i="7"/>
  <c r="U222" i="7" s="1"/>
  <c r="V222" i="7" s="1"/>
  <c r="W222" i="7" s="1"/>
  <c r="X222" i="7" s="1"/>
  <c r="Y222" i="7" s="1"/>
  <c r="Z222" i="7" s="1"/>
  <c r="AA222" i="7" s="1"/>
  <c r="AB222" i="7" s="1"/>
  <c r="M116" i="7"/>
  <c r="U116" i="7" s="1"/>
  <c r="V116" i="7" s="1"/>
  <c r="W116" i="7" s="1"/>
  <c r="X116" i="7" s="1"/>
  <c r="Y116" i="7" s="1"/>
  <c r="Z116" i="7" s="1"/>
  <c r="AA116" i="7" s="1"/>
  <c r="AB116" i="7" s="1"/>
  <c r="N272" i="7"/>
  <c r="O272" i="7" s="1"/>
  <c r="P272" i="7" s="1"/>
  <c r="Q272" i="7" s="1"/>
  <c r="R272" i="7" s="1"/>
  <c r="S272" i="7" s="1"/>
  <c r="T272" i="7" s="1"/>
  <c r="M111" i="7"/>
  <c r="N111" i="7" s="1"/>
  <c r="O111" i="7" s="1"/>
  <c r="P111" i="7" s="1"/>
  <c r="Q111" i="7" s="1"/>
  <c r="R111" i="7" s="1"/>
  <c r="S111" i="7" s="1"/>
  <c r="T111" i="7" s="1"/>
  <c r="M117" i="7"/>
  <c r="N117" i="7" s="1"/>
  <c r="O117" i="7" s="1"/>
  <c r="P117" i="7" s="1"/>
  <c r="Q117" i="7" s="1"/>
  <c r="R117" i="7" s="1"/>
  <c r="S117" i="7" s="1"/>
  <c r="T117" i="7" s="1"/>
  <c r="M102" i="7"/>
  <c r="N102" i="7" s="1"/>
  <c r="O102" i="7" s="1"/>
  <c r="P102" i="7" s="1"/>
  <c r="Q102" i="7" s="1"/>
  <c r="R102" i="7" s="1"/>
  <c r="S102" i="7" s="1"/>
  <c r="T102" i="7" s="1"/>
  <c r="M148" i="7"/>
  <c r="N148" i="7" s="1"/>
  <c r="O148" i="7" s="1"/>
  <c r="P148" i="7" s="1"/>
  <c r="Q148" i="7" s="1"/>
  <c r="R148" i="7" s="1"/>
  <c r="S148" i="7" s="1"/>
  <c r="T148" i="7" s="1"/>
  <c r="M228" i="7"/>
  <c r="N228" i="7" s="1"/>
  <c r="O228" i="7" s="1"/>
  <c r="P228" i="7" s="1"/>
  <c r="Q228" i="7" s="1"/>
  <c r="R228" i="7" s="1"/>
  <c r="S228" i="7" s="1"/>
  <c r="T228" i="7" s="1"/>
  <c r="M129" i="7"/>
  <c r="U129" i="7" s="1"/>
  <c r="V129" i="7" s="1"/>
  <c r="W129" i="7" s="1"/>
  <c r="X129" i="7" s="1"/>
  <c r="Y129" i="7" s="1"/>
  <c r="Z129" i="7" s="1"/>
  <c r="AA129" i="7" s="1"/>
  <c r="AB129" i="7" s="1"/>
  <c r="O224" i="7"/>
  <c r="O210" i="7"/>
  <c r="O275" i="7"/>
  <c r="W359" i="7"/>
  <c r="O276" i="7"/>
  <c r="W307" i="7"/>
  <c r="P346" i="7"/>
  <c r="P302" i="7"/>
  <c r="W315" i="7"/>
  <c r="W301" i="7"/>
  <c r="O237" i="7"/>
  <c r="O340" i="7"/>
  <c r="O242" i="7"/>
  <c r="Q354" i="7"/>
  <c r="P320" i="7"/>
  <c r="P333" i="7"/>
  <c r="P359" i="7"/>
  <c r="O146" i="7"/>
  <c r="O262" i="7"/>
  <c r="W353" i="7"/>
  <c r="O281" i="7"/>
  <c r="W263" i="7"/>
  <c r="W341" i="7"/>
  <c r="W327" i="7"/>
  <c r="P353" i="7"/>
  <c r="P307" i="7"/>
  <c r="P301" i="7"/>
  <c r="P327" i="7"/>
  <c r="O236" i="7"/>
  <c r="O268" i="7"/>
  <c r="W320" i="7"/>
  <c r="W314" i="7"/>
  <c r="W328" i="7"/>
  <c r="P314" i="7"/>
  <c r="P341" i="7"/>
  <c r="P328" i="7"/>
  <c r="P315" i="7"/>
  <c r="H46" i="7"/>
  <c r="O290" i="7"/>
  <c r="O289" i="7"/>
  <c r="H66" i="7"/>
  <c r="H92" i="7"/>
  <c r="H90" i="7"/>
  <c r="O300" i="7"/>
  <c r="O294" i="7"/>
  <c r="H57" i="7"/>
  <c r="H78" i="7"/>
  <c r="H91" i="7"/>
  <c r="H52" i="7"/>
  <c r="H51" i="7"/>
  <c r="W299" i="7"/>
  <c r="O296" i="7"/>
  <c r="O292" i="7"/>
  <c r="O293" i="7"/>
  <c r="H64" i="7"/>
  <c r="H79" i="7"/>
  <c r="H77" i="7"/>
  <c r="H53" i="7"/>
  <c r="O299" i="7"/>
  <c r="H65" i="7"/>
  <c r="W300" i="7"/>
  <c r="H70" i="7"/>
  <c r="H72" i="7"/>
  <c r="H85" i="7"/>
  <c r="H59" i="7"/>
  <c r="O297" i="7"/>
  <c r="W295" i="7"/>
  <c r="H83" i="7"/>
  <c r="H44" i="7"/>
  <c r="W294" i="7"/>
  <c r="O291" i="7"/>
  <c r="O298" i="7"/>
  <c r="O288" i="7"/>
  <c r="M174" i="7"/>
  <c r="N174" i="7" s="1"/>
  <c r="O174" i="7" s="1"/>
  <c r="P174" i="7" s="1"/>
  <c r="Q174" i="7" s="1"/>
  <c r="R174" i="7" s="1"/>
  <c r="S174" i="7" s="1"/>
  <c r="T174" i="7" s="1"/>
  <c r="U262" i="7"/>
  <c r="V262" i="7" s="1"/>
  <c r="U275" i="7"/>
  <c r="V275" i="7" s="1"/>
  <c r="M170" i="7"/>
  <c r="N170" i="7" s="1"/>
  <c r="O170" i="7" s="1"/>
  <c r="P170" i="7" s="1"/>
  <c r="Q170" i="7" s="1"/>
  <c r="R170" i="7" s="1"/>
  <c r="S170" i="7" s="1"/>
  <c r="T170" i="7" s="1"/>
  <c r="U237" i="7"/>
  <c r="V237" i="7" s="1"/>
  <c r="M187" i="7"/>
  <c r="N187" i="7" s="1"/>
  <c r="O187" i="7" s="1"/>
  <c r="P187" i="7" s="1"/>
  <c r="Q187" i="7" s="1"/>
  <c r="R187" i="7" s="1"/>
  <c r="S187" i="7" s="1"/>
  <c r="T187" i="7" s="1"/>
  <c r="M118" i="7"/>
  <c r="N118" i="7" s="1"/>
  <c r="O118" i="7" s="1"/>
  <c r="P118" i="7" s="1"/>
  <c r="Q118" i="7" s="1"/>
  <c r="R118" i="7" s="1"/>
  <c r="S118" i="7" s="1"/>
  <c r="T118" i="7" s="1"/>
  <c r="M181" i="7"/>
  <c r="N181" i="7" s="1"/>
  <c r="O181" i="7" s="1"/>
  <c r="P181" i="7" s="1"/>
  <c r="Q181" i="7" s="1"/>
  <c r="R181" i="7" s="1"/>
  <c r="S181" i="7" s="1"/>
  <c r="T181" i="7" s="1"/>
  <c r="M124" i="7"/>
  <c r="N124" i="7" s="1"/>
  <c r="O124" i="7" s="1"/>
  <c r="P124" i="7" s="1"/>
  <c r="Q124" i="7" s="1"/>
  <c r="R124" i="7" s="1"/>
  <c r="S124" i="7" s="1"/>
  <c r="T124" i="7" s="1"/>
  <c r="M221" i="7"/>
  <c r="U221" i="7" s="1"/>
  <c r="V221" i="7" s="1"/>
  <c r="W221" i="7" s="1"/>
  <c r="X221" i="7" s="1"/>
  <c r="Y221" i="7" s="1"/>
  <c r="Z221" i="7" s="1"/>
  <c r="AA221" i="7" s="1"/>
  <c r="AB221" i="7" s="1"/>
  <c r="M155" i="7"/>
  <c r="N155" i="7" s="1"/>
  <c r="O155" i="7" s="1"/>
  <c r="P155" i="7" s="1"/>
  <c r="Q155" i="7" s="1"/>
  <c r="R155" i="7" s="1"/>
  <c r="S155" i="7" s="1"/>
  <c r="T155" i="7" s="1"/>
  <c r="M206" i="7"/>
  <c r="N206" i="7" s="1"/>
  <c r="O206" i="7" s="1"/>
  <c r="P206" i="7" s="1"/>
  <c r="Q206" i="7" s="1"/>
  <c r="R206" i="7" s="1"/>
  <c r="S206" i="7" s="1"/>
  <c r="T206" i="7" s="1"/>
  <c r="U250" i="7"/>
  <c r="V250" i="7" s="1"/>
  <c r="M168" i="7"/>
  <c r="U168" i="7" s="1"/>
  <c r="V168" i="7" s="1"/>
  <c r="W168" i="7" s="1"/>
  <c r="X168" i="7" s="1"/>
  <c r="Y168" i="7" s="1"/>
  <c r="Z168" i="7" s="1"/>
  <c r="AA168" i="7" s="1"/>
  <c r="AB168" i="7" s="1"/>
  <c r="M194" i="7"/>
  <c r="N194" i="7" s="1"/>
  <c r="O194" i="7" s="1"/>
  <c r="P194" i="7" s="1"/>
  <c r="Q194" i="7" s="1"/>
  <c r="R194" i="7" s="1"/>
  <c r="S194" i="7" s="1"/>
  <c r="T194" i="7" s="1"/>
  <c r="U267" i="7"/>
  <c r="V267" i="7" s="1"/>
  <c r="W267" i="7" s="1"/>
  <c r="X267" i="7" s="1"/>
  <c r="Y267" i="7" s="1"/>
  <c r="Z267" i="7" s="1"/>
  <c r="AA267" i="7" s="1"/>
  <c r="AB267" i="7" s="1"/>
  <c r="M161" i="7"/>
  <c r="U161" i="7" s="1"/>
  <c r="V161" i="7" s="1"/>
  <c r="W161" i="7" s="1"/>
  <c r="X161" i="7" s="1"/>
  <c r="Y161" i="7" s="1"/>
  <c r="Z161" i="7" s="1"/>
  <c r="AA161" i="7" s="1"/>
  <c r="AB161" i="7" s="1"/>
  <c r="M220" i="7"/>
  <c r="N220" i="7" s="1"/>
  <c r="O220" i="7" s="1"/>
  <c r="P220" i="7" s="1"/>
  <c r="Q220" i="7" s="1"/>
  <c r="R220" i="7" s="1"/>
  <c r="S220" i="7" s="1"/>
  <c r="T220" i="7" s="1"/>
  <c r="M130" i="7"/>
  <c r="N130" i="7" s="1"/>
  <c r="O130" i="7" s="1"/>
  <c r="P130" i="7" s="1"/>
  <c r="Q130" i="7" s="1"/>
  <c r="R130" i="7" s="1"/>
  <c r="S130" i="7" s="1"/>
  <c r="T130" i="7" s="1"/>
  <c r="H154" i="7"/>
  <c r="M154" i="7" s="1"/>
  <c r="N154" i="7" s="1"/>
  <c r="O154" i="7" s="1"/>
  <c r="P154" i="7" s="1"/>
  <c r="Q154" i="7" s="1"/>
  <c r="R154" i="7" s="1"/>
  <c r="S154" i="7" s="1"/>
  <c r="T154" i="7" s="1"/>
  <c r="H218" i="7"/>
  <c r="M218" i="7" s="1"/>
  <c r="N218" i="7" s="1"/>
  <c r="O218" i="7" s="1"/>
  <c r="P218" i="7" s="1"/>
  <c r="Q218" i="7" s="1"/>
  <c r="R218" i="7" s="1"/>
  <c r="S218" i="7" s="1"/>
  <c r="T218" i="7" s="1"/>
  <c r="H153" i="7"/>
  <c r="M153" i="7" s="1"/>
  <c r="N153" i="7" s="1"/>
  <c r="O153" i="7" s="1"/>
  <c r="P153" i="7" s="1"/>
  <c r="Q153" i="7" s="1"/>
  <c r="R153" i="7" s="1"/>
  <c r="S153" i="7" s="1"/>
  <c r="T153" i="7" s="1"/>
  <c r="H219" i="7"/>
  <c r="M219" i="7" s="1"/>
  <c r="U219" i="7" s="1"/>
  <c r="V219" i="7" s="1"/>
  <c r="W219" i="7" s="1"/>
  <c r="X219" i="7" s="1"/>
  <c r="Y219" i="7" s="1"/>
  <c r="Z219" i="7" s="1"/>
  <c r="AA219" i="7" s="1"/>
  <c r="AB219" i="7" s="1"/>
  <c r="M189" i="7"/>
  <c r="N189" i="7" s="1"/>
  <c r="O189" i="7" s="1"/>
  <c r="P189" i="7" s="1"/>
  <c r="Q189" i="7" s="1"/>
  <c r="R189" i="7" s="1"/>
  <c r="S189" i="7" s="1"/>
  <c r="T189" i="7" s="1"/>
  <c r="U286" i="7"/>
  <c r="V286" i="7" s="1"/>
  <c r="W286" i="7" s="1"/>
  <c r="X286" i="7" s="1"/>
  <c r="Y286" i="7" s="1"/>
  <c r="Z286" i="7" s="1"/>
  <c r="AA286" i="7" s="1"/>
  <c r="AB286" i="7" s="1"/>
  <c r="U259" i="7"/>
  <c r="V259" i="7" s="1"/>
  <c r="W259" i="7" s="1"/>
  <c r="X259" i="7" s="1"/>
  <c r="Y259" i="7" s="1"/>
  <c r="Z259" i="7" s="1"/>
  <c r="AA259" i="7" s="1"/>
  <c r="AB259" i="7" s="1"/>
  <c r="U242" i="7"/>
  <c r="V242" i="7" s="1"/>
  <c r="U268" i="7"/>
  <c r="V268" i="7" s="1"/>
  <c r="U289" i="7"/>
  <c r="V289" i="7" s="1"/>
  <c r="U284" i="7"/>
  <c r="V284" i="7" s="1"/>
  <c r="W284" i="7" s="1"/>
  <c r="X284" i="7" s="1"/>
  <c r="Y284" i="7" s="1"/>
  <c r="Z284" i="7" s="1"/>
  <c r="AA284" i="7" s="1"/>
  <c r="AB284" i="7" s="1"/>
  <c r="M234" i="7"/>
  <c r="N234" i="7" s="1"/>
  <c r="O234" i="7" s="1"/>
  <c r="P234" i="7" s="1"/>
  <c r="Q234" i="7" s="1"/>
  <c r="R234" i="7" s="1"/>
  <c r="S234" i="7" s="1"/>
  <c r="T234" i="7" s="1"/>
  <c r="U249" i="7"/>
  <c r="V249" i="7" s="1"/>
  <c r="U288" i="7"/>
  <c r="V288" i="7" s="1"/>
  <c r="U246" i="7"/>
  <c r="V246" i="7" s="1"/>
  <c r="W246" i="7" s="1"/>
  <c r="X246" i="7" s="1"/>
  <c r="Y246" i="7" s="1"/>
  <c r="Z246" i="7" s="1"/>
  <c r="AA246" i="7" s="1"/>
  <c r="AB246" i="7" s="1"/>
  <c r="U293" i="7"/>
  <c r="V293" i="7" s="1"/>
  <c r="M233" i="7"/>
  <c r="N233" i="7" s="1"/>
  <c r="O233" i="7" s="1"/>
  <c r="P233" i="7" s="1"/>
  <c r="Q233" i="7" s="1"/>
  <c r="R233" i="7" s="1"/>
  <c r="S233" i="7" s="1"/>
  <c r="T233" i="7" s="1"/>
  <c r="M225" i="7"/>
  <c r="N225" i="7" s="1"/>
  <c r="M100" i="7"/>
  <c r="N100" i="7" s="1"/>
  <c r="M93" i="7"/>
  <c r="N93" i="7" s="1"/>
  <c r="M94" i="7"/>
  <c r="N94" i="7" s="1"/>
  <c r="M113" i="7"/>
  <c r="N113" i="7" s="1"/>
  <c r="M112" i="7"/>
  <c r="N112" i="7" s="1"/>
  <c r="M126" i="7"/>
  <c r="N126" i="7" s="1"/>
  <c r="M125" i="7"/>
  <c r="N125" i="7" s="1"/>
  <c r="N119" i="7"/>
  <c r="M139" i="7"/>
  <c r="N139" i="7" s="1"/>
  <c r="M133" i="7"/>
  <c r="N133" i="7" s="1"/>
  <c r="M152" i="7"/>
  <c r="N152" i="7" s="1"/>
  <c r="M151" i="7"/>
  <c r="N151" i="7" s="1"/>
  <c r="M145" i="7"/>
  <c r="N145" i="7" s="1"/>
  <c r="M164" i="7"/>
  <c r="N164" i="7" s="1"/>
  <c r="M165" i="7"/>
  <c r="N165" i="7" s="1"/>
  <c r="M159" i="7"/>
  <c r="N159" i="7" s="1"/>
  <c r="M158" i="7"/>
  <c r="N158" i="7" s="1"/>
  <c r="M177" i="7"/>
  <c r="N177" i="7" s="1"/>
  <c r="M178" i="7"/>
  <c r="N178" i="7" s="1"/>
  <c r="M172" i="7"/>
  <c r="N172" i="7" s="1"/>
  <c r="M190" i="7"/>
  <c r="N190" i="7" s="1"/>
  <c r="M191" i="7"/>
  <c r="N191" i="7" s="1"/>
  <c r="M185" i="7"/>
  <c r="U185" i="7" s="1"/>
  <c r="V185" i="7" s="1"/>
  <c r="M184" i="7"/>
  <c r="N184" i="7" s="1"/>
  <c r="M203" i="7"/>
  <c r="N203" i="7" s="1"/>
  <c r="N198" i="7"/>
  <c r="M197" i="7"/>
  <c r="N197" i="7" s="1"/>
  <c r="M216" i="7"/>
  <c r="N216" i="7" s="1"/>
  <c r="M217" i="7"/>
  <c r="N217" i="7" s="1"/>
  <c r="M230" i="7"/>
  <c r="N230" i="7" s="1"/>
  <c r="M229" i="7"/>
  <c r="N229" i="7" s="1"/>
  <c r="M223" i="7"/>
  <c r="N223" i="7" s="1"/>
  <c r="U255" i="7"/>
  <c r="V255" i="7" s="1"/>
  <c r="U256" i="7"/>
  <c r="V256" i="7" s="1"/>
  <c r="N263" i="7"/>
  <c r="N295" i="7"/>
  <c r="U298" i="7"/>
  <c r="V298" i="7" s="1"/>
  <c r="U297" i="7"/>
  <c r="V297" i="7" s="1"/>
  <c r="M209" i="7"/>
  <c r="N209" i="7" s="1"/>
  <c r="O209" i="7" s="1"/>
  <c r="P209" i="7" s="1"/>
  <c r="Q209" i="7" s="1"/>
  <c r="R209" i="7" s="1"/>
  <c r="S209" i="7" s="1"/>
  <c r="T209" i="7" s="1"/>
  <c r="N283" i="7"/>
  <c r="O283" i="7" s="1"/>
  <c r="P283" i="7" s="1"/>
  <c r="Q283" i="7" s="1"/>
  <c r="R283" i="7" s="1"/>
  <c r="S283" i="7" s="1"/>
  <c r="T283" i="7" s="1"/>
  <c r="N287" i="7"/>
  <c r="O287" i="7" s="1"/>
  <c r="P287" i="7" s="1"/>
  <c r="Q287" i="7" s="1"/>
  <c r="R287" i="7" s="1"/>
  <c r="S287" i="7" s="1"/>
  <c r="T287" i="7" s="1"/>
  <c r="U254" i="7"/>
  <c r="V254" i="7" s="1"/>
  <c r="W254" i="7" s="1"/>
  <c r="X254" i="7" s="1"/>
  <c r="Y254" i="7" s="1"/>
  <c r="Z254" i="7" s="1"/>
  <c r="AA254" i="7" s="1"/>
  <c r="AB254" i="7" s="1"/>
  <c r="M142" i="7"/>
  <c r="N142" i="7" s="1"/>
  <c r="O142" i="7" s="1"/>
  <c r="P142" i="7" s="1"/>
  <c r="Q142" i="7" s="1"/>
  <c r="R142" i="7" s="1"/>
  <c r="S142" i="7" s="1"/>
  <c r="T142" i="7" s="1"/>
  <c r="M231" i="7"/>
  <c r="N231" i="7" s="1"/>
  <c r="O231" i="7" s="1"/>
  <c r="P231" i="7" s="1"/>
  <c r="Q231" i="7" s="1"/>
  <c r="R231" i="7" s="1"/>
  <c r="S231" i="7" s="1"/>
  <c r="T231" i="7" s="1"/>
  <c r="U245" i="7"/>
  <c r="V245" i="7" s="1"/>
  <c r="W245" i="7" s="1"/>
  <c r="X245" i="7" s="1"/>
  <c r="Y245" i="7" s="1"/>
  <c r="Z245" i="7" s="1"/>
  <c r="AA245" i="7" s="1"/>
  <c r="AB245" i="7" s="1"/>
  <c r="M175" i="7"/>
  <c r="N175" i="7" s="1"/>
  <c r="O175" i="7" s="1"/>
  <c r="P175" i="7" s="1"/>
  <c r="Q175" i="7" s="1"/>
  <c r="R175" i="7" s="1"/>
  <c r="S175" i="7" s="1"/>
  <c r="T175" i="7" s="1"/>
  <c r="N97" i="7"/>
  <c r="O97" i="7" s="1"/>
  <c r="P97" i="7" s="1"/>
  <c r="Q97" i="7" s="1"/>
  <c r="R97" i="7" s="1"/>
  <c r="S97" i="7" s="1"/>
  <c r="T97" i="7" s="1"/>
  <c r="N205" i="7"/>
  <c r="O205" i="7" s="1"/>
  <c r="P205" i="7" s="1"/>
  <c r="Q205" i="7" s="1"/>
  <c r="R205" i="7" s="1"/>
  <c r="S205" i="7" s="1"/>
  <c r="T205" i="7" s="1"/>
  <c r="N136" i="7"/>
  <c r="O136" i="7" s="1"/>
  <c r="P136" i="7" s="1"/>
  <c r="Q136" i="7" s="1"/>
  <c r="R136" i="7" s="1"/>
  <c r="S136" i="7" s="1"/>
  <c r="T136" i="7" s="1"/>
  <c r="N134" i="7"/>
  <c r="N179" i="7"/>
  <c r="O179" i="7" s="1"/>
  <c r="P179" i="7" s="1"/>
  <c r="Q179" i="7" s="1"/>
  <c r="R179" i="7" s="1"/>
  <c r="S179" i="7" s="1"/>
  <c r="T179" i="7" s="1"/>
  <c r="M173" i="7"/>
  <c r="U173" i="7" s="1"/>
  <c r="V173" i="7" s="1"/>
  <c r="M202" i="7"/>
  <c r="N202" i="7" s="1"/>
  <c r="O202" i="7" s="1"/>
  <c r="P202" i="7" s="1"/>
  <c r="Q202" i="7" s="1"/>
  <c r="R202" i="7" s="1"/>
  <c r="S202" i="7" s="1"/>
  <c r="T202" i="7" s="1"/>
  <c r="M110" i="7"/>
  <c r="N110" i="7" s="1"/>
  <c r="O110" i="7" s="1"/>
  <c r="P110" i="7" s="1"/>
  <c r="Q110" i="7" s="1"/>
  <c r="R110" i="7" s="1"/>
  <c r="S110" i="7" s="1"/>
  <c r="T110" i="7" s="1"/>
  <c r="M213" i="7"/>
  <c r="N213" i="7" s="1"/>
  <c r="O213" i="7" s="1"/>
  <c r="P213" i="7" s="1"/>
  <c r="Q213" i="7" s="1"/>
  <c r="R213" i="7" s="1"/>
  <c r="S213" i="7" s="1"/>
  <c r="T213" i="7" s="1"/>
  <c r="M156" i="7"/>
  <c r="N156" i="7" s="1"/>
  <c r="O156" i="7" s="1"/>
  <c r="P156" i="7" s="1"/>
  <c r="Q156" i="7" s="1"/>
  <c r="R156" i="7" s="1"/>
  <c r="S156" i="7" s="1"/>
  <c r="T156" i="7" s="1"/>
  <c r="M122" i="7"/>
  <c r="N122" i="7" s="1"/>
  <c r="O122" i="7" s="1"/>
  <c r="P122" i="7" s="1"/>
  <c r="Q122" i="7" s="1"/>
  <c r="R122" i="7" s="1"/>
  <c r="S122" i="7" s="1"/>
  <c r="T122" i="7" s="1"/>
  <c r="M115" i="7"/>
  <c r="N115" i="7" s="1"/>
  <c r="O115" i="7" s="1"/>
  <c r="P115" i="7" s="1"/>
  <c r="Q115" i="7" s="1"/>
  <c r="R115" i="7" s="1"/>
  <c r="S115" i="7" s="1"/>
  <c r="T115" i="7" s="1"/>
  <c r="M195" i="7"/>
  <c r="N195" i="7" s="1"/>
  <c r="O195" i="7" s="1"/>
  <c r="P195" i="7" s="1"/>
  <c r="Q195" i="7" s="1"/>
  <c r="R195" i="7" s="1"/>
  <c r="S195" i="7" s="1"/>
  <c r="T195" i="7" s="1"/>
  <c r="N121" i="7"/>
  <c r="M169" i="7"/>
  <c r="U169" i="7" s="1"/>
  <c r="V169" i="7" s="1"/>
  <c r="W169" i="7" s="1"/>
  <c r="X169" i="7" s="1"/>
  <c r="Y169" i="7" s="1"/>
  <c r="Z169" i="7" s="1"/>
  <c r="AA169" i="7" s="1"/>
  <c r="AB169" i="7" s="1"/>
  <c r="N193" i="7"/>
  <c r="O193" i="7" s="1"/>
  <c r="P193" i="7" s="1"/>
  <c r="Q193" i="7" s="1"/>
  <c r="R193" i="7" s="1"/>
  <c r="S193" i="7" s="1"/>
  <c r="T193" i="7" s="1"/>
  <c r="U260" i="7"/>
  <c r="V260" i="7" s="1"/>
  <c r="W260" i="7" s="1"/>
  <c r="X260" i="7" s="1"/>
  <c r="Y260" i="7" s="1"/>
  <c r="Z260" i="7" s="1"/>
  <c r="AA260" i="7" s="1"/>
  <c r="AB260" i="7" s="1"/>
  <c r="M176" i="7"/>
  <c r="N176" i="7" s="1"/>
  <c r="O176" i="7" s="1"/>
  <c r="P176" i="7" s="1"/>
  <c r="Q176" i="7" s="1"/>
  <c r="R176" i="7" s="1"/>
  <c r="S176" i="7" s="1"/>
  <c r="T176" i="7" s="1"/>
  <c r="M149" i="7"/>
  <c r="N149" i="7" s="1"/>
  <c r="O149" i="7" s="1"/>
  <c r="P149" i="7" s="1"/>
  <c r="Q149" i="7" s="1"/>
  <c r="R149" i="7" s="1"/>
  <c r="S149" i="7" s="1"/>
  <c r="T149" i="7" s="1"/>
  <c r="M214" i="7"/>
  <c r="N214" i="7" s="1"/>
  <c r="O214" i="7" s="1"/>
  <c r="P214" i="7" s="1"/>
  <c r="Q214" i="7" s="1"/>
  <c r="R214" i="7" s="1"/>
  <c r="S214" i="7" s="1"/>
  <c r="T214" i="7" s="1"/>
  <c r="M157" i="7"/>
  <c r="N157" i="7" s="1"/>
  <c r="O157" i="7" s="1"/>
  <c r="P157" i="7" s="1"/>
  <c r="Q157" i="7" s="1"/>
  <c r="R157" i="7" s="1"/>
  <c r="S157" i="7" s="1"/>
  <c r="T157" i="7" s="1"/>
  <c r="M127" i="7"/>
  <c r="N127" i="7" s="1"/>
  <c r="O127" i="7" s="1"/>
  <c r="P127" i="7" s="1"/>
  <c r="Q127" i="7" s="1"/>
  <c r="R127" i="7" s="1"/>
  <c r="S127" i="7" s="1"/>
  <c r="T127" i="7" s="1"/>
  <c r="M199" i="7"/>
  <c r="U199" i="7" s="1"/>
  <c r="V199" i="7" s="1"/>
  <c r="N270" i="7"/>
  <c r="O270" i="7" s="1"/>
  <c r="P270" i="7" s="1"/>
  <c r="Q270" i="7" s="1"/>
  <c r="R270" i="7" s="1"/>
  <c r="S270" i="7" s="1"/>
  <c r="T270" i="7" s="1"/>
  <c r="M182" i="7"/>
  <c r="N182" i="7" s="1"/>
  <c r="O182" i="7" s="1"/>
  <c r="P182" i="7" s="1"/>
  <c r="Q182" i="7" s="1"/>
  <c r="R182" i="7" s="1"/>
  <c r="S182" i="7" s="1"/>
  <c r="T182" i="7" s="1"/>
  <c r="M147" i="7"/>
  <c r="N147" i="7" s="1"/>
  <c r="M96" i="7"/>
  <c r="N96" i="7" s="1"/>
  <c r="O96" i="7" s="1"/>
  <c r="P96" i="7" s="1"/>
  <c r="Q96" i="7" s="1"/>
  <c r="R96" i="7" s="1"/>
  <c r="S96" i="7" s="1"/>
  <c r="T96" i="7" s="1"/>
  <c r="M200" i="7"/>
  <c r="N200" i="7" s="1"/>
  <c r="O200" i="7" s="1"/>
  <c r="P200" i="7" s="1"/>
  <c r="Q200" i="7" s="1"/>
  <c r="R200" i="7" s="1"/>
  <c r="S200" i="7" s="1"/>
  <c r="T200" i="7" s="1"/>
  <c r="M235" i="7"/>
  <c r="N235" i="7" s="1"/>
  <c r="O235" i="7" s="1"/>
  <c r="P235" i="7" s="1"/>
  <c r="Q235" i="7" s="1"/>
  <c r="R235" i="7" s="1"/>
  <c r="S235" i="7" s="1"/>
  <c r="T235" i="7" s="1"/>
  <c r="N162" i="7"/>
  <c r="O162" i="7" s="1"/>
  <c r="P162" i="7" s="1"/>
  <c r="Q162" i="7" s="1"/>
  <c r="R162" i="7" s="1"/>
  <c r="S162" i="7" s="1"/>
  <c r="T162" i="7" s="1"/>
  <c r="N123" i="7"/>
  <c r="O123" i="7" s="1"/>
  <c r="P123" i="7" s="1"/>
  <c r="Q123" i="7" s="1"/>
  <c r="R123" i="7" s="1"/>
  <c r="S123" i="7" s="1"/>
  <c r="T123" i="7" s="1"/>
  <c r="N212" i="7"/>
  <c r="N201" i="7"/>
  <c r="O201" i="7" s="1"/>
  <c r="P201" i="7" s="1"/>
  <c r="Q201" i="7" s="1"/>
  <c r="R201" i="7" s="1"/>
  <c r="S201" i="7" s="1"/>
  <c r="T201" i="7" s="1"/>
  <c r="M101" i="7"/>
  <c r="U101" i="7" s="1"/>
  <c r="V101" i="7" s="1"/>
  <c r="M104" i="7"/>
  <c r="N104" i="7" s="1"/>
  <c r="O104" i="7" s="1"/>
  <c r="P104" i="7" s="1"/>
  <c r="Q104" i="7" s="1"/>
  <c r="R104" i="7" s="1"/>
  <c r="S104" i="7" s="1"/>
  <c r="T104" i="7" s="1"/>
  <c r="M141" i="7"/>
  <c r="N141" i="7" s="1"/>
  <c r="O141" i="7" s="1"/>
  <c r="P141" i="7" s="1"/>
  <c r="Q141" i="7" s="1"/>
  <c r="R141" i="7" s="1"/>
  <c r="S141" i="7" s="1"/>
  <c r="T141" i="7" s="1"/>
  <c r="M180" i="7"/>
  <c r="N180" i="7" s="1"/>
  <c r="O180" i="7" s="1"/>
  <c r="P180" i="7" s="1"/>
  <c r="Q180" i="7" s="1"/>
  <c r="R180" i="7" s="1"/>
  <c r="S180" i="7" s="1"/>
  <c r="T180" i="7" s="1"/>
  <c r="M226" i="7"/>
  <c r="N226" i="7" s="1"/>
  <c r="O226" i="7" s="1"/>
  <c r="P226" i="7" s="1"/>
  <c r="Q226" i="7" s="1"/>
  <c r="R226" i="7" s="1"/>
  <c r="S226" i="7" s="1"/>
  <c r="T226" i="7" s="1"/>
  <c r="M232" i="7"/>
  <c r="N232" i="7" s="1"/>
  <c r="O232" i="7" s="1"/>
  <c r="P232" i="7" s="1"/>
  <c r="Q232" i="7" s="1"/>
  <c r="R232" i="7" s="1"/>
  <c r="S232" i="7" s="1"/>
  <c r="T232" i="7" s="1"/>
  <c r="M140" i="7"/>
  <c r="N140" i="7" s="1"/>
  <c r="O140" i="7" s="1"/>
  <c r="P140" i="7" s="1"/>
  <c r="Q140" i="7" s="1"/>
  <c r="R140" i="7" s="1"/>
  <c r="S140" i="7" s="1"/>
  <c r="T140" i="7" s="1"/>
  <c r="M135" i="7"/>
  <c r="N135" i="7" s="1"/>
  <c r="O135" i="7" s="1"/>
  <c r="P135" i="7" s="1"/>
  <c r="Q135" i="7" s="1"/>
  <c r="R135" i="7" s="1"/>
  <c r="S135" i="7" s="1"/>
  <c r="T135" i="7" s="1"/>
  <c r="N227" i="7"/>
  <c r="O227" i="7" s="1"/>
  <c r="P227" i="7" s="1"/>
  <c r="Q227" i="7" s="1"/>
  <c r="R227" i="7" s="1"/>
  <c r="S227" i="7" s="1"/>
  <c r="T227" i="7" s="1"/>
  <c r="U271" i="7"/>
  <c r="V271" i="7" s="1"/>
  <c r="W271" i="7" s="1"/>
  <c r="X271" i="7" s="1"/>
  <c r="Y271" i="7" s="1"/>
  <c r="Z271" i="7" s="1"/>
  <c r="AA271" i="7" s="1"/>
  <c r="AB271" i="7" s="1"/>
  <c r="U290" i="7"/>
  <c r="V290" i="7" s="1"/>
  <c r="M215" i="7"/>
  <c r="N215" i="7" s="1"/>
  <c r="O215" i="7" s="1"/>
  <c r="P215" i="7" s="1"/>
  <c r="Q215" i="7" s="1"/>
  <c r="R215" i="7" s="1"/>
  <c r="S215" i="7" s="1"/>
  <c r="T215" i="7" s="1"/>
  <c r="M114" i="7"/>
  <c r="N114" i="7" s="1"/>
  <c r="O114" i="7" s="1"/>
  <c r="P114" i="7" s="1"/>
  <c r="Q114" i="7" s="1"/>
  <c r="R114" i="7" s="1"/>
  <c r="S114" i="7" s="1"/>
  <c r="T114" i="7" s="1"/>
  <c r="M167" i="7"/>
  <c r="N167" i="7" s="1"/>
  <c r="O167" i="7" s="1"/>
  <c r="P167" i="7" s="1"/>
  <c r="Q167" i="7" s="1"/>
  <c r="R167" i="7" s="1"/>
  <c r="S167" i="7" s="1"/>
  <c r="T167" i="7" s="1"/>
  <c r="M183" i="7"/>
  <c r="U183" i="7" s="1"/>
  <c r="V183" i="7" s="1"/>
  <c r="W183" i="7" s="1"/>
  <c r="X183" i="7" s="1"/>
  <c r="Y183" i="7" s="1"/>
  <c r="Z183" i="7" s="1"/>
  <c r="AA183" i="7" s="1"/>
  <c r="AB183" i="7" s="1"/>
  <c r="M196" i="7"/>
  <c r="N196" i="7" s="1"/>
  <c r="O196" i="7" s="1"/>
  <c r="P196" i="7" s="1"/>
  <c r="Q196" i="7" s="1"/>
  <c r="R196" i="7" s="1"/>
  <c r="S196" i="7" s="1"/>
  <c r="T196" i="7" s="1"/>
  <c r="M109" i="7"/>
  <c r="N109" i="7" s="1"/>
  <c r="O109" i="7" s="1"/>
  <c r="P109" i="7" s="1"/>
  <c r="Q109" i="7" s="1"/>
  <c r="R109" i="7" s="1"/>
  <c r="S109" i="7" s="1"/>
  <c r="T109" i="7" s="1"/>
  <c r="U282" i="7"/>
  <c r="V282" i="7" s="1"/>
  <c r="U273" i="7"/>
  <c r="V273" i="7" s="1"/>
  <c r="W273" i="7" s="1"/>
  <c r="X273" i="7" s="1"/>
  <c r="Y273" i="7" s="1"/>
  <c r="Z273" i="7" s="1"/>
  <c r="AA273" i="7" s="1"/>
  <c r="AB273" i="7" s="1"/>
  <c r="U266" i="7"/>
  <c r="V266" i="7" s="1"/>
  <c r="W266" i="7" s="1"/>
  <c r="X266" i="7" s="1"/>
  <c r="Y266" i="7" s="1"/>
  <c r="Z266" i="7" s="1"/>
  <c r="AA266" i="7" s="1"/>
  <c r="AB266" i="7" s="1"/>
  <c r="U257" i="7"/>
  <c r="V257" i="7" s="1"/>
  <c r="W257" i="7" s="1"/>
  <c r="X257" i="7" s="1"/>
  <c r="Y257" i="7" s="1"/>
  <c r="Z257" i="7" s="1"/>
  <c r="AA257" i="7" s="1"/>
  <c r="AB257" i="7" s="1"/>
  <c r="U186" i="7"/>
  <c r="V186" i="7" s="1"/>
  <c r="U212" i="7"/>
  <c r="V212" i="7" s="1"/>
  <c r="U95" i="7"/>
  <c r="V95" i="7" s="1"/>
  <c r="N160" i="7"/>
  <c r="N108" i="7"/>
  <c r="U251" i="7"/>
  <c r="V251" i="7" s="1"/>
  <c r="U285" i="7"/>
  <c r="V285" i="7" s="1"/>
  <c r="W285" i="7" s="1"/>
  <c r="X285" i="7" s="1"/>
  <c r="Y285" i="7" s="1"/>
  <c r="Z285" i="7" s="1"/>
  <c r="AA285" i="7" s="1"/>
  <c r="AB285" i="7" s="1"/>
  <c r="U291" i="7"/>
  <c r="V291" i="7" s="1"/>
  <c r="U201" i="7"/>
  <c r="V201" i="7" s="1"/>
  <c r="W201" i="7" s="1"/>
  <c r="X201" i="7" s="1"/>
  <c r="Y201" i="7" s="1"/>
  <c r="Z201" i="7" s="1"/>
  <c r="AA201" i="7" s="1"/>
  <c r="AB201" i="7" s="1"/>
  <c r="U278" i="7"/>
  <c r="V278" i="7" s="1"/>
  <c r="W278" i="7" s="1"/>
  <c r="X278" i="7" s="1"/>
  <c r="Y278" i="7" s="1"/>
  <c r="Z278" i="7" s="1"/>
  <c r="AA278" i="7" s="1"/>
  <c r="AB278" i="7" s="1"/>
  <c r="N103" i="7"/>
  <c r="O103" i="7" s="1"/>
  <c r="P103" i="7" s="1"/>
  <c r="Q103" i="7" s="1"/>
  <c r="R103" i="7" s="1"/>
  <c r="S103" i="7" s="1"/>
  <c r="T103" i="7" s="1"/>
  <c r="U258" i="7"/>
  <c r="V258" i="7" s="1"/>
  <c r="W258" i="7" s="1"/>
  <c r="X258" i="7" s="1"/>
  <c r="Y258" i="7" s="1"/>
  <c r="Z258" i="7" s="1"/>
  <c r="AA258" i="7" s="1"/>
  <c r="AB258" i="7" s="1"/>
  <c r="U253" i="7"/>
  <c r="V253" i="7" s="1"/>
  <c r="W253" i="7" s="1"/>
  <c r="X253" i="7" s="1"/>
  <c r="Y253" i="7" s="1"/>
  <c r="Z253" i="7" s="1"/>
  <c r="AA253" i="7" s="1"/>
  <c r="AB253" i="7" s="1"/>
  <c r="N150" i="7"/>
  <c r="O150" i="7" s="1"/>
  <c r="P150" i="7" s="1"/>
  <c r="Q150" i="7" s="1"/>
  <c r="R150" i="7" s="1"/>
  <c r="S150" i="7" s="1"/>
  <c r="T150" i="7" s="1"/>
  <c r="U296" i="7"/>
  <c r="V296" i="7" s="1"/>
  <c r="U261" i="7"/>
  <c r="V261" i="7" s="1"/>
  <c r="W261" i="7" s="1"/>
  <c r="X261" i="7" s="1"/>
  <c r="Y261" i="7" s="1"/>
  <c r="Z261" i="7" s="1"/>
  <c r="AA261" i="7" s="1"/>
  <c r="AB261" i="7" s="1"/>
  <c r="N128" i="7"/>
  <c r="O128" i="7" s="1"/>
  <c r="P128" i="7" s="1"/>
  <c r="Q128" i="7" s="1"/>
  <c r="R128" i="7" s="1"/>
  <c r="S128" i="7" s="1"/>
  <c r="T128" i="7" s="1"/>
  <c r="U166" i="7"/>
  <c r="V166" i="7" s="1"/>
  <c r="W166" i="7" s="1"/>
  <c r="X166" i="7" s="1"/>
  <c r="Y166" i="7" s="1"/>
  <c r="Z166" i="7" s="1"/>
  <c r="AA166" i="7" s="1"/>
  <c r="AB166" i="7" s="1"/>
  <c r="N137" i="7"/>
  <c r="O137" i="7" s="1"/>
  <c r="P137" i="7" s="1"/>
  <c r="Q137" i="7" s="1"/>
  <c r="R137" i="7" s="1"/>
  <c r="S137" i="7" s="1"/>
  <c r="T137" i="7" s="1"/>
  <c r="U292" i="7"/>
  <c r="V292" i="7" s="1"/>
  <c r="U244" i="7"/>
  <c r="V244" i="7" s="1"/>
  <c r="W244" i="7" s="1"/>
  <c r="X244" i="7" s="1"/>
  <c r="Y244" i="7" s="1"/>
  <c r="Z244" i="7" s="1"/>
  <c r="AA244" i="7" s="1"/>
  <c r="AB244" i="7" s="1"/>
  <c r="N192" i="7"/>
  <c r="O192" i="7" s="1"/>
  <c r="P192" i="7" s="1"/>
  <c r="Q192" i="7" s="1"/>
  <c r="R192" i="7" s="1"/>
  <c r="S192" i="7" s="1"/>
  <c r="T192" i="7" s="1"/>
  <c r="N188" i="7"/>
  <c r="O188" i="7" s="1"/>
  <c r="P188" i="7" s="1"/>
  <c r="Q188" i="7" s="1"/>
  <c r="R188" i="7" s="1"/>
  <c r="S188" i="7" s="1"/>
  <c r="T188" i="7" s="1"/>
  <c r="U277" i="7"/>
  <c r="V277" i="7" s="1"/>
  <c r="U281" i="7"/>
  <c r="V281" i="7" s="1"/>
  <c r="U146" i="7"/>
  <c r="V146" i="7" s="1"/>
  <c r="U243" i="7"/>
  <c r="V243" i="7" s="1"/>
  <c r="N211" i="7"/>
  <c r="U269" i="7"/>
  <c r="V269" i="7" s="1"/>
  <c r="N171" i="7"/>
  <c r="N106" i="7"/>
  <c r="N132" i="7"/>
  <c r="N99" i="7"/>
  <c r="N107" i="7"/>
  <c r="N120" i="7"/>
  <c r="N204" i="7"/>
  <c r="N138" i="7"/>
  <c r="U276" i="7"/>
  <c r="V276" i="7" s="1"/>
  <c r="U236" i="7"/>
  <c r="V236" i="7" s="1"/>
  <c r="U227" i="7"/>
  <c r="V227" i="7" s="1"/>
  <c r="W227" i="7" s="1"/>
  <c r="X227" i="7" s="1"/>
  <c r="Y227" i="7" s="1"/>
  <c r="Z227" i="7" s="1"/>
  <c r="AA227" i="7" s="1"/>
  <c r="AB227" i="7" s="1"/>
  <c r="U224" i="7"/>
  <c r="V224" i="7" s="1"/>
  <c r="U121" i="7"/>
  <c r="V121" i="7" s="1"/>
  <c r="U119" i="7"/>
  <c r="V119" i="7" s="1"/>
  <c r="U205" i="7"/>
  <c r="V205" i="7" s="1"/>
  <c r="W205" i="7" s="1"/>
  <c r="X205" i="7" s="1"/>
  <c r="Y205" i="7" s="1"/>
  <c r="Z205" i="7" s="1"/>
  <c r="AA205" i="7" s="1"/>
  <c r="AB205" i="7" s="1"/>
  <c r="U198" i="7"/>
  <c r="V198" i="7" s="1"/>
  <c r="U162" i="7"/>
  <c r="V162" i="7" s="1"/>
  <c r="W162" i="7" s="1"/>
  <c r="X162" i="7" s="1"/>
  <c r="Y162" i="7" s="1"/>
  <c r="Z162" i="7" s="1"/>
  <c r="AA162" i="7" s="1"/>
  <c r="AB162" i="7" s="1"/>
  <c r="U134" i="7"/>
  <c r="V134" i="7" s="1"/>
  <c r="U97" i="7"/>
  <c r="V97" i="7" s="1"/>
  <c r="W97" i="7" s="1"/>
  <c r="X97" i="7" s="1"/>
  <c r="Y97" i="7" s="1"/>
  <c r="Z97" i="7" s="1"/>
  <c r="AA97" i="7" s="1"/>
  <c r="AB97" i="7" s="1"/>
  <c r="U179" i="7"/>
  <c r="V179" i="7" s="1"/>
  <c r="W179" i="7" s="1"/>
  <c r="X179" i="7" s="1"/>
  <c r="Y179" i="7" s="1"/>
  <c r="Z179" i="7" s="1"/>
  <c r="AA179" i="7" s="1"/>
  <c r="AB179" i="7" s="1"/>
  <c r="U193" i="7"/>
  <c r="V193" i="7" s="1"/>
  <c r="W193" i="7" s="1"/>
  <c r="X193" i="7" s="1"/>
  <c r="Y193" i="7" s="1"/>
  <c r="Z193" i="7" s="1"/>
  <c r="AA193" i="7" s="1"/>
  <c r="AB193" i="7" s="1"/>
  <c r="U210" i="7"/>
  <c r="V210" i="7" s="1"/>
  <c r="U136" i="7"/>
  <c r="V136" i="7" s="1"/>
  <c r="W136" i="7" s="1"/>
  <c r="X136" i="7" s="1"/>
  <c r="Y136" i="7" s="1"/>
  <c r="Z136" i="7" s="1"/>
  <c r="AA136" i="7" s="1"/>
  <c r="AB136" i="7" s="1"/>
  <c r="U123" i="7"/>
  <c r="V123" i="7" s="1"/>
  <c r="W123" i="7" s="1"/>
  <c r="X123" i="7" s="1"/>
  <c r="Y123" i="7" s="1"/>
  <c r="Z123" i="7" s="1"/>
  <c r="AA123" i="7" s="1"/>
  <c r="AB123" i="7" s="1"/>
  <c r="J63" i="7"/>
  <c r="H63" i="5"/>
  <c r="D63" i="7" s="1"/>
  <c r="I63" i="5"/>
  <c r="E63" i="7" s="1"/>
  <c r="J63" i="5"/>
  <c r="F63" i="7" s="1"/>
  <c r="L63" i="5"/>
  <c r="M63" i="5"/>
  <c r="I63" i="7" s="1"/>
  <c r="K63" i="5"/>
  <c r="G63" i="7" s="1"/>
  <c r="J62" i="5"/>
  <c r="F62" i="7" s="1"/>
  <c r="L62" i="5"/>
  <c r="I62" i="5"/>
  <c r="E62" i="7" s="1"/>
  <c r="K62" i="5"/>
  <c r="G62" i="7" s="1"/>
  <c r="H62" i="5"/>
  <c r="D62" i="7" s="1"/>
  <c r="I62" i="7"/>
  <c r="K79" i="7"/>
  <c r="K71" i="7"/>
  <c r="M71" i="7" s="1"/>
  <c r="K92" i="7"/>
  <c r="K91" i="7"/>
  <c r="K90" i="7"/>
  <c r="K89" i="7"/>
  <c r="M89" i="7" s="1"/>
  <c r="K88" i="7"/>
  <c r="M88" i="7" s="1"/>
  <c r="K87" i="7"/>
  <c r="K86" i="7"/>
  <c r="K85" i="7"/>
  <c r="K84" i="7"/>
  <c r="K83" i="7"/>
  <c r="K82" i="7"/>
  <c r="M82" i="7" s="1"/>
  <c r="K81" i="7"/>
  <c r="M81" i="7" s="1"/>
  <c r="K80" i="7"/>
  <c r="M80" i="7" s="1"/>
  <c r="K76" i="7"/>
  <c r="K68" i="7"/>
  <c r="M68" i="7" s="1"/>
  <c r="K73" i="7"/>
  <c r="M73" i="7" s="1"/>
  <c r="K78" i="7"/>
  <c r="K70" i="7"/>
  <c r="K75" i="7"/>
  <c r="M75" i="7" s="1"/>
  <c r="K67" i="7"/>
  <c r="K53" i="7"/>
  <c r="K52" i="7"/>
  <c r="K51" i="7"/>
  <c r="K48" i="7"/>
  <c r="K47" i="7"/>
  <c r="K46" i="7"/>
  <c r="K45" i="7"/>
  <c r="M45" i="7" s="1"/>
  <c r="K44" i="7"/>
  <c r="K43" i="7"/>
  <c r="M43" i="7" s="1"/>
  <c r="K42" i="7"/>
  <c r="M42" i="7" s="1"/>
  <c r="N42" i="7" s="1"/>
  <c r="K41" i="7"/>
  <c r="M41" i="7" s="1"/>
  <c r="K72" i="7"/>
  <c r="K64" i="7"/>
  <c r="K63" i="7"/>
  <c r="K62" i="7"/>
  <c r="K61" i="7"/>
  <c r="M61" i="7" s="1"/>
  <c r="K60" i="7"/>
  <c r="M60" i="7" s="1"/>
  <c r="K59" i="7"/>
  <c r="K58" i="7"/>
  <c r="K57" i="7"/>
  <c r="K56" i="7"/>
  <c r="M56" i="7" s="1"/>
  <c r="K55" i="7"/>
  <c r="K54" i="7"/>
  <c r="M54" i="7" s="1"/>
  <c r="K77" i="7"/>
  <c r="K69" i="7"/>
  <c r="M69" i="7" s="1"/>
  <c r="K66" i="7"/>
  <c r="K65" i="7"/>
  <c r="K74" i="7"/>
  <c r="M74" i="7" s="1"/>
  <c r="E62" i="8" l="1"/>
  <c r="D62" i="8"/>
  <c r="K62" i="8"/>
  <c r="J62" i="8"/>
  <c r="I62" i="8"/>
  <c r="H62" i="8"/>
  <c r="G62" i="8"/>
  <c r="F62" i="8"/>
  <c r="E63" i="8"/>
  <c r="D63" i="8"/>
  <c r="J63" i="8"/>
  <c r="K63" i="8"/>
  <c r="G63" i="8"/>
  <c r="I63" i="8"/>
  <c r="H63" i="8"/>
  <c r="F63" i="8"/>
  <c r="E84" i="8"/>
  <c r="U131" i="7"/>
  <c r="V131" i="7" s="1"/>
  <c r="W131" i="7" s="1"/>
  <c r="X131" i="7" s="1"/>
  <c r="Y131" i="7" s="1"/>
  <c r="Z131" i="7" s="1"/>
  <c r="AA131" i="7" s="1"/>
  <c r="AB131" i="7" s="1"/>
  <c r="M79" i="7"/>
  <c r="N79" i="7" s="1"/>
  <c r="O79" i="7" s="1"/>
  <c r="P79" i="7" s="1"/>
  <c r="Q79" i="7" s="1"/>
  <c r="R79" i="7" s="1"/>
  <c r="S79" i="7" s="1"/>
  <c r="T79" i="7" s="1"/>
  <c r="N163" i="7"/>
  <c r="O163" i="7" s="1"/>
  <c r="P163" i="7" s="1"/>
  <c r="Q163" i="7" s="1"/>
  <c r="R163" i="7" s="1"/>
  <c r="S163" i="7" s="1"/>
  <c r="T163" i="7" s="1"/>
  <c r="M51" i="7"/>
  <c r="N51" i="7" s="1"/>
  <c r="O51" i="7" s="1"/>
  <c r="P51" i="7" s="1"/>
  <c r="Q51" i="7" s="1"/>
  <c r="R51" i="7" s="1"/>
  <c r="S51" i="7" s="1"/>
  <c r="T51" i="7" s="1"/>
  <c r="N144" i="7"/>
  <c r="O144" i="7" s="1"/>
  <c r="P144" i="7" s="1"/>
  <c r="Q144" i="7" s="1"/>
  <c r="R144" i="7" s="1"/>
  <c r="S144" i="7" s="1"/>
  <c r="T144" i="7" s="1"/>
  <c r="P71" i="8"/>
  <c r="R71" i="8"/>
  <c r="M71" i="8"/>
  <c r="Q71" i="8"/>
  <c r="S71" i="8"/>
  <c r="N71" i="8"/>
  <c r="O71" i="8"/>
  <c r="N154" i="8"/>
  <c r="P154" i="8"/>
  <c r="R154" i="8"/>
  <c r="S154" i="8"/>
  <c r="O154" i="8"/>
  <c r="Q154" i="8"/>
  <c r="M154" i="8"/>
  <c r="Q72" i="8"/>
  <c r="S72" i="8"/>
  <c r="M72" i="8"/>
  <c r="N72" i="8"/>
  <c r="O72" i="8"/>
  <c r="R72" i="8"/>
  <c r="P72" i="8"/>
  <c r="N45" i="8"/>
  <c r="P45" i="8"/>
  <c r="Q45" i="8"/>
  <c r="M45" i="8"/>
  <c r="O45" i="8"/>
  <c r="R45" i="8"/>
  <c r="S45" i="8"/>
  <c r="S59" i="8"/>
  <c r="M59" i="8"/>
  <c r="O59" i="8"/>
  <c r="P59" i="8"/>
  <c r="Q59" i="8"/>
  <c r="N59" i="8"/>
  <c r="R59" i="8"/>
  <c r="M153" i="8"/>
  <c r="O153" i="8"/>
  <c r="Q153" i="8"/>
  <c r="R153" i="8"/>
  <c r="N153" i="8"/>
  <c r="P153" i="8"/>
  <c r="S153" i="8"/>
  <c r="R58" i="8"/>
  <c r="N58" i="8"/>
  <c r="O58" i="8"/>
  <c r="S58" i="8"/>
  <c r="M58" i="8"/>
  <c r="P58" i="8"/>
  <c r="Q58" i="8"/>
  <c r="M46" i="8"/>
  <c r="O46" i="8"/>
  <c r="Q46" i="8"/>
  <c r="R46" i="8"/>
  <c r="N46" i="8"/>
  <c r="S46" i="8"/>
  <c r="P46" i="8"/>
  <c r="N208" i="7"/>
  <c r="O208" i="7" s="1"/>
  <c r="P208" i="7" s="1"/>
  <c r="Q208" i="7" s="1"/>
  <c r="R208" i="7" s="1"/>
  <c r="S208" i="7" s="1"/>
  <c r="T208" i="7" s="1"/>
  <c r="N222" i="7"/>
  <c r="O222" i="7" s="1"/>
  <c r="P222" i="7" s="1"/>
  <c r="Q222" i="7" s="1"/>
  <c r="R222" i="7" s="1"/>
  <c r="S222" i="7" s="1"/>
  <c r="T222" i="7" s="1"/>
  <c r="M57" i="7"/>
  <c r="N57" i="7" s="1"/>
  <c r="O57" i="7" s="1"/>
  <c r="P57" i="7" s="1"/>
  <c r="Q57" i="7" s="1"/>
  <c r="R57" i="7" s="1"/>
  <c r="S57" i="7" s="1"/>
  <c r="T57" i="7" s="1"/>
  <c r="U111" i="7"/>
  <c r="V111" i="7" s="1"/>
  <c r="W111" i="7" s="1"/>
  <c r="X111" i="7" s="1"/>
  <c r="Y111" i="7" s="1"/>
  <c r="Z111" i="7" s="1"/>
  <c r="AA111" i="7" s="1"/>
  <c r="AB111" i="7" s="1"/>
  <c r="M52" i="7"/>
  <c r="N52" i="7" s="1"/>
  <c r="O52" i="7" s="1"/>
  <c r="P52" i="7" s="1"/>
  <c r="Q52" i="7" s="1"/>
  <c r="R52" i="7" s="1"/>
  <c r="S52" i="7" s="1"/>
  <c r="T52" i="7" s="1"/>
  <c r="U105" i="7"/>
  <c r="V105" i="7" s="1"/>
  <c r="W105" i="7" s="1"/>
  <c r="X105" i="7" s="1"/>
  <c r="Y105" i="7" s="1"/>
  <c r="Z105" i="7" s="1"/>
  <c r="AA105" i="7" s="1"/>
  <c r="AB105" i="7" s="1"/>
  <c r="X263" i="7"/>
  <c r="Y263" i="7" s="1"/>
  <c r="W186" i="7"/>
  <c r="O230" i="7"/>
  <c r="O191" i="7"/>
  <c r="O126" i="7"/>
  <c r="Y321" i="7"/>
  <c r="P250" i="7"/>
  <c r="Q308" i="7"/>
  <c r="Q355" i="7"/>
  <c r="X238" i="7"/>
  <c r="O212" i="7"/>
  <c r="X334" i="7"/>
  <c r="W199" i="7"/>
  <c r="O113" i="7"/>
  <c r="P238" i="7"/>
  <c r="P251" i="7"/>
  <c r="X264" i="7"/>
  <c r="W277" i="7"/>
  <c r="O217" i="7"/>
  <c r="Q316" i="7"/>
  <c r="Y342" i="7"/>
  <c r="P282" i="7"/>
  <c r="W251" i="7"/>
  <c r="O178" i="7"/>
  <c r="O152" i="7"/>
  <c r="W249" i="7"/>
  <c r="X308" i="7"/>
  <c r="Y329" i="7"/>
  <c r="Q321" i="7"/>
  <c r="P277" i="7"/>
  <c r="O112" i="7"/>
  <c r="X303" i="7"/>
  <c r="W134" i="7"/>
  <c r="W121" i="7"/>
  <c r="W269" i="7"/>
  <c r="O108" i="7"/>
  <c r="W282" i="7"/>
  <c r="W256" i="7"/>
  <c r="Q334" i="7"/>
  <c r="P269" i="7"/>
  <c r="Q347" i="7"/>
  <c r="P186" i="7"/>
  <c r="Q329" i="7"/>
  <c r="P255" i="7"/>
  <c r="O204" i="7"/>
  <c r="O160" i="7"/>
  <c r="O121" i="7"/>
  <c r="W173" i="7"/>
  <c r="W255" i="7"/>
  <c r="O139" i="7"/>
  <c r="O100" i="7"/>
  <c r="X294" i="7"/>
  <c r="Y294" i="7" s="1"/>
  <c r="Y316" i="7"/>
  <c r="X360" i="7"/>
  <c r="P249" i="7"/>
  <c r="P243" i="7"/>
  <c r="W243" i="7"/>
  <c r="W95" i="7"/>
  <c r="O225" i="7"/>
  <c r="P95" i="7"/>
  <c r="Y355" i="7"/>
  <c r="Y347" i="7"/>
  <c r="W212" i="7"/>
  <c r="O147" i="7"/>
  <c r="O134" i="7"/>
  <c r="O165" i="7"/>
  <c r="W250" i="7"/>
  <c r="Q303" i="7"/>
  <c r="Q360" i="7"/>
  <c r="P342" i="7"/>
  <c r="P264" i="7"/>
  <c r="P256" i="7"/>
  <c r="M46" i="7"/>
  <c r="N46" i="7" s="1"/>
  <c r="O46" i="7" s="1"/>
  <c r="P46" i="7" s="1"/>
  <c r="Q46" i="7" s="1"/>
  <c r="R46" i="7" s="1"/>
  <c r="S46" i="7" s="1"/>
  <c r="T46" i="7" s="1"/>
  <c r="M66" i="7"/>
  <c r="N66" i="7" s="1"/>
  <c r="O66" i="7" s="1"/>
  <c r="P66" i="7" s="1"/>
  <c r="Q66" i="7" s="1"/>
  <c r="R66" i="7" s="1"/>
  <c r="S66" i="7" s="1"/>
  <c r="T66" i="7" s="1"/>
  <c r="M44" i="7"/>
  <c r="N44" i="7" s="1"/>
  <c r="O44" i="7" s="1"/>
  <c r="P44" i="7" s="1"/>
  <c r="Q44" i="7" s="1"/>
  <c r="R44" i="7" s="1"/>
  <c r="S44" i="7" s="1"/>
  <c r="T44" i="7" s="1"/>
  <c r="U220" i="7"/>
  <c r="V220" i="7" s="1"/>
  <c r="W220" i="7" s="1"/>
  <c r="X220" i="7" s="1"/>
  <c r="Y220" i="7" s="1"/>
  <c r="Z220" i="7" s="1"/>
  <c r="AA220" i="7" s="1"/>
  <c r="AB220" i="7" s="1"/>
  <c r="M64" i="7"/>
  <c r="N64" i="7" s="1"/>
  <c r="O64" i="7" s="1"/>
  <c r="P64" i="7" s="1"/>
  <c r="Q64" i="7" s="1"/>
  <c r="R64" i="7" s="1"/>
  <c r="S64" i="7" s="1"/>
  <c r="T64" i="7" s="1"/>
  <c r="M53" i="7"/>
  <c r="N53" i="7" s="1"/>
  <c r="O53" i="7" s="1"/>
  <c r="P53" i="7" s="1"/>
  <c r="Q53" i="7" s="1"/>
  <c r="R53" i="7" s="1"/>
  <c r="S53" i="7" s="1"/>
  <c r="T53" i="7" s="1"/>
  <c r="M78" i="7"/>
  <c r="N78" i="7" s="1"/>
  <c r="O78" i="7" s="1"/>
  <c r="P78" i="7" s="1"/>
  <c r="Q78" i="7" s="1"/>
  <c r="R78" i="7" s="1"/>
  <c r="S78" i="7" s="1"/>
  <c r="T78" i="7" s="1"/>
  <c r="N221" i="7"/>
  <c r="O221" i="7" s="1"/>
  <c r="P221" i="7" s="1"/>
  <c r="Q221" i="7" s="1"/>
  <c r="R221" i="7" s="1"/>
  <c r="S221" i="7" s="1"/>
  <c r="T221" i="7" s="1"/>
  <c r="N129" i="7"/>
  <c r="O129" i="7" s="1"/>
  <c r="P129" i="7" s="1"/>
  <c r="Q129" i="7" s="1"/>
  <c r="R129" i="7" s="1"/>
  <c r="S129" i="7" s="1"/>
  <c r="T129" i="7" s="1"/>
  <c r="M59" i="7"/>
  <c r="N59" i="7" s="1"/>
  <c r="O59" i="7" s="1"/>
  <c r="P59" i="7" s="1"/>
  <c r="Q59" i="7" s="1"/>
  <c r="R59" i="7" s="1"/>
  <c r="S59" i="7" s="1"/>
  <c r="T59" i="7" s="1"/>
  <c r="U228" i="7"/>
  <c r="V228" i="7" s="1"/>
  <c r="W228" i="7" s="1"/>
  <c r="X228" i="7" s="1"/>
  <c r="Y228" i="7" s="1"/>
  <c r="Z228" i="7" s="1"/>
  <c r="AA228" i="7" s="1"/>
  <c r="AB228" i="7" s="1"/>
  <c r="M70" i="7"/>
  <c r="N70" i="7" s="1"/>
  <c r="O70" i="7" s="1"/>
  <c r="P70" i="7" s="1"/>
  <c r="Q70" i="7" s="1"/>
  <c r="R70" i="7" s="1"/>
  <c r="S70" i="7" s="1"/>
  <c r="T70" i="7" s="1"/>
  <c r="U94" i="7"/>
  <c r="V94" i="7" s="1"/>
  <c r="N116" i="7"/>
  <c r="O116" i="7" s="1"/>
  <c r="P116" i="7" s="1"/>
  <c r="Q116" i="7" s="1"/>
  <c r="R116" i="7" s="1"/>
  <c r="S116" i="7" s="1"/>
  <c r="T116" i="7" s="1"/>
  <c r="U155" i="7"/>
  <c r="V155" i="7" s="1"/>
  <c r="W155" i="7" s="1"/>
  <c r="X155" i="7" s="1"/>
  <c r="Y155" i="7" s="1"/>
  <c r="Z155" i="7" s="1"/>
  <c r="AA155" i="7" s="1"/>
  <c r="AB155" i="7" s="1"/>
  <c r="U148" i="7"/>
  <c r="V148" i="7" s="1"/>
  <c r="W148" i="7" s="1"/>
  <c r="X148" i="7" s="1"/>
  <c r="Y148" i="7" s="1"/>
  <c r="Z148" i="7" s="1"/>
  <c r="AA148" i="7" s="1"/>
  <c r="AB148" i="7" s="1"/>
  <c r="M77" i="7"/>
  <c r="N77" i="7" s="1"/>
  <c r="O77" i="7" s="1"/>
  <c r="P77" i="7" s="1"/>
  <c r="Q77" i="7" s="1"/>
  <c r="R77" i="7" s="1"/>
  <c r="S77" i="7" s="1"/>
  <c r="T77" i="7" s="1"/>
  <c r="M72" i="7"/>
  <c r="N72" i="7" s="1"/>
  <c r="O72" i="7" s="1"/>
  <c r="P72" i="7" s="1"/>
  <c r="Q72" i="7" s="1"/>
  <c r="R72" i="7" s="1"/>
  <c r="S72" i="7" s="1"/>
  <c r="T72" i="7" s="1"/>
  <c r="U126" i="7"/>
  <c r="V126" i="7" s="1"/>
  <c r="U170" i="7"/>
  <c r="V170" i="7" s="1"/>
  <c r="W170" i="7" s="1"/>
  <c r="X170" i="7" s="1"/>
  <c r="Y170" i="7" s="1"/>
  <c r="Z170" i="7" s="1"/>
  <c r="AA170" i="7" s="1"/>
  <c r="AB170" i="7" s="1"/>
  <c r="M90" i="7"/>
  <c r="N90" i="7" s="1"/>
  <c r="O90" i="7" s="1"/>
  <c r="P90" i="7" s="1"/>
  <c r="Q90" i="7" s="1"/>
  <c r="R90" i="7" s="1"/>
  <c r="S90" i="7" s="1"/>
  <c r="T90" i="7" s="1"/>
  <c r="U113" i="7"/>
  <c r="V113" i="7" s="1"/>
  <c r="M91" i="7"/>
  <c r="N91" i="7" s="1"/>
  <c r="O91" i="7" s="1"/>
  <c r="P91" i="7" s="1"/>
  <c r="Q91" i="7" s="1"/>
  <c r="R91" i="7" s="1"/>
  <c r="S91" i="7" s="1"/>
  <c r="T91" i="7" s="1"/>
  <c r="U174" i="7"/>
  <c r="V174" i="7" s="1"/>
  <c r="W174" i="7" s="1"/>
  <c r="X174" i="7" s="1"/>
  <c r="Y174" i="7" s="1"/>
  <c r="Z174" i="7" s="1"/>
  <c r="AA174" i="7" s="1"/>
  <c r="AB174" i="7" s="1"/>
  <c r="N161" i="7"/>
  <c r="O161" i="7" s="1"/>
  <c r="P161" i="7" s="1"/>
  <c r="Q161" i="7" s="1"/>
  <c r="R161" i="7" s="1"/>
  <c r="S161" i="7" s="1"/>
  <c r="T161" i="7" s="1"/>
  <c r="W101" i="7"/>
  <c r="O99" i="7"/>
  <c r="W281" i="7"/>
  <c r="O164" i="7"/>
  <c r="W268" i="7"/>
  <c r="Q341" i="7"/>
  <c r="X327" i="7"/>
  <c r="X353" i="7"/>
  <c r="Q333" i="7"/>
  <c r="W210" i="7"/>
  <c r="W119" i="7"/>
  <c r="O132" i="7"/>
  <c r="O190" i="7"/>
  <c r="O145" i="7"/>
  <c r="W242" i="7"/>
  <c r="W275" i="7"/>
  <c r="X320" i="7"/>
  <c r="Q301" i="7"/>
  <c r="P340" i="7"/>
  <c r="Q302" i="7"/>
  <c r="X359" i="7"/>
  <c r="W236" i="7"/>
  <c r="O106" i="7"/>
  <c r="O216" i="7"/>
  <c r="O172" i="7"/>
  <c r="O151" i="7"/>
  <c r="W262" i="7"/>
  <c r="Q314" i="7"/>
  <c r="X341" i="7"/>
  <c r="P262" i="7"/>
  <c r="W276" i="7"/>
  <c r="O171" i="7"/>
  <c r="O263" i="7"/>
  <c r="O197" i="7"/>
  <c r="O94" i="7"/>
  <c r="P268" i="7"/>
  <c r="Q307" i="7"/>
  <c r="Q320" i="7"/>
  <c r="P237" i="7"/>
  <c r="Q346" i="7"/>
  <c r="P275" i="7"/>
  <c r="O42" i="7"/>
  <c r="O138" i="7"/>
  <c r="O198" i="7"/>
  <c r="O177" i="7"/>
  <c r="O133" i="7"/>
  <c r="O93" i="7"/>
  <c r="Q315" i="7"/>
  <c r="P146" i="7"/>
  <c r="O211" i="7"/>
  <c r="O203" i="7"/>
  <c r="O158" i="7"/>
  <c r="X328" i="7"/>
  <c r="P236" i="7"/>
  <c r="R354" i="7"/>
  <c r="X301" i="7"/>
  <c r="X307" i="7"/>
  <c r="P210" i="7"/>
  <c r="W198" i="7"/>
  <c r="O120" i="7"/>
  <c r="O223" i="7"/>
  <c r="O184" i="7"/>
  <c r="O159" i="7"/>
  <c r="O119" i="7"/>
  <c r="Q328" i="7"/>
  <c r="Q353" i="7"/>
  <c r="P281" i="7"/>
  <c r="Q359" i="7"/>
  <c r="W224" i="7"/>
  <c r="O107" i="7"/>
  <c r="W146" i="7"/>
  <c r="O229" i="7"/>
  <c r="W185" i="7"/>
  <c r="O125" i="7"/>
  <c r="W237" i="7"/>
  <c r="X314" i="7"/>
  <c r="Q327" i="7"/>
  <c r="P242" i="7"/>
  <c r="X315" i="7"/>
  <c r="P276" i="7"/>
  <c r="P224" i="7"/>
  <c r="H62" i="7"/>
  <c r="M62" i="7" s="1"/>
  <c r="N62" i="7" s="1"/>
  <c r="O62" i="7" s="1"/>
  <c r="P62" i="7" s="1"/>
  <c r="Q62" i="7" s="1"/>
  <c r="R62" i="7" s="1"/>
  <c r="S62" i="7" s="1"/>
  <c r="T62" i="7" s="1"/>
  <c r="X295" i="7"/>
  <c r="X300" i="7"/>
  <c r="W292" i="7"/>
  <c r="P288" i="7"/>
  <c r="P292" i="7"/>
  <c r="W291" i="7"/>
  <c r="P297" i="7"/>
  <c r="P299" i="7"/>
  <c r="W296" i="7"/>
  <c r="W289" i="7"/>
  <c r="P298" i="7"/>
  <c r="P296" i="7"/>
  <c r="P289" i="7"/>
  <c r="H63" i="7"/>
  <c r="M63" i="7" s="1"/>
  <c r="N63" i="7" s="1"/>
  <c r="O63" i="7" s="1"/>
  <c r="P63" i="7" s="1"/>
  <c r="Q63" i="7" s="1"/>
  <c r="R63" i="7" s="1"/>
  <c r="S63" i="7" s="1"/>
  <c r="T63" i="7" s="1"/>
  <c r="W290" i="7"/>
  <c r="W297" i="7"/>
  <c r="W293" i="7"/>
  <c r="W298" i="7"/>
  <c r="P291" i="7"/>
  <c r="X299" i="7"/>
  <c r="P294" i="7"/>
  <c r="P290" i="7"/>
  <c r="O295" i="7"/>
  <c r="W288" i="7"/>
  <c r="P293" i="7"/>
  <c r="P300" i="7"/>
  <c r="U214" i="7"/>
  <c r="V214" i="7" s="1"/>
  <c r="W214" i="7" s="1"/>
  <c r="X214" i="7" s="1"/>
  <c r="Y214" i="7" s="1"/>
  <c r="Z214" i="7" s="1"/>
  <c r="AA214" i="7" s="1"/>
  <c r="AB214" i="7" s="1"/>
  <c r="U189" i="7"/>
  <c r="V189" i="7" s="1"/>
  <c r="W189" i="7" s="1"/>
  <c r="X189" i="7" s="1"/>
  <c r="Y189" i="7" s="1"/>
  <c r="Z189" i="7" s="1"/>
  <c r="AA189" i="7" s="1"/>
  <c r="AB189" i="7" s="1"/>
  <c r="U213" i="7"/>
  <c r="V213" i="7" s="1"/>
  <c r="W213" i="7" s="1"/>
  <c r="X213" i="7" s="1"/>
  <c r="Y213" i="7" s="1"/>
  <c r="Z213" i="7" s="1"/>
  <c r="AA213" i="7" s="1"/>
  <c r="AB213" i="7" s="1"/>
  <c r="U175" i="7"/>
  <c r="V175" i="7" s="1"/>
  <c r="W175" i="7" s="1"/>
  <c r="X175" i="7" s="1"/>
  <c r="Y175" i="7" s="1"/>
  <c r="Z175" i="7" s="1"/>
  <c r="AA175" i="7" s="1"/>
  <c r="AB175" i="7" s="1"/>
  <c r="N168" i="7"/>
  <c r="O168" i="7" s="1"/>
  <c r="P168" i="7" s="1"/>
  <c r="Q168" i="7" s="1"/>
  <c r="R168" i="7" s="1"/>
  <c r="S168" i="7" s="1"/>
  <c r="T168" i="7" s="1"/>
  <c r="U130" i="7"/>
  <c r="V130" i="7" s="1"/>
  <c r="W130" i="7" s="1"/>
  <c r="X130" i="7" s="1"/>
  <c r="Y130" i="7" s="1"/>
  <c r="Z130" i="7" s="1"/>
  <c r="AA130" i="7" s="1"/>
  <c r="AB130" i="7" s="1"/>
  <c r="U177" i="7"/>
  <c r="V177" i="7" s="1"/>
  <c r="U112" i="7"/>
  <c r="V112" i="7" s="1"/>
  <c r="U145" i="7"/>
  <c r="V145" i="7" s="1"/>
  <c r="U115" i="7"/>
  <c r="V115" i="7" s="1"/>
  <c r="W115" i="7" s="1"/>
  <c r="X115" i="7" s="1"/>
  <c r="Y115" i="7" s="1"/>
  <c r="Z115" i="7" s="1"/>
  <c r="AA115" i="7" s="1"/>
  <c r="AB115" i="7" s="1"/>
  <c r="U133" i="7"/>
  <c r="V133" i="7" s="1"/>
  <c r="U93" i="7"/>
  <c r="V93" i="7" s="1"/>
  <c r="U149" i="7"/>
  <c r="V149" i="7" s="1"/>
  <c r="W149" i="7" s="1"/>
  <c r="X149" i="7" s="1"/>
  <c r="Y149" i="7" s="1"/>
  <c r="Z149" i="7" s="1"/>
  <c r="AA149" i="7" s="1"/>
  <c r="AB149" i="7" s="1"/>
  <c r="U156" i="7"/>
  <c r="V156" i="7" s="1"/>
  <c r="W156" i="7" s="1"/>
  <c r="X156" i="7" s="1"/>
  <c r="Y156" i="7" s="1"/>
  <c r="Z156" i="7" s="1"/>
  <c r="AA156" i="7" s="1"/>
  <c r="AB156" i="7" s="1"/>
  <c r="U141" i="7"/>
  <c r="V141" i="7" s="1"/>
  <c r="W141" i="7" s="1"/>
  <c r="X141" i="7" s="1"/>
  <c r="Y141" i="7" s="1"/>
  <c r="Z141" i="7" s="1"/>
  <c r="AA141" i="7" s="1"/>
  <c r="AB141" i="7" s="1"/>
  <c r="U139" i="7"/>
  <c r="V139" i="7" s="1"/>
  <c r="U176" i="7"/>
  <c r="V176" i="7" s="1"/>
  <c r="W176" i="7" s="1"/>
  <c r="X176" i="7" s="1"/>
  <c r="Y176" i="7" s="1"/>
  <c r="Z176" i="7" s="1"/>
  <c r="AA176" i="7" s="1"/>
  <c r="AB176" i="7" s="1"/>
  <c r="U100" i="7"/>
  <c r="V100" i="7" s="1"/>
  <c r="U196" i="7"/>
  <c r="V196" i="7" s="1"/>
  <c r="W196" i="7" s="1"/>
  <c r="X196" i="7" s="1"/>
  <c r="Y196" i="7" s="1"/>
  <c r="Z196" i="7" s="1"/>
  <c r="AA196" i="7" s="1"/>
  <c r="AB196" i="7" s="1"/>
  <c r="U104" i="7"/>
  <c r="V104" i="7" s="1"/>
  <c r="W104" i="7" s="1"/>
  <c r="X104" i="7" s="1"/>
  <c r="Y104" i="7" s="1"/>
  <c r="Z104" i="7" s="1"/>
  <c r="AA104" i="7" s="1"/>
  <c r="AB104" i="7" s="1"/>
  <c r="U234" i="7"/>
  <c r="V234" i="7" s="1"/>
  <c r="W234" i="7" s="1"/>
  <c r="X234" i="7" s="1"/>
  <c r="Y234" i="7" s="1"/>
  <c r="Z234" i="7" s="1"/>
  <c r="AA234" i="7" s="1"/>
  <c r="AB234" i="7" s="1"/>
  <c r="U182" i="7"/>
  <c r="V182" i="7" s="1"/>
  <c r="W182" i="7" s="1"/>
  <c r="X182" i="7" s="1"/>
  <c r="Y182" i="7" s="1"/>
  <c r="Z182" i="7" s="1"/>
  <c r="AA182" i="7" s="1"/>
  <c r="AB182" i="7" s="1"/>
  <c r="U180" i="7"/>
  <c r="V180" i="7" s="1"/>
  <c r="W180" i="7" s="1"/>
  <c r="X180" i="7" s="1"/>
  <c r="Y180" i="7" s="1"/>
  <c r="Z180" i="7" s="1"/>
  <c r="AA180" i="7" s="1"/>
  <c r="AB180" i="7" s="1"/>
  <c r="U178" i="7"/>
  <c r="V178" i="7" s="1"/>
  <c r="U122" i="7"/>
  <c r="V122" i="7" s="1"/>
  <c r="W122" i="7" s="1"/>
  <c r="X122" i="7" s="1"/>
  <c r="Y122" i="7" s="1"/>
  <c r="Z122" i="7" s="1"/>
  <c r="AA122" i="7" s="1"/>
  <c r="AB122" i="7" s="1"/>
  <c r="U109" i="7"/>
  <c r="V109" i="7" s="1"/>
  <c r="W109" i="7" s="1"/>
  <c r="X109" i="7" s="1"/>
  <c r="Y109" i="7" s="1"/>
  <c r="Z109" i="7" s="1"/>
  <c r="AA109" i="7" s="1"/>
  <c r="AB109" i="7" s="1"/>
  <c r="U96" i="7"/>
  <c r="V96" i="7" s="1"/>
  <c r="W96" i="7" s="1"/>
  <c r="X96" i="7" s="1"/>
  <c r="Y96" i="7" s="1"/>
  <c r="Z96" i="7" s="1"/>
  <c r="AA96" i="7" s="1"/>
  <c r="AB96" i="7" s="1"/>
  <c r="U197" i="7"/>
  <c r="V197" i="7" s="1"/>
  <c r="U158" i="7"/>
  <c r="V158" i="7" s="1"/>
  <c r="U233" i="7"/>
  <c r="V233" i="7" s="1"/>
  <c r="W233" i="7" s="1"/>
  <c r="X233" i="7" s="1"/>
  <c r="Y233" i="7" s="1"/>
  <c r="Z233" i="7" s="1"/>
  <c r="AA233" i="7" s="1"/>
  <c r="AB233" i="7" s="1"/>
  <c r="U191" i="7"/>
  <c r="V191" i="7" s="1"/>
  <c r="U232" i="7"/>
  <c r="V232" i="7" s="1"/>
  <c r="U127" i="7"/>
  <c r="V127" i="7" s="1"/>
  <c r="W127" i="7" s="1"/>
  <c r="X127" i="7" s="1"/>
  <c r="Y127" i="7" s="1"/>
  <c r="Z127" i="7" s="1"/>
  <c r="AA127" i="7" s="1"/>
  <c r="AB127" i="7" s="1"/>
  <c r="U218" i="7"/>
  <c r="V218" i="7" s="1"/>
  <c r="W218" i="7" s="1"/>
  <c r="X218" i="7" s="1"/>
  <c r="Y218" i="7" s="1"/>
  <c r="Z218" i="7" s="1"/>
  <c r="AA218" i="7" s="1"/>
  <c r="AB218" i="7" s="1"/>
  <c r="U217" i="7"/>
  <c r="V217" i="7" s="1"/>
  <c r="U235" i="7"/>
  <c r="V235" i="7" s="1"/>
  <c r="W235" i="7" s="1"/>
  <c r="X235" i="7" s="1"/>
  <c r="Y235" i="7" s="1"/>
  <c r="Z235" i="7" s="1"/>
  <c r="AA235" i="7" s="1"/>
  <c r="AB235" i="7" s="1"/>
  <c r="U226" i="7"/>
  <c r="V226" i="7" s="1"/>
  <c r="W226" i="7" s="1"/>
  <c r="X226" i="7" s="1"/>
  <c r="Y226" i="7" s="1"/>
  <c r="Z226" i="7" s="1"/>
  <c r="AA226" i="7" s="1"/>
  <c r="AB226" i="7" s="1"/>
  <c r="U231" i="7"/>
  <c r="V231" i="7" s="1"/>
  <c r="U230" i="7"/>
  <c r="V230" i="7" s="1"/>
  <c r="U195" i="7"/>
  <c r="V195" i="7" s="1"/>
  <c r="W195" i="7" s="1"/>
  <c r="X195" i="7" s="1"/>
  <c r="Y195" i="7" s="1"/>
  <c r="Z195" i="7" s="1"/>
  <c r="AA195" i="7" s="1"/>
  <c r="AB195" i="7" s="1"/>
  <c r="U172" i="7"/>
  <c r="V172" i="7" s="1"/>
  <c r="U142" i="7"/>
  <c r="V142" i="7" s="1"/>
  <c r="W142" i="7" s="1"/>
  <c r="X142" i="7" s="1"/>
  <c r="Y142" i="7" s="1"/>
  <c r="Z142" i="7" s="1"/>
  <c r="AA142" i="7" s="1"/>
  <c r="AB142" i="7" s="1"/>
  <c r="U165" i="7"/>
  <c r="V165" i="7" s="1"/>
  <c r="U229" i="7"/>
  <c r="V229" i="7" s="1"/>
  <c r="U125" i="7"/>
  <c r="V125" i="7" s="1"/>
  <c r="U209" i="7"/>
  <c r="V209" i="7" s="1"/>
  <c r="W209" i="7" s="1"/>
  <c r="X209" i="7" s="1"/>
  <c r="Y209" i="7" s="1"/>
  <c r="Z209" i="7" s="1"/>
  <c r="AA209" i="7" s="1"/>
  <c r="AB209" i="7" s="1"/>
  <c r="U223" i="7"/>
  <c r="V223" i="7" s="1"/>
  <c r="U114" i="7"/>
  <c r="V114" i="7" s="1"/>
  <c r="W114" i="7" s="1"/>
  <c r="X114" i="7" s="1"/>
  <c r="Y114" i="7" s="1"/>
  <c r="Z114" i="7" s="1"/>
  <c r="AA114" i="7" s="1"/>
  <c r="AB114" i="7" s="1"/>
  <c r="U184" i="7"/>
  <c r="V184" i="7" s="1"/>
  <c r="U135" i="7"/>
  <c r="V135" i="7" s="1"/>
  <c r="W135" i="7" s="1"/>
  <c r="X135" i="7" s="1"/>
  <c r="Y135" i="7" s="1"/>
  <c r="Z135" i="7" s="1"/>
  <c r="AA135" i="7" s="1"/>
  <c r="AB135" i="7" s="1"/>
  <c r="U225" i="7"/>
  <c r="V225" i="7" s="1"/>
  <c r="U202" i="7"/>
  <c r="V202" i="7" s="1"/>
  <c r="W202" i="7" s="1"/>
  <c r="X202" i="7" s="1"/>
  <c r="Y202" i="7" s="1"/>
  <c r="Z202" i="7" s="1"/>
  <c r="AA202" i="7" s="1"/>
  <c r="AB202" i="7" s="1"/>
  <c r="N101" i="7"/>
  <c r="M48" i="7"/>
  <c r="U48" i="7" s="1"/>
  <c r="V48" i="7" s="1"/>
  <c r="M47" i="7"/>
  <c r="N47" i="7" s="1"/>
  <c r="N60" i="7"/>
  <c r="N54" i="7"/>
  <c r="M55" i="7"/>
  <c r="N55" i="7" s="1"/>
  <c r="N74" i="7"/>
  <c r="M67" i="7"/>
  <c r="N67" i="7" s="1"/>
  <c r="M87" i="7"/>
  <c r="N87" i="7" s="1"/>
  <c r="M86" i="7"/>
  <c r="N86" i="7" s="1"/>
  <c r="U151" i="7"/>
  <c r="V151" i="7" s="1"/>
  <c r="U152" i="7"/>
  <c r="V152" i="7" s="1"/>
  <c r="U147" i="7"/>
  <c r="V147" i="7" s="1"/>
  <c r="U164" i="7"/>
  <c r="V164" i="7" s="1"/>
  <c r="U159" i="7"/>
  <c r="V159" i="7" s="1"/>
  <c r="N173" i="7"/>
  <c r="U190" i="7"/>
  <c r="V190" i="7" s="1"/>
  <c r="N185" i="7"/>
  <c r="U203" i="7"/>
  <c r="V203" i="7" s="1"/>
  <c r="U216" i="7"/>
  <c r="V216" i="7" s="1"/>
  <c r="U200" i="7"/>
  <c r="V200" i="7" s="1"/>
  <c r="W200" i="7" s="1"/>
  <c r="X200" i="7" s="1"/>
  <c r="Y200" i="7" s="1"/>
  <c r="Z200" i="7" s="1"/>
  <c r="AA200" i="7" s="1"/>
  <c r="AB200" i="7" s="1"/>
  <c r="U215" i="7"/>
  <c r="V215" i="7" s="1"/>
  <c r="W215" i="7" s="1"/>
  <c r="X215" i="7" s="1"/>
  <c r="Y215" i="7" s="1"/>
  <c r="Z215" i="7" s="1"/>
  <c r="AA215" i="7" s="1"/>
  <c r="AB215" i="7" s="1"/>
  <c r="U167" i="7"/>
  <c r="V167" i="7" s="1"/>
  <c r="W167" i="7" s="1"/>
  <c r="X167" i="7" s="1"/>
  <c r="Y167" i="7" s="1"/>
  <c r="Z167" i="7" s="1"/>
  <c r="AA167" i="7" s="1"/>
  <c r="AB167" i="7" s="1"/>
  <c r="N169" i="7"/>
  <c r="O169" i="7" s="1"/>
  <c r="P169" i="7" s="1"/>
  <c r="Q169" i="7" s="1"/>
  <c r="R169" i="7" s="1"/>
  <c r="S169" i="7" s="1"/>
  <c r="T169" i="7" s="1"/>
  <c r="N71" i="7"/>
  <c r="O71" i="7" s="1"/>
  <c r="P71" i="7" s="1"/>
  <c r="Q71" i="7" s="1"/>
  <c r="R71" i="7" s="1"/>
  <c r="S71" i="7" s="1"/>
  <c r="T71" i="7" s="1"/>
  <c r="N183" i="7"/>
  <c r="O183" i="7" s="1"/>
  <c r="P183" i="7" s="1"/>
  <c r="Q183" i="7" s="1"/>
  <c r="R183" i="7" s="1"/>
  <c r="S183" i="7" s="1"/>
  <c r="T183" i="7" s="1"/>
  <c r="N219" i="7"/>
  <c r="O219" i="7" s="1"/>
  <c r="P219" i="7" s="1"/>
  <c r="Q219" i="7" s="1"/>
  <c r="R219" i="7" s="1"/>
  <c r="S219" i="7" s="1"/>
  <c r="T219" i="7" s="1"/>
  <c r="N199" i="7"/>
  <c r="N45" i="7"/>
  <c r="O45" i="7" s="1"/>
  <c r="P45" i="7" s="1"/>
  <c r="Q45" i="7" s="1"/>
  <c r="R45" i="7" s="1"/>
  <c r="S45" i="7" s="1"/>
  <c r="T45" i="7" s="1"/>
  <c r="U153" i="7"/>
  <c r="V153" i="7" s="1"/>
  <c r="W153" i="7" s="1"/>
  <c r="X153" i="7" s="1"/>
  <c r="Y153" i="7" s="1"/>
  <c r="Z153" i="7" s="1"/>
  <c r="AA153" i="7" s="1"/>
  <c r="AB153" i="7" s="1"/>
  <c r="U110" i="7"/>
  <c r="V110" i="7" s="1"/>
  <c r="W110" i="7" s="1"/>
  <c r="X110" i="7" s="1"/>
  <c r="Y110" i="7" s="1"/>
  <c r="Z110" i="7" s="1"/>
  <c r="AA110" i="7" s="1"/>
  <c r="AB110" i="7" s="1"/>
  <c r="U157" i="7"/>
  <c r="V157" i="7" s="1"/>
  <c r="W157" i="7" s="1"/>
  <c r="X157" i="7" s="1"/>
  <c r="Y157" i="7" s="1"/>
  <c r="Z157" i="7" s="1"/>
  <c r="AA157" i="7" s="1"/>
  <c r="AB157" i="7" s="1"/>
  <c r="M65" i="7"/>
  <c r="N65" i="7" s="1"/>
  <c r="O65" i="7" s="1"/>
  <c r="P65" i="7" s="1"/>
  <c r="Q65" i="7" s="1"/>
  <c r="R65" i="7" s="1"/>
  <c r="S65" i="7" s="1"/>
  <c r="T65" i="7" s="1"/>
  <c r="U140" i="7"/>
  <c r="V140" i="7" s="1"/>
  <c r="W140" i="7" s="1"/>
  <c r="X140" i="7" s="1"/>
  <c r="Y140" i="7" s="1"/>
  <c r="Z140" i="7" s="1"/>
  <c r="AA140" i="7" s="1"/>
  <c r="AB140" i="7" s="1"/>
  <c r="U154" i="7"/>
  <c r="V154" i="7" s="1"/>
  <c r="W154" i="7" s="1"/>
  <c r="X154" i="7" s="1"/>
  <c r="Y154" i="7" s="1"/>
  <c r="Z154" i="7" s="1"/>
  <c r="AA154" i="7" s="1"/>
  <c r="AB154" i="7" s="1"/>
  <c r="M83" i="7"/>
  <c r="U83" i="7" s="1"/>
  <c r="V83" i="7" s="1"/>
  <c r="W83" i="7" s="1"/>
  <c r="X83" i="7" s="1"/>
  <c r="Y83" i="7" s="1"/>
  <c r="Z83" i="7" s="1"/>
  <c r="AA83" i="7" s="1"/>
  <c r="AB83" i="7" s="1"/>
  <c r="M76" i="7"/>
  <c r="N76" i="7" s="1"/>
  <c r="O76" i="7" s="1"/>
  <c r="P76" i="7" s="1"/>
  <c r="Q76" i="7" s="1"/>
  <c r="R76" i="7" s="1"/>
  <c r="S76" i="7" s="1"/>
  <c r="T76" i="7" s="1"/>
  <c r="N69" i="7"/>
  <c r="N56" i="7"/>
  <c r="N43" i="7"/>
  <c r="N88" i="7"/>
  <c r="O88" i="7" s="1"/>
  <c r="P88" i="7" s="1"/>
  <c r="Q88" i="7" s="1"/>
  <c r="R88" i="7" s="1"/>
  <c r="S88" i="7" s="1"/>
  <c r="T88" i="7" s="1"/>
  <c r="M92" i="7"/>
  <c r="N92" i="7" s="1"/>
  <c r="O92" i="7" s="1"/>
  <c r="P92" i="7" s="1"/>
  <c r="Q92" i="7" s="1"/>
  <c r="R92" i="7" s="1"/>
  <c r="S92" i="7" s="1"/>
  <c r="T92" i="7" s="1"/>
  <c r="M58" i="7"/>
  <c r="U58" i="7" s="1"/>
  <c r="V58" i="7" s="1"/>
  <c r="W58" i="7" s="1"/>
  <c r="X58" i="7" s="1"/>
  <c r="Y58" i="7" s="1"/>
  <c r="Z58" i="7" s="1"/>
  <c r="AA58" i="7" s="1"/>
  <c r="AB58" i="7" s="1"/>
  <c r="M85" i="7"/>
  <c r="N85" i="7" s="1"/>
  <c r="O85" i="7" s="1"/>
  <c r="P85" i="7" s="1"/>
  <c r="Q85" i="7" s="1"/>
  <c r="R85" i="7" s="1"/>
  <c r="S85" i="7" s="1"/>
  <c r="T85" i="7" s="1"/>
  <c r="M84" i="7"/>
  <c r="N84" i="7" s="1"/>
  <c r="O84" i="7" s="1"/>
  <c r="P84" i="7" s="1"/>
  <c r="Q84" i="7" s="1"/>
  <c r="R84" i="7" s="1"/>
  <c r="S84" i="7" s="1"/>
  <c r="T84" i="7" s="1"/>
  <c r="U108" i="7"/>
  <c r="V108" i="7" s="1"/>
  <c r="U194" i="7"/>
  <c r="V194" i="7" s="1"/>
  <c r="W194" i="7" s="1"/>
  <c r="X194" i="7" s="1"/>
  <c r="Y194" i="7" s="1"/>
  <c r="Z194" i="7" s="1"/>
  <c r="AA194" i="7" s="1"/>
  <c r="AB194" i="7" s="1"/>
  <c r="U99" i="7"/>
  <c r="V99" i="7" s="1"/>
  <c r="U160" i="7"/>
  <c r="V160" i="7" s="1"/>
  <c r="U69" i="7"/>
  <c r="V69" i="7" s="1"/>
  <c r="U56" i="7"/>
  <c r="V56" i="7" s="1"/>
  <c r="N82" i="7"/>
  <c r="U137" i="7"/>
  <c r="V137" i="7" s="1"/>
  <c r="W137" i="7" s="1"/>
  <c r="X137" i="7" s="1"/>
  <c r="Y137" i="7" s="1"/>
  <c r="Z137" i="7" s="1"/>
  <c r="AA137" i="7" s="1"/>
  <c r="AB137" i="7" s="1"/>
  <c r="U187" i="7"/>
  <c r="V187" i="7" s="1"/>
  <c r="W187" i="7" s="1"/>
  <c r="X187" i="7" s="1"/>
  <c r="Y187" i="7" s="1"/>
  <c r="Z187" i="7" s="1"/>
  <c r="AA187" i="7" s="1"/>
  <c r="AB187" i="7" s="1"/>
  <c r="U45" i="7"/>
  <c r="V45" i="7" s="1"/>
  <c r="W45" i="7" s="1"/>
  <c r="X45" i="7" s="1"/>
  <c r="Y45" i="7" s="1"/>
  <c r="Z45" i="7" s="1"/>
  <c r="AA45" i="7" s="1"/>
  <c r="AB45" i="7" s="1"/>
  <c r="U124" i="7"/>
  <c r="V124" i="7" s="1"/>
  <c r="W124" i="7" s="1"/>
  <c r="X124" i="7" s="1"/>
  <c r="Y124" i="7" s="1"/>
  <c r="Z124" i="7" s="1"/>
  <c r="AA124" i="7" s="1"/>
  <c r="AB124" i="7" s="1"/>
  <c r="U150" i="7"/>
  <c r="V150" i="7" s="1"/>
  <c r="W150" i="7" s="1"/>
  <c r="X150" i="7" s="1"/>
  <c r="Y150" i="7" s="1"/>
  <c r="Z150" i="7" s="1"/>
  <c r="AA150" i="7" s="1"/>
  <c r="AB150" i="7" s="1"/>
  <c r="U98" i="7"/>
  <c r="V98" i="7" s="1"/>
  <c r="W98" i="7" s="1"/>
  <c r="X98" i="7" s="1"/>
  <c r="Y98" i="7" s="1"/>
  <c r="Z98" i="7" s="1"/>
  <c r="AA98" i="7" s="1"/>
  <c r="AB98" i="7" s="1"/>
  <c r="U181" i="7"/>
  <c r="V181" i="7" s="1"/>
  <c r="W181" i="7" s="1"/>
  <c r="X181" i="7" s="1"/>
  <c r="Y181" i="7" s="1"/>
  <c r="Z181" i="7" s="1"/>
  <c r="AA181" i="7" s="1"/>
  <c r="AB181" i="7" s="1"/>
  <c r="U128" i="7"/>
  <c r="V128" i="7" s="1"/>
  <c r="W128" i="7" s="1"/>
  <c r="X128" i="7" s="1"/>
  <c r="Y128" i="7" s="1"/>
  <c r="Z128" i="7" s="1"/>
  <c r="AA128" i="7" s="1"/>
  <c r="AB128" i="7" s="1"/>
  <c r="U207" i="7"/>
  <c r="V207" i="7" s="1"/>
  <c r="W207" i="7" s="1"/>
  <c r="X207" i="7" s="1"/>
  <c r="Y207" i="7" s="1"/>
  <c r="Z207" i="7" s="1"/>
  <c r="AA207" i="7" s="1"/>
  <c r="AB207" i="7" s="1"/>
  <c r="U206" i="7"/>
  <c r="V206" i="7" s="1"/>
  <c r="W206" i="7" s="1"/>
  <c r="X206" i="7" s="1"/>
  <c r="Y206" i="7" s="1"/>
  <c r="Z206" i="7" s="1"/>
  <c r="AA206" i="7" s="1"/>
  <c r="AB206" i="7" s="1"/>
  <c r="U103" i="7"/>
  <c r="V103" i="7" s="1"/>
  <c r="W103" i="7" s="1"/>
  <c r="X103" i="7" s="1"/>
  <c r="Y103" i="7" s="1"/>
  <c r="Z103" i="7" s="1"/>
  <c r="AA103" i="7" s="1"/>
  <c r="AB103" i="7" s="1"/>
  <c r="U192" i="7"/>
  <c r="V192" i="7" s="1"/>
  <c r="W192" i="7" s="1"/>
  <c r="X192" i="7" s="1"/>
  <c r="Y192" i="7" s="1"/>
  <c r="Z192" i="7" s="1"/>
  <c r="AA192" i="7" s="1"/>
  <c r="AB192" i="7" s="1"/>
  <c r="U143" i="7"/>
  <c r="V143" i="7" s="1"/>
  <c r="W143" i="7" s="1"/>
  <c r="X143" i="7" s="1"/>
  <c r="Y143" i="7" s="1"/>
  <c r="Z143" i="7" s="1"/>
  <c r="AA143" i="7" s="1"/>
  <c r="AB143" i="7" s="1"/>
  <c r="U188" i="7"/>
  <c r="V188" i="7" s="1"/>
  <c r="W188" i="7" s="1"/>
  <c r="X188" i="7" s="1"/>
  <c r="Y188" i="7" s="1"/>
  <c r="Z188" i="7" s="1"/>
  <c r="AA188" i="7" s="1"/>
  <c r="AB188" i="7" s="1"/>
  <c r="U102" i="7"/>
  <c r="V102" i="7" s="1"/>
  <c r="W102" i="7" s="1"/>
  <c r="X102" i="7" s="1"/>
  <c r="Y102" i="7" s="1"/>
  <c r="Z102" i="7" s="1"/>
  <c r="AA102" i="7" s="1"/>
  <c r="AB102" i="7" s="1"/>
  <c r="N75" i="7"/>
  <c r="O75" i="7" s="1"/>
  <c r="P75" i="7" s="1"/>
  <c r="Q75" i="7" s="1"/>
  <c r="R75" i="7" s="1"/>
  <c r="S75" i="7" s="1"/>
  <c r="T75" i="7" s="1"/>
  <c r="U117" i="7"/>
  <c r="V117" i="7" s="1"/>
  <c r="W117" i="7" s="1"/>
  <c r="X117" i="7" s="1"/>
  <c r="Y117" i="7" s="1"/>
  <c r="Z117" i="7" s="1"/>
  <c r="AA117" i="7" s="1"/>
  <c r="AB117" i="7" s="1"/>
  <c r="U118" i="7"/>
  <c r="V118" i="7" s="1"/>
  <c r="W118" i="7" s="1"/>
  <c r="X118" i="7" s="1"/>
  <c r="Y118" i="7" s="1"/>
  <c r="Z118" i="7" s="1"/>
  <c r="AA118" i="7" s="1"/>
  <c r="AB118" i="7" s="1"/>
  <c r="N89" i="7"/>
  <c r="O89" i="7" s="1"/>
  <c r="P89" i="7" s="1"/>
  <c r="Q89" i="7" s="1"/>
  <c r="R89" i="7" s="1"/>
  <c r="S89" i="7" s="1"/>
  <c r="T89" i="7" s="1"/>
  <c r="U74" i="7"/>
  <c r="V74" i="7" s="1"/>
  <c r="U61" i="7"/>
  <c r="V61" i="7" s="1"/>
  <c r="N73" i="7"/>
  <c r="U106" i="7"/>
  <c r="V106" i="7" s="1"/>
  <c r="U54" i="7"/>
  <c r="V54" i="7" s="1"/>
  <c r="N68" i="7"/>
  <c r="N41" i="7"/>
  <c r="U138" i="7"/>
  <c r="V138" i="7" s="1"/>
  <c r="U171" i="7"/>
  <c r="V171" i="7" s="1"/>
  <c r="U204" i="7"/>
  <c r="V204" i="7" s="1"/>
  <c r="U42" i="7"/>
  <c r="V42" i="7" s="1"/>
  <c r="U211" i="7"/>
  <c r="V211" i="7" s="1"/>
  <c r="U107" i="7"/>
  <c r="V107" i="7" s="1"/>
  <c r="N61" i="7"/>
  <c r="U120" i="7"/>
  <c r="V120" i="7" s="1"/>
  <c r="U60" i="7"/>
  <c r="V60" i="7" s="1"/>
  <c r="U132" i="7"/>
  <c r="V132" i="7" s="1"/>
  <c r="N81" i="7"/>
  <c r="N80" i="7"/>
  <c r="U88" i="7"/>
  <c r="V88" i="7" s="1"/>
  <c r="W88" i="7" s="1"/>
  <c r="X88" i="7" s="1"/>
  <c r="Y88" i="7" s="1"/>
  <c r="Z88" i="7" s="1"/>
  <c r="AA88" i="7" s="1"/>
  <c r="AB88" i="7" s="1"/>
  <c r="U71" i="7"/>
  <c r="V71" i="7" s="1"/>
  <c r="W71" i="7" s="1"/>
  <c r="X71" i="7" s="1"/>
  <c r="Y71" i="7" s="1"/>
  <c r="Z71" i="7" s="1"/>
  <c r="AA71" i="7" s="1"/>
  <c r="AB71" i="7" s="1"/>
  <c r="U43" i="7"/>
  <c r="V43" i="7" s="1"/>
  <c r="Z354" i="7"/>
  <c r="Z346" i="7"/>
  <c r="Z340" i="7"/>
  <c r="Z333" i="7"/>
  <c r="Z302" i="7"/>
  <c r="F84" i="8" l="1"/>
  <c r="F85" i="8"/>
  <c r="U79" i="7"/>
  <c r="V79" i="7" s="1"/>
  <c r="W79" i="7" s="1"/>
  <c r="X79" i="7" s="1"/>
  <c r="Y79" i="7" s="1"/>
  <c r="Z79" i="7" s="1"/>
  <c r="AA79" i="7" s="1"/>
  <c r="AB79" i="7" s="1"/>
  <c r="U51" i="7"/>
  <c r="V51" i="7" s="1"/>
  <c r="W51" i="7" s="1"/>
  <c r="X51" i="7" s="1"/>
  <c r="Y51" i="7" s="1"/>
  <c r="Z51" i="7" s="1"/>
  <c r="AA51" i="7" s="1"/>
  <c r="AB51" i="7" s="1"/>
  <c r="U46" i="7"/>
  <c r="V46" i="7" s="1"/>
  <c r="W46" i="7" s="1"/>
  <c r="X46" i="7" s="1"/>
  <c r="Y46" i="7" s="1"/>
  <c r="Z46" i="7" s="1"/>
  <c r="AA46" i="7" s="1"/>
  <c r="AB46" i="7" s="1"/>
  <c r="U78" i="7"/>
  <c r="V78" i="7" s="1"/>
  <c r="W78" i="7" s="1"/>
  <c r="X78" i="7" s="1"/>
  <c r="Y78" i="7" s="1"/>
  <c r="Z78" i="7" s="1"/>
  <c r="AA78" i="7" s="1"/>
  <c r="AB78" i="7" s="1"/>
  <c r="U52" i="7"/>
  <c r="V52" i="7" s="1"/>
  <c r="W52" i="7" s="1"/>
  <c r="X52" i="7" s="1"/>
  <c r="Y52" i="7" s="1"/>
  <c r="Z52" i="7" s="1"/>
  <c r="AA52" i="7" s="1"/>
  <c r="AB52" i="7" s="1"/>
  <c r="Q283" i="8"/>
  <c r="R283" i="8"/>
  <c r="S283" i="8"/>
  <c r="M283" i="8"/>
  <c r="P283" i="8"/>
  <c r="N283" i="8"/>
  <c r="O283" i="8"/>
  <c r="S284" i="8"/>
  <c r="M284" i="8"/>
  <c r="N284" i="8"/>
  <c r="O284" i="8"/>
  <c r="P284" i="8"/>
  <c r="R284" i="8"/>
  <c r="Q284" i="8"/>
  <c r="N62" i="8"/>
  <c r="P62" i="8"/>
  <c r="R62" i="8"/>
  <c r="S62" i="8"/>
  <c r="O62" i="8"/>
  <c r="Q62" i="8"/>
  <c r="M62" i="8"/>
  <c r="O63" i="8"/>
  <c r="Q63" i="8"/>
  <c r="S63" i="8"/>
  <c r="P63" i="8"/>
  <c r="R63" i="8"/>
  <c r="N63" i="8"/>
  <c r="M63" i="8"/>
  <c r="U70" i="7"/>
  <c r="V70" i="7" s="1"/>
  <c r="W70" i="7" s="1"/>
  <c r="X70" i="7" s="1"/>
  <c r="Y70" i="7" s="1"/>
  <c r="Z70" i="7" s="1"/>
  <c r="AA70" i="7" s="1"/>
  <c r="AB70" i="7" s="1"/>
  <c r="U77" i="7"/>
  <c r="V77" i="7" s="1"/>
  <c r="W77" i="7" s="1"/>
  <c r="X77" i="7" s="1"/>
  <c r="Y77" i="7" s="1"/>
  <c r="Z77" i="7" s="1"/>
  <c r="AA77" i="7" s="1"/>
  <c r="AB77" i="7" s="1"/>
  <c r="O61" i="7"/>
  <c r="W56" i="7"/>
  <c r="W48" i="7"/>
  <c r="X185" i="7"/>
  <c r="Y185" i="7" s="1"/>
  <c r="Q264" i="7"/>
  <c r="X173" i="7"/>
  <c r="Q255" i="7"/>
  <c r="R347" i="7"/>
  <c r="X256" i="7"/>
  <c r="X121" i="7"/>
  <c r="P112" i="7"/>
  <c r="Y308" i="7"/>
  <c r="X277" i="7"/>
  <c r="W113" i="7"/>
  <c r="X95" i="7"/>
  <c r="Q250" i="7"/>
  <c r="W160" i="7"/>
  <c r="O173" i="7"/>
  <c r="X146" i="7"/>
  <c r="Y146" i="7" s="1"/>
  <c r="X119" i="7"/>
  <c r="Q342" i="7"/>
  <c r="P100" i="7"/>
  <c r="P121" i="7"/>
  <c r="R329" i="7"/>
  <c r="Q269" i="7"/>
  <c r="X282" i="7"/>
  <c r="X134" i="7"/>
  <c r="Q277" i="7"/>
  <c r="Y264" i="7"/>
  <c r="Q238" i="7"/>
  <c r="W69" i="7"/>
  <c r="P165" i="7"/>
  <c r="Y360" i="7"/>
  <c r="R316" i="7"/>
  <c r="P191" i="7"/>
  <c r="O74" i="7"/>
  <c r="W225" i="7"/>
  <c r="W165" i="7"/>
  <c r="W217" i="7"/>
  <c r="X210" i="7"/>
  <c r="Y210" i="7" s="1"/>
  <c r="P134" i="7"/>
  <c r="Z355" i="7"/>
  <c r="X243" i="7"/>
  <c r="Z316" i="7"/>
  <c r="X249" i="7"/>
  <c r="X251" i="7"/>
  <c r="Y238" i="7"/>
  <c r="Z321" i="7"/>
  <c r="P230" i="7"/>
  <c r="O87" i="7"/>
  <c r="W126" i="7"/>
  <c r="Z347" i="7"/>
  <c r="P212" i="7"/>
  <c r="W43" i="7"/>
  <c r="W204" i="7"/>
  <c r="W61" i="7"/>
  <c r="O43" i="7"/>
  <c r="W100" i="7"/>
  <c r="X224" i="7"/>
  <c r="Y224" i="7" s="1"/>
  <c r="R360" i="7"/>
  <c r="P139" i="7"/>
  <c r="P160" i="7"/>
  <c r="R334" i="7"/>
  <c r="P108" i="7"/>
  <c r="Y303" i="7"/>
  <c r="R321" i="7"/>
  <c r="W108" i="7"/>
  <c r="O56" i="7"/>
  <c r="W147" i="7"/>
  <c r="X250" i="7"/>
  <c r="P147" i="7"/>
  <c r="Q95" i="7"/>
  <c r="Q243" i="7"/>
  <c r="P152" i="7"/>
  <c r="Q282" i="7"/>
  <c r="X199" i="7"/>
  <c r="R355" i="7"/>
  <c r="X186" i="7"/>
  <c r="O69" i="7"/>
  <c r="O199" i="7"/>
  <c r="W152" i="7"/>
  <c r="W178" i="7"/>
  <c r="W139" i="7"/>
  <c r="W112" i="7"/>
  <c r="W94" i="7"/>
  <c r="Q256" i="7"/>
  <c r="R303" i="7"/>
  <c r="X255" i="7"/>
  <c r="P204" i="7"/>
  <c r="Q186" i="7"/>
  <c r="X269" i="7"/>
  <c r="Z329" i="7"/>
  <c r="P217" i="7"/>
  <c r="Q251" i="7"/>
  <c r="P113" i="7"/>
  <c r="W74" i="7"/>
  <c r="O82" i="7"/>
  <c r="W191" i="7"/>
  <c r="X212" i="7"/>
  <c r="P225" i="7"/>
  <c r="Q249" i="7"/>
  <c r="P178" i="7"/>
  <c r="Z342" i="7"/>
  <c r="Y334" i="7"/>
  <c r="R308" i="7"/>
  <c r="P126" i="7"/>
  <c r="U59" i="7"/>
  <c r="V59" i="7" s="1"/>
  <c r="W59" i="7" s="1"/>
  <c r="X59" i="7" s="1"/>
  <c r="Y59" i="7" s="1"/>
  <c r="Z59" i="7" s="1"/>
  <c r="AA59" i="7" s="1"/>
  <c r="AB59" i="7" s="1"/>
  <c r="U53" i="7"/>
  <c r="V53" i="7" s="1"/>
  <c r="W53" i="7" s="1"/>
  <c r="X53" i="7" s="1"/>
  <c r="Y53" i="7" s="1"/>
  <c r="Z53" i="7" s="1"/>
  <c r="AA53" i="7" s="1"/>
  <c r="AB53" i="7" s="1"/>
  <c r="U91" i="7"/>
  <c r="V91" i="7" s="1"/>
  <c r="W91" i="7" s="1"/>
  <c r="X91" i="7" s="1"/>
  <c r="Y91" i="7" s="1"/>
  <c r="Z91" i="7" s="1"/>
  <c r="AA91" i="7" s="1"/>
  <c r="AB91" i="7" s="1"/>
  <c r="X198" i="7"/>
  <c r="Y198" i="7" s="1"/>
  <c r="O101" i="7"/>
  <c r="X101" i="7"/>
  <c r="O80" i="7"/>
  <c r="W42" i="7"/>
  <c r="O73" i="7"/>
  <c r="O67" i="7"/>
  <c r="W197" i="7"/>
  <c r="Y359" i="7"/>
  <c r="O81" i="7"/>
  <c r="W159" i="7"/>
  <c r="W177" i="7"/>
  <c r="Q276" i="7"/>
  <c r="Y314" i="7"/>
  <c r="P229" i="7"/>
  <c r="R359" i="7"/>
  <c r="P119" i="7"/>
  <c r="P120" i="7"/>
  <c r="Y301" i="7"/>
  <c r="P158" i="7"/>
  <c r="R315" i="7"/>
  <c r="P198" i="7"/>
  <c r="R346" i="7"/>
  <c r="Q268" i="7"/>
  <c r="P171" i="7"/>
  <c r="Y341" i="7"/>
  <c r="P172" i="7"/>
  <c r="Y320" i="7"/>
  <c r="P190" i="7"/>
  <c r="R333" i="7"/>
  <c r="X268" i="7"/>
  <c r="W132" i="7"/>
  <c r="W171" i="7"/>
  <c r="W164" i="7"/>
  <c r="O55" i="7"/>
  <c r="Y353" i="7"/>
  <c r="W60" i="7"/>
  <c r="W138" i="7"/>
  <c r="O54" i="7"/>
  <c r="W184" i="7"/>
  <c r="W172" i="7"/>
  <c r="Y315" i="7"/>
  <c r="X237" i="7"/>
  <c r="Q281" i="7"/>
  <c r="P159" i="7"/>
  <c r="S354" i="7"/>
  <c r="P203" i="7"/>
  <c r="P93" i="7"/>
  <c r="P138" i="7"/>
  <c r="Q237" i="7"/>
  <c r="P94" i="7"/>
  <c r="X276" i="7"/>
  <c r="R314" i="7"/>
  <c r="P216" i="7"/>
  <c r="R302" i="7"/>
  <c r="X275" i="7"/>
  <c r="P132" i="7"/>
  <c r="P164" i="7"/>
  <c r="W120" i="7"/>
  <c r="O41" i="7"/>
  <c r="W99" i="7"/>
  <c r="W216" i="7"/>
  <c r="O60" i="7"/>
  <c r="W93" i="7"/>
  <c r="Y327" i="7"/>
  <c r="O68" i="7"/>
  <c r="W203" i="7"/>
  <c r="W151" i="7"/>
  <c r="O47" i="7"/>
  <c r="W223" i="7"/>
  <c r="W133" i="7"/>
  <c r="Q242" i="7"/>
  <c r="P125" i="7"/>
  <c r="P107" i="7"/>
  <c r="R353" i="7"/>
  <c r="P184" i="7"/>
  <c r="Q210" i="7"/>
  <c r="Q236" i="7"/>
  <c r="P211" i="7"/>
  <c r="P133" i="7"/>
  <c r="P42" i="7"/>
  <c r="R320" i="7"/>
  <c r="P197" i="7"/>
  <c r="X262" i="7"/>
  <c r="P106" i="7"/>
  <c r="Q340" i="7"/>
  <c r="X242" i="7"/>
  <c r="X281" i="7"/>
  <c r="W107" i="7"/>
  <c r="W54" i="7"/>
  <c r="O185" i="7"/>
  <c r="O86" i="7"/>
  <c r="Y307" i="7"/>
  <c r="W211" i="7"/>
  <c r="W106" i="7"/>
  <c r="W190" i="7"/>
  <c r="W125" i="7"/>
  <c r="W158" i="7"/>
  <c r="W145" i="7"/>
  <c r="Q224" i="7"/>
  <c r="R327" i="7"/>
  <c r="R328" i="7"/>
  <c r="P223" i="7"/>
  <c r="Y328" i="7"/>
  <c r="Q146" i="7"/>
  <c r="P177" i="7"/>
  <c r="Q275" i="7"/>
  <c r="R307" i="7"/>
  <c r="P263" i="7"/>
  <c r="Q262" i="7"/>
  <c r="P151" i="7"/>
  <c r="X236" i="7"/>
  <c r="R301" i="7"/>
  <c r="P145" i="7"/>
  <c r="R341" i="7"/>
  <c r="P99" i="7"/>
  <c r="W229" i="7"/>
  <c r="Q294" i="7"/>
  <c r="Y299" i="7"/>
  <c r="Q296" i="7"/>
  <c r="Q298" i="7"/>
  <c r="X291" i="7"/>
  <c r="Q300" i="7"/>
  <c r="X296" i="7"/>
  <c r="Q292" i="7"/>
  <c r="Y295" i="7"/>
  <c r="X293" i="7"/>
  <c r="Q288" i="7"/>
  <c r="Y300" i="7"/>
  <c r="X288" i="7"/>
  <c r="W232" i="7"/>
  <c r="X232" i="7" s="1"/>
  <c r="Y232" i="7" s="1"/>
  <c r="Z232" i="7" s="1"/>
  <c r="AA232" i="7" s="1"/>
  <c r="AB232" i="7" s="1"/>
  <c r="X297" i="7"/>
  <c r="Q289" i="7"/>
  <c r="W230" i="7"/>
  <c r="P295" i="7"/>
  <c r="Q299" i="7"/>
  <c r="W231" i="7"/>
  <c r="X231" i="7" s="1"/>
  <c r="Y231" i="7" s="1"/>
  <c r="Z231" i="7" s="1"/>
  <c r="AA231" i="7" s="1"/>
  <c r="AB231" i="7" s="1"/>
  <c r="X298" i="7"/>
  <c r="X290" i="7"/>
  <c r="X292" i="7"/>
  <c r="Q293" i="7"/>
  <c r="Q290" i="7"/>
  <c r="Q291" i="7"/>
  <c r="X289" i="7"/>
  <c r="Q297" i="7"/>
  <c r="U92" i="7"/>
  <c r="V92" i="7" s="1"/>
  <c r="W92" i="7" s="1"/>
  <c r="X92" i="7" s="1"/>
  <c r="Y92" i="7" s="1"/>
  <c r="Z92" i="7" s="1"/>
  <c r="AA92" i="7" s="1"/>
  <c r="AB92" i="7" s="1"/>
  <c r="U76" i="7"/>
  <c r="V76" i="7" s="1"/>
  <c r="W76" i="7" s="1"/>
  <c r="X76" i="7" s="1"/>
  <c r="U47" i="7"/>
  <c r="V47" i="7" s="1"/>
  <c r="U55" i="7"/>
  <c r="V55" i="7" s="1"/>
  <c r="U87" i="7"/>
  <c r="V87" i="7" s="1"/>
  <c r="U85" i="7"/>
  <c r="V85" i="7" s="1"/>
  <c r="W85" i="7" s="1"/>
  <c r="X85" i="7" s="1"/>
  <c r="Y85" i="7" s="1"/>
  <c r="Z85" i="7" s="1"/>
  <c r="AA85" i="7" s="1"/>
  <c r="AB85" i="7" s="1"/>
  <c r="U84" i="7"/>
  <c r="V84" i="7" s="1"/>
  <c r="W84" i="7" s="1"/>
  <c r="X84" i="7" s="1"/>
  <c r="Y84" i="7" s="1"/>
  <c r="Z84" i="7" s="1"/>
  <c r="AA84" i="7" s="1"/>
  <c r="AB84" i="7" s="1"/>
  <c r="U65" i="7"/>
  <c r="V65" i="7" s="1"/>
  <c r="W65" i="7" s="1"/>
  <c r="X65" i="7" s="1"/>
  <c r="Y65" i="7" s="1"/>
  <c r="Z65" i="7" s="1"/>
  <c r="AA65" i="7" s="1"/>
  <c r="AB65" i="7" s="1"/>
  <c r="U86" i="7"/>
  <c r="V86" i="7" s="1"/>
  <c r="N48" i="7"/>
  <c r="U67" i="7"/>
  <c r="V67" i="7" s="1"/>
  <c r="U63" i="7"/>
  <c r="V63" i="7" s="1"/>
  <c r="W63" i="7" s="1"/>
  <c r="X63" i="7" s="1"/>
  <c r="Y63" i="7" s="1"/>
  <c r="Z63" i="7" s="1"/>
  <c r="AA63" i="7" s="1"/>
  <c r="AB63" i="7" s="1"/>
  <c r="N58" i="7"/>
  <c r="O58" i="7" s="1"/>
  <c r="P58" i="7" s="1"/>
  <c r="Q58" i="7" s="1"/>
  <c r="R58" i="7" s="1"/>
  <c r="S58" i="7" s="1"/>
  <c r="T58" i="7" s="1"/>
  <c r="N83" i="7"/>
  <c r="O83" i="7" s="1"/>
  <c r="P83" i="7" s="1"/>
  <c r="Q83" i="7" s="1"/>
  <c r="R83" i="7" s="1"/>
  <c r="S83" i="7" s="1"/>
  <c r="T83" i="7" s="1"/>
  <c r="U72" i="7"/>
  <c r="V72" i="7" s="1"/>
  <c r="W72" i="7" s="1"/>
  <c r="X72" i="7" s="1"/>
  <c r="Y72" i="7" s="1"/>
  <c r="Z72" i="7" s="1"/>
  <c r="AA72" i="7" s="1"/>
  <c r="AB72" i="7" s="1"/>
  <c r="U62" i="7"/>
  <c r="V62" i="7" s="1"/>
  <c r="W62" i="7" s="1"/>
  <c r="X62" i="7" s="1"/>
  <c r="Y62" i="7" s="1"/>
  <c r="Z62" i="7" s="1"/>
  <c r="AA62" i="7" s="1"/>
  <c r="AB62" i="7" s="1"/>
  <c r="U66" i="7"/>
  <c r="V66" i="7" s="1"/>
  <c r="W66" i="7" s="1"/>
  <c r="X66" i="7" s="1"/>
  <c r="Y66" i="7" s="1"/>
  <c r="Z66" i="7" s="1"/>
  <c r="AA66" i="7" s="1"/>
  <c r="AB66" i="7" s="1"/>
  <c r="U89" i="7"/>
  <c r="V89" i="7" s="1"/>
  <c r="W89" i="7" s="1"/>
  <c r="X89" i="7" s="1"/>
  <c r="Y89" i="7" s="1"/>
  <c r="Z89" i="7" s="1"/>
  <c r="AA89" i="7" s="1"/>
  <c r="AB89" i="7" s="1"/>
  <c r="U41" i="7"/>
  <c r="V41" i="7" s="1"/>
  <c r="U82" i="7"/>
  <c r="V82" i="7" s="1"/>
  <c r="U64" i="7"/>
  <c r="V64" i="7" s="1"/>
  <c r="W64" i="7" s="1"/>
  <c r="X64" i="7" s="1"/>
  <c r="Y64" i="7" s="1"/>
  <c r="Z64" i="7" s="1"/>
  <c r="AA64" i="7" s="1"/>
  <c r="AB64" i="7" s="1"/>
  <c r="U44" i="7"/>
  <c r="V44" i="7" s="1"/>
  <c r="W44" i="7" s="1"/>
  <c r="X44" i="7" s="1"/>
  <c r="Y44" i="7" s="1"/>
  <c r="Z44" i="7" s="1"/>
  <c r="AA44" i="7" s="1"/>
  <c r="AB44" i="7" s="1"/>
  <c r="U90" i="7"/>
  <c r="V90" i="7" s="1"/>
  <c r="W90" i="7" s="1"/>
  <c r="X90" i="7" s="1"/>
  <c r="Y90" i="7" s="1"/>
  <c r="Z90" i="7" s="1"/>
  <c r="AA90" i="7" s="1"/>
  <c r="AB90" i="7" s="1"/>
  <c r="U75" i="7"/>
  <c r="V75" i="7" s="1"/>
  <c r="W75" i="7" s="1"/>
  <c r="X75" i="7" s="1"/>
  <c r="Y75" i="7" s="1"/>
  <c r="Z75" i="7" s="1"/>
  <c r="AA75" i="7" s="1"/>
  <c r="AB75" i="7" s="1"/>
  <c r="U57" i="7"/>
  <c r="V57" i="7" s="1"/>
  <c r="W57" i="7" s="1"/>
  <c r="X57" i="7" s="1"/>
  <c r="Y57" i="7" s="1"/>
  <c r="Z57" i="7" s="1"/>
  <c r="AA57" i="7" s="1"/>
  <c r="AB57" i="7" s="1"/>
  <c r="U80" i="7"/>
  <c r="V80" i="7" s="1"/>
  <c r="U81" i="7"/>
  <c r="V81" i="7" s="1"/>
  <c r="U73" i="7"/>
  <c r="U68" i="7"/>
  <c r="V68" i="7" s="1"/>
  <c r="AA354" i="7"/>
  <c r="AA346" i="7"/>
  <c r="AA340" i="7"/>
  <c r="AA333" i="7"/>
  <c r="AA302" i="7"/>
  <c r="Z294" i="7"/>
  <c r="Z263" i="7"/>
  <c r="G84" i="8" l="1"/>
  <c r="G85" i="8"/>
  <c r="W82" i="7"/>
  <c r="O48" i="7"/>
  <c r="AA342" i="7"/>
  <c r="Y212" i="7"/>
  <c r="X74" i="7"/>
  <c r="AA329" i="7"/>
  <c r="Y255" i="7"/>
  <c r="R282" i="7"/>
  <c r="X204" i="7"/>
  <c r="R264" i="7"/>
  <c r="Q126" i="7"/>
  <c r="Q178" i="7"/>
  <c r="Q113" i="7"/>
  <c r="Y269" i="7"/>
  <c r="S303" i="7"/>
  <c r="X178" i="7"/>
  <c r="Z303" i="7"/>
  <c r="X152" i="7"/>
  <c r="Q152" i="7"/>
  <c r="Y250" i="7"/>
  <c r="X108" i="7"/>
  <c r="Q108" i="7"/>
  <c r="Q139" i="7"/>
  <c r="X100" i="7"/>
  <c r="X43" i="7"/>
  <c r="P87" i="7"/>
  <c r="Y251" i="7"/>
  <c r="AA355" i="7"/>
  <c r="X217" i="7"/>
  <c r="Q191" i="7"/>
  <c r="X69" i="7"/>
  <c r="Y134" i="7"/>
  <c r="Q121" i="7"/>
  <c r="Y95" i="7"/>
  <c r="Z308" i="7"/>
  <c r="S347" i="7"/>
  <c r="X48" i="7"/>
  <c r="X230" i="7"/>
  <c r="Q147" i="7"/>
  <c r="Z238" i="7"/>
  <c r="Y256" i="7"/>
  <c r="W87" i="7"/>
  <c r="S308" i="7"/>
  <c r="R249" i="7"/>
  <c r="X191" i="7"/>
  <c r="R251" i="7"/>
  <c r="R186" i="7"/>
  <c r="R256" i="7"/>
  <c r="S329" i="7"/>
  <c r="X112" i="7"/>
  <c r="P199" i="7"/>
  <c r="S355" i="7"/>
  <c r="R243" i="7"/>
  <c r="S334" i="7"/>
  <c r="S360" i="7"/>
  <c r="P43" i="7"/>
  <c r="Q212" i="7"/>
  <c r="Q230" i="7"/>
  <c r="Y249" i="7"/>
  <c r="Q134" i="7"/>
  <c r="X165" i="7"/>
  <c r="S316" i="7"/>
  <c r="R238" i="7"/>
  <c r="Y282" i="7"/>
  <c r="Q100" i="7"/>
  <c r="P173" i="7"/>
  <c r="X113" i="7"/>
  <c r="Q112" i="7"/>
  <c r="R255" i="7"/>
  <c r="X56" i="7"/>
  <c r="R250" i="7"/>
  <c r="Z334" i="7"/>
  <c r="Q225" i="7"/>
  <c r="P82" i="7"/>
  <c r="Q217" i="7"/>
  <c r="Q204" i="7"/>
  <c r="Y186" i="7"/>
  <c r="P56" i="7"/>
  <c r="Q160" i="7"/>
  <c r="X126" i="7"/>
  <c r="Y243" i="7"/>
  <c r="P74" i="7"/>
  <c r="Q165" i="7"/>
  <c r="R277" i="7"/>
  <c r="Y277" i="7"/>
  <c r="Y119" i="7"/>
  <c r="Z119" i="7" s="1"/>
  <c r="X94" i="7"/>
  <c r="X139" i="7"/>
  <c r="P69" i="7"/>
  <c r="Y199" i="7"/>
  <c r="R95" i="7"/>
  <c r="X147" i="7"/>
  <c r="S321" i="7"/>
  <c r="X61" i="7"/>
  <c r="AA347" i="7"/>
  <c r="AA321" i="7"/>
  <c r="AA316" i="7"/>
  <c r="X225" i="7"/>
  <c r="Z360" i="7"/>
  <c r="Z264" i="7"/>
  <c r="R269" i="7"/>
  <c r="R342" i="7"/>
  <c r="X160" i="7"/>
  <c r="Y121" i="7"/>
  <c r="Y173" i="7"/>
  <c r="P61" i="7"/>
  <c r="Y101" i="7"/>
  <c r="P101" i="7"/>
  <c r="Y236" i="7"/>
  <c r="S307" i="7"/>
  <c r="S327" i="7"/>
  <c r="X125" i="7"/>
  <c r="X107" i="7"/>
  <c r="S320" i="7"/>
  <c r="R236" i="7"/>
  <c r="Q107" i="7"/>
  <c r="X223" i="7"/>
  <c r="P68" i="7"/>
  <c r="X216" i="7"/>
  <c r="Q164" i="7"/>
  <c r="Q216" i="7"/>
  <c r="R237" i="7"/>
  <c r="T354" i="7"/>
  <c r="P54" i="7"/>
  <c r="P55" i="7"/>
  <c r="Q172" i="7"/>
  <c r="S346" i="7"/>
  <c r="Q229" i="7"/>
  <c r="X159" i="7"/>
  <c r="P67" i="7"/>
  <c r="Z307" i="7"/>
  <c r="W55" i="7"/>
  <c r="X229" i="7"/>
  <c r="S341" i="7"/>
  <c r="Q106" i="7"/>
  <c r="Z327" i="7"/>
  <c r="Z315" i="7"/>
  <c r="Z341" i="7"/>
  <c r="Z314" i="7"/>
  <c r="Y268" i="7"/>
  <c r="Q151" i="7"/>
  <c r="R275" i="7"/>
  <c r="Q223" i="7"/>
  <c r="R224" i="7"/>
  <c r="X190" i="7"/>
  <c r="P86" i="7"/>
  <c r="Y281" i="7"/>
  <c r="Y262" i="7"/>
  <c r="Q42" i="7"/>
  <c r="R210" i="7"/>
  <c r="Q125" i="7"/>
  <c r="P47" i="7"/>
  <c r="X99" i="7"/>
  <c r="Q132" i="7"/>
  <c r="S314" i="7"/>
  <c r="Q138" i="7"/>
  <c r="X138" i="7"/>
  <c r="X164" i="7"/>
  <c r="S333" i="7"/>
  <c r="Q198" i="7"/>
  <c r="Q120" i="7"/>
  <c r="P81" i="7"/>
  <c r="P73" i="7"/>
  <c r="W80" i="7"/>
  <c r="Z328" i="7"/>
  <c r="Y275" i="7"/>
  <c r="Q159" i="7"/>
  <c r="Z359" i="7"/>
  <c r="Y237" i="7"/>
  <c r="W68" i="7"/>
  <c r="W86" i="7"/>
  <c r="Q145" i="7"/>
  <c r="R262" i="7"/>
  <c r="Q177" i="7"/>
  <c r="S328" i="7"/>
  <c r="X145" i="7"/>
  <c r="X106" i="7"/>
  <c r="P185" i="7"/>
  <c r="Q133" i="7"/>
  <c r="Q184" i="7"/>
  <c r="R242" i="7"/>
  <c r="X151" i="7"/>
  <c r="X93" i="7"/>
  <c r="P41" i="7"/>
  <c r="Y276" i="7"/>
  <c r="Q93" i="7"/>
  <c r="X172" i="7"/>
  <c r="X60" i="7"/>
  <c r="X171" i="7"/>
  <c r="Q190" i="7"/>
  <c r="Q171" i="7"/>
  <c r="S315" i="7"/>
  <c r="Q119" i="7"/>
  <c r="R276" i="7"/>
  <c r="X42" i="7"/>
  <c r="R340" i="7"/>
  <c r="Z301" i="7"/>
  <c r="W47" i="7"/>
  <c r="Y242" i="7"/>
  <c r="R281" i="7"/>
  <c r="Z353" i="7"/>
  <c r="Z320" i="7"/>
  <c r="Q99" i="7"/>
  <c r="W81" i="7"/>
  <c r="W41" i="7"/>
  <c r="W67" i="7"/>
  <c r="S301" i="7"/>
  <c r="Q263" i="7"/>
  <c r="R146" i="7"/>
  <c r="X158" i="7"/>
  <c r="X211" i="7"/>
  <c r="X54" i="7"/>
  <c r="Q197" i="7"/>
  <c r="Q211" i="7"/>
  <c r="S353" i="7"/>
  <c r="X133" i="7"/>
  <c r="X203" i="7"/>
  <c r="P60" i="7"/>
  <c r="X120" i="7"/>
  <c r="S302" i="7"/>
  <c r="Q94" i="7"/>
  <c r="Q203" i="7"/>
  <c r="X184" i="7"/>
  <c r="X132" i="7"/>
  <c r="R268" i="7"/>
  <c r="Q158" i="7"/>
  <c r="S359" i="7"/>
  <c r="X177" i="7"/>
  <c r="X197" i="7"/>
  <c r="P80" i="7"/>
  <c r="Y289" i="7"/>
  <c r="Y298" i="7"/>
  <c r="R299" i="7"/>
  <c r="Y296" i="7"/>
  <c r="R298" i="7"/>
  <c r="R296" i="7"/>
  <c r="R293" i="7"/>
  <c r="R289" i="7"/>
  <c r="Y288" i="7"/>
  <c r="Y293" i="7"/>
  <c r="R292" i="7"/>
  <c r="Z299" i="7"/>
  <c r="R297" i="7"/>
  <c r="R290" i="7"/>
  <c r="Y292" i="7"/>
  <c r="Y290" i="7"/>
  <c r="R288" i="7"/>
  <c r="R291" i="7"/>
  <c r="Y297" i="7"/>
  <c r="Z295" i="7"/>
  <c r="R300" i="7"/>
  <c r="Y291" i="7"/>
  <c r="R294" i="7"/>
  <c r="Q295" i="7"/>
  <c r="Z300" i="7"/>
  <c r="AB354" i="7"/>
  <c r="AB346" i="7"/>
  <c r="AB340" i="7"/>
  <c r="AB333" i="7"/>
  <c r="AB302" i="7"/>
  <c r="AA294" i="7"/>
  <c r="AA263" i="7"/>
  <c r="Z224" i="7"/>
  <c r="Z210" i="7"/>
  <c r="Z198" i="7"/>
  <c r="Z185" i="7"/>
  <c r="Z146" i="7"/>
  <c r="Y76" i="7"/>
  <c r="H84" i="8" l="1"/>
  <c r="H85" i="8"/>
  <c r="Y225" i="7"/>
  <c r="Z277" i="7"/>
  <c r="Z243" i="7"/>
  <c r="Z186" i="7"/>
  <c r="R225" i="7"/>
  <c r="S255" i="7"/>
  <c r="R100" i="7"/>
  <c r="Y165" i="7"/>
  <c r="R212" i="7"/>
  <c r="Y112" i="7"/>
  <c r="Y191" i="7"/>
  <c r="R147" i="7"/>
  <c r="AA308" i="7"/>
  <c r="Y69" i="7"/>
  <c r="Z251" i="7"/>
  <c r="R139" i="7"/>
  <c r="R152" i="7"/>
  <c r="AA303" i="7"/>
  <c r="Z269" i="7"/>
  <c r="S264" i="7"/>
  <c r="Z212" i="7"/>
  <c r="Y61" i="7"/>
  <c r="Z173" i="7"/>
  <c r="S269" i="7"/>
  <c r="AB316" i="7"/>
  <c r="T321" i="7"/>
  <c r="Q69" i="7"/>
  <c r="Z255" i="7"/>
  <c r="S342" i="7"/>
  <c r="Z199" i="7"/>
  <c r="S277" i="7"/>
  <c r="Y126" i="7"/>
  <c r="R204" i="7"/>
  <c r="AA334" i="7"/>
  <c r="R112" i="7"/>
  <c r="Z282" i="7"/>
  <c r="R134" i="7"/>
  <c r="Q43" i="7"/>
  <c r="S243" i="7"/>
  <c r="S256" i="7"/>
  <c r="S249" i="7"/>
  <c r="X87" i="7"/>
  <c r="Y230" i="7"/>
  <c r="Z95" i="7"/>
  <c r="R191" i="7"/>
  <c r="Q87" i="7"/>
  <c r="R108" i="7"/>
  <c r="Y178" i="7"/>
  <c r="R113" i="7"/>
  <c r="Y204" i="7"/>
  <c r="AB342" i="7"/>
  <c r="Z121" i="7"/>
  <c r="AA264" i="7"/>
  <c r="AB321" i="7"/>
  <c r="Y147" i="7"/>
  <c r="Y139" i="7"/>
  <c r="Z249" i="7"/>
  <c r="R165" i="7"/>
  <c r="R160" i="7"/>
  <c r="R217" i="7"/>
  <c r="S250" i="7"/>
  <c r="Y113" i="7"/>
  <c r="S238" i="7"/>
  <c r="T360" i="7"/>
  <c r="T355" i="7"/>
  <c r="S186" i="7"/>
  <c r="T308" i="7"/>
  <c r="Z256" i="7"/>
  <c r="Y48" i="7"/>
  <c r="R121" i="7"/>
  <c r="Y217" i="7"/>
  <c r="Y43" i="7"/>
  <c r="Y108" i="7"/>
  <c r="Y152" i="7"/>
  <c r="R178" i="7"/>
  <c r="S282" i="7"/>
  <c r="AB329" i="7"/>
  <c r="P48" i="7"/>
  <c r="Y160" i="7"/>
  <c r="AA360" i="7"/>
  <c r="AB347" i="7"/>
  <c r="S95" i="7"/>
  <c r="Y94" i="7"/>
  <c r="Z250" i="7"/>
  <c r="Q61" i="7"/>
  <c r="Q74" i="7"/>
  <c r="Q56" i="7"/>
  <c r="Q82" i="7"/>
  <c r="Y56" i="7"/>
  <c r="Q173" i="7"/>
  <c r="T316" i="7"/>
  <c r="R230" i="7"/>
  <c r="T334" i="7"/>
  <c r="Q199" i="7"/>
  <c r="T329" i="7"/>
  <c r="S251" i="7"/>
  <c r="AA238" i="7"/>
  <c r="T347" i="7"/>
  <c r="Z134" i="7"/>
  <c r="AB355" i="7"/>
  <c r="Y100" i="7"/>
  <c r="T303" i="7"/>
  <c r="R126" i="7"/>
  <c r="Y74" i="7"/>
  <c r="X82" i="7"/>
  <c r="Q101" i="7"/>
  <c r="Z101" i="7"/>
  <c r="AA359" i="7"/>
  <c r="Z262" i="7"/>
  <c r="Z268" i="7"/>
  <c r="Y177" i="7"/>
  <c r="Y132" i="7"/>
  <c r="T302" i="7"/>
  <c r="Y133" i="7"/>
  <c r="Y54" i="7"/>
  <c r="R263" i="7"/>
  <c r="X81" i="7"/>
  <c r="S281" i="7"/>
  <c r="S340" i="7"/>
  <c r="T315" i="7"/>
  <c r="Y60" i="7"/>
  <c r="Q41" i="7"/>
  <c r="R184" i="7"/>
  <c r="R145" i="7"/>
  <c r="X80" i="7"/>
  <c r="R198" i="7"/>
  <c r="R138" i="7"/>
  <c r="Q47" i="7"/>
  <c r="S224" i="7"/>
  <c r="X55" i="7"/>
  <c r="R229" i="7"/>
  <c r="Q54" i="7"/>
  <c r="R164" i="7"/>
  <c r="R107" i="7"/>
  <c r="Y125" i="7"/>
  <c r="Z242" i="7"/>
  <c r="Z281" i="7"/>
  <c r="AA314" i="7"/>
  <c r="AA307" i="7"/>
  <c r="T359" i="7"/>
  <c r="Y184" i="7"/>
  <c r="Y120" i="7"/>
  <c r="T353" i="7"/>
  <c r="Y211" i="7"/>
  <c r="T301" i="7"/>
  <c r="R99" i="7"/>
  <c r="Y42" i="7"/>
  <c r="R171" i="7"/>
  <c r="Y172" i="7"/>
  <c r="Y93" i="7"/>
  <c r="R133" i="7"/>
  <c r="T328" i="7"/>
  <c r="X86" i="7"/>
  <c r="R159" i="7"/>
  <c r="Q73" i="7"/>
  <c r="T333" i="7"/>
  <c r="T314" i="7"/>
  <c r="R125" i="7"/>
  <c r="R223" i="7"/>
  <c r="R106" i="7"/>
  <c r="T346" i="7"/>
  <c r="Y216" i="7"/>
  <c r="S236" i="7"/>
  <c r="T327" i="7"/>
  <c r="AA320" i="7"/>
  <c r="Z275" i="7"/>
  <c r="AA341" i="7"/>
  <c r="Y145" i="7"/>
  <c r="Q80" i="7"/>
  <c r="R158" i="7"/>
  <c r="R203" i="7"/>
  <c r="Q60" i="7"/>
  <c r="R211" i="7"/>
  <c r="Y158" i="7"/>
  <c r="X67" i="7"/>
  <c r="X47" i="7"/>
  <c r="S276" i="7"/>
  <c r="R190" i="7"/>
  <c r="R93" i="7"/>
  <c r="Y151" i="7"/>
  <c r="Q185" i="7"/>
  <c r="R177" i="7"/>
  <c r="X68" i="7"/>
  <c r="Q81" i="7"/>
  <c r="Y164" i="7"/>
  <c r="R132" i="7"/>
  <c r="S210" i="7"/>
  <c r="Q86" i="7"/>
  <c r="S275" i="7"/>
  <c r="T341" i="7"/>
  <c r="Q67" i="7"/>
  <c r="R172" i="7"/>
  <c r="S237" i="7"/>
  <c r="Q68" i="7"/>
  <c r="T320" i="7"/>
  <c r="T307" i="7"/>
  <c r="AA327" i="7"/>
  <c r="AA353" i="7"/>
  <c r="AA301" i="7"/>
  <c r="Z276" i="7"/>
  <c r="Z237" i="7"/>
  <c r="AA328" i="7"/>
  <c r="AA315" i="7"/>
  <c r="Z236" i="7"/>
  <c r="Y197" i="7"/>
  <c r="S268" i="7"/>
  <c r="R94" i="7"/>
  <c r="Y203" i="7"/>
  <c r="R197" i="7"/>
  <c r="S146" i="7"/>
  <c r="X41" i="7"/>
  <c r="R119" i="7"/>
  <c r="Y171" i="7"/>
  <c r="S242" i="7"/>
  <c r="Y106" i="7"/>
  <c r="S262" i="7"/>
  <c r="R120" i="7"/>
  <c r="Y138" i="7"/>
  <c r="Y99" i="7"/>
  <c r="R42" i="7"/>
  <c r="Y190" i="7"/>
  <c r="R151" i="7"/>
  <c r="Y229" i="7"/>
  <c r="Y159" i="7"/>
  <c r="Q55" i="7"/>
  <c r="R216" i="7"/>
  <c r="Y223" i="7"/>
  <c r="Y107" i="7"/>
  <c r="S294" i="7"/>
  <c r="S288" i="7"/>
  <c r="S292" i="7"/>
  <c r="R295" i="7"/>
  <c r="Z292" i="7"/>
  <c r="Z296" i="7"/>
  <c r="S297" i="7"/>
  <c r="Z293" i="7"/>
  <c r="Z288" i="7"/>
  <c r="S293" i="7"/>
  <c r="S296" i="7"/>
  <c r="AA300" i="7"/>
  <c r="Z291" i="7"/>
  <c r="S291" i="7"/>
  <c r="S298" i="7"/>
  <c r="S290" i="7"/>
  <c r="Z298" i="7"/>
  <c r="S300" i="7"/>
  <c r="Z297" i="7"/>
  <c r="S289" i="7"/>
  <c r="AA295" i="7"/>
  <c r="Z290" i="7"/>
  <c r="AA299" i="7"/>
  <c r="S299" i="7"/>
  <c r="Z289" i="7"/>
  <c r="AB294" i="7"/>
  <c r="AB263" i="7"/>
  <c r="AA224" i="7"/>
  <c r="AA210" i="7"/>
  <c r="AA198" i="7"/>
  <c r="AA185" i="7"/>
  <c r="AA146" i="7"/>
  <c r="AA119" i="7"/>
  <c r="Z76" i="7"/>
  <c r="I84" i="8" l="1"/>
  <c r="I85" i="8"/>
  <c r="Z61" i="7"/>
  <c r="AA250" i="7"/>
  <c r="Z112" i="7"/>
  <c r="S126" i="7"/>
  <c r="AA134" i="7"/>
  <c r="R56" i="7"/>
  <c r="T250" i="7"/>
  <c r="Z147" i="7"/>
  <c r="AA95" i="7"/>
  <c r="AA277" i="7"/>
  <c r="Z94" i="7"/>
  <c r="AA255" i="7"/>
  <c r="Z108" i="7"/>
  <c r="Z178" i="7"/>
  <c r="AA282" i="7"/>
  <c r="Z126" i="7"/>
  <c r="T342" i="7"/>
  <c r="T255" i="7"/>
  <c r="R199" i="7"/>
  <c r="R173" i="7"/>
  <c r="R74" i="7"/>
  <c r="Z160" i="7"/>
  <c r="T282" i="7"/>
  <c r="Z43" i="7"/>
  <c r="AA256" i="7"/>
  <c r="S217" i="7"/>
  <c r="S108" i="7"/>
  <c r="Z230" i="7"/>
  <c r="T243" i="7"/>
  <c r="S112" i="7"/>
  <c r="T277" i="7"/>
  <c r="T269" i="7"/>
  <c r="AA212" i="7"/>
  <c r="S152" i="7"/>
  <c r="AB308" i="7"/>
  <c r="S212" i="7"/>
  <c r="S225" i="7"/>
  <c r="AB360" i="7"/>
  <c r="Z48" i="7"/>
  <c r="T256" i="7"/>
  <c r="AA249" i="7"/>
  <c r="Z69" i="7"/>
  <c r="Y82" i="7"/>
  <c r="Z100" i="7"/>
  <c r="AB238" i="7"/>
  <c r="Z56" i="7"/>
  <c r="R61" i="7"/>
  <c r="T95" i="7"/>
  <c r="S178" i="7"/>
  <c r="Z217" i="7"/>
  <c r="T238" i="7"/>
  <c r="S160" i="7"/>
  <c r="AB264" i="7"/>
  <c r="Z204" i="7"/>
  <c r="R87" i="7"/>
  <c r="Y87" i="7"/>
  <c r="R43" i="7"/>
  <c r="AB334" i="7"/>
  <c r="R69" i="7"/>
  <c r="AA173" i="7"/>
  <c r="T264" i="7"/>
  <c r="S139" i="7"/>
  <c r="S147" i="7"/>
  <c r="Z165" i="7"/>
  <c r="AA186" i="7"/>
  <c r="AB303" i="7"/>
  <c r="Z74" i="7"/>
  <c r="T251" i="7"/>
  <c r="S230" i="7"/>
  <c r="R82" i="7"/>
  <c r="Q48" i="7"/>
  <c r="Z152" i="7"/>
  <c r="S121" i="7"/>
  <c r="T186" i="7"/>
  <c r="Z113" i="7"/>
  <c r="S165" i="7"/>
  <c r="Z139" i="7"/>
  <c r="AA121" i="7"/>
  <c r="S113" i="7"/>
  <c r="S191" i="7"/>
  <c r="T249" i="7"/>
  <c r="S134" i="7"/>
  <c r="S204" i="7"/>
  <c r="AA199" i="7"/>
  <c r="AA269" i="7"/>
  <c r="AA251" i="7"/>
  <c r="Z191" i="7"/>
  <c r="S100" i="7"/>
  <c r="AA243" i="7"/>
  <c r="Z225" i="7"/>
  <c r="AA101" i="7"/>
  <c r="R101" i="7"/>
  <c r="AB353" i="7"/>
  <c r="S229" i="7"/>
  <c r="Y41" i="7"/>
  <c r="S94" i="7"/>
  <c r="R67" i="7"/>
  <c r="T210" i="7"/>
  <c r="Y68" i="7"/>
  <c r="S93" i="7"/>
  <c r="Y67" i="7"/>
  <c r="S203" i="7"/>
  <c r="T236" i="7"/>
  <c r="AB307" i="7"/>
  <c r="Z125" i="7"/>
  <c r="Z177" i="7"/>
  <c r="Z138" i="7"/>
  <c r="AA275" i="7"/>
  <c r="T340" i="7"/>
  <c r="S216" i="7"/>
  <c r="S151" i="7"/>
  <c r="T242" i="7"/>
  <c r="T146" i="7"/>
  <c r="T268" i="7"/>
  <c r="R68" i="7"/>
  <c r="S132" i="7"/>
  <c r="S177" i="7"/>
  <c r="S190" i="7"/>
  <c r="S158" i="7"/>
  <c r="Z93" i="7"/>
  <c r="Z120" i="7"/>
  <c r="AB314" i="7"/>
  <c r="Z133" i="7"/>
  <c r="AA268" i="7"/>
  <c r="S138" i="7"/>
  <c r="Z190" i="7"/>
  <c r="Z171" i="7"/>
  <c r="Z197" i="7"/>
  <c r="AA237" i="7"/>
  <c r="AB327" i="7"/>
  <c r="Z164" i="7"/>
  <c r="AB320" i="7"/>
  <c r="S125" i="7"/>
  <c r="S159" i="7"/>
  <c r="S99" i="7"/>
  <c r="S107" i="7"/>
  <c r="Y55" i="7"/>
  <c r="S198" i="7"/>
  <c r="R41" i="7"/>
  <c r="T281" i="7"/>
  <c r="AB328" i="7"/>
  <c r="Z158" i="7"/>
  <c r="S223" i="7"/>
  <c r="Z42" i="7"/>
  <c r="S184" i="7"/>
  <c r="R55" i="7"/>
  <c r="S120" i="7"/>
  <c r="S197" i="7"/>
  <c r="T237" i="7"/>
  <c r="T275" i="7"/>
  <c r="R185" i="7"/>
  <c r="T276" i="7"/>
  <c r="S211" i="7"/>
  <c r="R80" i="7"/>
  <c r="Z172" i="7"/>
  <c r="Z184" i="7"/>
  <c r="AA281" i="7"/>
  <c r="AA262" i="7"/>
  <c r="Z216" i="7"/>
  <c r="S133" i="7"/>
  <c r="Z107" i="7"/>
  <c r="Z159" i="7"/>
  <c r="Z203" i="7"/>
  <c r="AA236" i="7"/>
  <c r="AA276" i="7"/>
  <c r="Z151" i="7"/>
  <c r="Z145" i="7"/>
  <c r="Y86" i="7"/>
  <c r="S164" i="7"/>
  <c r="T224" i="7"/>
  <c r="Y80" i="7"/>
  <c r="Z60" i="7"/>
  <c r="Y81" i="7"/>
  <c r="R73" i="7"/>
  <c r="Z54" i="7"/>
  <c r="S42" i="7"/>
  <c r="T262" i="7"/>
  <c r="S119" i="7"/>
  <c r="S172" i="7"/>
  <c r="R86" i="7"/>
  <c r="R81" i="7"/>
  <c r="Y47" i="7"/>
  <c r="R60" i="7"/>
  <c r="Z211" i="7"/>
  <c r="AA242" i="7"/>
  <c r="Z132" i="7"/>
  <c r="AB359" i="7"/>
  <c r="Z223" i="7"/>
  <c r="Z229" i="7"/>
  <c r="Z99" i="7"/>
  <c r="Z106" i="7"/>
  <c r="AB315" i="7"/>
  <c r="AB301" i="7"/>
  <c r="AB341" i="7"/>
  <c r="S106" i="7"/>
  <c r="S171" i="7"/>
  <c r="R54" i="7"/>
  <c r="R47" i="7"/>
  <c r="S145" i="7"/>
  <c r="S263" i="7"/>
  <c r="AA290" i="7"/>
  <c r="T289" i="7"/>
  <c r="T296" i="7"/>
  <c r="T293" i="7"/>
  <c r="AA288" i="7"/>
  <c r="AA292" i="7"/>
  <c r="T288" i="7"/>
  <c r="AA289" i="7"/>
  <c r="AB295" i="7"/>
  <c r="S295" i="7"/>
  <c r="T290" i="7"/>
  <c r="T294" i="7"/>
  <c r="AA293" i="7"/>
  <c r="AA296" i="7"/>
  <c r="AA297" i="7"/>
  <c r="T299" i="7"/>
  <c r="AB300" i="7"/>
  <c r="AB299" i="7"/>
  <c r="T300" i="7"/>
  <c r="T291" i="7"/>
  <c r="T297" i="7"/>
  <c r="T292" i="7"/>
  <c r="AA291" i="7"/>
  <c r="AA298" i="7"/>
  <c r="T298" i="7"/>
  <c r="AB224" i="7"/>
  <c r="AB210" i="7"/>
  <c r="AB198" i="7"/>
  <c r="AB185" i="7"/>
  <c r="AB146" i="7"/>
  <c r="AB119" i="7"/>
  <c r="AA76" i="7"/>
  <c r="J84" i="8" l="1"/>
  <c r="J85" i="8"/>
  <c r="AA94" i="7"/>
  <c r="AB250" i="7"/>
  <c r="AA191" i="7"/>
  <c r="T204" i="7"/>
  <c r="T113" i="7"/>
  <c r="AA113" i="7"/>
  <c r="R48" i="7"/>
  <c r="AA74" i="7"/>
  <c r="T147" i="7"/>
  <c r="S69" i="7"/>
  <c r="S87" i="7"/>
  <c r="S61" i="7"/>
  <c r="Z82" i="7"/>
  <c r="T225" i="7"/>
  <c r="AB212" i="7"/>
  <c r="AB256" i="7"/>
  <c r="S74" i="7"/>
  <c r="AB282" i="7"/>
  <c r="AB277" i="7"/>
  <c r="S56" i="7"/>
  <c r="AA225" i="7"/>
  <c r="AB251" i="7"/>
  <c r="T134" i="7"/>
  <c r="AB121" i="7"/>
  <c r="S82" i="7"/>
  <c r="T139" i="7"/>
  <c r="AA204" i="7"/>
  <c r="AA217" i="7"/>
  <c r="AA56" i="7"/>
  <c r="AA69" i="7"/>
  <c r="T212" i="7"/>
  <c r="AA230" i="7"/>
  <c r="AA43" i="7"/>
  <c r="S173" i="7"/>
  <c r="AA178" i="7"/>
  <c r="AB95" i="7"/>
  <c r="AB134" i="7"/>
  <c r="AB249" i="7"/>
  <c r="AB243" i="7"/>
  <c r="AB269" i="7"/>
  <c r="AA139" i="7"/>
  <c r="T121" i="7"/>
  <c r="T230" i="7"/>
  <c r="AB186" i="7"/>
  <c r="S43" i="7"/>
  <c r="T178" i="7"/>
  <c r="AA48" i="7"/>
  <c r="T108" i="7"/>
  <c r="S199" i="7"/>
  <c r="AA108" i="7"/>
  <c r="AA147" i="7"/>
  <c r="T126" i="7"/>
  <c r="Z87" i="7"/>
  <c r="AB255" i="7"/>
  <c r="AA112" i="7"/>
  <c r="T100" i="7"/>
  <c r="AB199" i="7"/>
  <c r="T191" i="7"/>
  <c r="T165" i="7"/>
  <c r="AA152" i="7"/>
  <c r="AA165" i="7"/>
  <c r="AB173" i="7"/>
  <c r="T160" i="7"/>
  <c r="AA100" i="7"/>
  <c r="T152" i="7"/>
  <c r="T112" i="7"/>
  <c r="T217" i="7"/>
  <c r="AA160" i="7"/>
  <c r="AA126" i="7"/>
  <c r="AA61" i="7"/>
  <c r="AB101" i="7"/>
  <c r="S101" i="7"/>
  <c r="Z47" i="7"/>
  <c r="AA164" i="7"/>
  <c r="S54" i="7"/>
  <c r="T119" i="7"/>
  <c r="S73" i="7"/>
  <c r="AA151" i="7"/>
  <c r="AA159" i="7"/>
  <c r="AB262" i="7"/>
  <c r="T223" i="7"/>
  <c r="S41" i="7"/>
  <c r="T99" i="7"/>
  <c r="T158" i="7"/>
  <c r="AA138" i="7"/>
  <c r="T94" i="7"/>
  <c r="AA223" i="7"/>
  <c r="AA211" i="7"/>
  <c r="S81" i="7"/>
  <c r="S80" i="7"/>
  <c r="S55" i="7"/>
  <c r="AA158" i="7"/>
  <c r="AA190" i="7"/>
  <c r="S68" i="7"/>
  <c r="T151" i="7"/>
  <c r="Z68" i="7"/>
  <c r="T263" i="7"/>
  <c r="T171" i="7"/>
  <c r="Z81" i="7"/>
  <c r="T164" i="7"/>
  <c r="AB276" i="7"/>
  <c r="AA107" i="7"/>
  <c r="AB281" i="7"/>
  <c r="T198" i="7"/>
  <c r="T159" i="7"/>
  <c r="T190" i="7"/>
  <c r="AA177" i="7"/>
  <c r="Z41" i="7"/>
  <c r="AA106" i="7"/>
  <c r="S86" i="7"/>
  <c r="T211" i="7"/>
  <c r="AB237" i="7"/>
  <c r="AA120" i="7"/>
  <c r="T216" i="7"/>
  <c r="T203" i="7"/>
  <c r="AA229" i="7"/>
  <c r="T145" i="7"/>
  <c r="T106" i="7"/>
  <c r="T42" i="7"/>
  <c r="AA60" i="7"/>
  <c r="AB236" i="7"/>
  <c r="AA184" i="7"/>
  <c r="T184" i="7"/>
  <c r="Z55" i="7"/>
  <c r="T125" i="7"/>
  <c r="T138" i="7"/>
  <c r="T177" i="7"/>
  <c r="AA125" i="7"/>
  <c r="T229" i="7"/>
  <c r="AA133" i="7"/>
  <c r="AA99" i="7"/>
  <c r="AA132" i="7"/>
  <c r="S60" i="7"/>
  <c r="T172" i="7"/>
  <c r="Z86" i="7"/>
  <c r="T133" i="7"/>
  <c r="T197" i="7"/>
  <c r="AA197" i="7"/>
  <c r="AB268" i="7"/>
  <c r="AA93" i="7"/>
  <c r="Z67" i="7"/>
  <c r="S67" i="7"/>
  <c r="AB242" i="7"/>
  <c r="S185" i="7"/>
  <c r="T120" i="7"/>
  <c r="AA171" i="7"/>
  <c r="T93" i="7"/>
  <c r="S47" i="7"/>
  <c r="AA54" i="7"/>
  <c r="Z80" i="7"/>
  <c r="AA145" i="7"/>
  <c r="AA203" i="7"/>
  <c r="AA216" i="7"/>
  <c r="AA172" i="7"/>
  <c r="AA42" i="7"/>
  <c r="T107" i="7"/>
  <c r="T132" i="7"/>
  <c r="AB275" i="7"/>
  <c r="AB296" i="7"/>
  <c r="AB293" i="7"/>
  <c r="AB292" i="7"/>
  <c r="AB298" i="7"/>
  <c r="T295" i="7"/>
  <c r="AB297" i="7"/>
  <c r="AB288" i="7"/>
  <c r="AB290" i="7"/>
  <c r="AB289" i="7"/>
  <c r="AB291" i="7"/>
  <c r="AB76" i="7"/>
  <c r="K84" i="8" l="1"/>
  <c r="K85" i="8"/>
  <c r="AB225" i="7"/>
  <c r="AB152" i="7"/>
  <c r="AB43" i="7"/>
  <c r="AB56" i="7"/>
  <c r="T69" i="7"/>
  <c r="AB112" i="7"/>
  <c r="AB100" i="7"/>
  <c r="AB147" i="7"/>
  <c r="AB48" i="7"/>
  <c r="AB230" i="7"/>
  <c r="AB217" i="7"/>
  <c r="T74" i="7"/>
  <c r="AA82" i="7"/>
  <c r="AB160" i="7"/>
  <c r="AB113" i="7"/>
  <c r="AB61" i="7"/>
  <c r="AB108" i="7"/>
  <c r="AB178" i="7"/>
  <c r="AB204" i="7"/>
  <c r="T56" i="7"/>
  <c r="T61" i="7"/>
  <c r="AB74" i="7"/>
  <c r="T82" i="7"/>
  <c r="AA87" i="7"/>
  <c r="AB94" i="7"/>
  <c r="AB126" i="7"/>
  <c r="AB165" i="7"/>
  <c r="T199" i="7"/>
  <c r="T43" i="7"/>
  <c r="AB139" i="7"/>
  <c r="T173" i="7"/>
  <c r="AB69" i="7"/>
  <c r="T87" i="7"/>
  <c r="S48" i="7"/>
  <c r="AB191" i="7"/>
  <c r="T101" i="7"/>
  <c r="AB54" i="7"/>
  <c r="AA67" i="7"/>
  <c r="T60" i="7"/>
  <c r="AB184" i="7"/>
  <c r="T68" i="7"/>
  <c r="T55" i="7"/>
  <c r="AB223" i="7"/>
  <c r="AB159" i="7"/>
  <c r="T47" i="7"/>
  <c r="T185" i="7"/>
  <c r="AB190" i="7"/>
  <c r="AB93" i="7"/>
  <c r="AB145" i="7"/>
  <c r="AB99" i="7"/>
  <c r="AA41" i="7"/>
  <c r="AA68" i="7"/>
  <c r="T80" i="7"/>
  <c r="AB151" i="7"/>
  <c r="T54" i="7"/>
  <c r="AB42" i="7"/>
  <c r="AA86" i="7"/>
  <c r="AB125" i="7"/>
  <c r="AB177" i="7"/>
  <c r="T41" i="7"/>
  <c r="AB164" i="7"/>
  <c r="AB172" i="7"/>
  <c r="AB171" i="7"/>
  <c r="AB197" i="7"/>
  <c r="AA55" i="7"/>
  <c r="AB60" i="7"/>
  <c r="AB229" i="7"/>
  <c r="AB120" i="7"/>
  <c r="T86" i="7"/>
  <c r="AA81" i="7"/>
  <c r="AB158" i="7"/>
  <c r="T81" i="7"/>
  <c r="AB138" i="7"/>
  <c r="AB203" i="7"/>
  <c r="AA80" i="7"/>
  <c r="T67" i="7"/>
  <c r="AB133" i="7"/>
  <c r="AB106" i="7"/>
  <c r="AB107" i="7"/>
  <c r="AB211" i="7"/>
  <c r="AB132" i="7"/>
  <c r="AB216" i="7"/>
  <c r="T73" i="7"/>
  <c r="AA47" i="7"/>
  <c r="F36" i="7"/>
  <c r="D28" i="7"/>
  <c r="E28" i="7"/>
  <c r="F28" i="7"/>
  <c r="G28" i="7"/>
  <c r="H28" i="7"/>
  <c r="I28" i="7"/>
  <c r="J28" i="7"/>
  <c r="D29" i="7"/>
  <c r="E29" i="7"/>
  <c r="F29" i="7"/>
  <c r="G29" i="7"/>
  <c r="H29" i="7"/>
  <c r="I29" i="7"/>
  <c r="J29" i="7"/>
  <c r="H31" i="5"/>
  <c r="I31" i="5"/>
  <c r="J31" i="5"/>
  <c r="K31" i="5"/>
  <c r="L31" i="5"/>
  <c r="M31" i="5"/>
  <c r="N31" i="5"/>
  <c r="O31" i="5"/>
  <c r="H33" i="5"/>
  <c r="I33" i="5"/>
  <c r="J33" i="5"/>
  <c r="K33" i="5"/>
  <c r="L33" i="5"/>
  <c r="M33" i="5"/>
  <c r="N33" i="5"/>
  <c r="O33" i="5"/>
  <c r="D34" i="7"/>
  <c r="E34" i="7"/>
  <c r="F34" i="7"/>
  <c r="G34" i="7"/>
  <c r="H34" i="7"/>
  <c r="I34" i="7"/>
  <c r="J34" i="7"/>
  <c r="D37" i="7"/>
  <c r="E37" i="7"/>
  <c r="H38" i="5"/>
  <c r="I38" i="5"/>
  <c r="J38" i="5"/>
  <c r="K38" i="5"/>
  <c r="L38" i="5"/>
  <c r="M38" i="5"/>
  <c r="N38" i="5"/>
  <c r="O38" i="5"/>
  <c r="H39" i="5"/>
  <c r="I39" i="5"/>
  <c r="J39" i="5"/>
  <c r="K39" i="5"/>
  <c r="L39" i="5"/>
  <c r="M39" i="5"/>
  <c r="N39" i="5"/>
  <c r="O39" i="5"/>
  <c r="H40" i="5"/>
  <c r="I40" i="5"/>
  <c r="J40" i="5"/>
  <c r="K40" i="5"/>
  <c r="L40" i="5"/>
  <c r="M40" i="5"/>
  <c r="N40" i="5"/>
  <c r="O40" i="5"/>
  <c r="E33" i="8" l="1"/>
  <c r="D33" i="8"/>
  <c r="J33" i="8"/>
  <c r="K33" i="8"/>
  <c r="G33" i="8"/>
  <c r="I33" i="8"/>
  <c r="H33" i="8"/>
  <c r="F33" i="8"/>
  <c r="J32" i="8"/>
  <c r="D32" i="8"/>
  <c r="E32" i="8"/>
  <c r="K32" i="8"/>
  <c r="G32" i="8"/>
  <c r="I32" i="8"/>
  <c r="H32" i="8"/>
  <c r="F32" i="8"/>
  <c r="AB87" i="7"/>
  <c r="T48" i="7"/>
  <c r="AB82" i="7"/>
  <c r="AB86" i="7"/>
  <c r="AB80" i="7"/>
  <c r="AB81" i="7"/>
  <c r="AB68" i="7"/>
  <c r="AB67" i="7"/>
  <c r="AB47" i="7"/>
  <c r="AB55" i="7"/>
  <c r="AB41" i="7"/>
  <c r="J37" i="7"/>
  <c r="H36" i="7"/>
  <c r="G36" i="7"/>
  <c r="H37" i="7"/>
  <c r="J36" i="7"/>
  <c r="I37" i="7"/>
  <c r="I36" i="7"/>
  <c r="F37" i="7"/>
  <c r="I40" i="7"/>
  <c r="G40" i="7"/>
  <c r="G38" i="7"/>
  <c r="K37" i="7"/>
  <c r="G35" i="7"/>
  <c r="K34" i="7"/>
  <c r="M34" i="7" s="1"/>
  <c r="G33" i="7"/>
  <c r="K31" i="7"/>
  <c r="G30" i="7"/>
  <c r="K29" i="7"/>
  <c r="M29" i="7" s="1"/>
  <c r="E36" i="7"/>
  <c r="E40" i="7"/>
  <c r="K36" i="7"/>
  <c r="K28" i="7"/>
  <c r="E38" i="7"/>
  <c r="K40" i="7"/>
  <c r="K38" i="7"/>
  <c r="I38" i="7"/>
  <c r="F40" i="7"/>
  <c r="J39" i="7"/>
  <c r="F38" i="7"/>
  <c r="F35" i="7"/>
  <c r="F33" i="7"/>
  <c r="J31" i="7"/>
  <c r="F30" i="7"/>
  <c r="G32" i="7"/>
  <c r="D36" i="7"/>
  <c r="I39" i="7"/>
  <c r="E35" i="7"/>
  <c r="E33" i="7"/>
  <c r="I31" i="7"/>
  <c r="E30" i="7"/>
  <c r="F32" i="7"/>
  <c r="H32" i="7"/>
  <c r="D40" i="7"/>
  <c r="H39" i="7"/>
  <c r="D38" i="7"/>
  <c r="D35" i="7"/>
  <c r="D33" i="7"/>
  <c r="H31" i="7"/>
  <c r="D30" i="7"/>
  <c r="E32" i="7"/>
  <c r="K39" i="7"/>
  <c r="G39" i="7"/>
  <c r="G37" i="7"/>
  <c r="K35" i="7"/>
  <c r="K33" i="7"/>
  <c r="G31" i="7"/>
  <c r="K30" i="7"/>
  <c r="D32" i="7"/>
  <c r="J40" i="7"/>
  <c r="F39" i="7"/>
  <c r="J38" i="7"/>
  <c r="J35" i="7"/>
  <c r="J33" i="7"/>
  <c r="F31" i="7"/>
  <c r="J30" i="7"/>
  <c r="K32" i="7"/>
  <c r="E39" i="7"/>
  <c r="I35" i="7"/>
  <c r="I33" i="7"/>
  <c r="E31" i="7"/>
  <c r="I30" i="7"/>
  <c r="J32" i="7"/>
  <c r="H40" i="7"/>
  <c r="D39" i="7"/>
  <c r="H38" i="7"/>
  <c r="H35" i="7"/>
  <c r="H33" i="7"/>
  <c r="D31" i="7"/>
  <c r="H30" i="7"/>
  <c r="I32" i="7"/>
  <c r="N32" i="8" l="1"/>
  <c r="P32" i="8"/>
  <c r="R32" i="8"/>
  <c r="S32" i="8"/>
  <c r="O32" i="8"/>
  <c r="Q32" i="8"/>
  <c r="M32" i="8"/>
  <c r="O85" i="8"/>
  <c r="Q85" i="8"/>
  <c r="S85" i="8"/>
  <c r="M85" i="8"/>
  <c r="P85" i="8"/>
  <c r="R85" i="8"/>
  <c r="N85" i="8"/>
  <c r="N84" i="8"/>
  <c r="P84" i="8"/>
  <c r="R84" i="8"/>
  <c r="S84" i="8"/>
  <c r="O84" i="8"/>
  <c r="Q84" i="8"/>
  <c r="M84" i="8"/>
  <c r="O33" i="8"/>
  <c r="Q33" i="8"/>
  <c r="S33" i="8"/>
  <c r="P33" i="8"/>
  <c r="R33" i="8"/>
  <c r="M33" i="8"/>
  <c r="N33" i="8"/>
  <c r="M40" i="7"/>
  <c r="N40" i="7" s="1"/>
  <c r="O40" i="7" s="1"/>
  <c r="P40" i="7" s="1"/>
  <c r="Q40" i="7" s="1"/>
  <c r="R40" i="7" s="1"/>
  <c r="S40" i="7" s="1"/>
  <c r="T40" i="7" s="1"/>
  <c r="M36" i="7"/>
  <c r="N36" i="7" s="1"/>
  <c r="O36" i="7" s="1"/>
  <c r="P36" i="7" s="1"/>
  <c r="Q36" i="7" s="1"/>
  <c r="R36" i="7" s="1"/>
  <c r="S36" i="7" s="1"/>
  <c r="T36" i="7" s="1"/>
  <c r="M31" i="7"/>
  <c r="N31" i="7" s="1"/>
  <c r="O31" i="7" s="1"/>
  <c r="P31" i="7" s="1"/>
  <c r="Q31" i="7" s="1"/>
  <c r="R31" i="7" s="1"/>
  <c r="S31" i="7" s="1"/>
  <c r="T31" i="7" s="1"/>
  <c r="M38" i="7"/>
  <c r="N38" i="7" s="1"/>
  <c r="O38" i="7" s="1"/>
  <c r="P38" i="7" s="1"/>
  <c r="Q38" i="7" s="1"/>
  <c r="R38" i="7" s="1"/>
  <c r="S38" i="7" s="1"/>
  <c r="T38" i="7" s="1"/>
  <c r="M37" i="7"/>
  <c r="N37" i="7" s="1"/>
  <c r="O37" i="7" s="1"/>
  <c r="P37" i="7" s="1"/>
  <c r="Q37" i="7" s="1"/>
  <c r="R37" i="7" s="1"/>
  <c r="S37" i="7" s="1"/>
  <c r="T37" i="7" s="1"/>
  <c r="M35" i="7"/>
  <c r="U35" i="7" s="1"/>
  <c r="V35" i="7" s="1"/>
  <c r="N29" i="7"/>
  <c r="M28" i="7"/>
  <c r="N28" i="7" s="1"/>
  <c r="M39" i="7"/>
  <c r="N39" i="7" s="1"/>
  <c r="O39" i="7" s="1"/>
  <c r="P39" i="7" s="1"/>
  <c r="Q39" i="7" s="1"/>
  <c r="R39" i="7" s="1"/>
  <c r="S39" i="7" s="1"/>
  <c r="T39" i="7" s="1"/>
  <c r="M32" i="7"/>
  <c r="N32" i="7" s="1"/>
  <c r="O32" i="7" s="1"/>
  <c r="P32" i="7" s="1"/>
  <c r="Q32" i="7" s="1"/>
  <c r="R32" i="7" s="1"/>
  <c r="S32" i="7" s="1"/>
  <c r="T32" i="7" s="1"/>
  <c r="M30" i="7"/>
  <c r="N30" i="7" s="1"/>
  <c r="M33" i="7"/>
  <c r="N33" i="7" s="1"/>
  <c r="O33" i="7" s="1"/>
  <c r="P33" i="7" s="1"/>
  <c r="Q33" i="7" s="1"/>
  <c r="R33" i="7" s="1"/>
  <c r="S33" i="7" s="1"/>
  <c r="T33" i="7" s="1"/>
  <c r="N34" i="7"/>
  <c r="U29" i="7"/>
  <c r="V29" i="7" s="1"/>
  <c r="O30" i="7" l="1"/>
  <c r="W35" i="7"/>
  <c r="O28" i="7"/>
  <c r="W29" i="7"/>
  <c r="O29" i="7"/>
  <c r="O34" i="7"/>
  <c r="U31" i="7"/>
  <c r="V31" i="7" s="1"/>
  <c r="W31" i="7" s="1"/>
  <c r="X31" i="7" s="1"/>
  <c r="Y31" i="7" s="1"/>
  <c r="Z31" i="7" s="1"/>
  <c r="AA31" i="7" s="1"/>
  <c r="AB31" i="7" s="1"/>
  <c r="U39" i="7"/>
  <c r="V39" i="7" s="1"/>
  <c r="W39" i="7" s="1"/>
  <c r="X39" i="7" s="1"/>
  <c r="Y39" i="7" s="1"/>
  <c r="Z39" i="7" s="1"/>
  <c r="AA39" i="7" s="1"/>
  <c r="AB39" i="7" s="1"/>
  <c r="U38" i="7"/>
  <c r="V38" i="7" s="1"/>
  <c r="W38" i="7" s="1"/>
  <c r="X38" i="7" s="1"/>
  <c r="Y38" i="7" s="1"/>
  <c r="Z38" i="7" s="1"/>
  <c r="AA38" i="7" s="1"/>
  <c r="AB38" i="7" s="1"/>
  <c r="U33" i="7"/>
  <c r="V33" i="7" s="1"/>
  <c r="W33" i="7" s="1"/>
  <c r="X33" i="7" s="1"/>
  <c r="Y33" i="7" s="1"/>
  <c r="Z33" i="7" s="1"/>
  <c r="AA33" i="7" s="1"/>
  <c r="AB33" i="7" s="1"/>
  <c r="U36" i="7"/>
  <c r="V36" i="7" s="1"/>
  <c r="W36" i="7" s="1"/>
  <c r="X36" i="7" s="1"/>
  <c r="Y36" i="7" s="1"/>
  <c r="Z36" i="7" s="1"/>
  <c r="AA36" i="7" s="1"/>
  <c r="AB36" i="7" s="1"/>
  <c r="U28" i="7"/>
  <c r="V28" i="7" s="1"/>
  <c r="N35" i="7"/>
  <c r="U30" i="7"/>
  <c r="V30" i="7" s="1"/>
  <c r="U32" i="7"/>
  <c r="V32" i="7" s="1"/>
  <c r="W32" i="7" s="1"/>
  <c r="X32" i="7" s="1"/>
  <c r="Y32" i="7" s="1"/>
  <c r="Z32" i="7" s="1"/>
  <c r="AA32" i="7" s="1"/>
  <c r="AB32" i="7" s="1"/>
  <c r="U37" i="7"/>
  <c r="V37" i="7" s="1"/>
  <c r="W37" i="7" s="1"/>
  <c r="X37" i="7" s="1"/>
  <c r="Y37" i="7" s="1"/>
  <c r="Z37" i="7" s="1"/>
  <c r="AA37" i="7" s="1"/>
  <c r="AB37" i="7" s="1"/>
  <c r="U40" i="7"/>
  <c r="V40" i="7" s="1"/>
  <c r="W40" i="7" s="1"/>
  <c r="X40" i="7" s="1"/>
  <c r="Y40" i="7" s="1"/>
  <c r="Z40" i="7" s="1"/>
  <c r="AA40" i="7" s="1"/>
  <c r="AB40" i="7" s="1"/>
  <c r="U34" i="7"/>
  <c r="W30" i="7" l="1"/>
  <c r="X35" i="7"/>
  <c r="O35" i="7"/>
  <c r="P30" i="7"/>
  <c r="P34" i="7"/>
  <c r="P29" i="7"/>
  <c r="X29" i="7"/>
  <c r="W28" i="7"/>
  <c r="P28" i="7"/>
  <c r="Y35" i="7" l="1"/>
  <c r="Q30" i="7"/>
  <c r="X30" i="7"/>
  <c r="P35" i="7"/>
  <c r="Y29" i="7"/>
  <c r="X28" i="7"/>
  <c r="Q29" i="7"/>
  <c r="Q28" i="7"/>
  <c r="Q34" i="7"/>
  <c r="Y30" i="7" l="1"/>
  <c r="R30" i="7"/>
  <c r="Q35" i="7"/>
  <c r="Z35" i="7"/>
  <c r="R28" i="7"/>
  <c r="R29" i="7"/>
  <c r="Y28" i="7"/>
  <c r="R34" i="7"/>
  <c r="Z29" i="7"/>
  <c r="H15" i="2"/>
  <c r="S30" i="7" l="1"/>
  <c r="R35" i="7"/>
  <c r="AA35" i="7"/>
  <c r="Z30" i="7"/>
  <c r="S34" i="7"/>
  <c r="Z28" i="7"/>
  <c r="S29" i="7"/>
  <c r="AA29" i="7"/>
  <c r="S28" i="7"/>
  <c r="D15" i="7"/>
  <c r="I18" i="5"/>
  <c r="J18" i="5"/>
  <c r="K18" i="5"/>
  <c r="L18" i="5"/>
  <c r="M18" i="5"/>
  <c r="N18" i="5"/>
  <c r="O18" i="5"/>
  <c r="I19" i="5"/>
  <c r="J19" i="5"/>
  <c r="K19" i="5"/>
  <c r="L19" i="5"/>
  <c r="M19" i="5"/>
  <c r="N19" i="5"/>
  <c r="O19" i="5"/>
  <c r="I20" i="5"/>
  <c r="J20" i="5"/>
  <c r="K20" i="5"/>
  <c r="L20" i="5"/>
  <c r="M20" i="5"/>
  <c r="N20" i="5"/>
  <c r="O20" i="5"/>
  <c r="D22" i="7"/>
  <c r="E22" i="7"/>
  <c r="F22" i="7"/>
  <c r="G22" i="7"/>
  <c r="H22" i="7"/>
  <c r="I22" i="7"/>
  <c r="J22" i="7"/>
  <c r="D23" i="7"/>
  <c r="I23" i="5"/>
  <c r="E23" i="7" s="1"/>
  <c r="J23" i="5"/>
  <c r="F23" i="7" s="1"/>
  <c r="K23" i="5"/>
  <c r="G23" i="7" s="1"/>
  <c r="L23" i="5"/>
  <c r="M23" i="5"/>
  <c r="I23" i="7" s="1"/>
  <c r="N23" i="5"/>
  <c r="J23" i="7" s="1"/>
  <c r="O23" i="5"/>
  <c r="I24" i="5"/>
  <c r="J24" i="5"/>
  <c r="K24" i="5"/>
  <c r="L24" i="5"/>
  <c r="M24" i="5"/>
  <c r="N24" i="5"/>
  <c r="O24" i="5"/>
  <c r="I25" i="5"/>
  <c r="J25" i="5"/>
  <c r="K25" i="5"/>
  <c r="L25" i="5"/>
  <c r="M25" i="5"/>
  <c r="N25" i="5"/>
  <c r="O25" i="5"/>
  <c r="I26" i="5"/>
  <c r="J26" i="5"/>
  <c r="K26" i="5"/>
  <c r="L26" i="5"/>
  <c r="M26" i="5"/>
  <c r="N26" i="5"/>
  <c r="O26" i="5"/>
  <c r="I27" i="5"/>
  <c r="J27" i="5"/>
  <c r="K27" i="5"/>
  <c r="L27" i="5"/>
  <c r="M27" i="5"/>
  <c r="N27" i="5"/>
  <c r="O27" i="5"/>
  <c r="D8" i="7"/>
  <c r="E8" i="7"/>
  <c r="F8" i="7"/>
  <c r="K21" i="2"/>
  <c r="J21" i="2"/>
  <c r="I21" i="2"/>
  <c r="H21" i="2"/>
  <c r="K15" i="2"/>
  <c r="J15" i="2"/>
  <c r="I15" i="2"/>
  <c r="Q15" i="2" s="1"/>
  <c r="K16" i="2"/>
  <c r="J16" i="2"/>
  <c r="I16" i="2"/>
  <c r="H16" i="2"/>
  <c r="E19" i="8" l="1"/>
  <c r="D19" i="8"/>
  <c r="J19" i="8"/>
  <c r="G19" i="8"/>
  <c r="K19" i="8"/>
  <c r="I19" i="8"/>
  <c r="H19" i="8"/>
  <c r="F19" i="8"/>
  <c r="E20" i="8"/>
  <c r="J20" i="8"/>
  <c r="D20" i="8"/>
  <c r="K20" i="8"/>
  <c r="G20" i="8"/>
  <c r="I20" i="8"/>
  <c r="H20" i="8"/>
  <c r="F20" i="8"/>
  <c r="E23" i="8"/>
  <c r="D23" i="8"/>
  <c r="K23" i="8"/>
  <c r="J23" i="8"/>
  <c r="I23" i="8"/>
  <c r="H23" i="8"/>
  <c r="G23" i="8"/>
  <c r="F23" i="8"/>
  <c r="E24" i="8"/>
  <c r="J24" i="8"/>
  <c r="D24" i="8"/>
  <c r="G24" i="8"/>
  <c r="K24" i="8"/>
  <c r="I24" i="8"/>
  <c r="H24" i="8"/>
  <c r="F24" i="8"/>
  <c r="Q21" i="2"/>
  <c r="R16" i="2"/>
  <c r="S16" i="2"/>
  <c r="T16" i="2"/>
  <c r="S15" i="2"/>
  <c r="T15" i="2"/>
  <c r="R15" i="2"/>
  <c r="Q16" i="2"/>
  <c r="R21" i="2"/>
  <c r="S21" i="2"/>
  <c r="T21" i="2"/>
  <c r="AB35" i="7"/>
  <c r="S35" i="7"/>
  <c r="AA30" i="7"/>
  <c r="T30" i="7"/>
  <c r="T29" i="7"/>
  <c r="AB29" i="7"/>
  <c r="AA28" i="7"/>
  <c r="T28" i="7"/>
  <c r="T34" i="7"/>
  <c r="H23" i="7"/>
  <c r="K22" i="7"/>
  <c r="K23" i="7"/>
  <c r="D16" i="7"/>
  <c r="H15" i="7"/>
  <c r="G21" i="7"/>
  <c r="G15" i="7"/>
  <c r="F21" i="7"/>
  <c r="F15" i="7"/>
  <c r="H21" i="7"/>
  <c r="E21" i="7"/>
  <c r="E15" i="7"/>
  <c r="H16" i="7"/>
  <c r="D21" i="7"/>
  <c r="G16" i="7"/>
  <c r="F16" i="7"/>
  <c r="E16" i="7"/>
  <c r="J15" i="7"/>
  <c r="I15" i="7"/>
  <c r="J21" i="7"/>
  <c r="I21" i="7"/>
  <c r="I16" i="7"/>
  <c r="J16" i="7"/>
  <c r="D26" i="7"/>
  <c r="E26" i="7"/>
  <c r="F26" i="7"/>
  <c r="G26" i="7"/>
  <c r="H26" i="7"/>
  <c r="I26" i="7"/>
  <c r="J26" i="7"/>
  <c r="D27" i="7"/>
  <c r="E27" i="7"/>
  <c r="F27" i="7"/>
  <c r="G27" i="7"/>
  <c r="H27" i="7"/>
  <c r="I27" i="7"/>
  <c r="J27" i="7"/>
  <c r="D25" i="7"/>
  <c r="E25" i="7"/>
  <c r="F25" i="7"/>
  <c r="G25" i="7"/>
  <c r="H25" i="7"/>
  <c r="I25" i="7"/>
  <c r="J25" i="7"/>
  <c r="D24" i="7"/>
  <c r="E24" i="7"/>
  <c r="F24" i="7"/>
  <c r="G24" i="7"/>
  <c r="H24" i="7"/>
  <c r="I24" i="7"/>
  <c r="J24" i="7"/>
  <c r="D20" i="7"/>
  <c r="E20" i="7"/>
  <c r="F20" i="7"/>
  <c r="G20" i="7"/>
  <c r="H20" i="7"/>
  <c r="I20" i="7"/>
  <c r="J20" i="7"/>
  <c r="D19" i="7"/>
  <c r="E19" i="7"/>
  <c r="F19" i="7"/>
  <c r="G19" i="7"/>
  <c r="H19" i="7"/>
  <c r="I19" i="7"/>
  <c r="J19" i="7"/>
  <c r="D18" i="7"/>
  <c r="E18" i="7"/>
  <c r="F18" i="7"/>
  <c r="G18" i="7"/>
  <c r="H18" i="7"/>
  <c r="I18" i="7"/>
  <c r="J18" i="7"/>
  <c r="D17" i="7"/>
  <c r="E17" i="7"/>
  <c r="F17" i="7"/>
  <c r="G17" i="7"/>
  <c r="H17" i="7"/>
  <c r="I17" i="7"/>
  <c r="J17" i="7"/>
  <c r="H14" i="5"/>
  <c r="I14" i="5"/>
  <c r="J14" i="5"/>
  <c r="K14" i="5"/>
  <c r="L14" i="5"/>
  <c r="M14" i="5"/>
  <c r="N14" i="5"/>
  <c r="O14" i="5"/>
  <c r="H13" i="5"/>
  <c r="I13" i="5"/>
  <c r="J13" i="5"/>
  <c r="K13" i="5"/>
  <c r="L13" i="5"/>
  <c r="M13" i="5"/>
  <c r="N13" i="5"/>
  <c r="O13" i="5"/>
  <c r="H12" i="5"/>
  <c r="I12" i="5"/>
  <c r="J12" i="5"/>
  <c r="K12" i="5"/>
  <c r="L12" i="5"/>
  <c r="M12" i="5"/>
  <c r="N12" i="5"/>
  <c r="O12" i="5"/>
  <c r="H11" i="5"/>
  <c r="I11" i="5"/>
  <c r="J11" i="5"/>
  <c r="K11" i="5"/>
  <c r="L11" i="5"/>
  <c r="M11" i="5"/>
  <c r="N11" i="5"/>
  <c r="O11" i="5"/>
  <c r="H10" i="5"/>
  <c r="I10" i="5"/>
  <c r="J10" i="5"/>
  <c r="K10" i="5"/>
  <c r="L10" i="5"/>
  <c r="M10" i="5"/>
  <c r="N10" i="5"/>
  <c r="O10" i="5"/>
  <c r="H7" i="5"/>
  <c r="I7" i="5"/>
  <c r="J7" i="5"/>
  <c r="K7" i="5"/>
  <c r="L7" i="5"/>
  <c r="M7" i="5"/>
  <c r="N7" i="5"/>
  <c r="O7" i="5"/>
  <c r="H6" i="5"/>
  <c r="I6" i="5"/>
  <c r="J6" i="5"/>
  <c r="K6" i="5"/>
  <c r="L6" i="5"/>
  <c r="M6" i="5"/>
  <c r="N6" i="5"/>
  <c r="O6" i="5"/>
  <c r="H5" i="5"/>
  <c r="I5" i="5"/>
  <c r="J5" i="5"/>
  <c r="K5" i="5"/>
  <c r="L5" i="5"/>
  <c r="M5" i="5"/>
  <c r="N5" i="5"/>
  <c r="O5" i="5"/>
  <c r="D3" i="7"/>
  <c r="E3" i="7"/>
  <c r="F3" i="7"/>
  <c r="E7" i="8" l="1"/>
  <c r="D7" i="8"/>
  <c r="K7" i="8"/>
  <c r="J7" i="8"/>
  <c r="G7" i="8"/>
  <c r="I7" i="8"/>
  <c r="H7" i="8"/>
  <c r="F7" i="8"/>
  <c r="E11" i="8"/>
  <c r="D11" i="8"/>
  <c r="J11" i="8"/>
  <c r="K11" i="8"/>
  <c r="I11" i="8"/>
  <c r="G11" i="8"/>
  <c r="H11" i="8"/>
  <c r="F11" i="8"/>
  <c r="AB15" i="8"/>
  <c r="AB15" i="15"/>
  <c r="E10" i="8"/>
  <c r="D10" i="8"/>
  <c r="K10" i="8"/>
  <c r="J10" i="8"/>
  <c r="I10" i="8"/>
  <c r="H10" i="8"/>
  <c r="G10" i="8"/>
  <c r="F10" i="8"/>
  <c r="AB16" i="8"/>
  <c r="AB16" i="15"/>
  <c r="AB21" i="15"/>
  <c r="AB21" i="8"/>
  <c r="E6" i="8"/>
  <c r="D6" i="8"/>
  <c r="J6" i="8"/>
  <c r="K6" i="8"/>
  <c r="G6" i="8"/>
  <c r="I6" i="8"/>
  <c r="H6" i="8"/>
  <c r="F6" i="8"/>
  <c r="P19" i="8"/>
  <c r="R19" i="8"/>
  <c r="M19" i="8"/>
  <c r="N19" i="8"/>
  <c r="Q19" i="8"/>
  <c r="S19" i="8"/>
  <c r="O19" i="8"/>
  <c r="Q20" i="8"/>
  <c r="S20" i="8"/>
  <c r="M20" i="8"/>
  <c r="N20" i="8"/>
  <c r="R20" i="8"/>
  <c r="O20" i="8"/>
  <c r="P20" i="8"/>
  <c r="N23" i="8"/>
  <c r="P23" i="8"/>
  <c r="Q23" i="8"/>
  <c r="M23" i="8"/>
  <c r="R23" i="8"/>
  <c r="O23" i="8"/>
  <c r="S23" i="8"/>
  <c r="M24" i="8"/>
  <c r="O24" i="8"/>
  <c r="Q24" i="8"/>
  <c r="R24" i="8"/>
  <c r="N24" i="8"/>
  <c r="P24" i="8"/>
  <c r="S24" i="8"/>
  <c r="AB30" i="7"/>
  <c r="T35" i="7"/>
  <c r="AB28" i="7"/>
  <c r="M22" i="7"/>
  <c r="N22" i="7" s="1"/>
  <c r="M23" i="7"/>
  <c r="U23" i="7" s="1"/>
  <c r="V23" i="7" s="1"/>
  <c r="W23" i="7" s="1"/>
  <c r="X23" i="7" s="1"/>
  <c r="Y23" i="7" s="1"/>
  <c r="Z23" i="7" s="1"/>
  <c r="AA23" i="7" s="1"/>
  <c r="AB23" i="7" s="1"/>
  <c r="K19" i="7"/>
  <c r="M19" i="7" s="1"/>
  <c r="K17" i="7"/>
  <c r="M17" i="7" s="1"/>
  <c r="K25" i="7"/>
  <c r="K27" i="7"/>
  <c r="M27" i="7" s="1"/>
  <c r="K21" i="7"/>
  <c r="M21" i="7" s="1"/>
  <c r="K18" i="7"/>
  <c r="M18" i="7" s="1"/>
  <c r="K24" i="7"/>
  <c r="M24" i="7" s="1"/>
  <c r="K15" i="7"/>
  <c r="K20" i="7"/>
  <c r="M20" i="7" s="1"/>
  <c r="K26" i="7"/>
  <c r="M26" i="7" s="1"/>
  <c r="K16" i="7"/>
  <c r="F6" i="7"/>
  <c r="E10" i="7"/>
  <c r="J11" i="7"/>
  <c r="G6" i="7"/>
  <c r="D7" i="7"/>
  <c r="F10" i="7"/>
  <c r="K11" i="7"/>
  <c r="E6" i="7"/>
  <c r="J7" i="7"/>
  <c r="D10" i="7"/>
  <c r="I11" i="7"/>
  <c r="K7" i="7"/>
  <c r="D6" i="7"/>
  <c r="I7" i="7"/>
  <c r="K10" i="7"/>
  <c r="H11" i="7"/>
  <c r="K6" i="7"/>
  <c r="H7" i="7"/>
  <c r="J10" i="7"/>
  <c r="G11" i="7"/>
  <c r="J6" i="7"/>
  <c r="G7" i="7"/>
  <c r="I10" i="7"/>
  <c r="F11" i="7"/>
  <c r="I6" i="7"/>
  <c r="F7" i="7"/>
  <c r="H10" i="7"/>
  <c r="E11" i="7"/>
  <c r="H6" i="7"/>
  <c r="E7" i="7"/>
  <c r="G10" i="7"/>
  <c r="D11" i="7"/>
  <c r="O331" i="8" l="1"/>
  <c r="P331" i="8"/>
  <c r="Q331" i="8"/>
  <c r="R331" i="8"/>
  <c r="S331" i="8"/>
  <c r="M331" i="8"/>
  <c r="N331" i="8"/>
  <c r="Q332" i="8"/>
  <c r="R332" i="8"/>
  <c r="S332" i="8"/>
  <c r="M332" i="8"/>
  <c r="N332" i="8"/>
  <c r="P332" i="8"/>
  <c r="O332" i="8"/>
  <c r="R6" i="8"/>
  <c r="N6" i="8"/>
  <c r="O6" i="8"/>
  <c r="P6" i="8"/>
  <c r="S6" i="8"/>
  <c r="M6" i="8"/>
  <c r="Q6" i="8"/>
  <c r="O11" i="8"/>
  <c r="Q11" i="8"/>
  <c r="S11" i="8"/>
  <c r="M11" i="8"/>
  <c r="P11" i="8"/>
  <c r="R11" i="8"/>
  <c r="N11" i="8"/>
  <c r="N10" i="8"/>
  <c r="P10" i="8"/>
  <c r="R10" i="8"/>
  <c r="S10" i="8"/>
  <c r="O10" i="8"/>
  <c r="M10" i="8"/>
  <c r="Q10" i="8"/>
  <c r="S7" i="8"/>
  <c r="M7" i="8"/>
  <c r="O7" i="8"/>
  <c r="P7" i="8"/>
  <c r="N7" i="8"/>
  <c r="Q7" i="8"/>
  <c r="R7" i="8"/>
  <c r="O22" i="7"/>
  <c r="U22" i="7"/>
  <c r="V22" i="7" s="1"/>
  <c r="M16" i="7"/>
  <c r="N16" i="7" s="1"/>
  <c r="M15" i="7"/>
  <c r="N15" i="7" s="1"/>
  <c r="M6" i="7"/>
  <c r="N6" i="7" s="1"/>
  <c r="O6" i="7" s="1"/>
  <c r="P6" i="7" s="1"/>
  <c r="Q6" i="7" s="1"/>
  <c r="R6" i="7" s="1"/>
  <c r="S6" i="7" s="1"/>
  <c r="T6" i="7" s="1"/>
  <c r="N27" i="7"/>
  <c r="O27" i="7" s="1"/>
  <c r="P27" i="7" s="1"/>
  <c r="Q27" i="7" s="1"/>
  <c r="R27" i="7" s="1"/>
  <c r="S27" i="7" s="1"/>
  <c r="T27" i="7" s="1"/>
  <c r="M11" i="7"/>
  <c r="U11" i="7" s="1"/>
  <c r="V11" i="7" s="1"/>
  <c r="W11" i="7" s="1"/>
  <c r="X11" i="7" s="1"/>
  <c r="Y11" i="7" s="1"/>
  <c r="Z11" i="7" s="1"/>
  <c r="AA11" i="7" s="1"/>
  <c r="AB11" i="7" s="1"/>
  <c r="N23" i="7"/>
  <c r="O23" i="7" s="1"/>
  <c r="P23" i="7" s="1"/>
  <c r="Q23" i="7" s="1"/>
  <c r="R23" i="7" s="1"/>
  <c r="S23" i="7" s="1"/>
  <c r="T23" i="7" s="1"/>
  <c r="M7" i="7"/>
  <c r="N7" i="7" s="1"/>
  <c r="O7" i="7" s="1"/>
  <c r="P7" i="7" s="1"/>
  <c r="Q7" i="7" s="1"/>
  <c r="R7" i="7" s="1"/>
  <c r="S7" i="7" s="1"/>
  <c r="T7" i="7" s="1"/>
  <c r="M10" i="7"/>
  <c r="N10" i="7" s="1"/>
  <c r="O10" i="7" s="1"/>
  <c r="P10" i="7" s="1"/>
  <c r="Q10" i="7" s="1"/>
  <c r="R10" i="7" s="1"/>
  <c r="S10" i="7" s="1"/>
  <c r="T10" i="7" s="1"/>
  <c r="N26" i="7"/>
  <c r="O26" i="7" s="1"/>
  <c r="P26" i="7" s="1"/>
  <c r="Q26" i="7" s="1"/>
  <c r="R26" i="7" s="1"/>
  <c r="S26" i="7" s="1"/>
  <c r="T26" i="7" s="1"/>
  <c r="M25" i="7"/>
  <c r="U25" i="7" s="1"/>
  <c r="N17" i="7"/>
  <c r="N19" i="7"/>
  <c r="O19" i="7" s="1"/>
  <c r="P19" i="7" s="1"/>
  <c r="Q19" i="7" s="1"/>
  <c r="R19" i="7" s="1"/>
  <c r="S19" i="7" s="1"/>
  <c r="T19" i="7" s="1"/>
  <c r="U27" i="7"/>
  <c r="V27" i="7" s="1"/>
  <c r="W27" i="7" s="1"/>
  <c r="X27" i="7" s="1"/>
  <c r="Y27" i="7" s="1"/>
  <c r="Z27" i="7" s="1"/>
  <c r="AA27" i="7" s="1"/>
  <c r="AB27" i="7" s="1"/>
  <c r="N20" i="7"/>
  <c r="O20" i="7" s="1"/>
  <c r="P20" i="7" s="1"/>
  <c r="Q20" i="7" s="1"/>
  <c r="R20" i="7" s="1"/>
  <c r="S20" i="7" s="1"/>
  <c r="T20" i="7" s="1"/>
  <c r="N24" i="7"/>
  <c r="O24" i="7" s="1"/>
  <c r="P24" i="7" s="1"/>
  <c r="Q24" i="7" s="1"/>
  <c r="R24" i="7" s="1"/>
  <c r="S24" i="7" s="1"/>
  <c r="T24" i="7" s="1"/>
  <c r="U26" i="7"/>
  <c r="V26" i="7" s="1"/>
  <c r="W26" i="7" s="1"/>
  <c r="X26" i="7" s="1"/>
  <c r="Y26" i="7" s="1"/>
  <c r="Z26" i="7" s="1"/>
  <c r="AA26" i="7" s="1"/>
  <c r="AB26" i="7" s="1"/>
  <c r="N18" i="7"/>
  <c r="O18" i="7" s="1"/>
  <c r="P18" i="7" s="1"/>
  <c r="Q18" i="7" s="1"/>
  <c r="R18" i="7" s="1"/>
  <c r="S18" i="7" s="1"/>
  <c r="T18" i="7" s="1"/>
  <c r="N21" i="7"/>
  <c r="W22" i="7" l="1"/>
  <c r="P22" i="7"/>
  <c r="O17" i="7"/>
  <c r="O21" i="7"/>
  <c r="O15" i="7"/>
  <c r="O16" i="7"/>
  <c r="U16" i="7"/>
  <c r="V16" i="7" s="1"/>
  <c r="N11" i="7"/>
  <c r="O11" i="7" s="1"/>
  <c r="P11" i="7" s="1"/>
  <c r="Q11" i="7" s="1"/>
  <c r="R11" i="7" s="1"/>
  <c r="S11" i="7" s="1"/>
  <c r="T11" i="7" s="1"/>
  <c r="U15" i="7"/>
  <c r="V15" i="7" s="1"/>
  <c r="U7" i="7"/>
  <c r="V7" i="7" s="1"/>
  <c r="W7" i="7" s="1"/>
  <c r="X7" i="7" s="1"/>
  <c r="Y7" i="7" s="1"/>
  <c r="Z7" i="7" s="1"/>
  <c r="AA7" i="7" s="1"/>
  <c r="AB7" i="7" s="1"/>
  <c r="V25" i="7"/>
  <c r="U6" i="7"/>
  <c r="V6" i="7" s="1"/>
  <c r="W6" i="7" s="1"/>
  <c r="X6" i="7" s="1"/>
  <c r="Y6" i="7" s="1"/>
  <c r="Z6" i="7" s="1"/>
  <c r="AA6" i="7" s="1"/>
  <c r="AB6" i="7" s="1"/>
  <c r="N25" i="7"/>
  <c r="U10" i="7"/>
  <c r="V10" i="7" s="1"/>
  <c r="W10" i="7" s="1"/>
  <c r="X10" i="7" s="1"/>
  <c r="Y10" i="7" s="1"/>
  <c r="Z10" i="7" s="1"/>
  <c r="AA10" i="7" s="1"/>
  <c r="AB10" i="7" s="1"/>
  <c r="U18" i="7"/>
  <c r="U17" i="7"/>
  <c r="U24" i="7"/>
  <c r="V24" i="7" s="1"/>
  <c r="W24" i="7" s="1"/>
  <c r="X24" i="7" s="1"/>
  <c r="Y24" i="7" s="1"/>
  <c r="Z24" i="7" s="1"/>
  <c r="AA24" i="7" s="1"/>
  <c r="AB24" i="7" s="1"/>
  <c r="U19" i="7"/>
  <c r="U20" i="7"/>
  <c r="V20" i="7" s="1"/>
  <c r="W20" i="7" s="1"/>
  <c r="X20" i="7" s="1"/>
  <c r="Y20" i="7" s="1"/>
  <c r="Z20" i="7" s="1"/>
  <c r="AA20" i="7" s="1"/>
  <c r="AB20" i="7" s="1"/>
  <c r="U21" i="7"/>
  <c r="D9" i="7"/>
  <c r="E9" i="7"/>
  <c r="F9" i="7"/>
  <c r="G9" i="7"/>
  <c r="H9" i="7"/>
  <c r="I9" i="7"/>
  <c r="J9" i="7"/>
  <c r="D12" i="7"/>
  <c r="E12" i="7"/>
  <c r="F12" i="7"/>
  <c r="G12" i="7"/>
  <c r="H12" i="7"/>
  <c r="I12" i="7"/>
  <c r="J12" i="7"/>
  <c r="D13" i="7"/>
  <c r="E13" i="7"/>
  <c r="F13" i="7"/>
  <c r="G13" i="7"/>
  <c r="H13" i="7"/>
  <c r="I13" i="7"/>
  <c r="J13" i="7"/>
  <c r="J8" i="7"/>
  <c r="I8" i="7"/>
  <c r="H8" i="7"/>
  <c r="G8" i="7"/>
  <c r="J3" i="7"/>
  <c r="I3" i="7"/>
  <c r="H3" i="7"/>
  <c r="G3" i="7"/>
  <c r="J2" i="7"/>
  <c r="I2" i="7"/>
  <c r="H2" i="7"/>
  <c r="G2" i="7"/>
  <c r="D14" i="7"/>
  <c r="E14" i="7"/>
  <c r="F14" i="7"/>
  <c r="G14" i="7"/>
  <c r="H14" i="7"/>
  <c r="I14" i="7"/>
  <c r="J14" i="7"/>
  <c r="H5" i="2"/>
  <c r="D5" i="7" s="1"/>
  <c r="I5" i="2"/>
  <c r="J5" i="2"/>
  <c r="K5" i="2"/>
  <c r="L5" i="2"/>
  <c r="M5" i="2"/>
  <c r="N5" i="2"/>
  <c r="O5" i="2"/>
  <c r="D4" i="7"/>
  <c r="E4" i="7"/>
  <c r="F4" i="7"/>
  <c r="G4" i="7"/>
  <c r="H4" i="7"/>
  <c r="I4" i="7"/>
  <c r="J4" i="7"/>
  <c r="E2" i="7"/>
  <c r="F2" i="7"/>
  <c r="T5" i="2" l="1"/>
  <c r="G5" i="7"/>
  <c r="S5" i="2"/>
  <c r="I5" i="7"/>
  <c r="U5" i="2"/>
  <c r="F5" i="7"/>
  <c r="R5" i="2"/>
  <c r="E5" i="7"/>
  <c r="Q5" i="2"/>
  <c r="W5" i="2"/>
  <c r="X5" i="2"/>
  <c r="J5" i="7"/>
  <c r="V5" i="2"/>
  <c r="Q22" i="7"/>
  <c r="P17" i="7"/>
  <c r="X22" i="7"/>
  <c r="P15" i="7"/>
  <c r="P21" i="7"/>
  <c r="P16" i="7"/>
  <c r="W15" i="7"/>
  <c r="W25" i="7"/>
  <c r="W16" i="7"/>
  <c r="O25" i="7"/>
  <c r="V18" i="7"/>
  <c r="V17" i="7"/>
  <c r="V19" i="7"/>
  <c r="V21" i="7"/>
  <c r="H5" i="7"/>
  <c r="K5" i="7"/>
  <c r="K3" i="7"/>
  <c r="K13" i="7"/>
  <c r="M13" i="7" s="1"/>
  <c r="K14" i="7"/>
  <c r="M14" i="7" s="1"/>
  <c r="K2" i="7"/>
  <c r="M2" i="7" s="1"/>
  <c r="K12" i="7"/>
  <c r="M12" i="7" s="1"/>
  <c r="K8" i="7"/>
  <c r="K4" i="7"/>
  <c r="M4" i="7" s="1"/>
  <c r="K9" i="7"/>
  <c r="M9" i="7" s="1"/>
  <c r="AB5" i="8" l="1"/>
  <c r="AB5" i="15"/>
  <c r="Q17" i="7"/>
  <c r="R22" i="7"/>
  <c r="Y22" i="7"/>
  <c r="Q16" i="7"/>
  <c r="Q21" i="7"/>
  <c r="Q15" i="7"/>
  <c r="X15" i="7"/>
  <c r="M5" i="7"/>
  <c r="N5" i="7" s="1"/>
  <c r="P25" i="7"/>
  <c r="X25" i="7"/>
  <c r="X16" i="7"/>
  <c r="M8" i="7"/>
  <c r="N8" i="7" s="1"/>
  <c r="M3" i="7"/>
  <c r="N3" i="7" s="1"/>
  <c r="W18" i="7"/>
  <c r="W17" i="7"/>
  <c r="N4" i="7"/>
  <c r="N12" i="7"/>
  <c r="W19" i="7"/>
  <c r="U14" i="7"/>
  <c r="N14" i="7"/>
  <c r="N13" i="7"/>
  <c r="W21" i="7"/>
  <c r="N2" i="7"/>
  <c r="N9" i="7"/>
  <c r="Z22" i="7" l="1"/>
  <c r="S22" i="7"/>
  <c r="R17" i="7"/>
  <c r="R16" i="7"/>
  <c r="R15" i="7"/>
  <c r="R21" i="7"/>
  <c r="Y15" i="7"/>
  <c r="U3" i="7"/>
  <c r="V3" i="7" s="1"/>
  <c r="U5" i="7"/>
  <c r="V5" i="7" s="1"/>
  <c r="W5" i="7" s="1"/>
  <c r="Y16" i="7"/>
  <c r="Y25" i="7"/>
  <c r="Q25" i="7"/>
  <c r="O14" i="7"/>
  <c r="O4" i="7"/>
  <c r="O9" i="7"/>
  <c r="O2" i="7"/>
  <c r="O12" i="7"/>
  <c r="O5" i="7"/>
  <c r="O3" i="7"/>
  <c r="O8" i="7"/>
  <c r="O13" i="7"/>
  <c r="U8" i="7"/>
  <c r="V8" i="7" s="1"/>
  <c r="V14" i="7"/>
  <c r="X18" i="7"/>
  <c r="X17" i="7"/>
  <c r="U4" i="7"/>
  <c r="X19" i="7"/>
  <c r="U13" i="7"/>
  <c r="U12" i="7"/>
  <c r="U2" i="7"/>
  <c r="U9" i="7"/>
  <c r="X21" i="7"/>
  <c r="AA22" i="7" l="1"/>
  <c r="S17" i="7"/>
  <c r="T22" i="7"/>
  <c r="S21" i="7"/>
  <c r="S15" i="7"/>
  <c r="S16" i="7"/>
  <c r="Z15" i="7"/>
  <c r="P13" i="7"/>
  <c r="P4" i="7"/>
  <c r="R25" i="7"/>
  <c r="P8" i="7"/>
  <c r="P3" i="7"/>
  <c r="P12" i="7"/>
  <c r="P9" i="7"/>
  <c r="P14" i="7"/>
  <c r="Z25" i="7"/>
  <c r="P5" i="7"/>
  <c r="P2" i="7"/>
  <c r="Z16" i="7"/>
  <c r="W14" i="7"/>
  <c r="W8" i="7"/>
  <c r="W3" i="7"/>
  <c r="Y18" i="7"/>
  <c r="V2" i="7"/>
  <c r="V4" i="7"/>
  <c r="Y17" i="7"/>
  <c r="V12" i="7"/>
  <c r="V13" i="7"/>
  <c r="Y19" i="7"/>
  <c r="Y21" i="7"/>
  <c r="V9" i="7"/>
  <c r="X5" i="7"/>
  <c r="AB22" i="7" l="1"/>
  <c r="T17" i="7"/>
  <c r="T16" i="7"/>
  <c r="T15" i="7"/>
  <c r="T21" i="7"/>
  <c r="AA15" i="7"/>
  <c r="X3" i="7"/>
  <c r="Q2" i="7"/>
  <c r="X14" i="7"/>
  <c r="Q5" i="7"/>
  <c r="Q8" i="7"/>
  <c r="Q9" i="7"/>
  <c r="S25" i="7"/>
  <c r="Q14" i="7"/>
  <c r="X8" i="7"/>
  <c r="Q12" i="7"/>
  <c r="Q4" i="7"/>
  <c r="AA16" i="7"/>
  <c r="AA25" i="7"/>
  <c r="Q3" i="7"/>
  <c r="Q13" i="7"/>
  <c r="W2" i="7"/>
  <c r="X2" i="7" s="1"/>
  <c r="Z18" i="7"/>
  <c r="Z17" i="7"/>
  <c r="W4" i="7"/>
  <c r="Z19" i="7"/>
  <c r="W13" i="7"/>
  <c r="W12" i="7"/>
  <c r="W9" i="7"/>
  <c r="Z21" i="7"/>
  <c r="Y5" i="7"/>
  <c r="Y8" i="7" l="1"/>
  <c r="Z8" i="7" s="1"/>
  <c r="AB15" i="7"/>
  <c r="Y3" i="7"/>
  <c r="R13" i="7"/>
  <c r="R9" i="7"/>
  <c r="Y14" i="7"/>
  <c r="R3" i="7"/>
  <c r="R4" i="7"/>
  <c r="AB25" i="7"/>
  <c r="R12" i="7"/>
  <c r="R14" i="7"/>
  <c r="R8" i="7"/>
  <c r="R2" i="7"/>
  <c r="AB16" i="7"/>
  <c r="T25" i="7"/>
  <c r="R5" i="7"/>
  <c r="AA18" i="7"/>
  <c r="X4" i="7"/>
  <c r="AA17" i="7"/>
  <c r="AA19" i="7"/>
  <c r="X12" i="7"/>
  <c r="X13" i="7"/>
  <c r="AA21" i="7"/>
  <c r="X9" i="7"/>
  <c r="Z5" i="7"/>
  <c r="Y2" i="7"/>
  <c r="Z3" i="7" l="1"/>
  <c r="S2" i="7"/>
  <c r="S3" i="7"/>
  <c r="S13" i="7"/>
  <c r="S5" i="7"/>
  <c r="S8" i="7"/>
  <c r="S14" i="7"/>
  <c r="Z14" i="7"/>
  <c r="S12" i="7"/>
  <c r="S4" i="7"/>
  <c r="S9" i="7"/>
  <c r="AB18" i="7"/>
  <c r="AB17" i="7"/>
  <c r="Y4" i="7"/>
  <c r="Y13" i="7"/>
  <c r="Y12" i="7"/>
  <c r="AB19" i="7"/>
  <c r="Y9" i="7"/>
  <c r="AB21" i="7"/>
  <c r="Z2" i="7"/>
  <c r="AA8" i="7"/>
  <c r="AA5" i="7"/>
  <c r="AA3" i="7" l="1"/>
  <c r="AA14" i="7"/>
  <c r="T4" i="7"/>
  <c r="T13" i="7"/>
  <c r="T12" i="7"/>
  <c r="T8" i="7"/>
  <c r="T3" i="7"/>
  <c r="T5" i="7"/>
  <c r="T14" i="7"/>
  <c r="T2" i="7"/>
  <c r="T9" i="7"/>
  <c r="Z4" i="7"/>
  <c r="Z12" i="7"/>
  <c r="Z13" i="7"/>
  <c r="Z9" i="7"/>
  <c r="AA2" i="7"/>
  <c r="AB5" i="7"/>
  <c r="AB8" i="7"/>
  <c r="AB3" i="7" l="1"/>
  <c r="AB14" i="7"/>
  <c r="AA4" i="7"/>
  <c r="AA13" i="7"/>
  <c r="AA12" i="7"/>
  <c r="AA9" i="7"/>
  <c r="AB2" i="7"/>
  <c r="AB4" i="7" l="1"/>
  <c r="AB12" i="7"/>
  <c r="AB13" i="7"/>
  <c r="AB9" i="7"/>
  <c r="D32" i="10" l="1"/>
  <c r="G32" i="10"/>
  <c r="F32" i="10"/>
  <c r="E32" i="10"/>
  <c r="S5" i="15" l="1"/>
  <c r="S6" i="15"/>
  <c r="S7" i="15"/>
  <c r="S10" i="15"/>
  <c r="S14" i="15"/>
  <c r="S19" i="15"/>
  <c r="S20" i="15"/>
  <c r="S23" i="15"/>
  <c r="S27" i="15"/>
  <c r="S31" i="15"/>
  <c r="S32" i="15"/>
  <c r="S33" i="15"/>
  <c r="S36" i="15"/>
  <c r="S37" i="15"/>
  <c r="S38" i="15"/>
  <c r="S39" i="15"/>
  <c r="S40" i="15"/>
  <c r="S44" i="15"/>
  <c r="S45" i="15"/>
  <c r="S46" i="15"/>
  <c r="S49" i="15"/>
  <c r="S50" i="15"/>
  <c r="S51" i="15"/>
  <c r="S52" i="15"/>
  <c r="S53" i="15"/>
  <c r="S57" i="15"/>
  <c r="S58" i="15"/>
  <c r="S59" i="15"/>
  <c r="S62" i="15"/>
  <c r="S63" i="15"/>
  <c r="S64" i="15"/>
  <c r="S65" i="15"/>
  <c r="S66" i="15"/>
  <c r="S70" i="15"/>
  <c r="S71" i="15"/>
  <c r="S72" i="15"/>
  <c r="S75" i="15"/>
  <c r="S76" i="15"/>
  <c r="S77" i="15"/>
  <c r="S78" i="15"/>
  <c r="S79" i="15"/>
  <c r="S83" i="15"/>
  <c r="S88" i="15"/>
  <c r="S89" i="15"/>
  <c r="S90" i="15"/>
  <c r="S91" i="15"/>
  <c r="S92" i="15"/>
  <c r="S96" i="15"/>
  <c r="S97" i="15"/>
  <c r="S98" i="15"/>
  <c r="S101" i="15"/>
  <c r="S102" i="15"/>
  <c r="S103" i="15"/>
  <c r="S104" i="15"/>
  <c r="S105" i="15"/>
  <c r="S109" i="15"/>
  <c r="S110" i="15"/>
  <c r="S111" i="15"/>
  <c r="S114" i="15"/>
  <c r="S115" i="15"/>
  <c r="S116" i="15"/>
  <c r="S117" i="15"/>
  <c r="S118" i="15"/>
  <c r="S122" i="15"/>
  <c r="S123" i="15"/>
  <c r="S124" i="15"/>
  <c r="S127" i="15"/>
  <c r="S128" i="15"/>
  <c r="S129" i="15"/>
  <c r="S130" i="15"/>
  <c r="S131" i="15"/>
  <c r="S135" i="15"/>
  <c r="S136" i="15"/>
  <c r="S137" i="15"/>
  <c r="S140" i="15"/>
  <c r="S141" i="15"/>
  <c r="S142" i="15"/>
  <c r="S143" i="15"/>
  <c r="S144" i="15"/>
  <c r="S148" i="15"/>
  <c r="S149" i="15"/>
  <c r="S150" i="15"/>
  <c r="S153" i="15"/>
  <c r="S154" i="15"/>
  <c r="S155" i="15"/>
  <c r="S156" i="15"/>
  <c r="S157" i="15"/>
  <c r="S161" i="15"/>
  <c r="S162" i="15"/>
  <c r="S163" i="15"/>
  <c r="S166" i="15"/>
  <c r="S167" i="15"/>
  <c r="S168" i="15"/>
  <c r="S169" i="15"/>
  <c r="S170" i="15"/>
  <c r="S174" i="15"/>
  <c r="S175" i="15"/>
  <c r="S176" i="15"/>
  <c r="S179" i="15"/>
  <c r="S180" i="15"/>
  <c r="S181" i="15"/>
  <c r="S182" i="15"/>
  <c r="S183" i="15"/>
  <c r="S187" i="15"/>
  <c r="S188" i="15"/>
  <c r="S189" i="15"/>
  <c r="S192" i="15"/>
  <c r="S193" i="15"/>
  <c r="S194" i="15"/>
  <c r="S195" i="15"/>
  <c r="S196" i="15"/>
  <c r="S200" i="15"/>
  <c r="S201" i="15"/>
  <c r="S202" i="15"/>
  <c r="S205" i="15"/>
  <c r="S206" i="15"/>
  <c r="S207" i="15"/>
  <c r="S208" i="15"/>
  <c r="S209" i="15"/>
  <c r="S213" i="15"/>
  <c r="S214" i="15"/>
  <c r="S215" i="15"/>
  <c r="S218" i="15"/>
  <c r="S219" i="15"/>
  <c r="S220" i="15"/>
  <c r="S221" i="15"/>
  <c r="S222" i="15"/>
  <c r="S226" i="15"/>
  <c r="S227" i="15"/>
  <c r="S228" i="15"/>
  <c r="S231" i="15"/>
  <c r="S232" i="15"/>
  <c r="S233" i="15"/>
  <c r="S234" i="15"/>
  <c r="S235" i="15"/>
  <c r="S239" i="15"/>
  <c r="S240" i="15"/>
  <c r="S241" i="15"/>
  <c r="S244" i="15"/>
  <c r="S245" i="15"/>
  <c r="S246" i="15"/>
  <c r="S247" i="15"/>
  <c r="S248" i="15"/>
  <c r="S252" i="15"/>
  <c r="S253" i="15"/>
  <c r="S254" i="15"/>
  <c r="S257" i="15"/>
  <c r="S258" i="15"/>
  <c r="S259" i="15"/>
  <c r="S260" i="15"/>
  <c r="S261" i="15"/>
  <c r="S265" i="15"/>
  <c r="S266" i="15"/>
  <c r="S267" i="15"/>
  <c r="S270" i="15"/>
  <c r="S271" i="15"/>
  <c r="S272" i="15"/>
  <c r="S273" i="15"/>
  <c r="S274" i="15"/>
  <c r="S278" i="15"/>
  <c r="S279" i="15"/>
  <c r="S280" i="15"/>
  <c r="S283" i="15"/>
  <c r="S284" i="15"/>
  <c r="S285" i="15"/>
  <c r="S286" i="15"/>
  <c r="S287" i="15"/>
  <c r="S291" i="15"/>
  <c r="S292" i="15"/>
  <c r="S293" i="15"/>
  <c r="S296" i="15"/>
  <c r="S297" i="15"/>
  <c r="S298" i="15"/>
  <c r="S299" i="15"/>
  <c r="S300" i="15"/>
  <c r="S304" i="15"/>
  <c r="S305" i="15"/>
  <c r="S306" i="15"/>
  <c r="S309" i="15"/>
  <c r="S310" i="15"/>
  <c r="S311" i="15"/>
  <c r="S312" i="15"/>
  <c r="S313" i="15"/>
  <c r="S317" i="15"/>
  <c r="S318" i="15"/>
  <c r="S319" i="15"/>
  <c r="S322" i="15"/>
  <c r="S323" i="15"/>
  <c r="S324" i="15"/>
  <c r="S325" i="15"/>
  <c r="S326" i="15"/>
  <c r="S330" i="15"/>
  <c r="S331" i="15"/>
  <c r="S332" i="15"/>
  <c r="S335" i="15"/>
  <c r="S336" i="15"/>
  <c r="S337" i="15"/>
  <c r="S338" i="15"/>
  <c r="S339" i="15"/>
  <c r="S343" i="15"/>
  <c r="S344" i="15"/>
  <c r="S345" i="15"/>
  <c r="S348" i="15"/>
  <c r="S349" i="15"/>
  <c r="S350" i="15"/>
  <c r="S351" i="15"/>
  <c r="S352" i="15"/>
  <c r="S356" i="15"/>
  <c r="S357" i="15"/>
  <c r="S358" i="15"/>
  <c r="S361" i="15"/>
  <c r="S362" i="15"/>
  <c r="S363" i="15"/>
  <c r="S364" i="15"/>
  <c r="S365" i="15"/>
  <c r="S25" i="15" l="1"/>
  <c r="S18" i="15"/>
  <c r="S11" i="15"/>
  <c r="S26" i="15"/>
  <c r="S12" i="15"/>
  <c r="S13" i="15"/>
  <c r="S24" i="15"/>
  <c r="S85" i="15" l="1"/>
  <c r="S84" i="15"/>
  <c r="N3" i="15" l="1"/>
  <c r="N4" i="15"/>
  <c r="M22" i="15"/>
  <c r="N30" i="15"/>
  <c r="M41" i="15"/>
  <c r="M48" i="15"/>
  <c r="N55" i="15"/>
  <c r="N73" i="15"/>
  <c r="M74" i="15"/>
  <c r="O82" i="15"/>
  <c r="N93" i="15"/>
  <c r="M119" i="15"/>
  <c r="M125" i="15"/>
  <c r="N126" i="15"/>
  <c r="M134" i="15"/>
  <c r="M160" i="15"/>
  <c r="M178" i="15"/>
  <c r="N197" i="15"/>
  <c r="N212" i="15"/>
  <c r="M229" i="15"/>
  <c r="N230" i="15"/>
  <c r="N249" i="15"/>
  <c r="N264" i="15"/>
  <c r="M275" i="15"/>
  <c r="N281" i="15"/>
  <c r="N282" i="15"/>
  <c r="N315" i="15"/>
  <c r="N334" i="15"/>
  <c r="N346" i="15"/>
  <c r="N355" i="15"/>
  <c r="R28" i="15" l="1"/>
  <c r="Q28" i="15"/>
  <c r="R21" i="15"/>
  <c r="Q21" i="15"/>
  <c r="R139" i="15"/>
  <c r="Q139" i="15"/>
  <c r="O21" i="15"/>
  <c r="M73" i="15"/>
  <c r="M230" i="15"/>
  <c r="N178" i="15"/>
  <c r="N125" i="15"/>
  <c r="N74" i="15"/>
  <c r="O359" i="15"/>
  <c r="M359" i="15"/>
  <c r="N359" i="15"/>
  <c r="N353" i="15"/>
  <c r="M353" i="15"/>
  <c r="O316" i="15"/>
  <c r="O360" i="15"/>
  <c r="M360" i="15"/>
  <c r="N360" i="15"/>
  <c r="O315" i="15"/>
  <c r="M315" i="15"/>
  <c r="O308" i="15"/>
  <c r="N308" i="15"/>
  <c r="M308" i="15"/>
  <c r="O263" i="15"/>
  <c r="N263" i="15"/>
  <c r="M263" i="15"/>
  <c r="O256" i="15"/>
  <c r="N256" i="15"/>
  <c r="O211" i="15"/>
  <c r="O204" i="15"/>
  <c r="N204" i="15"/>
  <c r="M204" i="15"/>
  <c r="M159" i="15"/>
  <c r="N159" i="15"/>
  <c r="O152" i="15"/>
  <c r="M152" i="15"/>
  <c r="N152" i="15"/>
  <c r="O107" i="15"/>
  <c r="N107" i="15"/>
  <c r="M107" i="15"/>
  <c r="O100" i="15"/>
  <c r="M100" i="15"/>
  <c r="O55" i="15"/>
  <c r="M55" i="15"/>
  <c r="O48" i="15"/>
  <c r="O3" i="15"/>
  <c r="N316" i="15"/>
  <c r="M256" i="15"/>
  <c r="M3" i="15"/>
  <c r="M277" i="15"/>
  <c r="N277" i="15"/>
  <c r="O255" i="15"/>
  <c r="M255" i="15"/>
  <c r="N255" i="15"/>
  <c r="M210" i="15"/>
  <c r="N210" i="15"/>
  <c r="O328" i="15"/>
  <c r="M328" i="15"/>
  <c r="N328" i="15"/>
  <c r="O321" i="15"/>
  <c r="M321" i="15"/>
  <c r="N321" i="15"/>
  <c r="O276" i="15"/>
  <c r="M276" i="15"/>
  <c r="N276" i="15"/>
  <c r="O269" i="15"/>
  <c r="M269" i="15"/>
  <c r="N269" i="15"/>
  <c r="O224" i="15"/>
  <c r="M224" i="15"/>
  <c r="N224" i="15"/>
  <c r="O217" i="15"/>
  <c r="M217" i="15"/>
  <c r="N217" i="15"/>
  <c r="N301" i="15"/>
  <c r="N211" i="15"/>
  <c r="N100" i="15"/>
  <c r="M93" i="15"/>
  <c r="O2" i="15"/>
  <c r="M2" i="15"/>
  <c r="N2" i="15"/>
  <c r="O314" i="15"/>
  <c r="M314" i="15"/>
  <c r="N314" i="15"/>
  <c r="O262" i="15"/>
  <c r="M262" i="15"/>
  <c r="N262" i="15"/>
  <c r="O342" i="15"/>
  <c r="M342" i="15"/>
  <c r="N327" i="15"/>
  <c r="M320" i="15"/>
  <c r="N320" i="15"/>
  <c r="M290" i="15"/>
  <c r="N290" i="15"/>
  <c r="N275" i="15"/>
  <c r="O268" i="15"/>
  <c r="M268" i="15"/>
  <c r="N268" i="15"/>
  <c r="O238" i="15"/>
  <c r="N238" i="15"/>
  <c r="M238" i="15"/>
  <c r="O223" i="15"/>
  <c r="M223" i="15"/>
  <c r="N223" i="15"/>
  <c r="O216" i="15"/>
  <c r="M216" i="15"/>
  <c r="N216" i="15"/>
  <c r="O186" i="15"/>
  <c r="N186" i="15"/>
  <c r="O171" i="15"/>
  <c r="N171" i="15"/>
  <c r="M171" i="15"/>
  <c r="O164" i="15"/>
  <c r="M164" i="15"/>
  <c r="N164" i="15"/>
  <c r="O134" i="15"/>
  <c r="N134" i="15"/>
  <c r="N119" i="15"/>
  <c r="M112" i="15"/>
  <c r="N112" i="15"/>
  <c r="M82" i="15"/>
  <c r="N82" i="15"/>
  <c r="O67" i="15"/>
  <c r="N67" i="15"/>
  <c r="M67" i="15"/>
  <c r="O60" i="15"/>
  <c r="M60" i="15"/>
  <c r="N60" i="15"/>
  <c r="O30" i="15"/>
  <c r="M30" i="15"/>
  <c r="O15" i="15"/>
  <c r="Q15" i="15"/>
  <c r="N15" i="15"/>
  <c r="M15" i="15"/>
  <c r="O8" i="15"/>
  <c r="Q8" i="15"/>
  <c r="M8" i="15"/>
  <c r="N8" i="15"/>
  <c r="M327" i="15"/>
  <c r="M211" i="15"/>
  <c r="O307" i="15"/>
  <c r="M307" i="15"/>
  <c r="N307" i="15"/>
  <c r="O225" i="15"/>
  <c r="M225" i="15"/>
  <c r="N225" i="15"/>
  <c r="O203" i="15"/>
  <c r="M203" i="15"/>
  <c r="N203" i="15"/>
  <c r="M341" i="15"/>
  <c r="N341" i="15"/>
  <c r="O341" i="15"/>
  <c r="O334" i="15"/>
  <c r="M334" i="15"/>
  <c r="O289" i="15"/>
  <c r="M289" i="15"/>
  <c r="N289" i="15"/>
  <c r="O282" i="15"/>
  <c r="M282" i="15"/>
  <c r="O237" i="15"/>
  <c r="M237" i="15"/>
  <c r="N237" i="15"/>
  <c r="O230" i="15"/>
  <c r="O185" i="15"/>
  <c r="P185" i="15"/>
  <c r="M185" i="15"/>
  <c r="N185" i="15"/>
  <c r="M316" i="15"/>
  <c r="M186" i="15"/>
  <c r="O275" i="15"/>
  <c r="O281" i="15"/>
  <c r="O251" i="15"/>
  <c r="M251" i="15"/>
  <c r="N251" i="15"/>
  <c r="O236" i="15"/>
  <c r="M236" i="15"/>
  <c r="N236" i="15"/>
  <c r="O229" i="15"/>
  <c r="N229" i="15"/>
  <c r="O199" i="15"/>
  <c r="M199" i="15"/>
  <c r="N199" i="15"/>
  <c r="O184" i="15"/>
  <c r="M184" i="15"/>
  <c r="N184" i="15"/>
  <c r="O177" i="15"/>
  <c r="M177" i="15"/>
  <c r="O147" i="15"/>
  <c r="M147" i="15"/>
  <c r="N147" i="15"/>
  <c r="N177" i="15"/>
  <c r="M301" i="15"/>
  <c r="O249" i="15"/>
  <c r="O355" i="15"/>
  <c r="M355" i="15"/>
  <c r="O340" i="15"/>
  <c r="M340" i="15"/>
  <c r="N340" i="15"/>
  <c r="M333" i="15"/>
  <c r="N333" i="15"/>
  <c r="O303" i="15"/>
  <c r="M303" i="15"/>
  <c r="N303" i="15"/>
  <c r="O288" i="15"/>
  <c r="M288" i="15"/>
  <c r="N288" i="15"/>
  <c r="O354" i="15"/>
  <c r="M354" i="15"/>
  <c r="N354" i="15"/>
  <c r="O347" i="15"/>
  <c r="M347" i="15"/>
  <c r="N347" i="15"/>
  <c r="M302" i="15"/>
  <c r="N302" i="15"/>
  <c r="O295" i="15"/>
  <c r="M295" i="15"/>
  <c r="N295" i="15"/>
  <c r="O250" i="15"/>
  <c r="M250" i="15"/>
  <c r="N250" i="15"/>
  <c r="O243" i="15"/>
  <c r="M243" i="15"/>
  <c r="N243" i="15"/>
  <c r="M198" i="15"/>
  <c r="N198" i="15"/>
  <c r="O191" i="15"/>
  <c r="M191" i="15"/>
  <c r="N191" i="15"/>
  <c r="N342" i="15"/>
  <c r="N160" i="15"/>
  <c r="N48" i="15"/>
  <c r="M281" i="15"/>
  <c r="O329" i="15"/>
  <c r="M329" i="15"/>
  <c r="N329" i="15"/>
  <c r="O346" i="15"/>
  <c r="M346" i="15"/>
  <c r="O294" i="15"/>
  <c r="M294" i="15"/>
  <c r="N294" i="15"/>
  <c r="M264" i="15"/>
  <c r="M249" i="15"/>
  <c r="O242" i="15"/>
  <c r="M242" i="15"/>
  <c r="N242" i="15"/>
  <c r="O212" i="15"/>
  <c r="Q212" i="15"/>
  <c r="M212" i="15"/>
  <c r="O197" i="15"/>
  <c r="M197" i="15"/>
  <c r="O190" i="15"/>
  <c r="M190" i="15"/>
  <c r="N190" i="15"/>
  <c r="O160" i="15"/>
  <c r="O145" i="15"/>
  <c r="M145" i="15"/>
  <c r="O138" i="15"/>
  <c r="M138" i="15"/>
  <c r="N138" i="15"/>
  <c r="O108" i="15"/>
  <c r="N108" i="15"/>
  <c r="M108" i="15"/>
  <c r="O86" i="15"/>
  <c r="M86" i="15"/>
  <c r="N86" i="15"/>
  <c r="N56" i="15"/>
  <c r="M56" i="15"/>
  <c r="O41" i="15"/>
  <c r="N41" i="15"/>
  <c r="O34" i="15"/>
  <c r="M34" i="15"/>
  <c r="N34" i="15"/>
  <c r="O4" i="15"/>
  <c r="Q4" i="15"/>
  <c r="M4" i="15"/>
  <c r="N145" i="15"/>
  <c r="O172" i="15"/>
  <c r="M172" i="15"/>
  <c r="N172" i="15"/>
  <c r="O165" i="15"/>
  <c r="M165" i="15"/>
  <c r="O120" i="15"/>
  <c r="M120" i="15"/>
  <c r="N120" i="15"/>
  <c r="O113" i="15"/>
  <c r="M113" i="15"/>
  <c r="N113" i="15"/>
  <c r="O68" i="15"/>
  <c r="M68" i="15"/>
  <c r="N68" i="15"/>
  <c r="M61" i="15"/>
  <c r="N61" i="15"/>
  <c r="O16" i="15"/>
  <c r="M16" i="15"/>
  <c r="N16" i="15"/>
  <c r="O9" i="15"/>
  <c r="M9" i="15"/>
  <c r="N9" i="15"/>
  <c r="N165" i="15"/>
  <c r="O178" i="15"/>
  <c r="O133" i="15"/>
  <c r="M133" i="15"/>
  <c r="N133" i="15"/>
  <c r="O126" i="15"/>
  <c r="O81" i="15"/>
  <c r="M81" i="15"/>
  <c r="N81" i="15"/>
  <c r="O74" i="15"/>
  <c r="O29" i="15"/>
  <c r="M29" i="15"/>
  <c r="N29" i="15"/>
  <c r="O22" i="15"/>
  <c r="N22" i="15"/>
  <c r="M21" i="15"/>
  <c r="M132" i="15"/>
  <c r="N132" i="15"/>
  <c r="O125" i="15"/>
  <c r="O95" i="15"/>
  <c r="M95" i="15"/>
  <c r="N95" i="15"/>
  <c r="O80" i="15"/>
  <c r="M80" i="15"/>
  <c r="N80" i="15"/>
  <c r="O73" i="15"/>
  <c r="O43" i="15"/>
  <c r="M43" i="15"/>
  <c r="N43" i="15"/>
  <c r="O28" i="15"/>
  <c r="M28" i="15"/>
  <c r="N28" i="15"/>
  <c r="N21" i="15"/>
  <c r="O146" i="15"/>
  <c r="M146" i="15"/>
  <c r="N146" i="15"/>
  <c r="M139" i="15"/>
  <c r="N139" i="15"/>
  <c r="O94" i="15"/>
  <c r="M94" i="15"/>
  <c r="N94" i="15"/>
  <c r="O87" i="15"/>
  <c r="M87" i="15"/>
  <c r="N87" i="15"/>
  <c r="O42" i="15"/>
  <c r="M42" i="15"/>
  <c r="N42" i="15"/>
  <c r="O35" i="15"/>
  <c r="M35" i="15"/>
  <c r="N35" i="15"/>
  <c r="O173" i="15"/>
  <c r="M173" i="15"/>
  <c r="N173" i="15"/>
  <c r="M158" i="15"/>
  <c r="N158" i="15"/>
  <c r="O158" i="15"/>
  <c r="M151" i="15"/>
  <c r="N151" i="15"/>
  <c r="O121" i="15"/>
  <c r="M121" i="15"/>
  <c r="N121" i="15"/>
  <c r="O106" i="15"/>
  <c r="M106" i="15"/>
  <c r="N106" i="15"/>
  <c r="O99" i="15"/>
  <c r="M99" i="15"/>
  <c r="N99" i="15"/>
  <c r="O69" i="15"/>
  <c r="M69" i="15"/>
  <c r="N69" i="15"/>
  <c r="O54" i="15"/>
  <c r="M54" i="15"/>
  <c r="N54" i="15"/>
  <c r="M47" i="15"/>
  <c r="N47" i="15"/>
  <c r="O17" i="15"/>
  <c r="M17" i="15"/>
  <c r="N17" i="15"/>
  <c r="M126" i="15"/>
  <c r="P347" i="15"/>
  <c r="P315" i="15"/>
  <c r="P321" i="15"/>
  <c r="P177" i="15"/>
  <c r="P107" i="15"/>
  <c r="P82" i="15"/>
  <c r="P21" i="15"/>
  <c r="P243" i="15"/>
  <c r="R212" i="15"/>
  <c r="P329" i="15"/>
  <c r="P314" i="15"/>
  <c r="P224" i="15"/>
  <c r="P28" i="15"/>
  <c r="R126" i="15" l="1"/>
  <c r="Q126" i="15"/>
  <c r="R288" i="15"/>
  <c r="Q288" i="15"/>
  <c r="R342" i="15"/>
  <c r="Q342" i="15"/>
  <c r="R61" i="15"/>
  <c r="Q61" i="15"/>
  <c r="R263" i="15"/>
  <c r="Q263" i="15"/>
  <c r="P125" i="15"/>
  <c r="P263" i="15"/>
  <c r="R158" i="15"/>
  <c r="Q158" i="15"/>
  <c r="R42" i="15"/>
  <c r="Q42" i="15"/>
  <c r="R73" i="15"/>
  <c r="Q73" i="15"/>
  <c r="R95" i="15"/>
  <c r="Q95" i="15"/>
  <c r="R74" i="15"/>
  <c r="Q74" i="15"/>
  <c r="R9" i="15"/>
  <c r="Q9" i="15"/>
  <c r="R68" i="15"/>
  <c r="Q68" i="15"/>
  <c r="R113" i="15"/>
  <c r="Q113" i="15"/>
  <c r="R346" i="15"/>
  <c r="Q346" i="15"/>
  <c r="R355" i="15"/>
  <c r="Q355" i="15"/>
  <c r="R184" i="15"/>
  <c r="Q184" i="15"/>
  <c r="R230" i="15"/>
  <c r="Q230" i="15"/>
  <c r="R112" i="15"/>
  <c r="Q112" i="15"/>
  <c r="R164" i="15"/>
  <c r="Q164" i="15"/>
  <c r="R290" i="15"/>
  <c r="Q290" i="15"/>
  <c r="R269" i="15"/>
  <c r="Q269" i="15"/>
  <c r="R328" i="15"/>
  <c r="Q328" i="15"/>
  <c r="R48" i="15"/>
  <c r="Q48" i="15"/>
  <c r="R100" i="15"/>
  <c r="Q100" i="15"/>
  <c r="R211" i="15"/>
  <c r="Q211" i="15"/>
  <c r="P264" i="15"/>
  <c r="O264" i="15"/>
  <c r="R186" i="15"/>
  <c r="Q186" i="15"/>
  <c r="R152" i="15"/>
  <c r="Q152" i="15"/>
  <c r="P342" i="15"/>
  <c r="R47" i="15"/>
  <c r="Q47" i="15"/>
  <c r="R106" i="15"/>
  <c r="Q106" i="15"/>
  <c r="R151" i="15"/>
  <c r="Q151" i="15"/>
  <c r="R173" i="15"/>
  <c r="Q173" i="15"/>
  <c r="R94" i="15"/>
  <c r="Q94" i="15"/>
  <c r="P139" i="15"/>
  <c r="O139" i="15"/>
  <c r="R125" i="15"/>
  <c r="Q125" i="15"/>
  <c r="R178" i="15"/>
  <c r="Q178" i="15"/>
  <c r="R165" i="15"/>
  <c r="Q165" i="15"/>
  <c r="R56" i="15"/>
  <c r="Q56" i="15"/>
  <c r="R329" i="15"/>
  <c r="Q329" i="15"/>
  <c r="R198" i="15"/>
  <c r="Q198" i="15"/>
  <c r="R243" i="15"/>
  <c r="Q243" i="15"/>
  <c r="R302" i="15"/>
  <c r="Q302" i="15"/>
  <c r="R347" i="15"/>
  <c r="Q347" i="15"/>
  <c r="R236" i="15"/>
  <c r="Q236" i="15"/>
  <c r="R341" i="15"/>
  <c r="Q341" i="15"/>
  <c r="R119" i="15"/>
  <c r="Q119" i="15"/>
  <c r="R320" i="15"/>
  <c r="Q320" i="15"/>
  <c r="R314" i="15"/>
  <c r="Q314" i="15"/>
  <c r="R308" i="15"/>
  <c r="Q308" i="15"/>
  <c r="R360" i="15"/>
  <c r="Q360" i="15"/>
  <c r="R353" i="15"/>
  <c r="Q353" i="15"/>
  <c r="R30" i="15"/>
  <c r="Q30" i="15"/>
  <c r="R223" i="15"/>
  <c r="Q223" i="15"/>
  <c r="R3" i="15"/>
  <c r="Q3" i="15"/>
  <c r="R93" i="15"/>
  <c r="Q93" i="15"/>
  <c r="R264" i="15"/>
  <c r="Q264" i="15"/>
  <c r="R255" i="15"/>
  <c r="Q255" i="15"/>
  <c r="P47" i="15"/>
  <c r="O47" i="15"/>
  <c r="R69" i="15"/>
  <c r="Q69" i="15"/>
  <c r="P151" i="15"/>
  <c r="O151" i="15"/>
  <c r="R35" i="15"/>
  <c r="Q35" i="15"/>
  <c r="R80" i="15"/>
  <c r="Q80" i="15"/>
  <c r="R81" i="15"/>
  <c r="Q81" i="15"/>
  <c r="R16" i="15"/>
  <c r="Q16" i="15"/>
  <c r="R120" i="15"/>
  <c r="Q120" i="15"/>
  <c r="R34" i="15"/>
  <c r="Q34" i="15"/>
  <c r="P56" i="15"/>
  <c r="O56" i="15"/>
  <c r="R145" i="15"/>
  <c r="Q145" i="15"/>
  <c r="R242" i="15"/>
  <c r="Q242" i="15"/>
  <c r="P198" i="15"/>
  <c r="O198" i="15"/>
  <c r="P302" i="15"/>
  <c r="O302" i="15"/>
  <c r="R177" i="15"/>
  <c r="Q177" i="15"/>
  <c r="R199" i="15"/>
  <c r="Q199" i="15"/>
  <c r="R237" i="15"/>
  <c r="Q237" i="15"/>
  <c r="R282" i="15"/>
  <c r="Q282" i="15"/>
  <c r="P119" i="15"/>
  <c r="O119" i="15"/>
  <c r="R275" i="15"/>
  <c r="Q275" i="15"/>
  <c r="P320" i="15"/>
  <c r="O320" i="15"/>
  <c r="R217" i="15"/>
  <c r="Q217" i="15"/>
  <c r="R276" i="15"/>
  <c r="Q276" i="15"/>
  <c r="R321" i="15"/>
  <c r="Q321" i="15"/>
  <c r="R107" i="15"/>
  <c r="Q107" i="15"/>
  <c r="R315" i="15"/>
  <c r="Q315" i="15"/>
  <c r="P353" i="15"/>
  <c r="O353" i="15"/>
  <c r="R307" i="15"/>
  <c r="Q307" i="15"/>
  <c r="P112" i="15"/>
  <c r="O112" i="15"/>
  <c r="R224" i="15"/>
  <c r="Q224" i="15"/>
  <c r="R133" i="15"/>
  <c r="Q133" i="15"/>
  <c r="P61" i="15"/>
  <c r="O61" i="15"/>
  <c r="R108" i="15"/>
  <c r="Q108" i="15"/>
  <c r="R197" i="15"/>
  <c r="Q197" i="15"/>
  <c r="R294" i="15"/>
  <c r="Q294" i="15"/>
  <c r="R303" i="15"/>
  <c r="Q303" i="15"/>
  <c r="R340" i="15"/>
  <c r="Q340" i="15"/>
  <c r="R225" i="15"/>
  <c r="Q225" i="15"/>
  <c r="R60" i="15"/>
  <c r="Q60" i="15"/>
  <c r="R82" i="15"/>
  <c r="Q82" i="15"/>
  <c r="R2" i="15"/>
  <c r="Q2" i="15"/>
  <c r="P301" i="15"/>
  <c r="O301" i="15"/>
  <c r="R359" i="15"/>
  <c r="Q359" i="15"/>
  <c r="R138" i="15"/>
  <c r="Q138" i="15"/>
  <c r="P333" i="15"/>
  <c r="O333" i="15"/>
  <c r="R203" i="15"/>
  <c r="Q203" i="15"/>
  <c r="R67" i="15"/>
  <c r="Q67" i="15"/>
  <c r="R268" i="15"/>
  <c r="Q268" i="15"/>
  <c r="R29" i="15"/>
  <c r="Q29" i="15"/>
  <c r="R55" i="15"/>
  <c r="Q55" i="15"/>
  <c r="R43" i="15"/>
  <c r="Q43" i="15"/>
  <c r="R132" i="15"/>
  <c r="Q132" i="15"/>
  <c r="R22" i="15"/>
  <c r="Q22" i="15"/>
  <c r="R160" i="15"/>
  <c r="Q160" i="15"/>
  <c r="R334" i="15"/>
  <c r="Q334" i="15"/>
  <c r="R134" i="15"/>
  <c r="Q134" i="15"/>
  <c r="R171" i="15"/>
  <c r="Q171" i="15"/>
  <c r="R216" i="15"/>
  <c r="Q216" i="15"/>
  <c r="R238" i="15"/>
  <c r="Q238" i="15"/>
  <c r="R327" i="15"/>
  <c r="Q327" i="15"/>
  <c r="R210" i="15"/>
  <c r="Q210" i="15"/>
  <c r="R277" i="15"/>
  <c r="Q277" i="15"/>
  <c r="R159" i="15"/>
  <c r="Q159" i="15"/>
  <c r="R204" i="15"/>
  <c r="Q204" i="15"/>
  <c r="R301" i="15"/>
  <c r="Q301" i="15"/>
  <c r="P93" i="15"/>
  <c r="O93" i="15"/>
  <c r="R281" i="15"/>
  <c r="Q281" i="15"/>
  <c r="R190" i="15"/>
  <c r="Q190" i="15"/>
  <c r="R333" i="15"/>
  <c r="Q333" i="15"/>
  <c r="R185" i="15"/>
  <c r="Q185" i="15"/>
  <c r="R146" i="15"/>
  <c r="Q146" i="15"/>
  <c r="P268" i="15"/>
  <c r="R17" i="15"/>
  <c r="Q17" i="15"/>
  <c r="R54" i="15"/>
  <c r="Q54" i="15"/>
  <c r="R99" i="15"/>
  <c r="Q99" i="15"/>
  <c r="R121" i="15"/>
  <c r="Q121" i="15"/>
  <c r="R87" i="15"/>
  <c r="Q87" i="15"/>
  <c r="P132" i="15"/>
  <c r="O132" i="15"/>
  <c r="R172" i="15"/>
  <c r="Q172" i="15"/>
  <c r="R41" i="15"/>
  <c r="Q41" i="15"/>
  <c r="R86" i="15"/>
  <c r="Q86" i="15"/>
  <c r="R249" i="15"/>
  <c r="Q249" i="15"/>
  <c r="R191" i="15"/>
  <c r="Q191" i="15"/>
  <c r="R250" i="15"/>
  <c r="Q250" i="15"/>
  <c r="R295" i="15"/>
  <c r="Q295" i="15"/>
  <c r="R354" i="15"/>
  <c r="Q354" i="15"/>
  <c r="R147" i="15"/>
  <c r="Q147" i="15"/>
  <c r="R229" i="15"/>
  <c r="Q229" i="15"/>
  <c r="R251" i="15"/>
  <c r="Q251" i="15"/>
  <c r="R289" i="15"/>
  <c r="Q289" i="15"/>
  <c r="P290" i="15"/>
  <c r="O290" i="15"/>
  <c r="P327" i="15"/>
  <c r="O327" i="15"/>
  <c r="R262" i="15"/>
  <c r="Q262" i="15"/>
  <c r="P210" i="15"/>
  <c r="O210" i="15"/>
  <c r="P277" i="15"/>
  <c r="O277" i="15"/>
  <c r="P159" i="15"/>
  <c r="O159" i="15"/>
  <c r="R256" i="15"/>
  <c r="Q256" i="15"/>
  <c r="R316" i="15"/>
  <c r="Q316" i="15"/>
  <c r="P190" i="15"/>
  <c r="P29" i="15"/>
  <c r="P55" i="15"/>
  <c r="P152" i="15"/>
  <c r="P203" i="15"/>
  <c r="P108" i="15"/>
  <c r="P303" i="15"/>
  <c r="P340" i="15"/>
  <c r="P17" i="15"/>
  <c r="P87" i="15"/>
  <c r="P172" i="15"/>
  <c r="P41" i="15"/>
  <c r="P86" i="15"/>
  <c r="P191" i="15"/>
  <c r="P250" i="15"/>
  <c r="P295" i="15"/>
  <c r="P354" i="15"/>
  <c r="P251" i="15"/>
  <c r="P289" i="15"/>
  <c r="P54" i="15"/>
  <c r="P99" i="15"/>
  <c r="P307" i="15"/>
  <c r="P30" i="15"/>
  <c r="P67" i="15"/>
  <c r="P186" i="15"/>
  <c r="P223" i="15"/>
  <c r="P121" i="15"/>
  <c r="P199" i="15"/>
  <c r="P237" i="15"/>
  <c r="P275" i="15"/>
  <c r="P334" i="15"/>
  <c r="P225" i="15"/>
  <c r="P60" i="15"/>
  <c r="P73" i="15"/>
  <c r="P113" i="15"/>
  <c r="P212" i="15"/>
  <c r="P346" i="15"/>
  <c r="P230" i="15"/>
  <c r="P42" i="15"/>
  <c r="P95" i="15"/>
  <c r="P74" i="15"/>
  <c r="P9" i="15"/>
  <c r="P68" i="15"/>
  <c r="P355" i="15"/>
  <c r="P288" i="15"/>
  <c r="P147" i="15"/>
  <c r="P281" i="15"/>
  <c r="P269" i="15"/>
  <c r="P328" i="15"/>
  <c r="P100" i="15"/>
  <c r="P211" i="15"/>
  <c r="P256" i="15"/>
  <c r="P16" i="15"/>
  <c r="P249" i="15"/>
  <c r="P282" i="15"/>
  <c r="P69" i="15"/>
  <c r="P158" i="15"/>
  <c r="P35" i="15"/>
  <c r="P80" i="15"/>
  <c r="P81" i="15"/>
  <c r="P120" i="15"/>
  <c r="P34" i="15"/>
  <c r="P145" i="15"/>
  <c r="P242" i="15"/>
  <c r="P316" i="15"/>
  <c r="P133" i="15"/>
  <c r="P4" i="15"/>
  <c r="R4" i="15"/>
  <c r="P8" i="15"/>
  <c r="R8" i="15"/>
  <c r="P262" i="15"/>
  <c r="P138" i="15"/>
  <c r="P229" i="15"/>
  <c r="P164" i="15"/>
  <c r="P255" i="15"/>
  <c r="P3" i="15"/>
  <c r="P308" i="15"/>
  <c r="P126" i="15"/>
  <c r="P173" i="15"/>
  <c r="P94" i="15"/>
  <c r="P178" i="15"/>
  <c r="P165" i="15"/>
  <c r="P184" i="15"/>
  <c r="P216" i="15"/>
  <c r="P238" i="15"/>
  <c r="P217" i="15"/>
  <c r="P276" i="15"/>
  <c r="P360" i="15"/>
  <c r="P359" i="15"/>
  <c r="P15" i="15"/>
  <c r="P197" i="15"/>
  <c r="P294" i="15"/>
  <c r="P341" i="15"/>
  <c r="P134" i="15"/>
  <c r="P171" i="15"/>
  <c r="P106" i="15"/>
  <c r="R15" i="15"/>
  <c r="P146" i="15"/>
  <c r="P43" i="15"/>
  <c r="P22" i="15"/>
  <c r="P160" i="15"/>
  <c r="P236" i="15"/>
  <c r="P2" i="15"/>
  <c r="P48" i="15"/>
  <c r="P204" i="15"/>
  <c r="M5" i="15" l="1"/>
  <c r="N5" i="15"/>
  <c r="O5" i="15"/>
  <c r="O6" i="15"/>
  <c r="Q6" i="15"/>
  <c r="M7" i="15"/>
  <c r="N7" i="15"/>
  <c r="O7" i="15"/>
  <c r="Q7" i="15"/>
  <c r="M10" i="15"/>
  <c r="N10" i="15"/>
  <c r="O10" i="15"/>
  <c r="N11" i="15"/>
  <c r="O11" i="15"/>
  <c r="Q11" i="15"/>
  <c r="M12" i="15"/>
  <c r="M13" i="15"/>
  <c r="M14" i="15"/>
  <c r="N14" i="15"/>
  <c r="M18" i="15"/>
  <c r="N18" i="15"/>
  <c r="O18" i="15"/>
  <c r="M19" i="15"/>
  <c r="O19" i="15"/>
  <c r="Q19" i="15"/>
  <c r="M20" i="15"/>
  <c r="N20" i="15"/>
  <c r="O20" i="15"/>
  <c r="Q20" i="15"/>
  <c r="M23" i="15"/>
  <c r="N24" i="15"/>
  <c r="O24" i="15"/>
  <c r="Q24" i="15"/>
  <c r="M25" i="15"/>
  <c r="O25" i="15"/>
  <c r="Q25" i="15"/>
  <c r="M26" i="15"/>
  <c r="O27" i="15"/>
  <c r="M31" i="15"/>
  <c r="M32" i="15"/>
  <c r="Q32" i="15"/>
  <c r="M33" i="15"/>
  <c r="N33" i="15"/>
  <c r="O33" i="15"/>
  <c r="M37" i="15"/>
  <c r="N37" i="15"/>
  <c r="O37" i="15"/>
  <c r="P37" i="15"/>
  <c r="Q37" i="15"/>
  <c r="M38" i="15"/>
  <c r="N38" i="15"/>
  <c r="O38" i="15"/>
  <c r="Q38" i="15"/>
  <c r="N39" i="15"/>
  <c r="O40" i="15"/>
  <c r="M44" i="15"/>
  <c r="M45" i="15"/>
  <c r="Q45" i="15"/>
  <c r="M46" i="15"/>
  <c r="N46" i="15"/>
  <c r="O46" i="15"/>
  <c r="M50" i="15"/>
  <c r="N50" i="15"/>
  <c r="O50" i="15"/>
  <c r="Q50" i="15"/>
  <c r="M51" i="15"/>
  <c r="N51" i="15"/>
  <c r="O51" i="15"/>
  <c r="Q51" i="15"/>
  <c r="N52" i="15"/>
  <c r="O53" i="15"/>
  <c r="M57" i="15"/>
  <c r="M58" i="15"/>
  <c r="Q58" i="15"/>
  <c r="M59" i="15"/>
  <c r="N59" i="15"/>
  <c r="O59" i="15"/>
  <c r="M63" i="15"/>
  <c r="N63" i="15"/>
  <c r="O63" i="15"/>
  <c r="P63" i="15"/>
  <c r="Q63" i="15"/>
  <c r="M64" i="15"/>
  <c r="N64" i="15"/>
  <c r="O64" i="15"/>
  <c r="Q64" i="15"/>
  <c r="N65" i="15"/>
  <c r="O66" i="15"/>
  <c r="M70" i="15"/>
  <c r="M71" i="15"/>
  <c r="Q71" i="15"/>
  <c r="M72" i="15"/>
  <c r="N72" i="15"/>
  <c r="O72" i="15"/>
  <c r="M76" i="15"/>
  <c r="N76" i="15"/>
  <c r="O76" i="15"/>
  <c r="Q76" i="15"/>
  <c r="M77" i="15"/>
  <c r="N77" i="15"/>
  <c r="O77" i="15"/>
  <c r="Q77" i="15"/>
  <c r="N78" i="15"/>
  <c r="O79" i="15"/>
  <c r="M83" i="15"/>
  <c r="M84" i="15"/>
  <c r="Q84" i="15"/>
  <c r="M85" i="15"/>
  <c r="N85" i="15"/>
  <c r="O85" i="15"/>
  <c r="M89" i="15"/>
  <c r="N89" i="15"/>
  <c r="O89" i="15"/>
  <c r="Q89" i="15"/>
  <c r="M90" i="15"/>
  <c r="N90" i="15"/>
  <c r="O90" i="15"/>
  <c r="Q90" i="15"/>
  <c r="N91" i="15"/>
  <c r="O92" i="15"/>
  <c r="M96" i="15"/>
  <c r="M97" i="15"/>
  <c r="Q97" i="15"/>
  <c r="M98" i="15"/>
  <c r="N98" i="15"/>
  <c r="O98" i="15"/>
  <c r="M102" i="15"/>
  <c r="N102" i="15"/>
  <c r="O102" i="15"/>
  <c r="P102" i="15"/>
  <c r="Q102" i="15"/>
  <c r="M103" i="15"/>
  <c r="N103" i="15"/>
  <c r="O103" i="15"/>
  <c r="Q103" i="15"/>
  <c r="N104" i="15"/>
  <c r="O105" i="15"/>
  <c r="M109" i="15"/>
  <c r="M110" i="15"/>
  <c r="Q110" i="15"/>
  <c r="M111" i="15"/>
  <c r="N111" i="15"/>
  <c r="O111" i="15"/>
  <c r="M115" i="15"/>
  <c r="N115" i="15"/>
  <c r="O115" i="15"/>
  <c r="Q115" i="15"/>
  <c r="M116" i="15"/>
  <c r="N116" i="15"/>
  <c r="O116" i="15"/>
  <c r="Q116" i="15"/>
  <c r="N117" i="15"/>
  <c r="O118" i="15"/>
  <c r="M122" i="15"/>
  <c r="M123" i="15"/>
  <c r="Q123" i="15"/>
  <c r="M124" i="15"/>
  <c r="N124" i="15"/>
  <c r="O124" i="15"/>
  <c r="M128" i="15"/>
  <c r="N128" i="15"/>
  <c r="O128" i="15"/>
  <c r="Q128" i="15"/>
  <c r="M129" i="15"/>
  <c r="N129" i="15"/>
  <c r="O129" i="15"/>
  <c r="Q129" i="15"/>
  <c r="N130" i="15"/>
  <c r="O131" i="15"/>
  <c r="M135" i="15"/>
  <c r="M136" i="15"/>
  <c r="Q136" i="15"/>
  <c r="M137" i="15"/>
  <c r="N137" i="15"/>
  <c r="O137" i="15"/>
  <c r="M141" i="15"/>
  <c r="N141" i="15"/>
  <c r="O141" i="15"/>
  <c r="P141" i="15"/>
  <c r="Q141" i="15"/>
  <c r="M142" i="15"/>
  <c r="N142" i="15"/>
  <c r="O142" i="15"/>
  <c r="Q142" i="15"/>
  <c r="N143" i="15"/>
  <c r="O144" i="15"/>
  <c r="M148" i="15"/>
  <c r="M149" i="15"/>
  <c r="Q149" i="15"/>
  <c r="M150" i="15"/>
  <c r="N150" i="15"/>
  <c r="O150" i="15"/>
  <c r="M154" i="15"/>
  <c r="N154" i="15"/>
  <c r="O154" i="15"/>
  <c r="Q154" i="15"/>
  <c r="M155" i="15"/>
  <c r="N155" i="15"/>
  <c r="O155" i="15"/>
  <c r="Q155" i="15"/>
  <c r="N156" i="15"/>
  <c r="O157" i="15"/>
  <c r="M161" i="15"/>
  <c r="M162" i="15"/>
  <c r="Q162" i="15"/>
  <c r="M163" i="15"/>
  <c r="N163" i="15"/>
  <c r="O163" i="15"/>
  <c r="M167" i="15"/>
  <c r="N167" i="15"/>
  <c r="O167" i="15"/>
  <c r="P167" i="15"/>
  <c r="Q167" i="15"/>
  <c r="M168" i="15"/>
  <c r="N168" i="15"/>
  <c r="O168" i="15"/>
  <c r="Q168" i="15"/>
  <c r="N169" i="15"/>
  <c r="O170" i="15"/>
  <c r="M174" i="15"/>
  <c r="M175" i="15"/>
  <c r="Q175" i="15"/>
  <c r="M176" i="15"/>
  <c r="N176" i="15"/>
  <c r="O176" i="15"/>
  <c r="M180" i="15"/>
  <c r="N180" i="15"/>
  <c r="O180" i="15"/>
  <c r="Q180" i="15"/>
  <c r="M181" i="15"/>
  <c r="N181" i="15"/>
  <c r="O181" i="15"/>
  <c r="Q181" i="15"/>
  <c r="N182" i="15"/>
  <c r="O183" i="15"/>
  <c r="M187" i="15"/>
  <c r="M188" i="15"/>
  <c r="Q188" i="15"/>
  <c r="M189" i="15"/>
  <c r="N189" i="15"/>
  <c r="O189" i="15"/>
  <c r="M193" i="15"/>
  <c r="N193" i="15"/>
  <c r="O193" i="15"/>
  <c r="Q193" i="15"/>
  <c r="M194" i="15"/>
  <c r="N194" i="15"/>
  <c r="O194" i="15"/>
  <c r="Q194" i="15"/>
  <c r="N195" i="15"/>
  <c r="O196" i="15"/>
  <c r="M200" i="15"/>
  <c r="M201" i="15"/>
  <c r="Q201" i="15"/>
  <c r="M202" i="15"/>
  <c r="N202" i="15"/>
  <c r="O202" i="15"/>
  <c r="M206" i="15"/>
  <c r="N206" i="15"/>
  <c r="O206" i="15"/>
  <c r="P206" i="15"/>
  <c r="Q206" i="15"/>
  <c r="M207" i="15"/>
  <c r="N207" i="15"/>
  <c r="O207" i="15"/>
  <c r="Q207" i="15"/>
  <c r="N208" i="15"/>
  <c r="O209" i="15"/>
  <c r="M213" i="15"/>
  <c r="M214" i="15"/>
  <c r="Q214" i="15"/>
  <c r="M215" i="15"/>
  <c r="N215" i="15"/>
  <c r="O215" i="15"/>
  <c r="M219" i="15"/>
  <c r="N219" i="15"/>
  <c r="O219" i="15"/>
  <c r="Q219" i="15"/>
  <c r="M220" i="15"/>
  <c r="N220" i="15"/>
  <c r="O220" i="15"/>
  <c r="Q220" i="15"/>
  <c r="N221" i="15"/>
  <c r="O222" i="15"/>
  <c r="M226" i="15"/>
  <c r="M227" i="15"/>
  <c r="Q227" i="15"/>
  <c r="M228" i="15"/>
  <c r="N228" i="15"/>
  <c r="O228" i="15"/>
  <c r="M232" i="15"/>
  <c r="N232" i="15"/>
  <c r="O232" i="15"/>
  <c r="Q232" i="15"/>
  <c r="M233" i="15"/>
  <c r="N233" i="15"/>
  <c r="O233" i="15"/>
  <c r="Q233" i="15"/>
  <c r="N234" i="15"/>
  <c r="O235" i="15"/>
  <c r="M239" i="15"/>
  <c r="M240" i="15"/>
  <c r="Q240" i="15"/>
  <c r="M241" i="15"/>
  <c r="N241" i="15"/>
  <c r="O241" i="15"/>
  <c r="M245" i="15"/>
  <c r="N245" i="15"/>
  <c r="O245" i="15"/>
  <c r="P245" i="15"/>
  <c r="Q245" i="15"/>
  <c r="M246" i="15"/>
  <c r="N246" i="15"/>
  <c r="O246" i="15"/>
  <c r="Q246" i="15"/>
  <c r="N247" i="15"/>
  <c r="O248" i="15"/>
  <c r="M252" i="15"/>
  <c r="M253" i="15"/>
  <c r="Q253" i="15"/>
  <c r="M254" i="15"/>
  <c r="N254" i="15"/>
  <c r="O254" i="15"/>
  <c r="M258" i="15"/>
  <c r="N258" i="15"/>
  <c r="O258" i="15"/>
  <c r="Q258" i="15"/>
  <c r="M259" i="15"/>
  <c r="N259" i="15"/>
  <c r="O259" i="15"/>
  <c r="Q259" i="15"/>
  <c r="N260" i="15"/>
  <c r="O261" i="15"/>
  <c r="M265" i="15"/>
  <c r="M266" i="15"/>
  <c r="Q266" i="15"/>
  <c r="M267" i="15"/>
  <c r="N267" i="15"/>
  <c r="O267" i="15"/>
  <c r="M271" i="15"/>
  <c r="N271" i="15"/>
  <c r="O271" i="15"/>
  <c r="P271" i="15"/>
  <c r="Q271" i="15"/>
  <c r="M272" i="15"/>
  <c r="N272" i="15"/>
  <c r="O272" i="15"/>
  <c r="Q272" i="15"/>
  <c r="N273" i="15"/>
  <c r="O274" i="15"/>
  <c r="M278" i="15"/>
  <c r="M279" i="15"/>
  <c r="Q279" i="15"/>
  <c r="M280" i="15"/>
  <c r="N280" i="15"/>
  <c r="O280" i="15"/>
  <c r="M284" i="15"/>
  <c r="N284" i="15"/>
  <c r="O284" i="15"/>
  <c r="Q284" i="15"/>
  <c r="M285" i="15"/>
  <c r="N285" i="15"/>
  <c r="O285" i="15"/>
  <c r="Q285" i="15"/>
  <c r="N286" i="15"/>
  <c r="O287" i="15"/>
  <c r="M291" i="15"/>
  <c r="M292" i="15"/>
  <c r="Q292" i="15"/>
  <c r="M293" i="15"/>
  <c r="N293" i="15"/>
  <c r="O293" i="15"/>
  <c r="M297" i="15"/>
  <c r="N297" i="15"/>
  <c r="O297" i="15"/>
  <c r="Q297" i="15"/>
  <c r="M298" i="15"/>
  <c r="N298" i="15"/>
  <c r="O298" i="15"/>
  <c r="Q298" i="15"/>
  <c r="N299" i="15"/>
  <c r="O300" i="15"/>
  <c r="M304" i="15"/>
  <c r="M305" i="15"/>
  <c r="Q305" i="15"/>
  <c r="M306" i="15"/>
  <c r="N306" i="15"/>
  <c r="O306" i="15"/>
  <c r="M310" i="15"/>
  <c r="N310" i="15"/>
  <c r="O310" i="15"/>
  <c r="P310" i="15"/>
  <c r="Q310" i="15"/>
  <c r="M311" i="15"/>
  <c r="N311" i="15"/>
  <c r="O311" i="15"/>
  <c r="Q311" i="15"/>
  <c r="N312" i="15"/>
  <c r="O313" i="15"/>
  <c r="M317" i="15"/>
  <c r="M318" i="15"/>
  <c r="Q318" i="15"/>
  <c r="M319" i="15"/>
  <c r="N319" i="15"/>
  <c r="O319" i="15"/>
  <c r="M323" i="15"/>
  <c r="N323" i="15"/>
  <c r="O323" i="15"/>
  <c r="Q323" i="15"/>
  <c r="M324" i="15"/>
  <c r="N324" i="15"/>
  <c r="O324" i="15"/>
  <c r="Q324" i="15"/>
  <c r="N325" i="15"/>
  <c r="O326" i="15"/>
  <c r="M330" i="15"/>
  <c r="M331" i="15"/>
  <c r="Q331" i="15"/>
  <c r="M332" i="15"/>
  <c r="N332" i="15"/>
  <c r="O332" i="15"/>
  <c r="M336" i="15"/>
  <c r="N336" i="15"/>
  <c r="O336" i="15"/>
  <c r="Q336" i="15"/>
  <c r="M337" i="15"/>
  <c r="N337" i="15"/>
  <c r="O337" i="15"/>
  <c r="Q337" i="15"/>
  <c r="N338" i="15"/>
  <c r="O339" i="15"/>
  <c r="M343" i="15"/>
  <c r="M344" i="15"/>
  <c r="Q344" i="15"/>
  <c r="M345" i="15"/>
  <c r="N345" i="15"/>
  <c r="O345" i="15"/>
  <c r="M349" i="15"/>
  <c r="N349" i="15"/>
  <c r="O349" i="15"/>
  <c r="P349" i="15"/>
  <c r="Q349" i="15"/>
  <c r="M350" i="15"/>
  <c r="N350" i="15"/>
  <c r="O350" i="15"/>
  <c r="Q350" i="15"/>
  <c r="N351" i="15"/>
  <c r="O352" i="15"/>
  <c r="M356" i="15"/>
  <c r="M357" i="15"/>
  <c r="Q357" i="15"/>
  <c r="M358" i="15"/>
  <c r="N358" i="15"/>
  <c r="O358" i="15"/>
  <c r="M362" i="15"/>
  <c r="N362" i="15"/>
  <c r="O362" i="15"/>
  <c r="Q362" i="15"/>
  <c r="M363" i="15"/>
  <c r="N363" i="15"/>
  <c r="O363" i="15"/>
  <c r="Q363" i="15"/>
  <c r="N364" i="15"/>
  <c r="O365" i="15"/>
  <c r="P297" i="15" l="1"/>
  <c r="P284" i="15"/>
  <c r="P180" i="15"/>
  <c r="P76" i="15"/>
  <c r="P362" i="15"/>
  <c r="P258" i="15"/>
  <c r="P154" i="15"/>
  <c r="P50" i="15"/>
  <c r="P336" i="15"/>
  <c r="P232" i="15"/>
  <c r="P128" i="15"/>
  <c r="P11" i="15"/>
  <c r="P323" i="15"/>
  <c r="P219" i="15"/>
  <c r="P115" i="15"/>
  <c r="P193" i="15"/>
  <c r="P89" i="15"/>
  <c r="P25" i="15"/>
  <c r="R24" i="15"/>
  <c r="N365" i="15"/>
  <c r="M364" i="15"/>
  <c r="Q358" i="15"/>
  <c r="O356" i="15"/>
  <c r="N352" i="15"/>
  <c r="M351" i="15"/>
  <c r="Q345" i="15"/>
  <c r="O343" i="15"/>
  <c r="N339" i="15"/>
  <c r="M338" i="15"/>
  <c r="Q332" i="15"/>
  <c r="O330" i="15"/>
  <c r="N326" i="15"/>
  <c r="M325" i="15"/>
  <c r="Q319" i="15"/>
  <c r="O317" i="15"/>
  <c r="N313" i="15"/>
  <c r="M312" i="15"/>
  <c r="Q306" i="15"/>
  <c r="O304" i="15"/>
  <c r="N300" i="15"/>
  <c r="M299" i="15"/>
  <c r="Q293" i="15"/>
  <c r="O291" i="15"/>
  <c r="N287" i="15"/>
  <c r="M286" i="15"/>
  <c r="Q280" i="15"/>
  <c r="O278" i="15"/>
  <c r="N274" i="15"/>
  <c r="M273" i="15"/>
  <c r="Q267" i="15"/>
  <c r="O265" i="15"/>
  <c r="N261" i="15"/>
  <c r="M260" i="15"/>
  <c r="Q254" i="15"/>
  <c r="O252" i="15"/>
  <c r="N248" i="15"/>
  <c r="M247" i="15"/>
  <c r="Q241" i="15"/>
  <c r="O239" i="15"/>
  <c r="N235" i="15"/>
  <c r="M234" i="15"/>
  <c r="Q228" i="15"/>
  <c r="O226" i="15"/>
  <c r="N222" i="15"/>
  <c r="M221" i="15"/>
  <c r="Q215" i="15"/>
  <c r="O213" i="15"/>
  <c r="N209" i="15"/>
  <c r="M208" i="15"/>
  <c r="Q202" i="15"/>
  <c r="O200" i="15"/>
  <c r="N196" i="15"/>
  <c r="M195" i="15"/>
  <c r="Q189" i="15"/>
  <c r="O187" i="15"/>
  <c r="N183" i="15"/>
  <c r="M182" i="15"/>
  <c r="Q176" i="15"/>
  <c r="O174" i="15"/>
  <c r="N170" i="15"/>
  <c r="M169" i="15"/>
  <c r="Q163" i="15"/>
  <c r="O161" i="15"/>
  <c r="N157" i="15"/>
  <c r="M156" i="15"/>
  <c r="Q150" i="15"/>
  <c r="O148" i="15"/>
  <c r="N144" i="15"/>
  <c r="M143" i="15"/>
  <c r="Q137" i="15"/>
  <c r="O135" i="15"/>
  <c r="N131" i="15"/>
  <c r="M130" i="15"/>
  <c r="Q124" i="15"/>
  <c r="O122" i="15"/>
  <c r="N118" i="15"/>
  <c r="M117" i="15"/>
  <c r="Q111" i="15"/>
  <c r="O109" i="15"/>
  <c r="N105" i="15"/>
  <c r="M104" i="15"/>
  <c r="Q98" i="15"/>
  <c r="O96" i="15"/>
  <c r="N92" i="15"/>
  <c r="M91" i="15"/>
  <c r="Q85" i="15"/>
  <c r="O83" i="15"/>
  <c r="N79" i="15"/>
  <c r="M78" i="15"/>
  <c r="Q72" i="15"/>
  <c r="O70" i="15"/>
  <c r="N66" i="15"/>
  <c r="M65" i="15"/>
  <c r="Q59" i="15"/>
  <c r="O57" i="15"/>
  <c r="N53" i="15"/>
  <c r="M52" i="15"/>
  <c r="Q46" i="15"/>
  <c r="O44" i="15"/>
  <c r="N40" i="15"/>
  <c r="M39" i="15"/>
  <c r="Q33" i="15"/>
  <c r="O31" i="15"/>
  <c r="N27" i="15"/>
  <c r="N25" i="15"/>
  <c r="O23" i="15"/>
  <c r="Q18" i="15"/>
  <c r="Q14" i="15"/>
  <c r="N13" i="15"/>
  <c r="M11" i="15"/>
  <c r="Q10" i="15"/>
  <c r="P7" i="15"/>
  <c r="N6" i="15"/>
  <c r="M365" i="15"/>
  <c r="R362" i="15"/>
  <c r="Q361" i="15"/>
  <c r="P358" i="15"/>
  <c r="O357" i="15"/>
  <c r="N356" i="15"/>
  <c r="M352" i="15"/>
  <c r="R349" i="15"/>
  <c r="Q348" i="15"/>
  <c r="P345" i="15"/>
  <c r="O344" i="15"/>
  <c r="N343" i="15"/>
  <c r="M339" i="15"/>
  <c r="R336" i="15"/>
  <c r="Q335" i="15"/>
  <c r="P332" i="15"/>
  <c r="O331" i="15"/>
  <c r="N330" i="15"/>
  <c r="M326" i="15"/>
  <c r="R323" i="15"/>
  <c r="Q322" i="15"/>
  <c r="P319" i="15"/>
  <c r="O318" i="15"/>
  <c r="N317" i="15"/>
  <c r="M313" i="15"/>
  <c r="R310" i="15"/>
  <c r="Q309" i="15"/>
  <c r="P306" i="15"/>
  <c r="O305" i="15"/>
  <c r="N304" i="15"/>
  <c r="M300" i="15"/>
  <c r="R297" i="15"/>
  <c r="Q296" i="15"/>
  <c r="P293" i="15"/>
  <c r="O292" i="15"/>
  <c r="N291" i="15"/>
  <c r="M287" i="15"/>
  <c r="R284" i="15"/>
  <c r="Q283" i="15"/>
  <c r="P280" i="15"/>
  <c r="O279" i="15"/>
  <c r="N278" i="15"/>
  <c r="M274" i="15"/>
  <c r="R271" i="15"/>
  <c r="Q270" i="15"/>
  <c r="P267" i="15"/>
  <c r="O266" i="15"/>
  <c r="N265" i="15"/>
  <c r="M261" i="15"/>
  <c r="R258" i="15"/>
  <c r="Q257" i="15"/>
  <c r="P254" i="15"/>
  <c r="O253" i="15"/>
  <c r="N252" i="15"/>
  <c r="M248" i="15"/>
  <c r="R245" i="15"/>
  <c r="Q244" i="15"/>
  <c r="P241" i="15"/>
  <c r="O240" i="15"/>
  <c r="N239" i="15"/>
  <c r="M235" i="15"/>
  <c r="R232" i="15"/>
  <c r="Q231" i="15"/>
  <c r="P228" i="15"/>
  <c r="O227" i="15"/>
  <c r="N226" i="15"/>
  <c r="M222" i="15"/>
  <c r="R219" i="15"/>
  <c r="Q218" i="15"/>
  <c r="P215" i="15"/>
  <c r="O214" i="15"/>
  <c r="N213" i="15"/>
  <c r="M209" i="15"/>
  <c r="R206" i="15"/>
  <c r="Q205" i="15"/>
  <c r="P202" i="15"/>
  <c r="O201" i="15"/>
  <c r="N200" i="15"/>
  <c r="M196" i="15"/>
  <c r="R193" i="15"/>
  <c r="Q192" i="15"/>
  <c r="P189" i="15"/>
  <c r="O188" i="15"/>
  <c r="N187" i="15"/>
  <c r="M183" i="15"/>
  <c r="R180" i="15"/>
  <c r="Q179" i="15"/>
  <c r="P176" i="15"/>
  <c r="O175" i="15"/>
  <c r="N174" i="15"/>
  <c r="M170" i="15"/>
  <c r="R167" i="15"/>
  <c r="Q166" i="15"/>
  <c r="P163" i="15"/>
  <c r="O162" i="15"/>
  <c r="N161" i="15"/>
  <c r="M157" i="15"/>
  <c r="R154" i="15"/>
  <c r="Q153" i="15"/>
  <c r="P150" i="15"/>
  <c r="O149" i="15"/>
  <c r="N148" i="15"/>
  <c r="M144" i="15"/>
  <c r="R141" i="15"/>
  <c r="Q140" i="15"/>
  <c r="P137" i="15"/>
  <c r="O136" i="15"/>
  <c r="N135" i="15"/>
  <c r="M131" i="15"/>
  <c r="R128" i="15"/>
  <c r="Q127" i="15"/>
  <c r="P124" i="15"/>
  <c r="O123" i="15"/>
  <c r="N122" i="15"/>
  <c r="M118" i="15"/>
  <c r="R115" i="15"/>
  <c r="Q114" i="15"/>
  <c r="P111" i="15"/>
  <c r="O110" i="15"/>
  <c r="N109" i="15"/>
  <c r="M105" i="15"/>
  <c r="R102" i="15"/>
  <c r="Q101" i="15"/>
  <c r="P98" i="15"/>
  <c r="O97" i="15"/>
  <c r="N96" i="15"/>
  <c r="M92" i="15"/>
  <c r="R89" i="15"/>
  <c r="Q88" i="15"/>
  <c r="P85" i="15"/>
  <c r="O84" i="15"/>
  <c r="N83" i="15"/>
  <c r="M79" i="15"/>
  <c r="R76" i="15"/>
  <c r="Q75" i="15"/>
  <c r="P72" i="15"/>
  <c r="O71" i="15"/>
  <c r="N70" i="15"/>
  <c r="M66" i="15"/>
  <c r="R63" i="15"/>
  <c r="Q62" i="15"/>
  <c r="P59" i="15"/>
  <c r="O58" i="15"/>
  <c r="N57" i="15"/>
  <c r="M53" i="15"/>
  <c r="R50" i="15"/>
  <c r="Q49" i="15"/>
  <c r="P46" i="15"/>
  <c r="O45" i="15"/>
  <c r="N44" i="15"/>
  <c r="M40" i="15"/>
  <c r="R37" i="15"/>
  <c r="Q36" i="15"/>
  <c r="P33" i="15"/>
  <c r="O32" i="15"/>
  <c r="N31" i="15"/>
  <c r="M27" i="15"/>
  <c r="R25" i="15"/>
  <c r="P24" i="15"/>
  <c r="N23" i="15"/>
  <c r="O14" i="15"/>
  <c r="R11" i="15"/>
  <c r="P10" i="15"/>
  <c r="M6" i="15"/>
  <c r="R363" i="15"/>
  <c r="N357" i="15"/>
  <c r="R350" i="15"/>
  <c r="N344" i="15"/>
  <c r="R337" i="15"/>
  <c r="N331" i="15"/>
  <c r="R324" i="15"/>
  <c r="N318" i="15"/>
  <c r="R311" i="15"/>
  <c r="N305" i="15"/>
  <c r="R298" i="15"/>
  <c r="N292" i="15"/>
  <c r="R285" i="15"/>
  <c r="N279" i="15"/>
  <c r="R272" i="15"/>
  <c r="N266" i="15"/>
  <c r="R259" i="15"/>
  <c r="N253" i="15"/>
  <c r="R246" i="15"/>
  <c r="N240" i="15"/>
  <c r="R233" i="15"/>
  <c r="N227" i="15"/>
  <c r="R220" i="15"/>
  <c r="N214" i="15"/>
  <c r="R207" i="15"/>
  <c r="N201" i="15"/>
  <c r="R194" i="15"/>
  <c r="N188" i="15"/>
  <c r="R181" i="15"/>
  <c r="N175" i="15"/>
  <c r="R168" i="15"/>
  <c r="N162" i="15"/>
  <c r="R155" i="15"/>
  <c r="N149" i="15"/>
  <c r="R142" i="15"/>
  <c r="N136" i="15"/>
  <c r="R129" i="15"/>
  <c r="N123" i="15"/>
  <c r="R116" i="15"/>
  <c r="N110" i="15"/>
  <c r="R103" i="15"/>
  <c r="N97" i="15"/>
  <c r="R90" i="15"/>
  <c r="N84" i="15"/>
  <c r="R77" i="15"/>
  <c r="N71" i="15"/>
  <c r="R64" i="15"/>
  <c r="N58" i="15"/>
  <c r="R51" i="15"/>
  <c r="N45" i="15"/>
  <c r="R38" i="15"/>
  <c r="N32" i="15"/>
  <c r="O26" i="15"/>
  <c r="P18" i="15"/>
  <c r="N12" i="15"/>
  <c r="O322" i="15"/>
  <c r="O296" i="15"/>
  <c r="O283" i="15"/>
  <c r="O257" i="15"/>
  <c r="O244" i="15"/>
  <c r="O231" i="15"/>
  <c r="O218" i="15"/>
  <c r="O205" i="15"/>
  <c r="O192" i="15"/>
  <c r="O179" i="15"/>
  <c r="O166" i="15"/>
  <c r="O153" i="15"/>
  <c r="O140" i="15"/>
  <c r="O127" i="15"/>
  <c r="O114" i="15"/>
  <c r="O101" i="15"/>
  <c r="O88" i="15"/>
  <c r="O75" i="15"/>
  <c r="O62" i="15"/>
  <c r="O49" i="15"/>
  <c r="O36" i="15"/>
  <c r="R19" i="15"/>
  <c r="O361" i="15"/>
  <c r="O309" i="15"/>
  <c r="O270" i="15"/>
  <c r="Q364" i="15"/>
  <c r="P363" i="15"/>
  <c r="N361" i="15"/>
  <c r="Q351" i="15"/>
  <c r="P350" i="15"/>
  <c r="N348" i="15"/>
  <c r="Q338" i="15"/>
  <c r="P337" i="15"/>
  <c r="N335" i="15"/>
  <c r="Q325" i="15"/>
  <c r="P324" i="15"/>
  <c r="N322" i="15"/>
  <c r="Q312" i="15"/>
  <c r="P311" i="15"/>
  <c r="N309" i="15"/>
  <c r="Q299" i="15"/>
  <c r="P298" i="15"/>
  <c r="N296" i="15"/>
  <c r="Q286" i="15"/>
  <c r="P285" i="15"/>
  <c r="N283" i="15"/>
  <c r="Q273" i="15"/>
  <c r="P272" i="15"/>
  <c r="N270" i="15"/>
  <c r="Q260" i="15"/>
  <c r="P259" i="15"/>
  <c r="N257" i="15"/>
  <c r="Q247" i="15"/>
  <c r="P246" i="15"/>
  <c r="N244" i="15"/>
  <c r="Q234" i="15"/>
  <c r="P233" i="15"/>
  <c r="N231" i="15"/>
  <c r="Q221" i="15"/>
  <c r="P220" i="15"/>
  <c r="N218" i="15"/>
  <c r="Q208" i="15"/>
  <c r="P207" i="15"/>
  <c r="N205" i="15"/>
  <c r="Q195" i="15"/>
  <c r="P194" i="15"/>
  <c r="N192" i="15"/>
  <c r="Q182" i="15"/>
  <c r="P181" i="15"/>
  <c r="N179" i="15"/>
  <c r="Q169" i="15"/>
  <c r="P168" i="15"/>
  <c r="N166" i="15"/>
  <c r="Q156" i="15"/>
  <c r="P155" i="15"/>
  <c r="N153" i="15"/>
  <c r="Q143" i="15"/>
  <c r="P142" i="15"/>
  <c r="N140" i="15"/>
  <c r="Q130" i="15"/>
  <c r="P129" i="15"/>
  <c r="N127" i="15"/>
  <c r="Q117" i="15"/>
  <c r="P116" i="15"/>
  <c r="N114" i="15"/>
  <c r="Q104" i="15"/>
  <c r="P103" i="15"/>
  <c r="N101" i="15"/>
  <c r="Q91" i="15"/>
  <c r="P90" i="15"/>
  <c r="N88" i="15"/>
  <c r="Q78" i="15"/>
  <c r="P77" i="15"/>
  <c r="N75" i="15"/>
  <c r="Q65" i="15"/>
  <c r="P64" i="15"/>
  <c r="N62" i="15"/>
  <c r="Q52" i="15"/>
  <c r="P51" i="15"/>
  <c r="N49" i="15"/>
  <c r="Q39" i="15"/>
  <c r="P38" i="15"/>
  <c r="N36" i="15"/>
  <c r="Q26" i="15"/>
  <c r="R20" i="15"/>
  <c r="P19" i="15"/>
  <c r="O13" i="15"/>
  <c r="Q12" i="15"/>
  <c r="O348" i="15"/>
  <c r="M361" i="15"/>
  <c r="M322" i="15"/>
  <c r="M309" i="15"/>
  <c r="M296" i="15"/>
  <c r="Q287" i="15"/>
  <c r="M283" i="15"/>
  <c r="Q274" i="15"/>
  <c r="M270" i="15"/>
  <c r="Q261" i="15"/>
  <c r="M257" i="15"/>
  <c r="Q248" i="15"/>
  <c r="M244" i="15"/>
  <c r="Q235" i="15"/>
  <c r="M231" i="15"/>
  <c r="Q222" i="15"/>
  <c r="M218" i="15"/>
  <c r="Q209" i="15"/>
  <c r="M205" i="15"/>
  <c r="Q196" i="15"/>
  <c r="M192" i="15"/>
  <c r="Q183" i="15"/>
  <c r="M179" i="15"/>
  <c r="Q170" i="15"/>
  <c r="M166" i="15"/>
  <c r="Q157" i="15"/>
  <c r="M153" i="15"/>
  <c r="Q144" i="15"/>
  <c r="M140" i="15"/>
  <c r="Q131" i="15"/>
  <c r="M127" i="15"/>
  <c r="Q118" i="15"/>
  <c r="M114" i="15"/>
  <c r="Q105" i="15"/>
  <c r="M101" i="15"/>
  <c r="Q92" i="15"/>
  <c r="M88" i="15"/>
  <c r="Q79" i="15"/>
  <c r="M75" i="15"/>
  <c r="Q66" i="15"/>
  <c r="M62" i="15"/>
  <c r="Q53" i="15"/>
  <c r="M49" i="15"/>
  <c r="Q40" i="15"/>
  <c r="M36" i="15"/>
  <c r="Q27" i="15"/>
  <c r="R6" i="15"/>
  <c r="O335" i="15"/>
  <c r="Q365" i="15"/>
  <c r="Q352" i="15"/>
  <c r="M348" i="15"/>
  <c r="Q339" i="15"/>
  <c r="M335" i="15"/>
  <c r="Q326" i="15"/>
  <c r="Q313" i="15"/>
  <c r="Q300" i="15"/>
  <c r="O364" i="15"/>
  <c r="R357" i="15"/>
  <c r="Q356" i="15"/>
  <c r="O351" i="15"/>
  <c r="R344" i="15"/>
  <c r="Q343" i="15"/>
  <c r="P339" i="15"/>
  <c r="O338" i="15"/>
  <c r="R331" i="15"/>
  <c r="Q330" i="15"/>
  <c r="O325" i="15"/>
  <c r="R318" i="15"/>
  <c r="Q317" i="15"/>
  <c r="P313" i="15"/>
  <c r="O312" i="15"/>
  <c r="R305" i="15"/>
  <c r="Q304" i="15"/>
  <c r="O299" i="15"/>
  <c r="R292" i="15"/>
  <c r="Q291" i="15"/>
  <c r="O286" i="15"/>
  <c r="R279" i="15"/>
  <c r="Q278" i="15"/>
  <c r="P274" i="15"/>
  <c r="O273" i="15"/>
  <c r="R266" i="15"/>
  <c r="Q265" i="15"/>
  <c r="P261" i="15"/>
  <c r="O260" i="15"/>
  <c r="R253" i="15"/>
  <c r="Q252" i="15"/>
  <c r="P248" i="15"/>
  <c r="O247" i="15"/>
  <c r="R240" i="15"/>
  <c r="Q239" i="15"/>
  <c r="P235" i="15"/>
  <c r="O234" i="15"/>
  <c r="R227" i="15"/>
  <c r="Q226" i="15"/>
  <c r="P222" i="15"/>
  <c r="O221" i="15"/>
  <c r="R214" i="15"/>
  <c r="Q213" i="15"/>
  <c r="P209" i="15"/>
  <c r="O208" i="15"/>
  <c r="R201" i="15"/>
  <c r="Q200" i="15"/>
  <c r="P196" i="15"/>
  <c r="O195" i="15"/>
  <c r="R188" i="15"/>
  <c r="Q187" i="15"/>
  <c r="P183" i="15"/>
  <c r="O182" i="15"/>
  <c r="R175" i="15"/>
  <c r="Q174" i="15"/>
  <c r="P170" i="15"/>
  <c r="O169" i="15"/>
  <c r="R162" i="15"/>
  <c r="Q161" i="15"/>
  <c r="P157" i="15"/>
  <c r="O156" i="15"/>
  <c r="R149" i="15"/>
  <c r="Q148" i="15"/>
  <c r="P144" i="15"/>
  <c r="O143" i="15"/>
  <c r="R136" i="15"/>
  <c r="Q135" i="15"/>
  <c r="P131" i="15"/>
  <c r="O130" i="15"/>
  <c r="R123" i="15"/>
  <c r="Q122" i="15"/>
  <c r="P118" i="15"/>
  <c r="O117" i="15"/>
  <c r="R110" i="15"/>
  <c r="Q109" i="15"/>
  <c r="P105" i="15"/>
  <c r="O104" i="15"/>
  <c r="R97" i="15"/>
  <c r="Q96" i="15"/>
  <c r="P92" i="15"/>
  <c r="O91" i="15"/>
  <c r="R84" i="15"/>
  <c r="Q83" i="15"/>
  <c r="P79" i="15"/>
  <c r="O78" i="15"/>
  <c r="R71" i="15"/>
  <c r="Q70" i="15"/>
  <c r="P66" i="15"/>
  <c r="O65" i="15"/>
  <c r="R58" i="15"/>
  <c r="Q57" i="15"/>
  <c r="P53" i="15"/>
  <c r="O52" i="15"/>
  <c r="R45" i="15"/>
  <c r="Q44" i="15"/>
  <c r="P40" i="15"/>
  <c r="O39" i="15"/>
  <c r="R32" i="15"/>
  <c r="Q31" i="15"/>
  <c r="P27" i="15"/>
  <c r="N26" i="15"/>
  <c r="M24" i="15"/>
  <c r="Q23" i="15"/>
  <c r="P20" i="15"/>
  <c r="N19" i="15"/>
  <c r="Q13" i="15"/>
  <c r="O12" i="15"/>
  <c r="R7" i="15"/>
  <c r="P6" i="15"/>
  <c r="Q5" i="15"/>
  <c r="P326" i="15" l="1"/>
  <c r="P352" i="15"/>
  <c r="R44" i="15"/>
  <c r="P65" i="15"/>
  <c r="R91" i="15"/>
  <c r="R195" i="15"/>
  <c r="P244" i="15"/>
  <c r="P91" i="15"/>
  <c r="P104" i="15"/>
  <c r="R78" i="15"/>
  <c r="R182" i="15"/>
  <c r="R286" i="15"/>
  <c r="R13" i="15"/>
  <c r="R23" i="15"/>
  <c r="R70" i="15"/>
  <c r="R83" i="15"/>
  <c r="P130" i="15"/>
  <c r="R65" i="15"/>
  <c r="R169" i="15"/>
  <c r="R273" i="15"/>
  <c r="R109" i="15"/>
  <c r="R122" i="15"/>
  <c r="R52" i="15"/>
  <c r="R156" i="15"/>
  <c r="R260" i="15"/>
  <c r="P195" i="15"/>
  <c r="P208" i="15"/>
  <c r="R287" i="15"/>
  <c r="P287" i="15"/>
  <c r="R39" i="15"/>
  <c r="R143" i="15"/>
  <c r="R247" i="15"/>
  <c r="R174" i="15"/>
  <c r="R187" i="15"/>
  <c r="P234" i="15"/>
  <c r="R26" i="15"/>
  <c r="R130" i="15"/>
  <c r="R234" i="15"/>
  <c r="P39" i="15"/>
  <c r="R213" i="15"/>
  <c r="R117" i="15"/>
  <c r="R221" i="15"/>
  <c r="P296" i="15"/>
  <c r="R5" i="15"/>
  <c r="P5" i="15"/>
  <c r="R317" i="15"/>
  <c r="P335" i="15"/>
  <c r="R104" i="15"/>
  <c r="R208" i="15"/>
  <c r="R304" i="15"/>
  <c r="P325" i="15"/>
  <c r="R326" i="15"/>
  <c r="R365" i="15"/>
  <c r="R299" i="15"/>
  <c r="R312" i="15"/>
  <c r="R325" i="15"/>
  <c r="P257" i="15"/>
  <c r="P32" i="15"/>
  <c r="R62" i="15"/>
  <c r="P136" i="15"/>
  <c r="R166" i="15"/>
  <c r="P240" i="15"/>
  <c r="R270" i="15"/>
  <c r="R10" i="15"/>
  <c r="R33" i="15"/>
  <c r="R46" i="15"/>
  <c r="R59" i="15"/>
  <c r="R72" i="15"/>
  <c r="R85" i="15"/>
  <c r="R98" i="15"/>
  <c r="R111" i="15"/>
  <c r="R124" i="15"/>
  <c r="R137" i="15"/>
  <c r="R150" i="15"/>
  <c r="R163" i="15"/>
  <c r="R176" i="15"/>
  <c r="R189" i="15"/>
  <c r="R202" i="15"/>
  <c r="R215" i="15"/>
  <c r="R228" i="15"/>
  <c r="R241" i="15"/>
  <c r="R254" i="15"/>
  <c r="R267" i="15"/>
  <c r="R280" i="15"/>
  <c r="R293" i="15"/>
  <c r="R306" i="15"/>
  <c r="R319" i="15"/>
  <c r="R332" i="15"/>
  <c r="R345" i="15"/>
  <c r="R358" i="15"/>
  <c r="P71" i="15"/>
  <c r="R101" i="15"/>
  <c r="P175" i="15"/>
  <c r="R205" i="15"/>
  <c r="P279" i="15"/>
  <c r="R309" i="15"/>
  <c r="R348" i="15"/>
  <c r="P357" i="15"/>
  <c r="R96" i="15"/>
  <c r="P117" i="15"/>
  <c r="R200" i="15"/>
  <c r="P221" i="15"/>
  <c r="R330" i="15"/>
  <c r="P351" i="15"/>
  <c r="R300" i="15"/>
  <c r="P361" i="15"/>
  <c r="R36" i="15"/>
  <c r="P110" i="15"/>
  <c r="R140" i="15"/>
  <c r="P214" i="15"/>
  <c r="R244" i="15"/>
  <c r="P318" i="15"/>
  <c r="P338" i="15"/>
  <c r="R27" i="15"/>
  <c r="R40" i="15"/>
  <c r="R53" i="15"/>
  <c r="R66" i="15"/>
  <c r="R79" i="15"/>
  <c r="R92" i="15"/>
  <c r="R105" i="15"/>
  <c r="R118" i="15"/>
  <c r="R131" i="15"/>
  <c r="R144" i="15"/>
  <c r="R157" i="15"/>
  <c r="R170" i="15"/>
  <c r="R183" i="15"/>
  <c r="R196" i="15"/>
  <c r="R209" i="15"/>
  <c r="R222" i="15"/>
  <c r="R235" i="15"/>
  <c r="R248" i="15"/>
  <c r="P309" i="15"/>
  <c r="P45" i="15"/>
  <c r="R75" i="15"/>
  <c r="P149" i="15"/>
  <c r="R179" i="15"/>
  <c r="P253" i="15"/>
  <c r="R283" i="15"/>
  <c r="R361" i="15"/>
  <c r="P23" i="15"/>
  <c r="P143" i="15"/>
  <c r="R226" i="15"/>
  <c r="P247" i="15"/>
  <c r="R356" i="15"/>
  <c r="R274" i="15"/>
  <c r="P348" i="15"/>
  <c r="R364" i="15"/>
  <c r="P322" i="15"/>
  <c r="P84" i="15"/>
  <c r="R114" i="15"/>
  <c r="P188" i="15"/>
  <c r="R218" i="15"/>
  <c r="P292" i="15"/>
  <c r="R322" i="15"/>
  <c r="R14" i="15"/>
  <c r="R31" i="15"/>
  <c r="P52" i="15"/>
  <c r="R135" i="15"/>
  <c r="P156" i="15"/>
  <c r="R239" i="15"/>
  <c r="P260" i="15"/>
  <c r="P273" i="15"/>
  <c r="P286" i="15"/>
  <c r="R343" i="15"/>
  <c r="P364" i="15"/>
  <c r="R313" i="15"/>
  <c r="R12" i="15"/>
  <c r="R351" i="15"/>
  <c r="P270" i="15"/>
  <c r="R49" i="15"/>
  <c r="P123" i="15"/>
  <c r="R153" i="15"/>
  <c r="P227" i="15"/>
  <c r="R257" i="15"/>
  <c r="P331" i="15"/>
  <c r="R18" i="15"/>
  <c r="R148" i="15"/>
  <c r="P169" i="15"/>
  <c r="R252" i="15"/>
  <c r="P299" i="15"/>
  <c r="P365" i="15"/>
  <c r="R339" i="15"/>
  <c r="R261" i="15"/>
  <c r="P13" i="15"/>
  <c r="P36" i="15"/>
  <c r="P49" i="15"/>
  <c r="P62" i="15"/>
  <c r="P75" i="15"/>
  <c r="P88" i="15"/>
  <c r="P101" i="15"/>
  <c r="P114" i="15"/>
  <c r="P127" i="15"/>
  <c r="P140" i="15"/>
  <c r="P153" i="15"/>
  <c r="P166" i="15"/>
  <c r="P179" i="15"/>
  <c r="P192" i="15"/>
  <c r="P205" i="15"/>
  <c r="P218" i="15"/>
  <c r="P231" i="15"/>
  <c r="P26" i="15"/>
  <c r="P14" i="15"/>
  <c r="P58" i="15"/>
  <c r="R88" i="15"/>
  <c r="P162" i="15"/>
  <c r="R192" i="15"/>
  <c r="P266" i="15"/>
  <c r="R296" i="15"/>
  <c r="P12" i="15"/>
  <c r="R57" i="15"/>
  <c r="P78" i="15"/>
  <c r="R161" i="15"/>
  <c r="P182" i="15"/>
  <c r="R265" i="15"/>
  <c r="R278" i="15"/>
  <c r="R291" i="15"/>
  <c r="P300" i="15"/>
  <c r="P312" i="15"/>
  <c r="R352" i="15"/>
  <c r="R338" i="15"/>
  <c r="P283" i="15"/>
  <c r="P97" i="15"/>
  <c r="R127" i="15"/>
  <c r="P201" i="15"/>
  <c r="R231" i="15"/>
  <c r="P305" i="15"/>
  <c r="R335" i="15"/>
  <c r="P344" i="15"/>
  <c r="P31" i="15"/>
  <c r="P44" i="15"/>
  <c r="P57" i="15"/>
  <c r="P70" i="15"/>
  <c r="P83" i="15"/>
  <c r="P96" i="15"/>
  <c r="P109" i="15"/>
  <c r="P122" i="15"/>
  <c r="P135" i="15"/>
  <c r="P148" i="15"/>
  <c r="P161" i="15"/>
  <c r="P174" i="15"/>
  <c r="P187" i="15"/>
  <c r="P200" i="15"/>
  <c r="P213" i="15"/>
  <c r="P226" i="15"/>
  <c r="P239" i="15"/>
  <c r="P252" i="15"/>
  <c r="P265" i="15"/>
  <c r="P278" i="15"/>
  <c r="P291" i="15"/>
  <c r="P304" i="15"/>
  <c r="P317" i="15"/>
  <c r="P330" i="15"/>
  <c r="P343" i="15"/>
  <c r="P356" i="15"/>
  <c r="N114" i="8" l="1"/>
  <c r="S114" i="8"/>
  <c r="P114" i="8"/>
  <c r="O114" i="8"/>
  <c r="O115" i="8"/>
  <c r="R144" i="8"/>
  <c r="Q144" i="8"/>
  <c r="P115" i="8"/>
  <c r="R143" i="8"/>
  <c r="P144" i="8"/>
  <c r="O143" i="8"/>
  <c r="M114" i="8"/>
  <c r="S115" i="8"/>
  <c r="N115" i="8"/>
  <c r="N143" i="8"/>
  <c r="M115" i="8"/>
  <c r="P116" i="8"/>
  <c r="R114" i="8"/>
  <c r="S144" i="8"/>
  <c r="O144" i="8"/>
  <c r="Q116" i="8"/>
  <c r="R115" i="8"/>
  <c r="Q143" i="8"/>
  <c r="R364" i="8"/>
  <c r="Q364" i="8"/>
  <c r="S364" i="8"/>
  <c r="M364" i="8"/>
  <c r="N364" i="8"/>
  <c r="P364" i="8"/>
  <c r="O364" i="8"/>
  <c r="P143" i="8"/>
  <c r="N144" i="8"/>
  <c r="M144" i="8"/>
  <c r="O116" i="8"/>
  <c r="R116" i="8"/>
  <c r="Q115" i="8"/>
  <c r="S116" i="8"/>
  <c r="M143" i="8"/>
  <c r="S143" i="8"/>
  <c r="N116" i="8"/>
  <c r="Q114" i="8"/>
  <c r="M116" i="8"/>
</calcChain>
</file>

<file path=xl/comments1.xml><?xml version="1.0" encoding="utf-8"?>
<comments xmlns="http://schemas.openxmlformats.org/spreadsheetml/2006/main">
  <authors>
    <author>Cerny</author>
  </authors>
  <commentLis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Cerny:
Aggregated data for "Fossil fuels" from ENTSO-E SOAF are distributed according to the shares of coal/gas/oil from 2014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Cerny:
Aggregated data for "Fossil fuels" from ENTSO-E SOAF are distributed according to the shares of coal/gas/oil from 2014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
</t>
        </r>
        <r>
          <rPr>
            <sz val="9"/>
            <color indexed="81"/>
            <rFont val="Tahoma"/>
            <family val="2"/>
            <charset val="238"/>
          </rPr>
          <t>Data7 instead of Data8 (Data8 report only from 2017 on)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Data15 (Data15 are empty, no detailed data for solar PV utility X residential for BG)</t>
        </r>
      </text>
    </comment>
    <comment ref="E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1MW) versus residential (original data for 2012, the rest is derived keeping fixed share)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Data14 and Data16 (Data13, Data14 and Data16 are empty, no detailed data for solar PV utility X residential for BG)</t>
        </r>
      </text>
    </comment>
    <comment ref="E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1MW) versus residential (original data for 2012, the rest is derived keeping fixed share)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CY)</t>
        </r>
      </text>
    </comment>
    <comment ref="E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+/- 1MW) versus residential (original data for 2019, the rest is derived keeping fixed share)</t>
        </r>
      </text>
    </comment>
    <comment ref="D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CY)</t>
        </r>
      </text>
    </comment>
    <comment ref="E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utility (above +/- 1MW) versus residential (original data for 2019, the rest is derived keeping fixed share)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6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DK)</t>
        </r>
      </text>
    </comment>
    <comment ref="E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+/- 1MW) versus residential (original data for plants built until 2016, the rest is derived keeping fixed share)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DK)</t>
        </r>
      </text>
    </comment>
    <comment ref="E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+/- 1MW) versus residential (original data for plants built until 2016, the rest is derived keeping fixed share)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2011-2015 reconstructed from Data12 based detailed data for solar PV utility X residential from 2016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2011-2015 reconstructed from Data12 based detailed data for solar PV utility X residential from 2016</t>
        </r>
      </text>
    </comment>
    <comment ref="E1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According to this source, only residential (&lt;1MW) solar PV installations in Finland exist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FI)</t>
        </r>
      </text>
    </comment>
    <comment ref="E1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According to this source, only residential (&lt;1MW) solar PV installations in Finland exist</t>
        </r>
      </text>
    </comment>
    <comment ref="D1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Data7 instead of Data8, no detailed data for wind onshore X offshore for FR. There were also very likely no offshore wind farms in FR until 2020 (https://cms.law/en/int/expert-guides/cms-expert-guide-to-offshore-wind-in-northern-europe/france)</t>
        </r>
      </text>
    </comment>
    <comment ref="D14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Data7 instead until 2010 (no detailed data for solar PV utility X residential for FR until 2011). Share taken as a proportion from the values in 2011.</t>
        </r>
      </text>
    </comment>
    <comment ref="D14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Data7 instead until 2010 (no detailed data for solar PV utility X residential for FR until 2011). Share taken as a proportion from the values in 2011.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GR until 2017). Share taken as a proportion from the values in 2017.</t>
        </r>
      </text>
    </comment>
    <comment ref="D1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GR until 2017). Share taken as a proportion from the values in 2017.</t>
        </r>
      </text>
    </comment>
    <comment ref="D1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data for electricity generation and the assumed CUF ratio from CUF_projections for 2015. (original data were missing for 2011-2014)</t>
        </r>
      </text>
    </comment>
    <comment ref="D2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LT until 2017). Share taken as a proportion from the values in 2017.</t>
        </r>
      </text>
    </comment>
    <comment ref="D2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LT until 2017). Share taken as a proportion from the values in 2017.</t>
        </r>
      </text>
    </comment>
    <comment ref="D2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LU).</t>
        </r>
      </text>
    </comment>
    <comment ref="D2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One oil (until 2017) power plant, rebuilt into a gas power plant in 2017 of overall 537,8 MW capacity</t>
        </r>
      </text>
    </comment>
    <comment ref="D2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One oil (until 2017) power plant, rebuilt into a gas power plant in 2017 of overall 537,8 MW capacity</t>
        </r>
      </text>
    </comment>
    <comment ref="D2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One oil (until 2017) power plant, rebuilt into a gas power plant in 2017 of overall 537,8 MW capacity</t>
        </r>
      </text>
    </comment>
    <comment ref="D2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NL).</t>
        </r>
      </text>
    </comment>
    <comment ref="E2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500 kW in this case!) versus residential (original share for 2017, the rest is derived keeping fixed share using data from EUROSTAT Data12)</t>
        </r>
      </text>
    </comment>
    <comment ref="D2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NL).</t>
        </r>
      </text>
    </comment>
    <comment ref="E2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(below 500 kW in this case!) versus residential (original share for 2017, the rest is derived keeping fixed share using data from EUROSTAT Data12)</t>
        </r>
      </text>
    </comment>
    <comment ref="D30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Data7 instead of Data8 until 2016, no detailed data for wind onshore X offshore for RO until 2017</t>
        </r>
      </text>
    </comment>
    <comment ref="D30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2017 (no detailed data for solar PV utility X residential for RO until 2018).</t>
        </r>
      </text>
    </comment>
    <comment ref="D3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SE until 2017). Share taken as a proportion from the values in 2017.</t>
        </r>
      </text>
    </comment>
    <comment ref="D3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SE until 2017). Share taken as a proportion from the values in 2017.</t>
        </r>
      </text>
    </comment>
    <comment ref="D3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Data7 instead of Data8 until 2016, no detailed data for wind onshore X offshore for SI until 2017</t>
        </r>
      </text>
    </comment>
    <comment ref="D3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SI until 2017). Share taken as a proportion from the values in 2017.</t>
        </r>
      </text>
    </comment>
    <comment ref="D3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SK).</t>
        </r>
      </text>
    </comment>
    <comment ref="E3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1 MW) versus residential (original share for 2016, the rest is derived keeping fixed share using data from EUROSTAT Data12)</t>
        </r>
      </text>
    </comment>
    <comment ref="D3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SK).</t>
        </r>
      </text>
    </comment>
    <comment ref="E3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residential (below 1 MW) versus utility (original share for 2016, the rest is derived keeping fixed share using data from EUROSTAT Data12)</t>
        </r>
      </text>
    </comment>
    <comment ref="D36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2011 (no detailed data for solar PV utility X residential for GB until 2012). Share taken as a proportion from the values in 2012.</t>
        </r>
      </text>
    </comment>
    <comment ref="D3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2011 (no detailed data for solar PV utility X residential for GB until 2012). Share taken as a proportion from the values in 2012.</t>
        </r>
      </text>
    </comment>
  </commentList>
</comments>
</file>

<file path=xl/comments2.xml><?xml version="1.0" encoding="utf-8"?>
<comments xmlns="http://schemas.openxmlformats.org/spreadsheetml/2006/main">
  <authors>
    <author>Cerny</author>
  </authors>
  <commentLis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https://ec.europa.eu/eurostat/statistics-explained/index.php/Glossary:Fossil_fuel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of Data15 (Data15 are empty, no detailed data for solar PV utility X residential for CY)</t>
        </r>
      </text>
    </comment>
    <comment ref="E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utility (above +/- 1MW) versus residential (original data for 2019, the rest is derived keeping fixed share)</t>
        </r>
      </text>
    </comment>
    <comment ref="D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of Data15 (Data15 are empty, no detailed data for solar PV utility X residential for CY)</t>
        </r>
      </text>
    </comment>
    <comment ref="E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utility (above +/- 1MW) versus residential (original data for 2019, the rest is derived keeping fixed share)</t>
        </r>
      </text>
    </comment>
    <comment ref="B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6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8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10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1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1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until 2014 (no detailed data for solar PV utility X residential for HR until 2015)</t>
        </r>
      </text>
    </comment>
    <comment ref="B1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8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until 2013 (Data13, 14, 16 are empty, no detailed data for solar PV utility X residential for HU until 2014)</t>
        </r>
      </text>
    </comment>
    <comment ref="B18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1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1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2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(Data13, 14, 16 are empty, no detailed data for solar PV utility X residential for LU)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5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2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2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27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3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0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30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Data15 until 2017 (no detailed data for solar PV utility X residential for RO until 2018)</t>
        </r>
      </text>
    </comment>
    <comment ref="B3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3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3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until 2016 (no detailed data for solar PV utility X residential for SI until 2017)</t>
        </r>
      </text>
    </comment>
    <comment ref="B34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3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3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6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 reconstructed from Data12 based detailed data for solar PV utility X residential from 2012</t>
        </r>
      </text>
    </comment>
    <comment ref="D3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 reconstructed from Data12 based detailed data for solar PV utility X residential from 2012</t>
        </r>
      </text>
    </comment>
  </commentList>
</comments>
</file>

<file path=xl/comments3.xml><?xml version="1.0" encoding="utf-8"?>
<comments xmlns="http://schemas.openxmlformats.org/spreadsheetml/2006/main">
  <authors>
    <author>Cerny</author>
  </authors>
  <commentLis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One of the lower values taken from those given since it corresponds better to the other estimates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Lower value taken from the two given since it corresponds better to the other estimates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Higher value taken from the two given since it corresponds better to the other estimates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</commentList>
</comments>
</file>

<file path=xl/comments4.xml><?xml version="1.0" encoding="utf-8"?>
<comments xmlns="http://schemas.openxmlformats.org/spreadsheetml/2006/main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Coal also contains broader "solids" according to the EU Reference Scenario 2016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In MW for each year including replacements of old capital according to the assumed lifespan of the power plants for each source (each year 1 over the total lifespan added)</t>
        </r>
      </text>
    </comment>
    <comment ref="Q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Greece</t>
        </r>
      </text>
    </comment>
    <comment ref="M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D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production from solar PV)</t>
        </r>
      </text>
    </comment>
    <comment ref="M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production from solar PV)</t>
        </r>
      </text>
    </comment>
    <comment ref="M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1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1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O2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</t>
        </r>
      </text>
    </comment>
    <comment ref="M2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2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2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2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2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R2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R2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P27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3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</commentList>
</comments>
</file>

<file path=xl/comments5.xml><?xml version="1.0" encoding="utf-8"?>
<comments xmlns="http://schemas.openxmlformats.org/spreadsheetml/2006/main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Coal also contains broader "solids" according to the EU Reference Scenario 2016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The original starting point for the Stanford scenario is 2012 and IEA data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The original starting point for the Stanford scenario is 2012 and IEA data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In MW for each year including replacements of old capital according to the assumed lifespan of the power plants for each source (each year 1 over the total lifespan added)</t>
        </r>
      </text>
    </comment>
    <comment ref="M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3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4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5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5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7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9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Discrepancy between the EUROSTAT data and the EU Reference Scenario 2016</t>
        </r>
      </text>
    </comment>
    <comment ref="M9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</t>
        </r>
      </text>
    </comment>
    <comment ref="M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10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11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1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M1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1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1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15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5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16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1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20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20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Denmark</t>
        </r>
      </text>
    </comment>
    <comment ref="M2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D2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Discrepancy between the EUROSTAT data and the EU Reference Scenario 2016, EUROSTAT data correspond better to other official sources (https://statistiques.public.lu/stat/TableViewer/tableView.aspx?ReportId=12762&amp;IF_Language=eng&amp;MainTheme=1&amp;FldrName=4&amp;RFPath=54)</t>
        </r>
      </text>
    </comment>
    <comment ref="D2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Discrepancy between the EUROSTAT data and the EU Reference Scenario 2016, EUROSTAT data correspond better to other official sources (https://data.csb.gov.lv/pxweb/en/vide/vide__energetika__isterm/EN010m.px/)</t>
        </r>
      </text>
    </comment>
    <comment ref="M24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Denmark</t>
        </r>
      </text>
    </comment>
    <comment ref="M2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4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25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26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7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8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M2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8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29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0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3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Bulgaria</t>
        </r>
      </text>
    </comment>
    <comment ref="M3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1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3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33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3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</commentList>
</comments>
</file>

<file path=xl/sharedStrings.xml><?xml version="1.0" encoding="utf-8"?>
<sst xmlns="http://schemas.openxmlformats.org/spreadsheetml/2006/main" count="7385" uniqueCount="196">
  <si>
    <t>SK</t>
  </si>
  <si>
    <t>SI</t>
  </si>
  <si>
    <t>SE</t>
  </si>
  <si>
    <t>RO</t>
  </si>
  <si>
    <t>PT</t>
  </si>
  <si>
    <t>PL</t>
  </si>
  <si>
    <t>NL</t>
  </si>
  <si>
    <t>MT</t>
  </si>
  <si>
    <t>LV</t>
  </si>
  <si>
    <t>LU</t>
  </si>
  <si>
    <t>LT</t>
  </si>
  <si>
    <t>IT</t>
  </si>
  <si>
    <t>IE</t>
  </si>
  <si>
    <t>HU</t>
  </si>
  <si>
    <t>HR</t>
  </si>
  <si>
    <t>FR</t>
  </si>
  <si>
    <t>FI</t>
  </si>
  <si>
    <t>ES</t>
  </si>
  <si>
    <t>EE</t>
  </si>
  <si>
    <t>DK</t>
  </si>
  <si>
    <t>DE</t>
  </si>
  <si>
    <t>CZ</t>
  </si>
  <si>
    <t>CY</t>
  </si>
  <si>
    <t>BG</t>
  </si>
  <si>
    <t>BE</t>
  </si>
  <si>
    <t>AT</t>
  </si>
  <si>
    <t>Country.Code</t>
  </si>
  <si>
    <t>Industry.Name</t>
  </si>
  <si>
    <t>Industry.Code</t>
  </si>
  <si>
    <t>Production of electricity by coal</t>
  </si>
  <si>
    <t>i40.11.a</t>
  </si>
  <si>
    <t>Production of electricity by gas</t>
  </si>
  <si>
    <t>i40.11.b</t>
  </si>
  <si>
    <t>Production of electricity by nuclear</t>
  </si>
  <si>
    <t>i40.11.c</t>
  </si>
  <si>
    <t>Production of electricity by hydro</t>
  </si>
  <si>
    <t>i40.11.d</t>
  </si>
  <si>
    <t>Production of electricity by petroleum and other oil derivatives</t>
  </si>
  <si>
    <t>i40.11.f</t>
  </si>
  <si>
    <t>Production of electricity by biomass and waste</t>
  </si>
  <si>
    <t>i40.11.g</t>
  </si>
  <si>
    <t>Production of electricity by solar thermal</t>
  </si>
  <si>
    <t>i40.11.i</t>
  </si>
  <si>
    <t>Production of electricity by tide, wave, ocean</t>
  </si>
  <si>
    <t>i40.11.j</t>
  </si>
  <si>
    <t>Production of electricity by Geothermal</t>
  </si>
  <si>
    <t>i40.11.k</t>
  </si>
  <si>
    <t>GR</t>
  </si>
  <si>
    <t>GB</t>
  </si>
  <si>
    <t>gen2014</t>
  </si>
  <si>
    <t>gen2015</t>
  </si>
  <si>
    <t>gen2020</t>
  </si>
  <si>
    <t>gen2025</t>
  </si>
  <si>
    <t>gen2030</t>
  </si>
  <si>
    <t>gen2035</t>
  </si>
  <si>
    <t>gen2040</t>
  </si>
  <si>
    <t>gen2045</t>
  </si>
  <si>
    <t>gen2050</t>
  </si>
  <si>
    <t>inst2014</t>
  </si>
  <si>
    <t>inst2015</t>
  </si>
  <si>
    <t>inst2016</t>
  </si>
  <si>
    <t>inst2017</t>
  </si>
  <si>
    <t>inst2018</t>
  </si>
  <si>
    <t>inst2012</t>
  </si>
  <si>
    <t>inst2013</t>
  </si>
  <si>
    <t>gen2016</t>
  </si>
  <si>
    <t>gen2017</t>
  </si>
  <si>
    <t>gen2018</t>
  </si>
  <si>
    <t>gen2011</t>
  </si>
  <si>
    <t>gen2012</t>
  </si>
  <si>
    <t>gen2013</t>
  </si>
  <si>
    <t>EUROSTAT nrg_inf_epc</t>
  </si>
  <si>
    <t>EUROSTAT nrg_inf_epcrw</t>
  </si>
  <si>
    <t>Unit</t>
  </si>
  <si>
    <t>Net maximum electrical capacity (MW)</t>
  </si>
  <si>
    <t>Installed capacity in MW</t>
  </si>
  <si>
    <t>MW</t>
  </si>
  <si>
    <t>Gross electricity production (GWh)</t>
  </si>
  <si>
    <t>Production of electricity by wind offshore</t>
  </si>
  <si>
    <t>Production of electricity by wind onshore</t>
  </si>
  <si>
    <t>Production of electricity by solar photovoltaic utility</t>
  </si>
  <si>
    <t>Production of electricity by solar photovoltaic residential</t>
  </si>
  <si>
    <t>EUROSTAT nrg_ind_pehnf</t>
  </si>
  <si>
    <t>i40.11.e.1</t>
  </si>
  <si>
    <t>i40.11.e.2</t>
  </si>
  <si>
    <t>i40.11.h.1</t>
  </si>
  <si>
    <t>i40.11.h.2</t>
  </si>
  <si>
    <t>Reference.1</t>
  </si>
  <si>
    <t>Reference.2</t>
  </si>
  <si>
    <t>Reference.3</t>
  </si>
  <si>
    <t>cap2011</t>
  </si>
  <si>
    <t>cap2012</t>
  </si>
  <si>
    <t>cap2013</t>
  </si>
  <si>
    <t>cap2014</t>
  </si>
  <si>
    <t>cap2015</t>
  </si>
  <si>
    <t>cap2016</t>
  </si>
  <si>
    <t>cap2017</t>
  </si>
  <si>
    <t>cap2018</t>
  </si>
  <si>
    <t>https://www.cera.org.cy/Templates/00001/data/hlektrismos/ape/ape-statistika.pdf</t>
  </si>
  <si>
    <t>www.energy- community.org/dam/jcr:94441bcd-fcfb-4d65-8f43- cfaf649894bd/WSRES032016_BPVA.pdf</t>
  </si>
  <si>
    <t>Reference</t>
  </si>
  <si>
    <t>Note</t>
  </si>
  <si>
    <t>https://setis.ec.europa.eu/system/files/ETRI_2014.pdf</t>
  </si>
  <si>
    <t>https://openei.org/apps/TCDB/#blank</t>
  </si>
  <si>
    <t>https://www.oecd-ilibrary.org/energy/world-energy-outlook-2020_557a761b-en</t>
  </si>
  <si>
    <t>p.41</t>
  </si>
  <si>
    <t>p.40</t>
  </si>
  <si>
    <t>p.44</t>
  </si>
  <si>
    <t>p.58</t>
  </si>
  <si>
    <t>p.24</t>
  </si>
  <si>
    <t>p.14</t>
  </si>
  <si>
    <t>p.16</t>
  </si>
  <si>
    <t>p.70</t>
  </si>
  <si>
    <t>p.19-20</t>
  </si>
  <si>
    <t>p.21</t>
  </si>
  <si>
    <t>p.22</t>
  </si>
  <si>
    <t>p.29</t>
  </si>
  <si>
    <t>p.418-419</t>
  </si>
  <si>
    <t>p.33</t>
  </si>
  <si>
    <t>Various sources, see notes in the OPENEI capacity factors file</t>
  </si>
  <si>
    <t>CUF2015</t>
  </si>
  <si>
    <t>CUF2020</t>
  </si>
  <si>
    <t>CUF2025</t>
  </si>
  <si>
    <t>CUF2030</t>
  </si>
  <si>
    <t>CUF2035</t>
  </si>
  <si>
    <t>CUF2040</t>
  </si>
  <si>
    <t>CUF2045</t>
  </si>
  <si>
    <t>CUF2050</t>
  </si>
  <si>
    <t>gen2019</t>
  </si>
  <si>
    <t>cap2019</t>
  </si>
  <si>
    <t>inst2019</t>
  </si>
  <si>
    <t>ENTSO-E Transparency Platform (2018-2019) https://transparency.entsoe.eu/generation/r2/installedGenerationCapacityAggregation/show</t>
  </si>
  <si>
    <t>ENTSO-E Power Statistics from open-power-system-data (2014-2018) https://www.entsoe.eu/data/power-stats/net-gen-capacity/, https://data.open-power-system-data.org/national_generation_capacity/2020-10-01</t>
  </si>
  <si>
    <t>ENTSO-E Transparency Platform (2015-2019) https://transparency.entsoe.eu/generation/r2/installedGenerationCapacityAggregation/show</t>
  </si>
  <si>
    <t>ENTSO-E SOAF 2011 projection from open-power-system-data (2011-2015) https://www.entsoe.eu/outlooks/midterm/previous-maf-versions/, https://data.open-power-system-data.org/national_generation_capacity/2020-10-01</t>
  </si>
  <si>
    <t>https://data.open-power-system-data.org/renewable_power_plants/</t>
  </si>
  <si>
    <t>https://iea-pvps.org/wp-content/uploads/2020/01/NSR_Finland_2018.pdf</t>
  </si>
  <si>
    <t>https://countryeconomy.com/energy-and-environmen/electricity-generation/malta</t>
  </si>
  <si>
    <t>https://www.enemalta.com.mt/about-us/delimara-power-station/</t>
  </si>
  <si>
    <t>https://www.pvp4grid.eu/wp-content/uploads/2018/12/D2.1_Existing-future-prosumer-concepts_PVP4G-1.pdf</t>
  </si>
  <si>
    <t>https://www.pv-magazine.com/2017/03/21/pv-in-slovakia-is-kept-alive-by-residential-segment/</t>
  </si>
  <si>
    <t>histCUF2015</t>
  </si>
  <si>
    <t>mixCUF2015</t>
  </si>
  <si>
    <t>proCUF2015</t>
  </si>
  <si>
    <t>CUF2011</t>
  </si>
  <si>
    <t>CUF2012</t>
  </si>
  <si>
    <t>CUF2013</t>
  </si>
  <si>
    <t>CUF2014</t>
  </si>
  <si>
    <t>CUF2016</t>
  </si>
  <si>
    <t>CUF2017</t>
  </si>
  <si>
    <t>CUF2018</t>
  </si>
  <si>
    <t>CUF2019</t>
  </si>
  <si>
    <t>histCUF2020</t>
  </si>
  <si>
    <t>histCUF2025</t>
  </si>
  <si>
    <t>histCUF2030</t>
  </si>
  <si>
    <t>histCUF2035</t>
  </si>
  <si>
    <t>histCUF2040</t>
  </si>
  <si>
    <t>histCUF2045</t>
  </si>
  <si>
    <t>histCUF2050</t>
  </si>
  <si>
    <t>mixCUF2020</t>
  </si>
  <si>
    <t>mixCUF2025</t>
  </si>
  <si>
    <t>mixCUF2030</t>
  </si>
  <si>
    <t>mixCUF2035</t>
  </si>
  <si>
    <t>mixCUF2040</t>
  </si>
  <si>
    <t>mixCUF2045</t>
  </si>
  <si>
    <t>mixCUF2050</t>
  </si>
  <si>
    <t>proCUF2020</t>
  </si>
  <si>
    <t>proCUF2025</t>
  </si>
  <si>
    <t>proCUF2030</t>
  </si>
  <si>
    <t>proCUF2035</t>
  </si>
  <si>
    <t>proCUF2040</t>
  </si>
  <si>
    <t>proCUF2045</t>
  </si>
  <si>
    <t>proCUF2050</t>
  </si>
  <si>
    <t>cap2020</t>
  </si>
  <si>
    <t>cap2025</t>
  </si>
  <si>
    <t>cap2030</t>
  </si>
  <si>
    <t>cap2035</t>
  </si>
  <si>
    <t>cap2040</t>
  </si>
  <si>
    <t>cap2045</t>
  </si>
  <si>
    <t>cap2050</t>
  </si>
  <si>
    <t>inst2020</t>
  </si>
  <si>
    <t>inst2025</t>
  </si>
  <si>
    <t>inst2030</t>
  </si>
  <si>
    <t>inst2035</t>
  </si>
  <si>
    <t>inst2040</t>
  </si>
  <si>
    <t>inst2045</t>
  </si>
  <si>
    <t>inst2050</t>
  </si>
  <si>
    <t>X2015</t>
  </si>
  <si>
    <t>X2020</t>
  </si>
  <si>
    <t>X2025</t>
  </si>
  <si>
    <t>X2030</t>
  </si>
  <si>
    <t>X2035</t>
  </si>
  <si>
    <t>X2040</t>
  </si>
  <si>
    <t>X2045</t>
  </si>
  <si>
    <t>X2050</t>
  </si>
  <si>
    <t>EUROSTAT nrg_bal_peh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</si>
</sst>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_ ;[Red]\-#,##0.0\ "/>
    <numFmt numFmtId="165" formatCode="#,##0.00_ ;[Red]\-#,##0.00\ "/>
  </numFmts>
  <fonts count="9" x14ac:knownFonts="1">
    <font>
      <sz val="11"/>
      <name val="Arial"/>
      <charset val="238"/>
    </font>
    <font>
      <sz val="11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9"/>
      <color indexed="81"/>
      <name val="Tahoma"/>
      <family val="2"/>
      <charset val="238"/>
    </font>
    <font>
      <sz val="9"/>
      <color indexed="81"/>
      <name val="Tahoma"/>
      <family val="2"/>
      <charset val="238"/>
    </font>
    <font>
      <sz val="10"/>
      <name val="Arial"/>
      <family val="2"/>
      <charset val="1"/>
    </font>
    <font>
      <u/>
      <sz val="11"/>
      <color theme="1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7" fillId="0" borderId="0"/>
    <xf numFmtId="0" fontId="8" fillId="0" borderId="0" applyNumberFormat="0" applyFill="0" applyBorder="0" applyAlignment="0" applyProtection="0"/>
  </cellStyleXfs>
  <cellXfs count="41">
    <xf numFmtId="0" fontId="0" fillId="0" borderId="0" xfId="0"/>
    <xf numFmtId="0" fontId="3" fillId="0" borderId="0" xfId="0" applyFont="1"/>
    <xf numFmtId="0" fontId="4" fillId="0" borderId="0" xfId="0" applyNumberFormat="1" applyFont="1" applyFill="1" applyBorder="1" applyAlignment="1"/>
    <xf numFmtId="0" fontId="3" fillId="0" borderId="0" xfId="0" applyFont="1" applyFill="1"/>
    <xf numFmtId="0" fontId="2" fillId="0" borderId="0" xfId="0" applyFont="1" applyFill="1"/>
    <xf numFmtId="2" fontId="3" fillId="0" borderId="0" xfId="1" applyNumberFormat="1" applyFont="1" applyFill="1"/>
    <xf numFmtId="0" fontId="0" fillId="0" borderId="0" xfId="0" applyFill="1"/>
    <xf numFmtId="0" fontId="0" fillId="0" borderId="0" xfId="0"/>
    <xf numFmtId="164" fontId="3" fillId="0" borderId="0" xfId="1" applyNumberFormat="1" applyFont="1" applyFill="1" applyBorder="1"/>
    <xf numFmtId="0" fontId="3" fillId="3" borderId="0" xfId="0" applyFont="1" applyFill="1"/>
    <xf numFmtId="0" fontId="3" fillId="4" borderId="0" xfId="0" applyFont="1" applyFill="1"/>
    <xf numFmtId="165" fontId="3" fillId="0" borderId="0" xfId="0" applyNumberFormat="1" applyFont="1" applyFill="1"/>
    <xf numFmtId="0" fontId="3" fillId="5" borderId="0" xfId="0" applyFont="1" applyFill="1"/>
    <xf numFmtId="0" fontId="4" fillId="0" borderId="0" xfId="0" applyNumberFormat="1" applyFont="1" applyFill="1" applyBorder="1"/>
    <xf numFmtId="0" fontId="4" fillId="0" borderId="0" xfId="0" applyNumberFormat="1" applyFont="1" applyFill="1" applyAlignment="1">
      <alignment vertical="center"/>
    </xf>
    <xf numFmtId="0" fontId="3" fillId="0" borderId="0" xfId="0" applyNumberFormat="1" applyFont="1" applyFill="1" applyBorder="1" applyAlignment="1">
      <alignment vertical="center"/>
    </xf>
    <xf numFmtId="0" fontId="3" fillId="0" borderId="0" xfId="0" applyNumberFormat="1" applyFont="1" applyFill="1" applyBorder="1"/>
    <xf numFmtId="0" fontId="3" fillId="0" borderId="0" xfId="0" applyNumberFormat="1" applyFont="1" applyFill="1" applyAlignment="1">
      <alignment vertical="center"/>
    </xf>
    <xf numFmtId="0" fontId="8" fillId="0" borderId="0" xfId="3" applyFill="1" applyBorder="1" applyAlignment="1">
      <alignment vertical="center"/>
    </xf>
    <xf numFmtId="0" fontId="3" fillId="0" borderId="0" xfId="1" applyNumberFormat="1" applyFont="1" applyFill="1"/>
    <xf numFmtId="2" fontId="3" fillId="2" borderId="0" xfId="0" applyNumberFormat="1" applyFont="1" applyFill="1" applyBorder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2" fontId="3" fillId="0" borderId="0" xfId="0" applyNumberFormat="1" applyFont="1" applyFill="1" applyBorder="1"/>
    <xf numFmtId="0" fontId="3" fillId="6" borderId="0" xfId="0" applyFont="1" applyFill="1"/>
    <xf numFmtId="2" fontId="3" fillId="4" borderId="0" xfId="1" applyNumberFormat="1" applyFont="1" applyFill="1"/>
    <xf numFmtId="2" fontId="3" fillId="0" borderId="0" xfId="0" applyNumberFormat="1" applyFont="1" applyFill="1"/>
    <xf numFmtId="0" fontId="2" fillId="0" borderId="0" xfId="0" applyFont="1" applyFill="1" applyAlignment="1"/>
    <xf numFmtId="2" fontId="4" fillId="0" borderId="0" xfId="0" applyNumberFormat="1" applyFont="1" applyFill="1" applyBorder="1" applyAlignment="1"/>
    <xf numFmtId="2" fontId="3" fillId="0" borderId="0" xfId="0" applyNumberFormat="1" applyFont="1"/>
    <xf numFmtId="2" fontId="3" fillId="4" borderId="0" xfId="0" applyNumberFormat="1" applyFont="1" applyFill="1"/>
    <xf numFmtId="2" fontId="3" fillId="2" borderId="0" xfId="0" applyNumberFormat="1" applyFont="1" applyFill="1"/>
    <xf numFmtId="2" fontId="0" fillId="0" borderId="0" xfId="0" applyNumberFormat="1"/>
    <xf numFmtId="2" fontId="3" fillId="5" borderId="0" xfId="0" applyNumberFormat="1" applyFont="1" applyFill="1"/>
    <xf numFmtId="2" fontId="3" fillId="3" borderId="0" xfId="0" applyNumberFormat="1" applyFont="1" applyFill="1" applyBorder="1" applyAlignment="1">
      <alignment horizontal="right"/>
    </xf>
    <xf numFmtId="2" fontId="3" fillId="6" borderId="0" xfId="0" applyNumberFormat="1" applyFont="1" applyFill="1" applyBorder="1" applyAlignment="1">
      <alignment horizontal="right"/>
    </xf>
    <xf numFmtId="2" fontId="3" fillId="0" borderId="0" xfId="1" applyNumberFormat="1" applyFont="1" applyFill="1" applyBorder="1"/>
    <xf numFmtId="2" fontId="3" fillId="5" borderId="0" xfId="0" applyNumberFormat="1" applyFont="1" applyFill="1" applyBorder="1" applyAlignment="1"/>
    <xf numFmtId="2" fontId="3" fillId="6" borderId="0" xfId="0" applyNumberFormat="1" applyFont="1" applyFill="1" applyBorder="1" applyAlignment="1"/>
    <xf numFmtId="2" fontId="3" fillId="3" borderId="0" xfId="0" applyNumberFormat="1" applyFont="1" applyFill="1"/>
    <xf numFmtId="2" fontId="3" fillId="6" borderId="0" xfId="0" applyNumberFormat="1" applyFont="1" applyFill="1"/>
    <xf numFmtId="2" fontId="0" fillId="0" borderId="0" xfId="0" applyNumberFormat="1" applyAlignment="1">
      <alignment horizontal="left"/>
    </xf>
  </cellXfs>
  <cellStyles count="4">
    <cellStyle name="Hypertextový odkaz" xfId="3" builtinId="8"/>
    <cellStyle name="Normální" xfId="0" builtinId="0"/>
    <cellStyle name="Procenta" xfId="1" builtinId="5"/>
    <cellStyle name="Standard 2" xfId="2"/>
  </cellStyles>
  <dxfs count="1">
    <dxf>
      <fill>
        <patternFill>
          <bgColor rgb="FFFFFF00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ENTSO-E%20Open%20Power%20System%20Data%20-%20National%20Generation%20Capacity%20Stacked%202011-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ENTSO-E%20Installed%20Capacity%202015-201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Eurostat_nrg_inf_epc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Eurostat_nrg_inf_epcr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Installed%20capacity/open_power_system_data_national_generation_capacity_stacked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Open%20Power%20System%20Data%20-%20Renewable%20Power%20Plants%20DK%20Solar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ENTSO-E%20Open%20Power%20System%20Data%20-%20National%20Generation%20Capacity%20Stacked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Eurostat_nrg_bal_peh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Eurostat_nrg_ind_pehnf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OPENEI%20capacity%20factor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Scenario_EURef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GFCF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Scenario_Stanford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xdet2015_el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ENTSO-E"/>
    </sheetNames>
    <sheetDataSet>
      <sheetData sheetId="0" refreshError="1"/>
      <sheetData sheetId="1" refreshError="1">
        <row r="3">
          <cell r="I3">
            <v>8400</v>
          </cell>
        </row>
        <row r="27">
          <cell r="I27">
            <v>7200</v>
          </cell>
        </row>
        <row r="51">
          <cell r="I51">
            <v>7700</v>
          </cell>
        </row>
        <row r="226">
          <cell r="I226">
            <v>2140</v>
          </cell>
        </row>
        <row r="228">
          <cell r="I228">
            <v>3530</v>
          </cell>
        </row>
        <row r="230">
          <cell r="I230">
            <v>450</v>
          </cell>
        </row>
        <row r="233">
          <cell r="I233">
            <v>0</v>
          </cell>
        </row>
        <row r="250">
          <cell r="I250">
            <v>2000</v>
          </cell>
        </row>
        <row r="252">
          <cell r="I252">
            <v>4190</v>
          </cell>
        </row>
        <row r="254">
          <cell r="I254">
            <v>990</v>
          </cell>
        </row>
        <row r="257">
          <cell r="I257">
            <v>0</v>
          </cell>
        </row>
        <row r="274">
          <cell r="I274">
            <v>2000</v>
          </cell>
        </row>
        <row r="276">
          <cell r="I276">
            <v>4190</v>
          </cell>
        </row>
        <row r="278">
          <cell r="I278">
            <v>990</v>
          </cell>
        </row>
        <row r="281">
          <cell r="I281">
            <v>0</v>
          </cell>
        </row>
        <row r="448">
          <cell r="I448">
            <v>1500</v>
          </cell>
        </row>
        <row r="450">
          <cell r="I450">
            <v>7200</v>
          </cell>
        </row>
        <row r="452">
          <cell r="I452">
            <v>600</v>
          </cell>
        </row>
        <row r="455">
          <cell r="I455">
            <v>0</v>
          </cell>
        </row>
        <row r="472">
          <cell r="I472">
            <v>1500</v>
          </cell>
        </row>
        <row r="474">
          <cell r="I474">
            <v>7800</v>
          </cell>
        </row>
        <row r="476">
          <cell r="I476">
            <v>600</v>
          </cell>
        </row>
        <row r="479">
          <cell r="I479">
            <v>0</v>
          </cell>
        </row>
        <row r="496">
          <cell r="I496">
            <v>1500</v>
          </cell>
        </row>
        <row r="498">
          <cell r="I498">
            <v>7800</v>
          </cell>
        </row>
        <row r="500">
          <cell r="I500">
            <v>600</v>
          </cell>
        </row>
        <row r="503">
          <cell r="I503">
            <v>0</v>
          </cell>
        </row>
        <row r="559">
          <cell r="I559">
            <v>29500</v>
          </cell>
        </row>
        <row r="561">
          <cell r="I561">
            <v>21200</v>
          </cell>
        </row>
        <row r="563">
          <cell r="I563">
            <v>22100</v>
          </cell>
        </row>
        <row r="566">
          <cell r="I566">
            <v>3300</v>
          </cell>
        </row>
        <row r="583">
          <cell r="I583">
            <v>29700</v>
          </cell>
        </row>
        <row r="585">
          <cell r="I585">
            <v>22100</v>
          </cell>
        </row>
        <row r="587">
          <cell r="I587">
            <v>26000</v>
          </cell>
        </row>
        <row r="590">
          <cell r="I590">
            <v>3100</v>
          </cell>
        </row>
        <row r="607">
          <cell r="I607">
            <v>31080</v>
          </cell>
        </row>
        <row r="609">
          <cell r="I609">
            <v>21280</v>
          </cell>
        </row>
        <row r="611">
          <cell r="I611">
            <v>28020</v>
          </cell>
        </row>
        <row r="614">
          <cell r="I614">
            <v>3840</v>
          </cell>
        </row>
        <row r="628">
          <cell r="I628">
            <v>30000</v>
          </cell>
        </row>
        <row r="630">
          <cell r="I630">
            <v>21240</v>
          </cell>
        </row>
        <row r="632">
          <cell r="I632">
            <v>28460</v>
          </cell>
        </row>
        <row r="635">
          <cell r="I635">
            <v>3450</v>
          </cell>
        </row>
        <row r="670">
          <cell r="I670">
            <v>2580</v>
          </cell>
        </row>
        <row r="672">
          <cell r="I672">
            <v>0</v>
          </cell>
        </row>
        <row r="674">
          <cell r="I674">
            <v>2610</v>
          </cell>
        </row>
        <row r="677">
          <cell r="I677">
            <v>990</v>
          </cell>
        </row>
        <row r="694">
          <cell r="I694">
            <v>1720</v>
          </cell>
        </row>
        <row r="696">
          <cell r="I696">
            <v>0</v>
          </cell>
        </row>
        <row r="698">
          <cell r="I698">
            <v>2580</v>
          </cell>
        </row>
        <row r="701">
          <cell r="I701">
            <v>990</v>
          </cell>
        </row>
        <row r="718">
          <cell r="I718">
            <v>1950</v>
          </cell>
        </row>
        <row r="720">
          <cell r="I720">
            <v>0</v>
          </cell>
        </row>
        <row r="722">
          <cell r="I722">
            <v>2710</v>
          </cell>
        </row>
        <row r="725">
          <cell r="I725">
            <v>730</v>
          </cell>
        </row>
        <row r="780">
          <cell r="I780">
            <v>2340</v>
          </cell>
        </row>
        <row r="804">
          <cell r="I804">
            <v>2370</v>
          </cell>
        </row>
        <row r="828">
          <cell r="I828">
            <v>2410</v>
          </cell>
        </row>
        <row r="6594">
          <cell r="I6594">
            <v>1171</v>
          </cell>
        </row>
        <row r="6599">
          <cell r="I6599">
            <v>1548</v>
          </cell>
        </row>
        <row r="6604">
          <cell r="I6604">
            <v>1200</v>
          </cell>
        </row>
        <row r="6609">
          <cell r="I6609">
            <v>4871</v>
          </cell>
        </row>
        <row r="6614">
          <cell r="I6614">
            <v>0</v>
          </cell>
        </row>
        <row r="6619">
          <cell r="I6619">
            <v>9881</v>
          </cell>
        </row>
        <row r="6814">
          <cell r="I6814">
            <v>0</v>
          </cell>
        </row>
        <row r="6819">
          <cell r="I6819">
            <v>4199</v>
          </cell>
        </row>
        <row r="6824">
          <cell r="I6824">
            <v>8480</v>
          </cell>
        </row>
        <row r="6829">
          <cell r="I6829" t="str">
            <v>0</v>
          </cell>
        </row>
        <row r="6834">
          <cell r="I6834">
            <v>0</v>
          </cell>
        </row>
        <row r="6839">
          <cell r="I6839">
            <v>1056</v>
          </cell>
        </row>
        <row r="7144">
          <cell r="I7144">
            <v>4888</v>
          </cell>
        </row>
        <row r="7149">
          <cell r="I7149">
            <v>838</v>
          </cell>
        </row>
        <row r="7154">
          <cell r="I7154">
            <v>1570</v>
          </cell>
        </row>
        <row r="7159">
          <cell r="I7159">
            <v>3121</v>
          </cell>
        </row>
        <row r="7164">
          <cell r="I7164">
            <v>241</v>
          </cell>
        </row>
        <row r="7169">
          <cell r="I7169">
            <v>32333</v>
          </cell>
        </row>
        <row r="7584">
          <cell r="I7584">
            <v>167</v>
          </cell>
        </row>
        <row r="7589">
          <cell r="I7589">
            <v>0</v>
          </cell>
        </row>
        <row r="7594">
          <cell r="I7594">
            <v>0</v>
          </cell>
        </row>
        <row r="7599">
          <cell r="I7599">
            <v>429.5</v>
          </cell>
        </row>
        <row r="7604">
          <cell r="I7604">
            <v>953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"/>
      <sheetName val="BE"/>
      <sheetName val="BG"/>
      <sheetName val="CY"/>
      <sheetName val="CZ"/>
      <sheetName val="DE"/>
      <sheetName val="DK"/>
      <sheetName val="EE"/>
      <sheetName val="ES"/>
      <sheetName val="FI"/>
      <sheetName val="FR"/>
      <sheetName val="GR"/>
      <sheetName val="HR"/>
      <sheetName val="HU"/>
      <sheetName val="IE"/>
      <sheetName val="IT"/>
      <sheetName val="LT"/>
      <sheetName val="LU"/>
      <sheetName val="LV"/>
      <sheetName val="MT"/>
      <sheetName val="NL"/>
      <sheetName val="PL"/>
      <sheetName val="PT"/>
      <sheetName val="RO"/>
      <sheetName val="SE"/>
      <sheetName val="SI"/>
      <sheetName val="SK"/>
      <sheetName val="GB"/>
    </sheetNames>
    <sheetDataSet>
      <sheetData sheetId="0">
        <row r="8">
          <cell r="B8" t="str">
            <v>0</v>
          </cell>
          <cell r="C8" t="str">
            <v>0</v>
          </cell>
          <cell r="D8" t="str">
            <v>0</v>
          </cell>
          <cell r="E8" t="str">
            <v>0</v>
          </cell>
          <cell r="F8" t="str">
            <v>0</v>
          </cell>
        </row>
        <row r="9">
          <cell r="B9" t="str">
            <v>0</v>
          </cell>
          <cell r="C9" t="str">
            <v>0</v>
          </cell>
          <cell r="D9" t="str">
            <v>0</v>
          </cell>
          <cell r="E9" t="str">
            <v>0</v>
          </cell>
          <cell r="F9" t="str">
            <v>0</v>
          </cell>
        </row>
        <row r="10">
          <cell r="B10" t="str">
            <v>4501</v>
          </cell>
          <cell r="C10" t="str">
            <v>4466</v>
          </cell>
          <cell r="D10" t="str">
            <v>4466</v>
          </cell>
          <cell r="E10" t="str">
            <v>4468</v>
          </cell>
          <cell r="F10" t="str">
            <v>4463</v>
          </cell>
        </row>
        <row r="11">
          <cell r="B11" t="str">
            <v>1171</v>
          </cell>
          <cell r="C11" t="str">
            <v>766</v>
          </cell>
          <cell r="D11" t="str">
            <v>598</v>
          </cell>
          <cell r="E11" t="str">
            <v>598</v>
          </cell>
          <cell r="F11" t="str">
            <v>598</v>
          </cell>
        </row>
        <row r="12">
          <cell r="B12" t="str">
            <v>178</v>
          </cell>
          <cell r="C12" t="str">
            <v>178</v>
          </cell>
          <cell r="D12" t="str">
            <v>178</v>
          </cell>
          <cell r="E12" t="str">
            <v>178</v>
          </cell>
          <cell r="F12" t="str">
            <v>178</v>
          </cell>
        </row>
        <row r="13">
          <cell r="B13" t="str">
            <v>0</v>
          </cell>
          <cell r="C13" t="str">
            <v>0</v>
          </cell>
          <cell r="D13" t="str">
            <v>0</v>
          </cell>
          <cell r="E13" t="str">
            <v>0</v>
          </cell>
          <cell r="F13" t="str">
            <v>0</v>
          </cell>
        </row>
        <row r="14">
          <cell r="B14" t="str">
            <v>0</v>
          </cell>
          <cell r="C14" t="str">
            <v>0</v>
          </cell>
          <cell r="D14" t="str">
            <v>0</v>
          </cell>
          <cell r="E14" t="str">
            <v>0</v>
          </cell>
          <cell r="F14" t="str">
            <v>0</v>
          </cell>
        </row>
      </sheetData>
      <sheetData sheetId="1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6383</v>
          </cell>
          <cell r="C10" t="str">
            <v>6439</v>
          </cell>
          <cell r="D10" t="str">
            <v>6477</v>
          </cell>
          <cell r="E10" t="str">
            <v>6545</v>
          </cell>
          <cell r="F10" t="str">
            <v>6649</v>
          </cell>
        </row>
        <row r="11">
          <cell r="B11" t="str">
            <v>470</v>
          </cell>
          <cell r="C11" t="str">
            <v>470</v>
          </cell>
          <cell r="D11" t="str">
            <v>470</v>
          </cell>
          <cell r="E11" t="str">
            <v>470</v>
          </cell>
          <cell r="F11" t="str">
            <v>470</v>
          </cell>
        </row>
        <row r="12">
          <cell r="B12" t="str">
            <v>286</v>
          </cell>
          <cell r="C12" t="str">
            <v>288</v>
          </cell>
          <cell r="D12" t="str">
            <v>298</v>
          </cell>
          <cell r="E12" t="str">
            <v>330</v>
          </cell>
          <cell r="F12" t="str">
            <v>333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2">
        <row r="8">
          <cell r="B8" t="str">
            <v>5648</v>
          </cell>
          <cell r="C8" t="str">
            <v>4882</v>
          </cell>
          <cell r="D8" t="str">
            <v>4119</v>
          </cell>
          <cell r="E8" t="str">
            <v>4119</v>
          </cell>
          <cell r="F8" t="str">
            <v>4119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 t="str">
            <v>715</v>
          </cell>
          <cell r="D10" t="str">
            <v>561</v>
          </cell>
          <cell r="E10" t="str">
            <v>981</v>
          </cell>
          <cell r="F10" t="str">
            <v>1232</v>
          </cell>
        </row>
        <row r="11">
          <cell r="B11">
            <v>0</v>
          </cell>
          <cell r="C11">
            <v>0</v>
          </cell>
          <cell r="D11" t="str">
            <v>362</v>
          </cell>
          <cell r="E11" t="str">
            <v>362</v>
          </cell>
          <cell r="F11" t="str">
            <v>356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3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B12" t="str">
            <v>1478</v>
          </cell>
          <cell r="D12" t="str">
            <v>1478</v>
          </cell>
          <cell r="E12" t="str">
            <v>1478</v>
          </cell>
          <cell r="F12" t="str">
            <v>1478</v>
          </cell>
        </row>
        <row r="13">
          <cell r="B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4">
        <row r="8">
          <cell r="B8" t="str">
            <v>8500</v>
          </cell>
          <cell r="C8" t="str">
            <v>8334</v>
          </cell>
          <cell r="D8" t="str">
            <v>7929</v>
          </cell>
          <cell r="E8" t="str">
            <v>8542</v>
          </cell>
          <cell r="F8" t="str">
            <v>8450</v>
          </cell>
        </row>
        <row r="9">
          <cell r="B9" t="str">
            <v>380</v>
          </cell>
          <cell r="C9" t="str">
            <v>380</v>
          </cell>
          <cell r="D9" t="str">
            <v>380</v>
          </cell>
          <cell r="E9" t="str">
            <v>380</v>
          </cell>
          <cell r="F9" t="str">
            <v>380</v>
          </cell>
        </row>
        <row r="10">
          <cell r="B10" t="str">
            <v>1720</v>
          </cell>
          <cell r="C10" t="str">
            <v>1226</v>
          </cell>
          <cell r="D10" t="str">
            <v>1226</v>
          </cell>
          <cell r="E10" t="str">
            <v>1226</v>
          </cell>
          <cell r="F10" t="str">
            <v>1226</v>
          </cell>
        </row>
        <row r="11">
          <cell r="B11" t="str">
            <v>900</v>
          </cell>
          <cell r="C11" t="str">
            <v>1200</v>
          </cell>
          <cell r="D11" t="str">
            <v>1200</v>
          </cell>
          <cell r="E11" t="str">
            <v>1200</v>
          </cell>
          <cell r="F11" t="str">
            <v>1200</v>
          </cell>
        </row>
        <row r="12">
          <cell r="B12" t="str">
            <v>0</v>
          </cell>
          <cell r="C12" t="str">
            <v>0</v>
          </cell>
          <cell r="D12" t="str">
            <v>0</v>
          </cell>
          <cell r="E12" t="str">
            <v>0</v>
          </cell>
          <cell r="F12" t="str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5">
        <row r="8">
          <cell r="B8" t="str">
            <v>21160</v>
          </cell>
          <cell r="C8" t="str">
            <v>21062</v>
          </cell>
          <cell r="D8" t="str">
            <v>21262</v>
          </cell>
          <cell r="E8" t="str">
            <v>21275</v>
          </cell>
          <cell r="F8" t="str">
            <v>21205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31734</v>
          </cell>
          <cell r="C10" t="str">
            <v>32398</v>
          </cell>
          <cell r="D10" t="str">
            <v>32627</v>
          </cell>
          <cell r="E10" t="str">
            <v>31361</v>
          </cell>
          <cell r="F10" t="str">
            <v>31664</v>
          </cell>
        </row>
        <row r="11">
          <cell r="B11" t="str">
            <v>26190</v>
          </cell>
          <cell r="C11" t="str">
            <v>26264</v>
          </cell>
          <cell r="D11" t="str">
            <v>27437</v>
          </cell>
          <cell r="E11" t="str">
            <v>25035</v>
          </cell>
          <cell r="F11" t="str">
            <v>25293</v>
          </cell>
        </row>
        <row r="12">
          <cell r="B12" t="str">
            <v>4532</v>
          </cell>
          <cell r="C12" t="str">
            <v>4605</v>
          </cell>
          <cell r="D12" t="str">
            <v>4614</v>
          </cell>
          <cell r="E12" t="str">
            <v>4271</v>
          </cell>
          <cell r="F12" t="str">
            <v>4356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6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2941</v>
          </cell>
          <cell r="C10" t="str">
            <v>2941</v>
          </cell>
          <cell r="D10" t="str">
            <v>2941</v>
          </cell>
          <cell r="E10" t="str">
            <v>1826</v>
          </cell>
          <cell r="F10" t="str">
            <v>1814</v>
          </cell>
        </row>
        <row r="11">
          <cell r="B11" t="str">
            <v>4847</v>
          </cell>
          <cell r="C11" t="str">
            <v>4847</v>
          </cell>
          <cell r="D11" t="str">
            <v>4847</v>
          </cell>
          <cell r="E11" t="str">
            <v>3656</v>
          </cell>
          <cell r="F11" t="str">
            <v>3656</v>
          </cell>
        </row>
        <row r="12">
          <cell r="B12" t="str">
            <v>1051</v>
          </cell>
          <cell r="C12" t="str">
            <v>1051</v>
          </cell>
          <cell r="D12" t="str">
            <v>1051</v>
          </cell>
          <cell r="E12" t="str">
            <v>1007</v>
          </cell>
          <cell r="F12" t="str">
            <v>1007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7">
        <row r="8">
          <cell r="B8" t="str">
            <v>0</v>
          </cell>
          <cell r="C8" t="str">
            <v>0</v>
          </cell>
          <cell r="D8" t="str">
            <v>0</v>
          </cell>
          <cell r="E8" t="str">
            <v>0</v>
          </cell>
          <cell r="F8" t="str">
            <v>0</v>
          </cell>
        </row>
        <row r="9">
          <cell r="B9" t="str">
            <v>86</v>
          </cell>
          <cell r="C9" t="str">
            <v>86</v>
          </cell>
          <cell r="D9" t="str">
            <v>85</v>
          </cell>
          <cell r="E9" t="str">
            <v>85</v>
          </cell>
          <cell r="F9" t="str">
            <v>51</v>
          </cell>
        </row>
        <row r="10">
          <cell r="B10" t="str">
            <v>181</v>
          </cell>
          <cell r="C10" t="str">
            <v>119</v>
          </cell>
          <cell r="D10" t="str">
            <v>129</v>
          </cell>
          <cell r="E10" t="str">
            <v>119</v>
          </cell>
          <cell r="F10" t="str">
            <v>125</v>
          </cell>
        </row>
        <row r="11">
          <cell r="B11" t="str">
            <v>0</v>
          </cell>
          <cell r="C11" t="str">
            <v>0</v>
          </cell>
          <cell r="D11" t="str">
            <v>0</v>
          </cell>
          <cell r="E11" t="str">
            <v>0</v>
          </cell>
          <cell r="F11" t="str">
            <v>0</v>
          </cell>
        </row>
        <row r="12">
          <cell r="B12" t="str">
            <v>0</v>
          </cell>
          <cell r="C12" t="str">
            <v>0</v>
          </cell>
          <cell r="D12" t="str">
            <v>0</v>
          </cell>
          <cell r="E12" t="str">
            <v>0</v>
          </cell>
          <cell r="F12" t="str">
            <v>8</v>
          </cell>
        </row>
        <row r="13">
          <cell r="B13" t="str">
            <v>1698</v>
          </cell>
          <cell r="C13" t="str">
            <v>1975</v>
          </cell>
          <cell r="D13" t="str">
            <v>1976</v>
          </cell>
          <cell r="E13" t="str">
            <v>1976</v>
          </cell>
          <cell r="F13" t="str">
            <v>1970</v>
          </cell>
        </row>
        <row r="14">
          <cell r="B14" t="str">
            <v>0</v>
          </cell>
          <cell r="C14" t="str">
            <v>0</v>
          </cell>
          <cell r="D14" t="str">
            <v>0</v>
          </cell>
          <cell r="E14" t="str">
            <v>0</v>
          </cell>
          <cell r="F14" t="str">
            <v>0</v>
          </cell>
        </row>
      </sheetData>
      <sheetData sheetId="8">
        <row r="8">
          <cell r="B8" t="str">
            <v>1198</v>
          </cell>
          <cell r="C8" t="str">
            <v>1056</v>
          </cell>
          <cell r="D8" t="str">
            <v>0</v>
          </cell>
          <cell r="E8" t="str">
            <v>0</v>
          </cell>
          <cell r="F8" t="str">
            <v>0</v>
          </cell>
        </row>
        <row r="9">
          <cell r="B9" t="str">
            <v>0</v>
          </cell>
          <cell r="C9" t="str">
            <v>0</v>
          </cell>
          <cell r="D9" t="str">
            <v>0</v>
          </cell>
          <cell r="E9" t="str">
            <v>0</v>
          </cell>
          <cell r="F9" t="str">
            <v>0</v>
          </cell>
        </row>
        <row r="10">
          <cell r="B10" t="str">
            <v>30429</v>
          </cell>
          <cell r="C10" t="str">
            <v>30295</v>
          </cell>
          <cell r="D10" t="str">
            <v>30723</v>
          </cell>
          <cell r="E10" t="str">
            <v>30683</v>
          </cell>
          <cell r="F10" t="str">
            <v>30266</v>
          </cell>
        </row>
        <row r="11">
          <cell r="B11" t="str">
            <v>9411</v>
          </cell>
          <cell r="C11" t="str">
            <v>9411</v>
          </cell>
          <cell r="D11" t="str">
            <v>9535</v>
          </cell>
          <cell r="E11" t="str">
            <v>9535</v>
          </cell>
          <cell r="F11" t="str">
            <v>9561</v>
          </cell>
        </row>
      </sheetData>
      <sheetData sheetId="9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1611</v>
          </cell>
          <cell r="C10" t="str">
            <v>482</v>
          </cell>
          <cell r="D10" t="str">
            <v>1795</v>
          </cell>
          <cell r="E10" t="str">
            <v>1865</v>
          </cell>
          <cell r="F10" t="str">
            <v>1912</v>
          </cell>
        </row>
        <row r="11">
          <cell r="B11" t="str">
            <v>2792</v>
          </cell>
          <cell r="C11" t="str">
            <v>3416</v>
          </cell>
          <cell r="D11" t="str">
            <v>2854</v>
          </cell>
          <cell r="E11" t="str">
            <v>2278</v>
          </cell>
          <cell r="F11" t="str">
            <v>2278</v>
          </cell>
        </row>
        <row r="12">
          <cell r="B12" t="str">
            <v>1705</v>
          </cell>
          <cell r="C12" t="str">
            <v>893</v>
          </cell>
          <cell r="D12" t="str">
            <v>1427</v>
          </cell>
          <cell r="E12" t="str">
            <v>1386</v>
          </cell>
          <cell r="F12" t="str">
            <v>1434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 t="str">
            <v>1685</v>
          </cell>
          <cell r="C14" t="str">
            <v>1024</v>
          </cell>
          <cell r="D14" t="str">
            <v>1077</v>
          </cell>
          <cell r="E14" t="str">
            <v>1135</v>
          </cell>
          <cell r="F14" t="str">
            <v>1135</v>
          </cell>
        </row>
      </sheetData>
      <sheetData sheetId="10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6121</v>
          </cell>
          <cell r="C10" t="str">
            <v>6121</v>
          </cell>
          <cell r="D10" t="str">
            <v>6696</v>
          </cell>
          <cell r="E10" t="str">
            <v>11812</v>
          </cell>
          <cell r="F10" t="str">
            <v>11952</v>
          </cell>
        </row>
        <row r="11">
          <cell r="B11" t="str">
            <v>4810</v>
          </cell>
          <cell r="C11" t="str">
            <v>2930</v>
          </cell>
          <cell r="D11" t="str">
            <v>2930</v>
          </cell>
          <cell r="E11" t="str">
            <v>3972</v>
          </cell>
          <cell r="F11" t="str">
            <v>3966</v>
          </cell>
        </row>
        <row r="12">
          <cell r="B12" t="str">
            <v>6670</v>
          </cell>
          <cell r="C12" t="str">
            <v>6670</v>
          </cell>
          <cell r="D12" t="str">
            <v>5300</v>
          </cell>
          <cell r="E12" t="str">
            <v>6263</v>
          </cell>
          <cell r="F12" t="str">
            <v>3271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11">
        <row r="8">
          <cell r="B8" t="str">
            <v>4459</v>
          </cell>
          <cell r="C8" t="str">
            <v>3912</v>
          </cell>
          <cell r="D8" t="str">
            <v>3912</v>
          </cell>
          <cell r="E8" t="str">
            <v>3912</v>
          </cell>
          <cell r="F8" t="str">
            <v>3912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4913</v>
          </cell>
          <cell r="C10" t="str">
            <v>5396</v>
          </cell>
          <cell r="D10" t="str">
            <v>5245</v>
          </cell>
          <cell r="E10" t="str">
            <v>5245</v>
          </cell>
          <cell r="F10" t="str">
            <v>4902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B12" t="str">
            <v>718</v>
          </cell>
          <cell r="C12" t="str">
            <v>0</v>
          </cell>
          <cell r="D12" t="str">
            <v>0</v>
          </cell>
          <cell r="E12" t="str">
            <v>0</v>
          </cell>
          <cell r="F12" t="str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12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743</v>
          </cell>
          <cell r="C10" t="str">
            <v>743</v>
          </cell>
          <cell r="D10" t="str">
            <v>743</v>
          </cell>
          <cell r="E10" t="str">
            <v>743</v>
          </cell>
          <cell r="F10" t="str">
            <v>743</v>
          </cell>
        </row>
        <row r="11">
          <cell r="B11" t="str">
            <v>325</v>
          </cell>
          <cell r="C11" t="str">
            <v>325</v>
          </cell>
          <cell r="D11" t="str">
            <v>325</v>
          </cell>
          <cell r="E11" t="str">
            <v>325</v>
          </cell>
          <cell r="F11" t="str">
            <v>332</v>
          </cell>
        </row>
        <row r="12">
          <cell r="B12" t="str">
            <v>950</v>
          </cell>
          <cell r="C12" t="str">
            <v>950</v>
          </cell>
          <cell r="D12" t="str">
            <v>950</v>
          </cell>
          <cell r="E12" t="str">
            <v>950</v>
          </cell>
          <cell r="F12" t="str">
            <v>937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13">
        <row r="8">
          <cell r="B8" t="str">
            <v>1099</v>
          </cell>
          <cell r="C8" t="str">
            <v>1007</v>
          </cell>
          <cell r="D8" t="str">
            <v>1049</v>
          </cell>
          <cell r="E8" t="str">
            <v>1049</v>
          </cell>
          <cell r="F8" t="str">
            <v>1049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4224</v>
          </cell>
          <cell r="C10" t="str">
            <v>4124</v>
          </cell>
          <cell r="D10" t="str">
            <v>4114</v>
          </cell>
          <cell r="E10" t="str">
            <v>4107</v>
          </cell>
          <cell r="F10" t="str">
            <v>4028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B12" t="str">
            <v>410</v>
          </cell>
          <cell r="C12" t="str">
            <v>410</v>
          </cell>
          <cell r="D12" t="str">
            <v>410</v>
          </cell>
          <cell r="E12" t="str">
            <v>412</v>
          </cell>
          <cell r="F12" t="str">
            <v>421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14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3801</v>
          </cell>
          <cell r="C10" t="str">
            <v>3801</v>
          </cell>
          <cell r="D10" t="str">
            <v>4265</v>
          </cell>
          <cell r="E10" t="str">
            <v>4265</v>
          </cell>
          <cell r="F10" t="str">
            <v>4265</v>
          </cell>
        </row>
        <row r="11">
          <cell r="B11" t="str">
            <v>855</v>
          </cell>
          <cell r="C11" t="str">
            <v>855</v>
          </cell>
          <cell r="D11" t="str">
            <v>855</v>
          </cell>
          <cell r="E11" t="str">
            <v>855</v>
          </cell>
          <cell r="F11" t="str">
            <v>855</v>
          </cell>
        </row>
        <row r="12">
          <cell r="B12" t="str">
            <v>811</v>
          </cell>
          <cell r="C12" t="str">
            <v>811</v>
          </cell>
          <cell r="D12" t="str">
            <v>1272</v>
          </cell>
          <cell r="E12" t="str">
            <v>1272</v>
          </cell>
          <cell r="F12" t="str">
            <v>1272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 t="str">
            <v>344</v>
          </cell>
          <cell r="C14" t="str">
            <v>344</v>
          </cell>
          <cell r="D14" t="str">
            <v>344</v>
          </cell>
          <cell r="E14" t="str">
            <v>344</v>
          </cell>
          <cell r="F14" t="str">
            <v>344</v>
          </cell>
        </row>
      </sheetData>
      <sheetData sheetId="15">
        <row r="8">
          <cell r="B8" t="str">
            <v>0</v>
          </cell>
          <cell r="C8" t="str">
            <v>0</v>
          </cell>
          <cell r="D8" t="str">
            <v>0</v>
          </cell>
          <cell r="E8" t="str">
            <v>0</v>
          </cell>
          <cell r="F8" t="str">
            <v>0</v>
          </cell>
        </row>
        <row r="9">
          <cell r="B9" t="str">
            <v>407</v>
          </cell>
          <cell r="C9" t="str">
            <v>766</v>
          </cell>
          <cell r="D9" t="str">
            <v>946</v>
          </cell>
          <cell r="E9" t="str">
            <v>2025</v>
          </cell>
          <cell r="F9" t="str">
            <v>1812</v>
          </cell>
        </row>
        <row r="10">
          <cell r="B10" t="str">
            <v>20796</v>
          </cell>
          <cell r="C10" t="str">
            <v>29923</v>
          </cell>
          <cell r="D10" t="str">
            <v>39868</v>
          </cell>
          <cell r="E10" t="str">
            <v>39103</v>
          </cell>
          <cell r="F10" t="str">
            <v>46322</v>
          </cell>
        </row>
        <row r="11">
          <cell r="C11" t="str">
            <v>6386</v>
          </cell>
          <cell r="D11" t="str">
            <v>7902</v>
          </cell>
          <cell r="E11" t="str">
            <v>6030</v>
          </cell>
          <cell r="F11" t="str">
            <v>4851</v>
          </cell>
        </row>
        <row r="12">
          <cell r="B12" t="str">
            <v>5017</v>
          </cell>
          <cell r="C12" t="str">
            <v>8802</v>
          </cell>
          <cell r="D12" t="str">
            <v>4928</v>
          </cell>
          <cell r="E12" t="str">
            <v>2475</v>
          </cell>
          <cell r="F12" t="str">
            <v>1443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 t="str">
            <v>0</v>
          </cell>
          <cell r="C14" t="str">
            <v>0</v>
          </cell>
          <cell r="D14" t="str">
            <v>0</v>
          </cell>
          <cell r="E14" t="str">
            <v>0</v>
          </cell>
          <cell r="F14" t="str">
            <v>0</v>
          </cell>
        </row>
      </sheetData>
      <sheetData sheetId="16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2651</v>
          </cell>
          <cell r="C10" t="str">
            <v>1719</v>
          </cell>
          <cell r="D10" t="str">
            <v>1656</v>
          </cell>
          <cell r="E10" t="str">
            <v>1873</v>
          </cell>
          <cell r="F10" t="str">
            <v>1710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B12" t="str">
            <v>160</v>
          </cell>
          <cell r="C12" t="str">
            <v>160</v>
          </cell>
          <cell r="D12" t="str">
            <v>160</v>
          </cell>
          <cell r="E12" t="str">
            <v>0</v>
          </cell>
          <cell r="F12" t="str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17">
        <row r="8">
          <cell r="B8">
            <v>0</v>
          </cell>
          <cell r="C8" t="str">
            <v>0</v>
          </cell>
          <cell r="D8" t="str">
            <v>0</v>
          </cell>
          <cell r="E8" t="str">
            <v>0</v>
          </cell>
          <cell r="F8" t="str">
            <v>0</v>
          </cell>
        </row>
        <row r="9">
          <cell r="C9" t="str">
            <v>0</v>
          </cell>
          <cell r="D9" t="str">
            <v>0</v>
          </cell>
          <cell r="E9" t="str">
            <v>0</v>
          </cell>
          <cell r="F9" t="str">
            <v>0</v>
          </cell>
        </row>
        <row r="10">
          <cell r="C10" t="str">
            <v>73</v>
          </cell>
          <cell r="D10" t="str">
            <v>81</v>
          </cell>
          <cell r="E10" t="str">
            <v>81</v>
          </cell>
          <cell r="F10" t="str">
            <v>81</v>
          </cell>
        </row>
        <row r="11">
          <cell r="B11">
            <v>0</v>
          </cell>
          <cell r="C11" t="str">
            <v>0</v>
          </cell>
          <cell r="D11" t="str">
            <v>0</v>
          </cell>
          <cell r="E11" t="str">
            <v>0</v>
          </cell>
          <cell r="F11" t="str">
            <v>0</v>
          </cell>
        </row>
        <row r="12">
          <cell r="B12">
            <v>0</v>
          </cell>
          <cell r="C12" t="str">
            <v>0</v>
          </cell>
          <cell r="D12" t="str">
            <v>0</v>
          </cell>
          <cell r="E12" t="str">
            <v>0</v>
          </cell>
          <cell r="F12" t="str">
            <v>0</v>
          </cell>
        </row>
        <row r="13">
          <cell r="B13">
            <v>0</v>
          </cell>
          <cell r="C13" t="str">
            <v>0</v>
          </cell>
          <cell r="D13" t="str">
            <v>0</v>
          </cell>
          <cell r="E13" t="str">
            <v>0</v>
          </cell>
          <cell r="F13" t="str">
            <v>0</v>
          </cell>
        </row>
        <row r="14">
          <cell r="B14">
            <v>0</v>
          </cell>
          <cell r="C14" t="str">
            <v>0</v>
          </cell>
          <cell r="D14" t="str">
            <v>0</v>
          </cell>
          <cell r="E14" t="str">
            <v>0</v>
          </cell>
          <cell r="F14" t="str">
            <v>0</v>
          </cell>
        </row>
      </sheetData>
      <sheetData sheetId="18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1136</v>
          </cell>
          <cell r="C10" t="str">
            <v>1103</v>
          </cell>
          <cell r="D10" t="str">
            <v>1124</v>
          </cell>
          <cell r="E10" t="str">
            <v>1124</v>
          </cell>
          <cell r="F10" t="str">
            <v>1110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19"/>
      <sheetData sheetId="20">
        <row r="8">
          <cell r="B8" t="str">
            <v>0</v>
          </cell>
          <cell r="C8" t="str">
            <v>0</v>
          </cell>
          <cell r="D8" t="str">
            <v>0</v>
          </cell>
          <cell r="E8" t="str">
            <v>0</v>
          </cell>
          <cell r="F8" t="str">
            <v>0</v>
          </cell>
        </row>
        <row r="9">
          <cell r="B9" t="str">
            <v>0</v>
          </cell>
          <cell r="C9" t="str">
            <v>0</v>
          </cell>
          <cell r="D9" t="str">
            <v>0</v>
          </cell>
          <cell r="E9" t="str">
            <v>0</v>
          </cell>
          <cell r="F9" t="str">
            <v>0</v>
          </cell>
        </row>
        <row r="10">
          <cell r="B10" t="str">
            <v>19590</v>
          </cell>
          <cell r="C10" t="str">
            <v>19914</v>
          </cell>
          <cell r="D10" t="str">
            <v>19297</v>
          </cell>
          <cell r="E10" t="str">
            <v>18433</v>
          </cell>
          <cell r="F10" t="str">
            <v>15570</v>
          </cell>
        </row>
        <row r="11">
          <cell r="B11" t="str">
            <v>7270</v>
          </cell>
          <cell r="C11" t="str">
            <v>5658</v>
          </cell>
          <cell r="D11" t="str">
            <v>4608</v>
          </cell>
          <cell r="E11" t="str">
            <v>4631</v>
          </cell>
          <cell r="F11" t="str">
            <v>4631</v>
          </cell>
        </row>
        <row r="12">
          <cell r="B12" t="str">
            <v>0</v>
          </cell>
          <cell r="C12" t="str">
            <v>0</v>
          </cell>
          <cell r="D12" t="str">
            <v>0</v>
          </cell>
          <cell r="E12" t="str">
            <v>0</v>
          </cell>
          <cell r="F12" t="str">
            <v>0</v>
          </cell>
        </row>
        <row r="13">
          <cell r="B13" t="str">
            <v>0</v>
          </cell>
          <cell r="C13" t="str">
            <v>0</v>
          </cell>
          <cell r="D13" t="str">
            <v>0</v>
          </cell>
          <cell r="E13" t="str">
            <v>0</v>
          </cell>
          <cell r="F13" t="str">
            <v>0</v>
          </cell>
        </row>
        <row r="14">
          <cell r="B14" t="str">
            <v>0</v>
          </cell>
          <cell r="C14" t="str">
            <v>0</v>
          </cell>
          <cell r="D14" t="str">
            <v>0</v>
          </cell>
          <cell r="E14" t="str">
            <v>0</v>
          </cell>
          <cell r="F14" t="str">
            <v>0</v>
          </cell>
        </row>
      </sheetData>
      <sheetData sheetId="21">
        <row r="8">
          <cell r="B8" t="str">
            <v>8427</v>
          </cell>
          <cell r="C8" t="str">
            <v>8483</v>
          </cell>
          <cell r="D8" t="str">
            <v>8214</v>
          </cell>
          <cell r="E8" t="str">
            <v>8559</v>
          </cell>
          <cell r="F8" t="str">
            <v>8013</v>
          </cell>
        </row>
        <row r="9">
          <cell r="B9" t="str">
            <v>158</v>
          </cell>
          <cell r="C9" t="str">
            <v>158</v>
          </cell>
          <cell r="D9" t="str">
            <v>158</v>
          </cell>
          <cell r="E9" t="str">
            <v>158</v>
          </cell>
          <cell r="F9" t="str">
            <v>272</v>
          </cell>
        </row>
        <row r="10">
          <cell r="B10" t="str">
            <v>826</v>
          </cell>
          <cell r="C10" t="str">
            <v>1302</v>
          </cell>
          <cell r="D10" t="str">
            <v>1438</v>
          </cell>
          <cell r="E10" t="str">
            <v>2140</v>
          </cell>
          <cell r="F10" t="str">
            <v>2106</v>
          </cell>
        </row>
        <row r="11">
          <cell r="B11" t="str">
            <v>19366</v>
          </cell>
          <cell r="C11" t="str">
            <v>18479</v>
          </cell>
          <cell r="D11" t="str">
            <v>18094</v>
          </cell>
          <cell r="E11" t="str">
            <v>20076</v>
          </cell>
          <cell r="F11" t="str">
            <v>22261</v>
          </cell>
        </row>
        <row r="12">
          <cell r="B12" t="str">
            <v>345</v>
          </cell>
          <cell r="C12" t="str">
            <v>345</v>
          </cell>
          <cell r="D12" t="str">
            <v>345</v>
          </cell>
          <cell r="E12" t="str">
            <v>415</v>
          </cell>
          <cell r="F12" t="str">
            <v>415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22">
        <row r="8">
          <cell r="B8" t="str">
            <v>0</v>
          </cell>
          <cell r="C8" t="str">
            <v>0</v>
          </cell>
          <cell r="D8" t="str">
            <v>0</v>
          </cell>
          <cell r="E8" t="str">
            <v>0</v>
          </cell>
          <cell r="F8" t="str">
            <v>0</v>
          </cell>
        </row>
        <row r="9">
          <cell r="B9" t="str">
            <v>0</v>
          </cell>
          <cell r="C9" t="str">
            <v>0</v>
          </cell>
          <cell r="D9" t="str">
            <v>0</v>
          </cell>
          <cell r="E9" t="str">
            <v>0</v>
          </cell>
          <cell r="F9" t="str">
            <v>0</v>
          </cell>
        </row>
        <row r="10">
          <cell r="B10" t="str">
            <v>4719</v>
          </cell>
          <cell r="C10" t="str">
            <v>4695</v>
          </cell>
          <cell r="D10" t="str">
            <v>4657</v>
          </cell>
          <cell r="E10" t="str">
            <v>4621</v>
          </cell>
          <cell r="F10" t="str">
            <v>4606</v>
          </cell>
        </row>
        <row r="11">
          <cell r="B11" t="str">
            <v>1756</v>
          </cell>
          <cell r="C11" t="str">
            <v>1756</v>
          </cell>
          <cell r="D11" t="str">
            <v>1756</v>
          </cell>
          <cell r="E11" t="str">
            <v>1756</v>
          </cell>
          <cell r="F11" t="str">
            <v>1756</v>
          </cell>
        </row>
      </sheetData>
      <sheetData sheetId="23">
        <row r="8">
          <cell r="B8" t="str">
            <v>4524</v>
          </cell>
          <cell r="C8" t="str">
            <v>4546</v>
          </cell>
          <cell r="D8" t="str">
            <v>4622</v>
          </cell>
          <cell r="E8" t="str">
            <v>4578</v>
          </cell>
          <cell r="F8" t="str">
            <v>3096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4861</v>
          </cell>
          <cell r="C10" t="str">
            <v>4879</v>
          </cell>
          <cell r="D10" t="str">
            <v>5020</v>
          </cell>
          <cell r="E10" t="str">
            <v>5142</v>
          </cell>
          <cell r="F10" t="str">
            <v>3033</v>
          </cell>
        </row>
        <row r="11">
          <cell r="B11" t="str">
            <v>1348</v>
          </cell>
          <cell r="C11" t="str">
            <v>1348</v>
          </cell>
          <cell r="D11" t="str">
            <v>1232</v>
          </cell>
          <cell r="E11" t="str">
            <v>1227</v>
          </cell>
          <cell r="F11" t="str">
            <v>1032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24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  <sheetData sheetId="25">
        <row r="8">
          <cell r="B8" t="str">
            <v>1228</v>
          </cell>
          <cell r="C8" t="str">
            <v>921</v>
          </cell>
          <cell r="D8" t="str">
            <v>924</v>
          </cell>
          <cell r="E8" t="str">
            <v>924</v>
          </cell>
          <cell r="F8" t="str">
            <v>924</v>
          </cell>
        </row>
        <row r="9">
          <cell r="B9" t="str">
            <v>0</v>
          </cell>
          <cell r="C9" t="str">
            <v>0</v>
          </cell>
          <cell r="D9" t="str">
            <v>0</v>
          </cell>
          <cell r="E9" t="str">
            <v>0</v>
          </cell>
          <cell r="F9" t="str">
            <v>0</v>
          </cell>
        </row>
        <row r="10">
          <cell r="B10" t="str">
            <v>490</v>
          </cell>
          <cell r="C10" t="str">
            <v>491</v>
          </cell>
          <cell r="D10" t="str">
            <v>491</v>
          </cell>
          <cell r="E10" t="str">
            <v>491</v>
          </cell>
          <cell r="F10" t="str">
            <v>491</v>
          </cell>
        </row>
        <row r="11">
          <cell r="B11" t="str">
            <v>0</v>
          </cell>
          <cell r="C11" t="str">
            <v>0</v>
          </cell>
          <cell r="D11" t="str">
            <v>0</v>
          </cell>
          <cell r="E11" t="str">
            <v>0</v>
          </cell>
          <cell r="F11" t="str">
            <v>0</v>
          </cell>
        </row>
        <row r="12">
          <cell r="B12" t="str">
            <v>0</v>
          </cell>
          <cell r="C12" t="str">
            <v>0</v>
          </cell>
          <cell r="D12" t="str">
            <v>58</v>
          </cell>
          <cell r="E12" t="str">
            <v>58</v>
          </cell>
          <cell r="F12" t="str">
            <v>58</v>
          </cell>
        </row>
        <row r="13">
          <cell r="B13" t="str">
            <v>0</v>
          </cell>
          <cell r="C13" t="str">
            <v>0</v>
          </cell>
          <cell r="D13" t="str">
            <v>0</v>
          </cell>
          <cell r="E13" t="str">
            <v>0</v>
          </cell>
          <cell r="F13" t="str">
            <v>0</v>
          </cell>
        </row>
        <row r="14">
          <cell r="B14" t="str">
            <v>0</v>
          </cell>
          <cell r="C14" t="str">
            <v>0</v>
          </cell>
          <cell r="D14" t="str">
            <v>0</v>
          </cell>
          <cell r="E14" t="str">
            <v>0</v>
          </cell>
          <cell r="F14" t="str">
            <v>0</v>
          </cell>
        </row>
      </sheetData>
      <sheetData sheetId="26">
        <row r="8">
          <cell r="B8" t="str">
            <v>568</v>
          </cell>
          <cell r="C8" t="str">
            <v>458</v>
          </cell>
          <cell r="D8" t="str">
            <v>333</v>
          </cell>
          <cell r="E8" t="str">
            <v>345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B10" t="str">
            <v>1093</v>
          </cell>
          <cell r="C10" t="str">
            <v>1121</v>
          </cell>
          <cell r="D10" t="str">
            <v>1106</v>
          </cell>
          <cell r="E10" t="str">
            <v>1111</v>
          </cell>
        </row>
        <row r="11">
          <cell r="B11" t="str">
            <v>440</v>
          </cell>
          <cell r="C11" t="str">
            <v>220</v>
          </cell>
          <cell r="D11" t="str">
            <v>221</v>
          </cell>
          <cell r="E11" t="str">
            <v>221</v>
          </cell>
        </row>
        <row r="12">
          <cell r="B12" t="str">
            <v>195</v>
          </cell>
          <cell r="C12" t="str">
            <v>255</v>
          </cell>
          <cell r="D12" t="str">
            <v>257</v>
          </cell>
          <cell r="E12" t="str">
            <v>257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</row>
      </sheetData>
      <sheetData sheetId="27"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B10" t="str">
            <v>30287</v>
          </cell>
          <cell r="C10" t="str">
            <v>27241</v>
          </cell>
          <cell r="D10" t="str">
            <v>29237</v>
          </cell>
          <cell r="E10" t="str">
            <v>28755</v>
          </cell>
          <cell r="F10" t="str">
            <v>37698</v>
          </cell>
        </row>
        <row r="11">
          <cell r="B11" t="str">
            <v>16714</v>
          </cell>
          <cell r="C11" t="str">
            <v>15365</v>
          </cell>
          <cell r="D11" t="str">
            <v>11611</v>
          </cell>
          <cell r="E11" t="str">
            <v>11427</v>
          </cell>
          <cell r="F11" t="str">
            <v>8794</v>
          </cell>
        </row>
        <row r="12">
          <cell r="B12" t="str">
            <v>566</v>
          </cell>
          <cell r="C12" t="str">
            <v>1108</v>
          </cell>
          <cell r="D12" t="str">
            <v>1075</v>
          </cell>
          <cell r="E12" t="str">
            <v>316</v>
          </cell>
          <cell r="F12" t="str">
            <v>316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  <sheetName val="Data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6">
          <cell r="X36">
            <v>1402</v>
          </cell>
          <cell r="Y36">
            <v>2229</v>
          </cell>
          <cell r="Z36">
            <v>2688</v>
          </cell>
          <cell r="AA36">
            <v>2684</v>
          </cell>
          <cell r="AB36">
            <v>2556</v>
          </cell>
          <cell r="AC36">
            <v>2606.4470000000001</v>
          </cell>
          <cell r="AD36">
            <v>2637.2069999999999</v>
          </cell>
          <cell r="AE36">
            <v>2923.5749999999998</v>
          </cell>
        </row>
      </sheetData>
      <sheetData sheetId="8"/>
      <sheetData sheetId="9"/>
      <sheetData sheetId="10"/>
      <sheetData sheetId="11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5927</v>
          </cell>
          <cell r="X13">
            <v>5927</v>
          </cell>
          <cell r="Y13">
            <v>5927</v>
          </cell>
          <cell r="Z13">
            <v>5927</v>
          </cell>
          <cell r="AA13">
            <v>5913</v>
          </cell>
          <cell r="AB13">
            <v>5913</v>
          </cell>
          <cell r="AC13">
            <v>5918</v>
          </cell>
          <cell r="AD13">
            <v>5918</v>
          </cell>
          <cell r="AE13">
            <v>5930</v>
          </cell>
        </row>
        <row r="14">
          <cell r="W14">
            <v>1892</v>
          </cell>
          <cell r="X14">
            <v>1906</v>
          </cell>
          <cell r="Y14">
            <v>1982</v>
          </cell>
          <cell r="Z14">
            <v>1975</v>
          </cell>
          <cell r="AA14">
            <v>1975</v>
          </cell>
          <cell r="AB14">
            <v>1967</v>
          </cell>
          <cell r="AC14">
            <v>1967</v>
          </cell>
          <cell r="AD14">
            <v>2008</v>
          </cell>
          <cell r="AE14">
            <v>2006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3970</v>
          </cell>
          <cell r="X16">
            <v>4040</v>
          </cell>
          <cell r="Y16">
            <v>4290</v>
          </cell>
          <cell r="Z16">
            <v>4290</v>
          </cell>
          <cell r="AA16">
            <v>4290</v>
          </cell>
          <cell r="AB16">
            <v>4290</v>
          </cell>
          <cell r="AC16">
            <v>4290</v>
          </cell>
          <cell r="AD16">
            <v>4290</v>
          </cell>
          <cell r="AE16">
            <v>4290</v>
          </cell>
        </row>
        <row r="17">
          <cell r="W17">
            <v>20467</v>
          </cell>
          <cell r="X17">
            <v>12068</v>
          </cell>
          <cell r="Y17">
            <v>12068</v>
          </cell>
          <cell r="Z17">
            <v>12074</v>
          </cell>
          <cell r="AA17">
            <v>10799</v>
          </cell>
          <cell r="AB17">
            <v>10799</v>
          </cell>
          <cell r="AC17">
            <v>10799</v>
          </cell>
          <cell r="AD17">
            <v>10799</v>
          </cell>
          <cell r="AE17">
            <v>9525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7450</v>
          </cell>
          <cell r="X21">
            <v>7450</v>
          </cell>
          <cell r="Y21">
            <v>6984</v>
          </cell>
          <cell r="Z21">
            <v>7399</v>
          </cell>
          <cell r="AA21">
            <v>7399</v>
          </cell>
          <cell r="AB21">
            <v>7399</v>
          </cell>
          <cell r="AC21">
            <v>7117.29</v>
          </cell>
          <cell r="AD21">
            <v>7117.29</v>
          </cell>
          <cell r="AE21">
            <v>7117.29</v>
          </cell>
        </row>
        <row r="23">
          <cell r="W23">
            <v>2716</v>
          </cell>
          <cell r="X23">
            <v>2732</v>
          </cell>
          <cell r="Y23">
            <v>2752</v>
          </cell>
          <cell r="Z23">
            <v>2752</v>
          </cell>
          <cell r="AA23">
            <v>2752</v>
          </cell>
          <cell r="AB23">
            <v>2764</v>
          </cell>
          <cell r="AC23">
            <v>2779</v>
          </cell>
          <cell r="AD23">
            <v>2784</v>
          </cell>
          <cell r="AE23">
            <v>2794</v>
          </cell>
        </row>
        <row r="24">
          <cell r="W24">
            <v>63130</v>
          </cell>
          <cell r="X24">
            <v>63130</v>
          </cell>
          <cell r="Y24">
            <v>63130</v>
          </cell>
          <cell r="Z24">
            <v>63130</v>
          </cell>
          <cell r="AA24">
            <v>63130</v>
          </cell>
          <cell r="AB24">
            <v>63130</v>
          </cell>
          <cell r="AC24">
            <v>63130</v>
          </cell>
          <cell r="AD24">
            <v>63130</v>
          </cell>
          <cell r="AE24">
            <v>63130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2000</v>
          </cell>
          <cell r="X26">
            <v>2000</v>
          </cell>
          <cell r="Y26">
            <v>2000</v>
          </cell>
          <cell r="Z26">
            <v>2000</v>
          </cell>
          <cell r="AA26">
            <v>2000</v>
          </cell>
          <cell r="AB26">
            <v>2000</v>
          </cell>
          <cell r="AC26">
            <v>2000</v>
          </cell>
          <cell r="AD26">
            <v>2013</v>
          </cell>
          <cell r="AE26">
            <v>2013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510</v>
          </cell>
          <cell r="X33">
            <v>510</v>
          </cell>
          <cell r="Y33">
            <v>485</v>
          </cell>
          <cell r="Z33">
            <v>485</v>
          </cell>
          <cell r="AA33">
            <v>485</v>
          </cell>
          <cell r="AB33">
            <v>485</v>
          </cell>
          <cell r="AC33">
            <v>485</v>
          </cell>
          <cell r="AD33">
            <v>485</v>
          </cell>
          <cell r="AE33">
            <v>485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1411</v>
          </cell>
        </row>
        <row r="37">
          <cell r="W37">
            <v>9323</v>
          </cell>
          <cell r="X37">
            <v>9436</v>
          </cell>
          <cell r="Y37">
            <v>9408</v>
          </cell>
          <cell r="Z37">
            <v>9507</v>
          </cell>
          <cell r="AA37">
            <v>9688</v>
          </cell>
          <cell r="AB37">
            <v>9768</v>
          </cell>
          <cell r="AC37">
            <v>8999</v>
          </cell>
          <cell r="AD37">
            <v>8656</v>
          </cell>
          <cell r="AE37">
            <v>8624</v>
          </cell>
        </row>
        <row r="38">
          <cell r="W38">
            <v>688</v>
          </cell>
          <cell r="X38">
            <v>688</v>
          </cell>
          <cell r="Y38">
            <v>688</v>
          </cell>
          <cell r="Z38">
            <v>688</v>
          </cell>
          <cell r="AA38">
            <v>688</v>
          </cell>
          <cell r="AB38">
            <v>688</v>
          </cell>
          <cell r="AC38">
            <v>688</v>
          </cell>
          <cell r="AD38">
            <v>688</v>
          </cell>
          <cell r="AE38">
            <v>688</v>
          </cell>
        </row>
        <row r="39">
          <cell r="W39">
            <v>1940</v>
          </cell>
          <cell r="X39">
            <v>1939</v>
          </cell>
          <cell r="Y39">
            <v>1940</v>
          </cell>
          <cell r="Z39">
            <v>1940</v>
          </cell>
          <cell r="AA39">
            <v>1940</v>
          </cell>
          <cell r="AB39">
            <v>1940</v>
          </cell>
          <cell r="AC39">
            <v>1940</v>
          </cell>
          <cell r="AD39">
            <v>1940</v>
          </cell>
          <cell r="AE39">
            <v>1940</v>
          </cell>
        </row>
        <row r="40">
          <cell r="W40">
            <v>10663</v>
          </cell>
          <cell r="X40">
            <v>9946</v>
          </cell>
          <cell r="Y40">
            <v>9906</v>
          </cell>
          <cell r="Z40">
            <v>9937</v>
          </cell>
          <cell r="AA40">
            <v>9487</v>
          </cell>
          <cell r="AB40">
            <v>9261</v>
          </cell>
          <cell r="AC40">
            <v>9261</v>
          </cell>
          <cell r="AD40">
            <v>9261</v>
          </cell>
          <cell r="AE40">
            <v>9261</v>
          </cell>
        </row>
      </sheetData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  <sheetName val="Data13"/>
      <sheetName val="Data14"/>
      <sheetName val="Data15"/>
      <sheetName val="Data16"/>
      <sheetName val="Data17"/>
      <sheetName val="Data18"/>
      <sheetName val="Data19"/>
      <sheetName val="Data20"/>
      <sheetName val="Data21"/>
      <sheetName val="Data22"/>
      <sheetName val="Data23"/>
      <sheetName val="Data24"/>
      <sheetName val="Data25"/>
    </sheetNames>
    <sheetDataSet>
      <sheetData sheetId="0">
        <row r="12">
          <cell r="W12">
            <v>13177.39</v>
          </cell>
          <cell r="X12">
            <v>13308.888999999999</v>
          </cell>
          <cell r="Y12">
            <v>13383.396000000001</v>
          </cell>
          <cell r="Z12">
            <v>13532.252</v>
          </cell>
          <cell r="AA12">
            <v>13649.655000000001</v>
          </cell>
          <cell r="AB12">
            <v>14116.314</v>
          </cell>
          <cell r="AC12">
            <v>14149.948</v>
          </cell>
          <cell r="AD12">
            <v>14516.245999999999</v>
          </cell>
          <cell r="AE12">
            <v>14597.108</v>
          </cell>
        </row>
        <row r="13">
          <cell r="W13">
            <v>1426</v>
          </cell>
          <cell r="X13">
            <v>1427</v>
          </cell>
          <cell r="Y13">
            <v>1429</v>
          </cell>
          <cell r="Z13">
            <v>1431</v>
          </cell>
          <cell r="AA13">
            <v>1422</v>
          </cell>
          <cell r="AB13">
            <v>1425</v>
          </cell>
          <cell r="AC13">
            <v>1416.9</v>
          </cell>
          <cell r="AD13">
            <v>1417.5</v>
          </cell>
          <cell r="AE13">
            <v>1413.9</v>
          </cell>
        </row>
        <row r="14">
          <cell r="W14">
            <v>3108</v>
          </cell>
          <cell r="X14">
            <v>3181</v>
          </cell>
          <cell r="Y14">
            <v>3203</v>
          </cell>
          <cell r="Z14">
            <v>3219</v>
          </cell>
          <cell r="AA14">
            <v>3219</v>
          </cell>
          <cell r="AB14">
            <v>3223</v>
          </cell>
          <cell r="AC14">
            <v>3371.55</v>
          </cell>
          <cell r="AD14">
            <v>3379</v>
          </cell>
          <cell r="AE14">
            <v>3378.35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2197</v>
          </cell>
          <cell r="X16">
            <v>2212</v>
          </cell>
          <cell r="Y16">
            <v>2252</v>
          </cell>
          <cell r="Z16">
            <v>2252</v>
          </cell>
          <cell r="AA16">
            <v>2260</v>
          </cell>
          <cell r="AB16">
            <v>2262</v>
          </cell>
          <cell r="AC16">
            <v>2264.6999999999998</v>
          </cell>
          <cell r="AD16">
            <v>2264.0189999999998</v>
          </cell>
          <cell r="AE16">
            <v>2265.21</v>
          </cell>
        </row>
        <row r="17">
          <cell r="W17">
            <v>11436</v>
          </cell>
          <cell r="X17">
            <v>11257</v>
          </cell>
          <cell r="Y17">
            <v>11239</v>
          </cell>
          <cell r="Z17">
            <v>11234</v>
          </cell>
          <cell r="AA17">
            <v>11255</v>
          </cell>
          <cell r="AB17">
            <v>11207</v>
          </cell>
          <cell r="AC17">
            <v>11120</v>
          </cell>
          <cell r="AD17">
            <v>10684</v>
          </cell>
          <cell r="AE17">
            <v>10733</v>
          </cell>
        </row>
        <row r="18">
          <cell r="W18">
            <v>9.2639999999999993</v>
          </cell>
          <cell r="X18">
            <v>9.2550000000000008</v>
          </cell>
          <cell r="Y18">
            <v>8.7330000000000005</v>
          </cell>
          <cell r="Z18">
            <v>8.6159999999999997</v>
          </cell>
          <cell r="AA18">
            <v>6.8780000000000001</v>
          </cell>
          <cell r="AB18">
            <v>9.2669999999999995</v>
          </cell>
          <cell r="AC18">
            <v>7.1529999999999996</v>
          </cell>
          <cell r="AD18">
            <v>7.1529999999999996</v>
          </cell>
          <cell r="AE18">
            <v>7.2629999999999999</v>
          </cell>
        </row>
        <row r="19">
          <cell r="W19">
            <v>5</v>
          </cell>
          <cell r="X19">
            <v>8</v>
          </cell>
          <cell r="Y19">
            <v>8</v>
          </cell>
          <cell r="Z19">
            <v>5</v>
          </cell>
          <cell r="AA19">
            <v>6</v>
          </cell>
          <cell r="AB19">
            <v>6</v>
          </cell>
          <cell r="AC19">
            <v>7.3</v>
          </cell>
          <cell r="AD19">
            <v>7.3</v>
          </cell>
          <cell r="AE19">
            <v>6</v>
          </cell>
        </row>
        <row r="20">
          <cell r="W20">
            <v>3224</v>
          </cell>
          <cell r="X20">
            <v>3236</v>
          </cell>
          <cell r="Y20">
            <v>3238</v>
          </cell>
          <cell r="Z20">
            <v>3389</v>
          </cell>
          <cell r="AA20">
            <v>3392</v>
          </cell>
          <cell r="AB20">
            <v>3392</v>
          </cell>
          <cell r="AC20">
            <v>3392</v>
          </cell>
          <cell r="AD20">
            <v>3409</v>
          </cell>
          <cell r="AE20">
            <v>3412</v>
          </cell>
        </row>
        <row r="21">
          <cell r="W21">
            <v>18540</v>
          </cell>
          <cell r="X21">
            <v>18550</v>
          </cell>
          <cell r="Y21">
            <v>19185</v>
          </cell>
          <cell r="Z21">
            <v>19223</v>
          </cell>
          <cell r="AA21">
            <v>20053</v>
          </cell>
          <cell r="AB21">
            <v>20080</v>
          </cell>
          <cell r="AC21">
            <v>20079</v>
          </cell>
          <cell r="AD21">
            <v>20079.572</v>
          </cell>
          <cell r="AE21">
            <v>20113.667000000001</v>
          </cell>
        </row>
        <row r="23">
          <cell r="W23">
            <v>3196</v>
          </cell>
          <cell r="X23">
            <v>3196</v>
          </cell>
          <cell r="Y23">
            <v>3224</v>
          </cell>
          <cell r="Z23">
            <v>3248</v>
          </cell>
          <cell r="AA23">
            <v>3249</v>
          </cell>
          <cell r="AB23">
            <v>3250</v>
          </cell>
          <cell r="AC23">
            <v>3272</v>
          </cell>
          <cell r="AD23">
            <v>3286.5320000000002</v>
          </cell>
          <cell r="AE23">
            <v>3273</v>
          </cell>
        </row>
        <row r="24">
          <cell r="W24">
            <v>25642.370999999999</v>
          </cell>
          <cell r="X24">
            <v>25656.717000000001</v>
          </cell>
          <cell r="Y24">
            <v>25646.149000000001</v>
          </cell>
          <cell r="Z24">
            <v>25577.062000000002</v>
          </cell>
          <cell r="AA24">
            <v>25551.829000000002</v>
          </cell>
          <cell r="AB24">
            <v>25620.852999999999</v>
          </cell>
          <cell r="AC24">
            <v>25706.937999999998</v>
          </cell>
          <cell r="AD24">
            <v>25726.934000000001</v>
          </cell>
          <cell r="AE24">
            <v>25868.583999999999</v>
          </cell>
        </row>
        <row r="25">
          <cell r="W25">
            <v>2129</v>
          </cell>
          <cell r="X25">
            <v>2129</v>
          </cell>
          <cell r="Y25">
            <v>2178</v>
          </cell>
          <cell r="Z25">
            <v>2180.1</v>
          </cell>
          <cell r="AA25">
            <v>2195.1</v>
          </cell>
          <cell r="AB25">
            <v>2192.1</v>
          </cell>
          <cell r="AC25">
            <v>2193</v>
          </cell>
          <cell r="AD25">
            <v>2199.5</v>
          </cell>
          <cell r="AE25">
            <v>2199.6999999999998</v>
          </cell>
        </row>
        <row r="26">
          <cell r="W26">
            <v>55</v>
          </cell>
          <cell r="X26">
            <v>56</v>
          </cell>
          <cell r="Y26">
            <v>57</v>
          </cell>
          <cell r="Z26">
            <v>57</v>
          </cell>
          <cell r="AA26">
            <v>57</v>
          </cell>
          <cell r="AB26">
            <v>57</v>
          </cell>
          <cell r="AC26">
            <v>57</v>
          </cell>
          <cell r="AD26">
            <v>57</v>
          </cell>
          <cell r="AE26">
            <v>58</v>
          </cell>
        </row>
        <row r="27">
          <cell r="W27">
            <v>237</v>
          </cell>
          <cell r="X27">
            <v>529</v>
          </cell>
          <cell r="Y27">
            <v>529</v>
          </cell>
          <cell r="Z27">
            <v>529</v>
          </cell>
          <cell r="AA27">
            <v>529</v>
          </cell>
          <cell r="AB27">
            <v>529</v>
          </cell>
          <cell r="AC27">
            <v>529</v>
          </cell>
          <cell r="AD27">
            <v>529</v>
          </cell>
          <cell r="AE27">
            <v>529</v>
          </cell>
        </row>
        <row r="28">
          <cell r="W28">
            <v>21737</v>
          </cell>
          <cell r="X28">
            <v>21880</v>
          </cell>
          <cell r="Y28">
            <v>22009</v>
          </cell>
          <cell r="Z28">
            <v>22098</v>
          </cell>
          <cell r="AA28">
            <v>22220</v>
          </cell>
          <cell r="AB28">
            <v>22298</v>
          </cell>
          <cell r="AC28">
            <v>22426.014999999999</v>
          </cell>
          <cell r="AD28">
            <v>22498.587</v>
          </cell>
          <cell r="AE28">
            <v>22541.085999999999</v>
          </cell>
        </row>
        <row r="29">
          <cell r="W29">
            <v>876</v>
          </cell>
          <cell r="X29">
            <v>876</v>
          </cell>
          <cell r="Y29">
            <v>876</v>
          </cell>
          <cell r="Z29">
            <v>877</v>
          </cell>
          <cell r="AA29">
            <v>877</v>
          </cell>
          <cell r="AB29">
            <v>877</v>
          </cell>
          <cell r="AC29">
            <v>877</v>
          </cell>
          <cell r="AD29">
            <v>877</v>
          </cell>
          <cell r="AE29">
            <v>877</v>
          </cell>
        </row>
        <row r="30">
          <cell r="W30">
            <v>1134.308</v>
          </cell>
          <cell r="X30">
            <v>1134.308</v>
          </cell>
          <cell r="Y30">
            <v>1134.308</v>
          </cell>
          <cell r="Z30">
            <v>1330.308</v>
          </cell>
          <cell r="AA30">
            <v>1330.2660000000001</v>
          </cell>
          <cell r="AB30">
            <v>1330.318</v>
          </cell>
          <cell r="AC30">
            <v>1330.5450000000001</v>
          </cell>
          <cell r="AD30">
            <v>1330.473</v>
          </cell>
          <cell r="AE30">
            <v>1330.473</v>
          </cell>
        </row>
        <row r="31">
          <cell r="W31">
            <v>1576</v>
          </cell>
          <cell r="X31">
            <v>1576</v>
          </cell>
          <cell r="Y31">
            <v>1586.617</v>
          </cell>
          <cell r="Z31">
            <v>1587.8009999999999</v>
          </cell>
          <cell r="AA31">
            <v>1587.694</v>
          </cell>
          <cell r="AB31">
            <v>1564.1969999999999</v>
          </cell>
          <cell r="AC31">
            <v>1564.318</v>
          </cell>
          <cell r="AD31">
            <v>1564.9849999999999</v>
          </cell>
          <cell r="AE31">
            <v>1586.69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37</v>
          </cell>
          <cell r="X33">
            <v>37</v>
          </cell>
          <cell r="Y33">
            <v>37</v>
          </cell>
          <cell r="Z33">
            <v>37</v>
          </cell>
          <cell r="AA33">
            <v>37</v>
          </cell>
          <cell r="AB33">
            <v>37</v>
          </cell>
          <cell r="AC33">
            <v>37</v>
          </cell>
          <cell r="AD33">
            <v>37</v>
          </cell>
          <cell r="AE33">
            <v>37</v>
          </cell>
        </row>
        <row r="34">
          <cell r="W34">
            <v>2346</v>
          </cell>
          <cell r="X34">
            <v>2351</v>
          </cell>
          <cell r="Y34">
            <v>2355</v>
          </cell>
          <cell r="Z34">
            <v>2364</v>
          </cell>
          <cell r="AA34">
            <v>2370</v>
          </cell>
          <cell r="AB34">
            <v>2385</v>
          </cell>
          <cell r="AC34">
            <v>2390.0590000000002</v>
          </cell>
          <cell r="AD34">
            <v>2390.768</v>
          </cell>
          <cell r="AE34">
            <v>2396.5120000000002</v>
          </cell>
        </row>
        <row r="35">
          <cell r="W35">
            <v>5535</v>
          </cell>
          <cell r="X35">
            <v>5712</v>
          </cell>
          <cell r="Y35">
            <v>5661</v>
          </cell>
          <cell r="Z35">
            <v>5715</v>
          </cell>
          <cell r="AA35">
            <v>6168</v>
          </cell>
          <cell r="AB35">
            <v>6960</v>
          </cell>
          <cell r="AC35">
            <v>7225.9219999999996</v>
          </cell>
          <cell r="AD35">
            <v>7235.8329999999996</v>
          </cell>
          <cell r="AE35">
            <v>7261.9849999999997</v>
          </cell>
        </row>
        <row r="36">
          <cell r="W36">
            <v>6483</v>
          </cell>
          <cell r="X36">
            <v>6548</v>
          </cell>
          <cell r="Y36">
            <v>6610</v>
          </cell>
          <cell r="Z36">
            <v>6613</v>
          </cell>
          <cell r="AA36">
            <v>6730</v>
          </cell>
          <cell r="AB36">
            <v>6734</v>
          </cell>
          <cell r="AC36">
            <v>6691.9290000000001</v>
          </cell>
          <cell r="AD36">
            <v>6700.6530000000002</v>
          </cell>
          <cell r="AE36">
            <v>6686.201</v>
          </cell>
        </row>
        <row r="37">
          <cell r="W37">
            <v>16577</v>
          </cell>
          <cell r="X37">
            <v>16414</v>
          </cell>
          <cell r="Y37">
            <v>16494</v>
          </cell>
          <cell r="Z37">
            <v>15996</v>
          </cell>
          <cell r="AA37">
            <v>16329</v>
          </cell>
          <cell r="AB37">
            <v>16466</v>
          </cell>
          <cell r="AC37">
            <v>16502</v>
          </cell>
          <cell r="AD37">
            <v>16431</v>
          </cell>
          <cell r="AE37">
            <v>16462</v>
          </cell>
        </row>
        <row r="38">
          <cell r="W38">
            <v>1253</v>
          </cell>
          <cell r="X38">
            <v>1254</v>
          </cell>
          <cell r="Y38">
            <v>1299</v>
          </cell>
          <cell r="Z38">
            <v>1296</v>
          </cell>
          <cell r="AA38">
            <v>1295</v>
          </cell>
          <cell r="AB38">
            <v>1293</v>
          </cell>
          <cell r="AC38">
            <v>1346.6289999999999</v>
          </cell>
          <cell r="AD38">
            <v>1343.425</v>
          </cell>
          <cell r="AE38">
            <v>1350.7159999999999</v>
          </cell>
        </row>
        <row r="39">
          <cell r="W39">
            <v>2523</v>
          </cell>
          <cell r="X39">
            <v>2522</v>
          </cell>
          <cell r="Y39">
            <v>2523</v>
          </cell>
          <cell r="Z39">
            <v>2523</v>
          </cell>
          <cell r="AA39">
            <v>2522</v>
          </cell>
          <cell r="AB39">
            <v>2524</v>
          </cell>
          <cell r="AC39">
            <v>2523</v>
          </cell>
          <cell r="AD39">
            <v>2528</v>
          </cell>
          <cell r="AE39">
            <v>2527</v>
          </cell>
        </row>
        <row r="40">
          <cell r="W40">
            <v>4423</v>
          </cell>
          <cell r="X40">
            <v>4437</v>
          </cell>
          <cell r="Y40">
            <v>4453</v>
          </cell>
          <cell r="Z40">
            <v>4474</v>
          </cell>
          <cell r="AA40">
            <v>4676.9740000000002</v>
          </cell>
          <cell r="AB40">
            <v>4733</v>
          </cell>
          <cell r="AC40">
            <v>4770</v>
          </cell>
          <cell r="AD40">
            <v>4773</v>
          </cell>
          <cell r="AE40">
            <v>4773</v>
          </cell>
        </row>
      </sheetData>
      <sheetData sheetId="1"/>
      <sheetData sheetId="2"/>
      <sheetData sheetId="3"/>
      <sheetData sheetId="4"/>
      <sheetData sheetId="5">
        <row r="12">
          <cell r="W12">
            <v>0.91500000000000004</v>
          </cell>
          <cell r="X12">
            <v>0.91500000000000004</v>
          </cell>
          <cell r="Y12">
            <v>0.91500000000000004</v>
          </cell>
          <cell r="Z12">
            <v>0.91500000000000004</v>
          </cell>
          <cell r="AA12">
            <v>0.91500000000000004</v>
          </cell>
          <cell r="AB12">
            <v>0.92400000000000004</v>
          </cell>
          <cell r="AC12">
            <v>0.91500000000000004</v>
          </cell>
          <cell r="AD12">
            <v>0.91500000000000004</v>
          </cell>
          <cell r="AE12">
            <v>0.91500000000000004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6</v>
          </cell>
          <cell r="X17">
            <v>16</v>
          </cell>
          <cell r="Y17">
            <v>26</v>
          </cell>
          <cell r="Z17">
            <v>29</v>
          </cell>
          <cell r="AA17">
            <v>29</v>
          </cell>
          <cell r="AB17">
            <v>33</v>
          </cell>
          <cell r="AC17">
            <v>32</v>
          </cell>
          <cell r="AD17">
            <v>35</v>
          </cell>
          <cell r="AE17">
            <v>40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16.3</v>
          </cell>
          <cell r="X24">
            <v>15.3</v>
          </cell>
          <cell r="Y24">
            <v>16.3</v>
          </cell>
          <cell r="Z24">
            <v>16.3</v>
          </cell>
          <cell r="AA24">
            <v>16.3</v>
          </cell>
          <cell r="AB24">
            <v>15.51</v>
          </cell>
          <cell r="AC24">
            <v>15.9</v>
          </cell>
          <cell r="AD24">
            <v>15.9</v>
          </cell>
          <cell r="AE24">
            <v>15.9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10</v>
          </cell>
          <cell r="AE25">
            <v>10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3</v>
          </cell>
          <cell r="AD26">
            <v>3</v>
          </cell>
          <cell r="AE26">
            <v>3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728</v>
          </cell>
          <cell r="X28">
            <v>728</v>
          </cell>
          <cell r="Y28">
            <v>729</v>
          </cell>
          <cell r="Z28">
            <v>768</v>
          </cell>
          <cell r="AA28">
            <v>768</v>
          </cell>
          <cell r="AB28">
            <v>767</v>
          </cell>
          <cell r="AC28">
            <v>767.19</v>
          </cell>
          <cell r="AD28">
            <v>767.19</v>
          </cell>
          <cell r="AE28">
            <v>767.19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25</v>
          </cell>
          <cell r="X35">
            <v>25</v>
          </cell>
          <cell r="Y35">
            <v>25</v>
          </cell>
          <cell r="Z35">
            <v>25</v>
          </cell>
          <cell r="AA35">
            <v>25</v>
          </cell>
          <cell r="AB35">
            <v>25</v>
          </cell>
          <cell r="AC35">
            <v>29.1</v>
          </cell>
          <cell r="AD35">
            <v>29.1</v>
          </cell>
          <cell r="AE35">
            <v>29.1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0.05</v>
          </cell>
          <cell r="AD36">
            <v>0.05</v>
          </cell>
          <cell r="AE36">
            <v>0.05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6">
        <row r="14">
          <cell r="W14">
            <v>541</v>
          </cell>
          <cell r="X14">
            <v>677</v>
          </cell>
          <cell r="Y14">
            <v>683</v>
          </cell>
          <cell r="Z14">
            <v>699</v>
          </cell>
          <cell r="AA14">
            <v>699</v>
          </cell>
          <cell r="AB14">
            <v>699</v>
          </cell>
          <cell r="AC14">
            <v>698.39</v>
          </cell>
          <cell r="AD14">
            <v>698.92</v>
          </cell>
          <cell r="AE14">
            <v>703.12</v>
          </cell>
        </row>
        <row r="24">
          <cell r="W24">
            <v>6758.0159999999996</v>
          </cell>
          <cell r="X24">
            <v>7607.4960000000001</v>
          </cell>
          <cell r="Y24">
            <v>8155.9610000000002</v>
          </cell>
          <cell r="Z24">
            <v>9201.4249999999993</v>
          </cell>
          <cell r="AA24">
            <v>10298.18</v>
          </cell>
          <cell r="AB24">
            <v>11566.564</v>
          </cell>
          <cell r="AC24">
            <v>13499.357</v>
          </cell>
          <cell r="AD24">
            <v>14900.146000000001</v>
          </cell>
          <cell r="AE24">
            <v>16426.853999999999</v>
          </cell>
        </row>
        <row r="36">
          <cell r="W36">
            <v>988</v>
          </cell>
          <cell r="X36">
            <v>1822</v>
          </cell>
          <cell r="Y36">
            <v>2773</v>
          </cell>
          <cell r="Z36">
            <v>3244</v>
          </cell>
          <cell r="AA36">
            <v>3130</v>
          </cell>
          <cell r="AB36">
            <v>3025</v>
          </cell>
        </row>
        <row r="38">
          <cell r="W38">
            <v>0</v>
          </cell>
          <cell r="X38">
            <v>0</v>
          </cell>
          <cell r="Y38">
            <v>4</v>
          </cell>
          <cell r="Z38">
            <v>4</v>
          </cell>
          <cell r="AA38">
            <v>5</v>
          </cell>
          <cell r="AB38">
            <v>5</v>
          </cell>
        </row>
      </sheetData>
      <sheetData sheetId="7">
        <row r="12">
          <cell r="W12">
            <v>1105.9659999999999</v>
          </cell>
          <cell r="X12">
            <v>1337.15</v>
          </cell>
          <cell r="Y12">
            <v>1674.538</v>
          </cell>
          <cell r="Z12">
            <v>2110.2750000000001</v>
          </cell>
          <cell r="AA12">
            <v>2488.7260000000001</v>
          </cell>
          <cell r="AB12">
            <v>2729.9960000000001</v>
          </cell>
          <cell r="AC12">
            <v>2886.6979999999999</v>
          </cell>
          <cell r="AD12">
            <v>3132.7130000000002</v>
          </cell>
          <cell r="AE12">
            <v>3224.1170000000002</v>
          </cell>
        </row>
        <row r="13">
          <cell r="W13">
            <v>872.5</v>
          </cell>
          <cell r="X13">
            <v>989</v>
          </cell>
          <cell r="Y13">
            <v>1072.3</v>
          </cell>
          <cell r="Z13">
            <v>1236.3</v>
          </cell>
          <cell r="AA13">
            <v>1464</v>
          </cell>
          <cell r="AB13">
            <v>1657.8</v>
          </cell>
          <cell r="AC13">
            <v>1910.3</v>
          </cell>
          <cell r="AD13">
            <v>2082</v>
          </cell>
          <cell r="AE13">
            <v>2307.9</v>
          </cell>
        </row>
        <row r="15">
          <cell r="W15">
            <v>134.22499999999999</v>
          </cell>
          <cell r="X15">
            <v>147.22499999999999</v>
          </cell>
          <cell r="Y15">
            <v>147.22499999999999</v>
          </cell>
          <cell r="Z15">
            <v>147.22499999999999</v>
          </cell>
          <cell r="AA15">
            <v>157.72499999999999</v>
          </cell>
          <cell r="AB15">
            <v>157.72499999999999</v>
          </cell>
          <cell r="AC15">
            <v>157.72499999999999</v>
          </cell>
          <cell r="AD15">
            <v>157.72499999999999</v>
          </cell>
          <cell r="AE15">
            <v>157.72499999999999</v>
          </cell>
        </row>
        <row r="16">
          <cell r="W16">
            <v>213</v>
          </cell>
          <cell r="X16">
            <v>258</v>
          </cell>
          <cell r="Y16">
            <v>262</v>
          </cell>
          <cell r="Z16">
            <v>278</v>
          </cell>
          <cell r="AA16">
            <v>281</v>
          </cell>
          <cell r="AB16">
            <v>282</v>
          </cell>
          <cell r="AC16">
            <v>308.20499999999998</v>
          </cell>
          <cell r="AD16">
            <v>316.2</v>
          </cell>
          <cell r="AE16">
            <v>339.41399999999999</v>
          </cell>
        </row>
        <row r="17">
          <cell r="W17">
            <v>28524</v>
          </cell>
          <cell r="X17">
            <v>30711</v>
          </cell>
          <cell r="Y17">
            <v>32969</v>
          </cell>
          <cell r="Z17">
            <v>37620</v>
          </cell>
          <cell r="AA17">
            <v>41297</v>
          </cell>
          <cell r="AB17">
            <v>45283</v>
          </cell>
          <cell r="AC17">
            <v>50174</v>
          </cell>
          <cell r="AD17">
            <v>52328</v>
          </cell>
          <cell r="AE17">
            <v>53193</v>
          </cell>
        </row>
        <row r="18">
          <cell r="W18">
            <v>3080.5309999999999</v>
          </cell>
          <cell r="X18">
            <v>3240.0909999999999</v>
          </cell>
          <cell r="Y18">
            <v>3547.873</v>
          </cell>
          <cell r="Z18">
            <v>3615.3530000000001</v>
          </cell>
          <cell r="AA18">
            <v>3805.9160000000002</v>
          </cell>
          <cell r="AB18">
            <v>3974.0920000000001</v>
          </cell>
          <cell r="AC18">
            <v>4225.1490000000003</v>
          </cell>
          <cell r="AD18">
            <v>4414.2079999999996</v>
          </cell>
          <cell r="AE18">
            <v>4402.0820000000003</v>
          </cell>
        </row>
        <row r="19">
          <cell r="W19">
            <v>180</v>
          </cell>
          <cell r="X19">
            <v>266</v>
          </cell>
          <cell r="Y19">
            <v>248</v>
          </cell>
          <cell r="Z19">
            <v>275</v>
          </cell>
          <cell r="AA19">
            <v>300</v>
          </cell>
          <cell r="AB19">
            <v>310</v>
          </cell>
          <cell r="AC19">
            <v>311.8</v>
          </cell>
          <cell r="AD19">
            <v>310</v>
          </cell>
          <cell r="AE19">
            <v>316</v>
          </cell>
        </row>
        <row r="20">
          <cell r="W20">
            <v>1640</v>
          </cell>
          <cell r="X20">
            <v>1753</v>
          </cell>
          <cell r="Y20">
            <v>1809</v>
          </cell>
          <cell r="Z20">
            <v>1978</v>
          </cell>
          <cell r="AA20">
            <v>2091</v>
          </cell>
          <cell r="AB20">
            <v>2370</v>
          </cell>
          <cell r="AC20">
            <v>2624</v>
          </cell>
          <cell r="AD20">
            <v>2877.4949999999999</v>
          </cell>
          <cell r="AE20">
            <v>3589</v>
          </cell>
        </row>
        <row r="21">
          <cell r="W21">
            <v>21529</v>
          </cell>
          <cell r="X21">
            <v>22789</v>
          </cell>
          <cell r="Y21">
            <v>22958</v>
          </cell>
          <cell r="Z21">
            <v>22925</v>
          </cell>
          <cell r="AA21">
            <v>22943</v>
          </cell>
          <cell r="AB21">
            <v>22990</v>
          </cell>
          <cell r="AC21">
            <v>23124.478999999999</v>
          </cell>
          <cell r="AD21">
            <v>23405.055</v>
          </cell>
          <cell r="AE21">
            <v>25583.148000000001</v>
          </cell>
        </row>
        <row r="23">
          <cell r="W23">
            <v>196.7</v>
          </cell>
          <cell r="X23">
            <v>254.7</v>
          </cell>
          <cell r="Y23">
            <v>444.7</v>
          </cell>
          <cell r="Z23">
            <v>622.70000000000005</v>
          </cell>
          <cell r="AA23">
            <v>1000.7</v>
          </cell>
          <cell r="AB23">
            <v>1560.7</v>
          </cell>
          <cell r="AC23">
            <v>1971.3</v>
          </cell>
          <cell r="AD23">
            <v>1968.3</v>
          </cell>
          <cell r="AE23">
            <v>2211</v>
          </cell>
        </row>
        <row r="25">
          <cell r="W25">
            <v>130</v>
          </cell>
          <cell r="X25">
            <v>180</v>
          </cell>
          <cell r="Y25">
            <v>254</v>
          </cell>
          <cell r="Z25">
            <v>339</v>
          </cell>
          <cell r="AA25">
            <v>418</v>
          </cell>
          <cell r="AB25">
            <v>483</v>
          </cell>
          <cell r="AC25">
            <v>576.1</v>
          </cell>
          <cell r="AD25">
            <v>586.29999999999995</v>
          </cell>
          <cell r="AE25">
            <v>646.29999999999995</v>
          </cell>
        </row>
        <row r="26">
          <cell r="W26">
            <v>331</v>
          </cell>
          <cell r="X26">
            <v>325</v>
          </cell>
          <cell r="Y26">
            <v>329</v>
          </cell>
          <cell r="Z26">
            <v>329</v>
          </cell>
          <cell r="AA26">
            <v>329</v>
          </cell>
          <cell r="AB26">
            <v>329</v>
          </cell>
          <cell r="AC26">
            <v>329</v>
          </cell>
          <cell r="AD26">
            <v>329</v>
          </cell>
          <cell r="AE26">
            <v>323</v>
          </cell>
        </row>
        <row r="27">
          <cell r="W27">
            <v>1584.6</v>
          </cell>
          <cell r="X27">
            <v>1704.3510000000001</v>
          </cell>
          <cell r="Y27">
            <v>2008.1510000000001</v>
          </cell>
          <cell r="Z27">
            <v>2283.25</v>
          </cell>
          <cell r="AA27">
            <v>2451.1509999999998</v>
          </cell>
          <cell r="AB27">
            <v>2785.951</v>
          </cell>
          <cell r="AC27">
            <v>3317.951</v>
          </cell>
          <cell r="AD27">
            <v>3676.134</v>
          </cell>
          <cell r="AE27">
            <v>4159.95</v>
          </cell>
        </row>
        <row r="28">
          <cell r="W28">
            <v>6918</v>
          </cell>
          <cell r="X28">
            <v>8102</v>
          </cell>
          <cell r="Y28">
            <v>8542</v>
          </cell>
          <cell r="Z28">
            <v>8683</v>
          </cell>
          <cell r="AA28">
            <v>9137</v>
          </cell>
          <cell r="AB28">
            <v>9384</v>
          </cell>
          <cell r="AC28">
            <v>9736.5779999999995</v>
          </cell>
          <cell r="AD28">
            <v>10230.245999999999</v>
          </cell>
          <cell r="AE28">
            <v>10679.46</v>
          </cell>
        </row>
        <row r="29">
          <cell r="W29">
            <v>202</v>
          </cell>
          <cell r="X29">
            <v>275</v>
          </cell>
          <cell r="Y29">
            <v>279</v>
          </cell>
          <cell r="Z29">
            <v>288</v>
          </cell>
          <cell r="AA29">
            <v>436</v>
          </cell>
          <cell r="AB29">
            <v>509</v>
          </cell>
          <cell r="AC29">
            <v>518</v>
          </cell>
          <cell r="AD29">
            <v>533</v>
          </cell>
          <cell r="AE29">
            <v>534</v>
          </cell>
        </row>
        <row r="30">
          <cell r="W30">
            <v>44.527000000000001</v>
          </cell>
          <cell r="X30">
            <v>58.326999999999998</v>
          </cell>
          <cell r="Y30">
            <v>58.326999999999998</v>
          </cell>
          <cell r="Z30">
            <v>58.341999999999999</v>
          </cell>
          <cell r="AA30">
            <v>63.793999999999997</v>
          </cell>
          <cell r="AB30">
            <v>119.694</v>
          </cell>
          <cell r="AC30">
            <v>119.694</v>
          </cell>
          <cell r="AD30">
            <v>122.89400000000001</v>
          </cell>
          <cell r="AE30">
            <v>135.79400000000001</v>
          </cell>
        </row>
        <row r="31">
          <cell r="W31">
            <v>36</v>
          </cell>
          <cell r="X31">
            <v>59</v>
          </cell>
          <cell r="Y31">
            <v>65.891999999999996</v>
          </cell>
          <cell r="Z31">
            <v>68.915000000000006</v>
          </cell>
          <cell r="AA31">
            <v>68.165000000000006</v>
          </cell>
          <cell r="AB31">
            <v>69.905000000000001</v>
          </cell>
          <cell r="AC31">
            <v>77.105000000000004</v>
          </cell>
          <cell r="AD31">
            <v>78.171999999999997</v>
          </cell>
          <cell r="AE31">
            <v>77.921999999999997</v>
          </cell>
        </row>
        <row r="32">
          <cell r="W32">
            <v>0</v>
          </cell>
          <cell r="X32">
            <v>0.1</v>
          </cell>
          <cell r="Y32">
            <v>0.1</v>
          </cell>
          <cell r="Z32">
            <v>0.1</v>
          </cell>
          <cell r="AA32">
            <v>0.1</v>
          </cell>
          <cell r="AB32">
            <v>0.1</v>
          </cell>
          <cell r="AC32">
            <v>0.1</v>
          </cell>
          <cell r="AD32">
            <v>0.1</v>
          </cell>
          <cell r="AE32">
            <v>0.1</v>
          </cell>
        </row>
        <row r="33">
          <cell r="W33">
            <v>2088</v>
          </cell>
          <cell r="X33">
            <v>2205</v>
          </cell>
          <cell r="Y33">
            <v>2485</v>
          </cell>
          <cell r="Z33">
            <v>2637</v>
          </cell>
          <cell r="AA33">
            <v>3034</v>
          </cell>
          <cell r="AB33">
            <v>3300</v>
          </cell>
          <cell r="AC33">
            <v>3245</v>
          </cell>
          <cell r="AD33">
            <v>3436</v>
          </cell>
          <cell r="AE33">
            <v>3527</v>
          </cell>
        </row>
        <row r="34">
          <cell r="W34">
            <v>1800</v>
          </cell>
          <cell r="X34">
            <v>2564</v>
          </cell>
          <cell r="Y34">
            <v>3429</v>
          </cell>
          <cell r="Z34">
            <v>3836</v>
          </cell>
          <cell r="AA34">
            <v>4886</v>
          </cell>
          <cell r="AB34">
            <v>5747</v>
          </cell>
          <cell r="AC34">
            <v>5759.357</v>
          </cell>
          <cell r="AD34">
            <v>5766.0780000000004</v>
          </cell>
          <cell r="AE34">
            <v>5836.8230000000003</v>
          </cell>
        </row>
        <row r="35">
          <cell r="W35">
            <v>4254.3549999999996</v>
          </cell>
          <cell r="X35">
            <v>4409.5519999999997</v>
          </cell>
          <cell r="Y35">
            <v>4607.9489999999996</v>
          </cell>
          <cell r="Z35">
            <v>4854.5559999999996</v>
          </cell>
          <cell r="AA35">
            <v>4934.8379999999997</v>
          </cell>
          <cell r="AB35">
            <v>5124.1030000000001</v>
          </cell>
          <cell r="AC35">
            <v>5124.1049999999996</v>
          </cell>
          <cell r="AD35">
            <v>5172.3590000000004</v>
          </cell>
          <cell r="AE35">
            <v>5222.7449999999999</v>
          </cell>
        </row>
        <row r="36">
          <cell r="AC36">
            <v>3029.7979999999998</v>
          </cell>
          <cell r="AD36">
            <v>3032.2579999999998</v>
          </cell>
          <cell r="AE36">
            <v>3037.5149999999999</v>
          </cell>
        </row>
        <row r="37">
          <cell r="W37">
            <v>2601</v>
          </cell>
          <cell r="X37">
            <v>3443</v>
          </cell>
          <cell r="Y37">
            <v>3981</v>
          </cell>
          <cell r="Z37">
            <v>4875</v>
          </cell>
          <cell r="AA37">
            <v>5606</v>
          </cell>
          <cell r="AB37">
            <v>6232</v>
          </cell>
          <cell r="AC37">
            <v>6408</v>
          </cell>
          <cell r="AD37">
            <v>7097</v>
          </cell>
          <cell r="AE37">
            <v>8478</v>
          </cell>
        </row>
        <row r="38">
          <cell r="AC38">
            <v>4.9729999999999999</v>
          </cell>
          <cell r="AD38">
            <v>5.2380000000000004</v>
          </cell>
          <cell r="AE38">
            <v>5.351</v>
          </cell>
        </row>
        <row r="39">
          <cell r="W39">
            <v>3</v>
          </cell>
          <cell r="X39">
            <v>3</v>
          </cell>
          <cell r="Y39">
            <v>5</v>
          </cell>
          <cell r="Z39">
            <v>3</v>
          </cell>
          <cell r="AA39">
            <v>3</v>
          </cell>
          <cell r="AB39">
            <v>3</v>
          </cell>
          <cell r="AC39">
            <v>4</v>
          </cell>
          <cell r="AD39">
            <v>3</v>
          </cell>
          <cell r="AE39">
            <v>4</v>
          </cell>
        </row>
        <row r="40">
          <cell r="W40">
            <v>4758.0349999999999</v>
          </cell>
          <cell r="X40">
            <v>6034.97</v>
          </cell>
          <cell r="Y40">
            <v>7586.3220000000001</v>
          </cell>
          <cell r="Z40">
            <v>8572.6530000000002</v>
          </cell>
          <cell r="AA40">
            <v>9212.2340000000004</v>
          </cell>
          <cell r="AB40">
            <v>10832.535</v>
          </cell>
          <cell r="AC40">
            <v>12597.147999999999</v>
          </cell>
          <cell r="AD40">
            <v>13550.721</v>
          </cell>
          <cell r="AE40">
            <v>14124.647999999999</v>
          </cell>
        </row>
      </sheetData>
      <sheetData sheetId="8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196.5</v>
          </cell>
          <cell r="X13">
            <v>381</v>
          </cell>
          <cell r="Y13">
            <v>707.7</v>
          </cell>
          <cell r="Z13">
            <v>707.7</v>
          </cell>
          <cell r="AA13">
            <v>712</v>
          </cell>
          <cell r="AB13">
            <v>712.2</v>
          </cell>
          <cell r="AC13">
            <v>877.2</v>
          </cell>
          <cell r="AD13">
            <v>1185.9000000000001</v>
          </cell>
          <cell r="AE13">
            <v>1555.5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188</v>
          </cell>
          <cell r="X17">
            <v>268</v>
          </cell>
          <cell r="Y17">
            <v>508</v>
          </cell>
          <cell r="Z17">
            <v>994</v>
          </cell>
          <cell r="AA17">
            <v>3283</v>
          </cell>
          <cell r="AB17">
            <v>4152</v>
          </cell>
          <cell r="AC17">
            <v>5406</v>
          </cell>
          <cell r="AD17">
            <v>6393</v>
          </cell>
          <cell r="AE17">
            <v>7528</v>
          </cell>
        </row>
        <row r="18">
          <cell r="W18">
            <v>871.45</v>
          </cell>
          <cell r="X18">
            <v>921.85</v>
          </cell>
          <cell r="Y18">
            <v>1271.05</v>
          </cell>
          <cell r="Z18">
            <v>1271.05</v>
          </cell>
          <cell r="AA18">
            <v>1271.05</v>
          </cell>
          <cell r="AB18">
            <v>1271.05</v>
          </cell>
          <cell r="AC18">
            <v>1263.8</v>
          </cell>
          <cell r="AD18">
            <v>1700.8</v>
          </cell>
          <cell r="AE18">
            <v>1700.8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2.2999999999999998</v>
          </cell>
          <cell r="X23">
            <v>2.2999999999999998</v>
          </cell>
          <cell r="Y23">
            <v>2.2999999999999998</v>
          </cell>
          <cell r="Z23">
            <v>4.3</v>
          </cell>
          <cell r="AA23">
            <v>4.3</v>
          </cell>
          <cell r="AB23">
            <v>4.3</v>
          </cell>
          <cell r="AC23">
            <v>72.7</v>
          </cell>
          <cell r="AD23">
            <v>72.7</v>
          </cell>
          <cell r="AE23">
            <v>73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228</v>
          </cell>
          <cell r="X33">
            <v>228</v>
          </cell>
          <cell r="Y33">
            <v>228</v>
          </cell>
          <cell r="Z33">
            <v>228</v>
          </cell>
          <cell r="AA33">
            <v>357</v>
          </cell>
          <cell r="AB33">
            <v>957</v>
          </cell>
          <cell r="AC33">
            <v>957</v>
          </cell>
          <cell r="AD33">
            <v>957</v>
          </cell>
          <cell r="AE33">
            <v>957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1.86</v>
          </cell>
          <cell r="X35">
            <v>2</v>
          </cell>
          <cell r="Y35">
            <v>2</v>
          </cell>
          <cell r="Z35">
            <v>2</v>
          </cell>
          <cell r="AA35">
            <v>2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163</v>
          </cell>
          <cell r="X37">
            <v>163</v>
          </cell>
          <cell r="Y37">
            <v>213</v>
          </cell>
          <cell r="Z37">
            <v>213</v>
          </cell>
          <cell r="AA37">
            <v>213</v>
          </cell>
          <cell r="AB37">
            <v>203</v>
          </cell>
          <cell r="AC37">
            <v>203</v>
          </cell>
          <cell r="AD37">
            <v>203</v>
          </cell>
          <cell r="AE37">
            <v>203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1838.25</v>
          </cell>
          <cell r="X40">
            <v>2995.45</v>
          </cell>
          <cell r="Y40">
            <v>3695.95</v>
          </cell>
          <cell r="Z40">
            <v>4501.3</v>
          </cell>
          <cell r="AA40">
            <v>5093.3999999999996</v>
          </cell>
          <cell r="AB40">
            <v>5293.4</v>
          </cell>
          <cell r="AC40">
            <v>6987.85</v>
          </cell>
          <cell r="AD40">
            <v>8216.5</v>
          </cell>
          <cell r="AE40">
            <v>9970.7330000000002</v>
          </cell>
        </row>
      </sheetData>
      <sheetData sheetId="9">
        <row r="20">
          <cell r="AD20">
            <v>2651.57</v>
          </cell>
          <cell r="AE20">
            <v>2833.7939999999999</v>
          </cell>
        </row>
      </sheetData>
      <sheetData sheetId="10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2</v>
          </cell>
          <cell r="X17">
            <v>2</v>
          </cell>
          <cell r="Y17">
            <v>2</v>
          </cell>
          <cell r="Z17">
            <v>2</v>
          </cell>
          <cell r="AA17">
            <v>2</v>
          </cell>
          <cell r="AB17">
            <v>2</v>
          </cell>
          <cell r="AC17">
            <v>2</v>
          </cell>
          <cell r="AD17">
            <v>2</v>
          </cell>
          <cell r="AE17">
            <v>2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1149</v>
          </cell>
          <cell r="X21">
            <v>2000</v>
          </cell>
          <cell r="Y21">
            <v>2304.0630000000001</v>
          </cell>
          <cell r="Z21">
            <v>2304.0630000000001</v>
          </cell>
          <cell r="AA21">
            <v>2304.0630000000001</v>
          </cell>
          <cell r="AB21">
            <v>2304.0630000000001</v>
          </cell>
          <cell r="AC21">
            <v>2304.0630000000001</v>
          </cell>
          <cell r="AD21">
            <v>2304.0630000000001</v>
          </cell>
          <cell r="AE21">
            <v>2304.0129999999999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7.0000000000000007E-2</v>
          </cell>
          <cell r="AD36">
            <v>9.0999999999999998E-2</v>
          </cell>
          <cell r="AE36">
            <v>9.0999999999999998E-2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11">
        <row r="14">
          <cell r="W14">
            <v>154</v>
          </cell>
          <cell r="X14">
            <v>1013</v>
          </cell>
          <cell r="Y14">
            <v>1020</v>
          </cell>
          <cell r="Z14">
            <v>1026</v>
          </cell>
          <cell r="AA14">
            <v>1029</v>
          </cell>
          <cell r="AB14">
            <v>1028</v>
          </cell>
          <cell r="AC14">
            <v>1035.57</v>
          </cell>
          <cell r="AD14">
            <v>1032.6790000000001</v>
          </cell>
          <cell r="AE14">
            <v>1047.95</v>
          </cell>
        </row>
        <row r="15">
          <cell r="W15">
            <v>10</v>
          </cell>
          <cell r="X15">
            <v>17</v>
          </cell>
          <cell r="Y15">
            <v>35</v>
          </cell>
          <cell r="Z15">
            <v>64</v>
          </cell>
          <cell r="AA15">
            <v>76</v>
          </cell>
          <cell r="AB15">
            <v>84</v>
          </cell>
          <cell r="AC15">
            <v>110.04600000000001</v>
          </cell>
          <cell r="AD15">
            <v>118.479</v>
          </cell>
          <cell r="AE15">
            <v>151.261</v>
          </cell>
        </row>
        <row r="16">
          <cell r="W16">
            <v>1913</v>
          </cell>
          <cell r="X16">
            <v>2022</v>
          </cell>
          <cell r="Y16">
            <v>2063.5</v>
          </cell>
          <cell r="Z16">
            <v>2067.4</v>
          </cell>
          <cell r="AA16">
            <v>2074.9</v>
          </cell>
          <cell r="AB16">
            <v>2067.9</v>
          </cell>
        </row>
        <row r="18">
          <cell r="W18">
            <v>17</v>
          </cell>
          <cell r="X18">
            <v>402</v>
          </cell>
          <cell r="Y18">
            <v>571</v>
          </cell>
          <cell r="Z18">
            <v>607</v>
          </cell>
          <cell r="AA18">
            <v>782.10799999999995</v>
          </cell>
          <cell r="AB18">
            <v>850.95299999999997</v>
          </cell>
          <cell r="AC18">
            <v>906.35</v>
          </cell>
          <cell r="AD18">
            <v>998</v>
          </cell>
          <cell r="AE18">
            <v>1080</v>
          </cell>
        </row>
        <row r="20">
          <cell r="W20">
            <v>612</v>
          </cell>
          <cell r="X20">
            <v>1536</v>
          </cell>
          <cell r="Y20">
            <v>2579</v>
          </cell>
          <cell r="Z20">
            <v>2596</v>
          </cell>
          <cell r="AA20">
            <v>2604</v>
          </cell>
          <cell r="AB20">
            <v>2604</v>
          </cell>
        </row>
        <row r="21">
          <cell r="W21">
            <v>4283</v>
          </cell>
          <cell r="X21">
            <v>4569</v>
          </cell>
          <cell r="Y21">
            <v>4690</v>
          </cell>
          <cell r="Z21">
            <v>4697</v>
          </cell>
          <cell r="AA21">
            <v>4704</v>
          </cell>
        </row>
        <row r="23">
          <cell r="W23">
            <v>7</v>
          </cell>
          <cell r="X23">
            <v>8</v>
          </cell>
          <cell r="Y23">
            <v>9</v>
          </cell>
          <cell r="Z23">
            <v>11</v>
          </cell>
          <cell r="AA23">
            <v>17</v>
          </cell>
          <cell r="AB23">
            <v>39</v>
          </cell>
          <cell r="AC23">
            <v>82</v>
          </cell>
          <cell r="AD23">
            <v>140</v>
          </cell>
          <cell r="AE23">
            <v>222</v>
          </cell>
        </row>
        <row r="29">
          <cell r="W29">
            <v>0</v>
          </cell>
          <cell r="X29">
            <v>7</v>
          </cell>
          <cell r="Y29">
            <v>68</v>
          </cell>
          <cell r="Z29">
            <v>69</v>
          </cell>
          <cell r="AA29">
            <v>69</v>
          </cell>
          <cell r="AB29">
            <v>70</v>
          </cell>
        </row>
        <row r="30">
          <cell r="W30">
            <v>40.665999999999997</v>
          </cell>
          <cell r="X30">
            <v>74.653999999999996</v>
          </cell>
          <cell r="Y30">
            <v>95.021000000000001</v>
          </cell>
          <cell r="Z30">
            <v>109.93300000000001</v>
          </cell>
          <cell r="AA30">
            <v>116.27200000000001</v>
          </cell>
          <cell r="AB30">
            <v>121.896</v>
          </cell>
          <cell r="AC30">
            <v>128.10300000000001</v>
          </cell>
          <cell r="AD30">
            <v>130.624</v>
          </cell>
          <cell r="AE30">
            <v>159.73599999999999</v>
          </cell>
        </row>
        <row r="33">
          <cell r="W33">
            <v>149</v>
          </cell>
          <cell r="X33">
            <v>287</v>
          </cell>
          <cell r="Y33">
            <v>650</v>
          </cell>
          <cell r="Z33">
            <v>1007</v>
          </cell>
          <cell r="AA33">
            <v>1526</v>
          </cell>
          <cell r="AB33">
            <v>2135</v>
          </cell>
          <cell r="AC33">
            <v>2911</v>
          </cell>
          <cell r="AD33">
            <v>4608</v>
          </cell>
          <cell r="AE33">
            <v>7177</v>
          </cell>
        </row>
        <row r="36">
          <cell r="W36">
            <v>1</v>
          </cell>
          <cell r="X36">
            <v>41</v>
          </cell>
          <cell r="Y36">
            <v>761</v>
          </cell>
          <cell r="Z36">
            <v>1293</v>
          </cell>
          <cell r="AA36">
            <v>1326</v>
          </cell>
          <cell r="AB36">
            <v>1372</v>
          </cell>
          <cell r="AC36">
            <v>1374.1289999999999</v>
          </cell>
        </row>
        <row r="37">
          <cell r="W37">
            <v>12</v>
          </cell>
          <cell r="X37">
            <v>24</v>
          </cell>
          <cell r="Y37">
            <v>43</v>
          </cell>
          <cell r="Z37">
            <v>60</v>
          </cell>
          <cell r="AA37">
            <v>104</v>
          </cell>
          <cell r="AB37">
            <v>153</v>
          </cell>
        </row>
        <row r="38">
          <cell r="W38">
            <v>57</v>
          </cell>
          <cell r="X38">
            <v>142</v>
          </cell>
          <cell r="Y38">
            <v>187</v>
          </cell>
          <cell r="Z38">
            <v>223</v>
          </cell>
          <cell r="AA38">
            <v>238</v>
          </cell>
          <cell r="AB38">
            <v>233</v>
          </cell>
        </row>
        <row r="39">
          <cell r="W39">
            <v>496</v>
          </cell>
          <cell r="X39">
            <v>513</v>
          </cell>
          <cell r="Y39">
            <v>533</v>
          </cell>
          <cell r="Z39">
            <v>533</v>
          </cell>
          <cell r="AA39">
            <v>533</v>
          </cell>
          <cell r="AB39">
            <v>533</v>
          </cell>
          <cell r="AC39">
            <v>528</v>
          </cell>
          <cell r="AD39">
            <v>472</v>
          </cell>
          <cell r="AE39">
            <v>590</v>
          </cell>
        </row>
        <row r="40">
          <cell r="W40">
            <v>1000</v>
          </cell>
        </row>
      </sheetData>
      <sheetData sheetId="12">
        <row r="12">
          <cell r="W12">
            <v>166.64400000000001</v>
          </cell>
          <cell r="X12">
            <v>328.98099999999999</v>
          </cell>
          <cell r="Y12">
            <v>604.33600000000001</v>
          </cell>
          <cell r="Z12">
            <v>759.12199999999996</v>
          </cell>
          <cell r="AA12">
            <v>903.97299999999996</v>
          </cell>
          <cell r="AB12">
            <v>1056.0239999999999</v>
          </cell>
          <cell r="AC12">
            <v>1229.77</v>
          </cell>
          <cell r="AD12">
            <v>1407.8040000000001</v>
          </cell>
          <cell r="AE12">
            <v>1641.4749999999999</v>
          </cell>
        </row>
        <row r="13">
          <cell r="W13">
            <v>1049.5</v>
          </cell>
          <cell r="X13">
            <v>1534</v>
          </cell>
          <cell r="Y13">
            <v>1738</v>
          </cell>
          <cell r="Z13">
            <v>1834.6</v>
          </cell>
          <cell r="AA13">
            <v>1922.7</v>
          </cell>
          <cell r="AB13">
            <v>2078.9</v>
          </cell>
          <cell r="AC13">
            <v>2314.6999999999998</v>
          </cell>
          <cell r="AD13">
            <v>2589.5</v>
          </cell>
          <cell r="AE13">
            <v>2894.4</v>
          </cell>
        </row>
        <row r="16">
          <cell r="AC16">
            <v>150.69999999999999</v>
          </cell>
          <cell r="AD16">
            <v>174.11199999999999</v>
          </cell>
          <cell r="AE16">
            <v>180.95</v>
          </cell>
        </row>
        <row r="17">
          <cell r="W17">
            <v>7052</v>
          </cell>
          <cell r="X17">
            <v>8536</v>
          </cell>
          <cell r="Y17">
            <v>9225</v>
          </cell>
          <cell r="Z17">
            <v>9545</v>
          </cell>
          <cell r="AA17">
            <v>9822</v>
          </cell>
          <cell r="AB17">
            <v>10131</v>
          </cell>
          <cell r="AC17">
            <v>10531</v>
          </cell>
          <cell r="AD17">
            <v>10991</v>
          </cell>
          <cell r="AE17">
            <v>11884</v>
          </cell>
        </row>
        <row r="18"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5.7</v>
          </cell>
          <cell r="AC19">
            <v>7.3</v>
          </cell>
          <cell r="AD19">
            <v>10.199999999999999</v>
          </cell>
          <cell r="AE19">
            <v>22.1</v>
          </cell>
        </row>
        <row r="20">
          <cell r="X20">
            <v>0</v>
          </cell>
          <cell r="Y20">
            <v>0</v>
          </cell>
          <cell r="Z20">
            <v>0</v>
          </cell>
          <cell r="AC20">
            <v>443.24</v>
          </cell>
          <cell r="AD20">
            <v>443.54</v>
          </cell>
          <cell r="AE20">
            <v>454.06400000000002</v>
          </cell>
        </row>
        <row r="21">
          <cell r="AB21">
            <v>156</v>
          </cell>
          <cell r="AC21">
            <v>158</v>
          </cell>
          <cell r="AD21">
            <v>159.02600000000001</v>
          </cell>
          <cell r="AE21">
            <v>171.78299999999999</v>
          </cell>
        </row>
        <row r="24">
          <cell r="W24">
            <v>676.36099999999999</v>
          </cell>
          <cell r="X24">
            <v>824.55600000000004</v>
          </cell>
          <cell r="Y24">
            <v>944.48900000000003</v>
          </cell>
          <cell r="Z24">
            <v>1074.9880000000001</v>
          </cell>
          <cell r="AA24">
            <v>1165.194</v>
          </cell>
          <cell r="AB24">
            <v>1240.7360000000001</v>
          </cell>
          <cell r="AC24">
            <v>1314.2750000000001</v>
          </cell>
          <cell r="AD24">
            <v>1438.088</v>
          </cell>
          <cell r="AE24">
            <v>1536.097</v>
          </cell>
        </row>
        <row r="25">
          <cell r="AA25">
            <v>8.1999999999999993</v>
          </cell>
          <cell r="AB25">
            <v>8.5</v>
          </cell>
          <cell r="AC25">
            <v>8.9</v>
          </cell>
          <cell r="AD25">
            <v>9.4</v>
          </cell>
          <cell r="AE25">
            <v>10.4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47</v>
          </cell>
          <cell r="AA26">
            <v>80</v>
          </cell>
          <cell r="AB26">
            <v>109</v>
          </cell>
          <cell r="AC26">
            <v>151</v>
          </cell>
          <cell r="AD26">
            <v>218</v>
          </cell>
          <cell r="AE26">
            <v>326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1776</v>
          </cell>
          <cell r="X28">
            <v>2593</v>
          </cell>
          <cell r="Y28">
            <v>3144</v>
          </cell>
          <cell r="Z28">
            <v>3380</v>
          </cell>
          <cell r="AA28">
            <v>3567</v>
          </cell>
          <cell r="AB28">
            <v>3778</v>
          </cell>
          <cell r="AC28">
            <v>3983.0050000000001</v>
          </cell>
          <cell r="AD28">
            <v>4205.0209999999997</v>
          </cell>
          <cell r="AE28">
            <v>4479.0659999999998</v>
          </cell>
        </row>
        <row r="29"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2.6059999999999999</v>
          </cell>
          <cell r="AD29">
            <v>3</v>
          </cell>
          <cell r="AE29">
            <v>3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0.69</v>
          </cell>
          <cell r="AC31">
            <v>0.69</v>
          </cell>
          <cell r="AD31">
            <v>1.962</v>
          </cell>
          <cell r="AE31">
            <v>3.302</v>
          </cell>
        </row>
        <row r="32">
          <cell r="W32">
            <v>4</v>
          </cell>
          <cell r="X32">
            <v>11.2</v>
          </cell>
          <cell r="Y32">
            <v>20.5</v>
          </cell>
          <cell r="Z32">
            <v>37.4</v>
          </cell>
          <cell r="AA32">
            <v>50.3</v>
          </cell>
          <cell r="AB32">
            <v>58.5</v>
          </cell>
          <cell r="AC32">
            <v>68.649000000000001</v>
          </cell>
          <cell r="AD32">
            <v>77.674000000000007</v>
          </cell>
          <cell r="AE32">
            <v>87.585999999999999</v>
          </cell>
        </row>
        <row r="34">
          <cell r="W34">
            <v>0</v>
          </cell>
          <cell r="X34">
            <v>2.8000000000000001E-2</v>
          </cell>
          <cell r="Y34">
            <v>0.159</v>
          </cell>
          <cell r="Z34">
            <v>3.2360000000000002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7.2539999999999996</v>
          </cell>
          <cell r="X35">
            <v>11.861000000000001</v>
          </cell>
          <cell r="Y35">
            <v>15.938000000000001</v>
          </cell>
          <cell r="Z35">
            <v>18.956</v>
          </cell>
          <cell r="AA35">
            <v>19.824999999999999</v>
          </cell>
          <cell r="AB35">
            <v>23.992999999999999</v>
          </cell>
          <cell r="AC35">
            <v>27.579000000000001</v>
          </cell>
          <cell r="AD35">
            <v>26.562999999999999</v>
          </cell>
          <cell r="AE35">
            <v>27.751999999999999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C37">
            <v>104</v>
          </cell>
          <cell r="AD37">
            <v>189</v>
          </cell>
          <cell r="AE37">
            <v>347</v>
          </cell>
        </row>
        <row r="38"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10.199999999999999</v>
          </cell>
          <cell r="AD38">
            <v>10.199999999999999</v>
          </cell>
          <cell r="AE38">
            <v>11.667</v>
          </cell>
        </row>
        <row r="40">
          <cell r="X40">
            <v>945.84400000000005</v>
          </cell>
          <cell r="Y40">
            <v>1286.579</v>
          </cell>
          <cell r="Z40">
            <v>1681.1959999999999</v>
          </cell>
          <cell r="AA40">
            <v>2640.3389999999999</v>
          </cell>
          <cell r="AB40">
            <v>2418</v>
          </cell>
          <cell r="AC40">
            <v>2436</v>
          </cell>
          <cell r="AD40">
            <v>2490</v>
          </cell>
          <cell r="AE40">
            <v>2560</v>
          </cell>
        </row>
      </sheetData>
      <sheetData sheetId="13">
        <row r="12">
          <cell r="W12">
            <v>1.2390000000000001</v>
          </cell>
          <cell r="X12">
            <v>2.8439999999999999</v>
          </cell>
          <cell r="Y12">
            <v>3.819</v>
          </cell>
          <cell r="Z12">
            <v>4.431</v>
          </cell>
          <cell r="AA12">
            <v>5.9790000000000001</v>
          </cell>
          <cell r="AB12">
            <v>7.1230000000000002</v>
          </cell>
          <cell r="AC12">
            <v>6.0339999999999998</v>
          </cell>
          <cell r="AD12">
            <v>7.3109999999999999</v>
          </cell>
          <cell r="AE12">
            <v>8.8219999999999992</v>
          </cell>
        </row>
        <row r="13">
          <cell r="W13">
            <v>736.5</v>
          </cell>
          <cell r="X13">
            <v>898.8</v>
          </cell>
          <cell r="Y13">
            <v>943.2</v>
          </cell>
          <cell r="Z13">
            <v>953.7</v>
          </cell>
          <cell r="AA13">
            <v>979.5</v>
          </cell>
          <cell r="AB13">
            <v>1017.4</v>
          </cell>
          <cell r="AC13">
            <v>1066</v>
          </cell>
          <cell r="AD13">
            <v>1155.5</v>
          </cell>
          <cell r="AE13">
            <v>1363.5</v>
          </cell>
        </row>
        <row r="16">
          <cell r="AC16">
            <v>592.6</v>
          </cell>
          <cell r="AD16">
            <v>588.57899999999995</v>
          </cell>
          <cell r="AE16">
            <v>598.69299999999998</v>
          </cell>
        </row>
        <row r="17">
          <cell r="W17">
            <v>13716</v>
          </cell>
          <cell r="X17">
            <v>17140</v>
          </cell>
          <cell r="Y17">
            <v>18043</v>
          </cell>
          <cell r="Z17">
            <v>18470</v>
          </cell>
          <cell r="AA17">
            <v>18919</v>
          </cell>
          <cell r="AB17">
            <v>19348</v>
          </cell>
          <cell r="AC17">
            <v>20189</v>
          </cell>
          <cell r="AD17">
            <v>21991</v>
          </cell>
          <cell r="AE17">
            <v>24367</v>
          </cell>
        </row>
        <row r="18"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4.3</v>
          </cell>
          <cell r="AC19">
            <v>7.7</v>
          </cell>
          <cell r="AD19">
            <v>21.7</v>
          </cell>
          <cell r="AE19">
            <v>98.5</v>
          </cell>
        </row>
        <row r="20">
          <cell r="X20">
            <v>0</v>
          </cell>
          <cell r="Y20">
            <v>0</v>
          </cell>
          <cell r="Z20">
            <v>0</v>
          </cell>
          <cell r="AC20">
            <v>1480.09</v>
          </cell>
          <cell r="AD20">
            <v>1490.7</v>
          </cell>
          <cell r="AE20">
            <v>1646.47</v>
          </cell>
        </row>
        <row r="21">
          <cell r="AB21">
            <v>3424</v>
          </cell>
          <cell r="AC21">
            <v>3430</v>
          </cell>
          <cell r="AD21">
            <v>3449.22</v>
          </cell>
          <cell r="AE21">
            <v>3482.1460000000002</v>
          </cell>
        </row>
        <row r="24">
          <cell r="W24">
            <v>1365.172</v>
          </cell>
          <cell r="X24">
            <v>1874.1310000000001</v>
          </cell>
          <cell r="Y24">
            <v>2085.2130000000002</v>
          </cell>
          <cell r="Z24">
            <v>2354.86</v>
          </cell>
          <cell r="AA24">
            <v>2561.085</v>
          </cell>
          <cell r="AB24">
            <v>2727.19</v>
          </cell>
          <cell r="AC24">
            <v>2949.6550000000002</v>
          </cell>
          <cell r="AD24">
            <v>3298.0050000000001</v>
          </cell>
          <cell r="AE24">
            <v>3677.9090000000001</v>
          </cell>
        </row>
        <row r="25">
          <cell r="AA25">
            <v>39.6</v>
          </cell>
          <cell r="AB25">
            <v>47.3</v>
          </cell>
          <cell r="AC25">
            <v>51.1</v>
          </cell>
          <cell r="AD25">
            <v>58.3</v>
          </cell>
          <cell r="AE25">
            <v>74.400000000000006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42</v>
          </cell>
          <cell r="AA26">
            <v>76</v>
          </cell>
          <cell r="AB26">
            <v>99</v>
          </cell>
          <cell r="AC26">
            <v>149</v>
          </cell>
          <cell r="AD26">
            <v>404</v>
          </cell>
          <cell r="AE26">
            <v>834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7837</v>
          </cell>
          <cell r="X28">
            <v>10327</v>
          </cell>
          <cell r="Y28">
            <v>10935</v>
          </cell>
          <cell r="Z28">
            <v>11097</v>
          </cell>
          <cell r="AA28">
            <v>11186</v>
          </cell>
          <cell r="AB28">
            <v>11328</v>
          </cell>
          <cell r="AC28">
            <v>11475.05</v>
          </cell>
          <cell r="AD28">
            <v>11657.192999999999</v>
          </cell>
          <cell r="AE28">
            <v>11907.683000000001</v>
          </cell>
        </row>
        <row r="29"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58.466999999999999</v>
          </cell>
          <cell r="AD29">
            <v>61</v>
          </cell>
          <cell r="AE29">
            <v>62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1.3</v>
          </cell>
          <cell r="X32">
            <v>4.5</v>
          </cell>
          <cell r="Y32">
            <v>8</v>
          </cell>
          <cell r="Z32">
            <v>15.2</v>
          </cell>
          <cell r="AA32">
            <v>22.5</v>
          </cell>
          <cell r="AB32">
            <v>31.1</v>
          </cell>
          <cell r="AC32">
            <v>39.142000000000003</v>
          </cell>
          <cell r="AD32">
            <v>49.539000000000001</v>
          </cell>
          <cell r="AE32">
            <v>62.034999999999997</v>
          </cell>
        </row>
        <row r="34">
          <cell r="W34">
            <v>0.11</v>
          </cell>
          <cell r="X34">
            <v>0.27200000000000002</v>
          </cell>
          <cell r="Y34">
            <v>1.234</v>
          </cell>
          <cell r="Z34">
            <v>11.981999999999999</v>
          </cell>
          <cell r="AA34">
            <v>71.459999999999994</v>
          </cell>
          <cell r="AB34">
            <v>149.98500000000001</v>
          </cell>
          <cell r="AC34">
            <v>251.28899999999999</v>
          </cell>
          <cell r="AD34">
            <v>510.73899999999998</v>
          </cell>
          <cell r="AE34">
            <v>1439.86</v>
          </cell>
        </row>
        <row r="35">
          <cell r="W35">
            <v>55.752000000000002</v>
          </cell>
          <cell r="X35">
            <v>90.588999999999999</v>
          </cell>
          <cell r="Y35">
            <v>122.209</v>
          </cell>
          <cell r="Z35">
            <v>148.279</v>
          </cell>
          <cell r="AA35">
            <v>155.35300000000001</v>
          </cell>
          <cell r="AB35">
            <v>189.48699999999999</v>
          </cell>
          <cell r="AC35">
            <v>216.97800000000001</v>
          </cell>
          <cell r="AD35">
            <v>253.73400000000001</v>
          </cell>
          <cell r="AE35">
            <v>328.464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C37">
            <v>119</v>
          </cell>
          <cell r="AD37">
            <v>205</v>
          </cell>
          <cell r="AE37">
            <v>332</v>
          </cell>
        </row>
        <row r="38"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236.6</v>
          </cell>
          <cell r="AD38">
            <v>236.6</v>
          </cell>
          <cell r="AE38">
            <v>252.14599999999999</v>
          </cell>
        </row>
        <row r="40">
          <cell r="X40">
            <v>301.43200000000002</v>
          </cell>
          <cell r="Y40">
            <v>571.21799999999996</v>
          </cell>
          <cell r="Z40">
            <v>729.82899999999995</v>
          </cell>
          <cell r="AA40">
            <v>936.78099999999995</v>
          </cell>
          <cell r="AB40">
            <v>930</v>
          </cell>
          <cell r="AC40">
            <v>955</v>
          </cell>
          <cell r="AD40">
            <v>984</v>
          </cell>
          <cell r="AE40">
            <v>1017</v>
          </cell>
        </row>
      </sheetData>
      <sheetData sheetId="14">
        <row r="12">
          <cell r="W12">
            <v>2</v>
          </cell>
          <cell r="X12">
            <v>1.2669999999999999</v>
          </cell>
          <cell r="Y12">
            <v>12.629</v>
          </cell>
          <cell r="Z12">
            <v>16.204000000000001</v>
          </cell>
          <cell r="AA12">
            <v>21.611000000000001</v>
          </cell>
          <cell r="AB12">
            <v>26.382000000000001</v>
          </cell>
          <cell r="AC12">
            <v>26.204000000000001</v>
          </cell>
          <cell r="AD12">
            <v>32.82</v>
          </cell>
          <cell r="AE12">
            <v>44.098999999999997</v>
          </cell>
        </row>
        <row r="13">
          <cell r="W13">
            <v>192.6</v>
          </cell>
          <cell r="X13">
            <v>213.8</v>
          </cell>
          <cell r="Y13">
            <v>220.4</v>
          </cell>
          <cell r="Z13">
            <v>226.7</v>
          </cell>
          <cell r="AA13">
            <v>229.4</v>
          </cell>
          <cell r="AB13">
            <v>232.5</v>
          </cell>
          <cell r="AC13">
            <v>239.9</v>
          </cell>
          <cell r="AD13">
            <v>255</v>
          </cell>
          <cell r="AE13">
            <v>378.7</v>
          </cell>
        </row>
        <row r="16">
          <cell r="AC16">
            <v>1326.2</v>
          </cell>
          <cell r="AD16">
            <v>1312.3810000000001</v>
          </cell>
          <cell r="AE16">
            <v>1306.7809999999999</v>
          </cell>
        </row>
        <row r="17">
          <cell r="W17">
            <v>5146</v>
          </cell>
          <cell r="X17">
            <v>8399</v>
          </cell>
          <cell r="Y17">
            <v>9440</v>
          </cell>
          <cell r="Z17">
            <v>9883</v>
          </cell>
          <cell r="AA17">
            <v>10481</v>
          </cell>
          <cell r="AB17">
            <v>11198</v>
          </cell>
          <cell r="AC17">
            <v>11571</v>
          </cell>
          <cell r="AD17">
            <v>12174</v>
          </cell>
          <cell r="AE17">
            <v>12794</v>
          </cell>
        </row>
        <row r="18"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X20">
            <v>0</v>
          </cell>
          <cell r="Y20">
            <v>0</v>
          </cell>
          <cell r="Z20">
            <v>0</v>
          </cell>
          <cell r="AC20">
            <v>682.2</v>
          </cell>
          <cell r="AD20">
            <v>717.33</v>
          </cell>
          <cell r="AE20">
            <v>733.26</v>
          </cell>
        </row>
        <row r="21">
          <cell r="AB21">
            <v>1107</v>
          </cell>
          <cell r="AC21">
            <v>1108</v>
          </cell>
          <cell r="AD21">
            <v>1122.454</v>
          </cell>
          <cell r="AE21">
            <v>5283.3919999999998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962.04200000000003</v>
          </cell>
          <cell r="X24">
            <v>1660.067</v>
          </cell>
          <cell r="Y24">
            <v>2247.587</v>
          </cell>
          <cell r="Z24">
            <v>2604.569</v>
          </cell>
          <cell r="AA24">
            <v>3411.2379999999998</v>
          </cell>
          <cell r="AB24">
            <v>3734.1550000000002</v>
          </cell>
          <cell r="AC24">
            <v>4346.5069999999996</v>
          </cell>
          <cell r="AD24">
            <v>4902.7820000000002</v>
          </cell>
          <cell r="AE24">
            <v>5515.9290000000001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16</v>
          </cell>
          <cell r="AB26">
            <v>27</v>
          </cell>
          <cell r="AC26">
            <v>44</v>
          </cell>
          <cell r="AD26">
            <v>106</v>
          </cell>
          <cell r="AE26">
            <v>240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3518</v>
          </cell>
          <cell r="X28">
            <v>3865</v>
          </cell>
          <cell r="Y28">
            <v>4106</v>
          </cell>
          <cell r="Z28">
            <v>4117</v>
          </cell>
          <cell r="AA28">
            <v>4148</v>
          </cell>
          <cell r="AB28">
            <v>4177</v>
          </cell>
          <cell r="AC28">
            <v>4224.2380000000003</v>
          </cell>
          <cell r="AD28">
            <v>4245.375</v>
          </cell>
          <cell r="AE28">
            <v>4478.5259999999998</v>
          </cell>
        </row>
        <row r="29"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9.0090000000000003</v>
          </cell>
          <cell r="AD29">
            <v>8</v>
          </cell>
          <cell r="AE29">
            <v>8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2</v>
          </cell>
          <cell r="AA32">
            <v>2</v>
          </cell>
          <cell r="AB32">
            <v>4</v>
          </cell>
          <cell r="AC32">
            <v>3.972</v>
          </cell>
          <cell r="AD32">
            <v>3.972</v>
          </cell>
          <cell r="AE32">
            <v>3.972</v>
          </cell>
        </row>
        <row r="34">
          <cell r="W34">
            <v>1</v>
          </cell>
          <cell r="X34">
            <v>1</v>
          </cell>
          <cell r="Y34">
            <v>1</v>
          </cell>
          <cell r="Z34">
            <v>11.932</v>
          </cell>
          <cell r="AA34">
            <v>36.317</v>
          </cell>
          <cell r="AB34">
            <v>37.262</v>
          </cell>
          <cell r="AC34">
            <v>35.802</v>
          </cell>
          <cell r="AD34">
            <v>51.237000000000002</v>
          </cell>
          <cell r="AE34">
            <v>99.399000000000001</v>
          </cell>
        </row>
        <row r="35">
          <cell r="W35">
            <v>106.59399999999999</v>
          </cell>
          <cell r="X35">
            <v>133.15</v>
          </cell>
          <cell r="Y35">
            <v>155.453</v>
          </cell>
          <cell r="Z35">
            <v>245.36500000000001</v>
          </cell>
          <cell r="AA35">
            <v>266.57</v>
          </cell>
          <cell r="AB35">
            <v>279.57</v>
          </cell>
          <cell r="AC35">
            <v>294.86399999999998</v>
          </cell>
          <cell r="AD35">
            <v>337.54899999999998</v>
          </cell>
          <cell r="AE35">
            <v>476.52</v>
          </cell>
        </row>
        <row r="36">
          <cell r="AD36">
            <v>1385.82</v>
          </cell>
          <cell r="AE36">
            <v>1397.7049999999999</v>
          </cell>
        </row>
        <row r="37">
          <cell r="AC37">
            <v>8</v>
          </cell>
          <cell r="AD37">
            <v>17</v>
          </cell>
          <cell r="AE37">
            <v>19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40">
          <cell r="X40">
            <v>505.72399999999999</v>
          </cell>
          <cell r="Y40">
            <v>1079.203</v>
          </cell>
          <cell r="Z40">
            <v>3116.9749999999999</v>
          </cell>
          <cell r="AA40">
            <v>6024.098</v>
          </cell>
          <cell r="AB40">
            <v>8566</v>
          </cell>
          <cell r="AC40">
            <v>9369</v>
          </cell>
          <cell r="AD40">
            <v>9599</v>
          </cell>
          <cell r="AE40">
            <v>9769</v>
          </cell>
        </row>
      </sheetData>
      <sheetData sheetId="15">
        <row r="12">
          <cell r="W12">
            <v>4.1870000000000003</v>
          </cell>
          <cell r="X12">
            <v>4.391</v>
          </cell>
          <cell r="Y12">
            <v>5.19</v>
          </cell>
          <cell r="Z12">
            <v>5.4889999999999999</v>
          </cell>
          <cell r="AA12">
            <v>5.5350000000000001</v>
          </cell>
          <cell r="AB12">
            <v>6.4870000000000001</v>
          </cell>
          <cell r="AC12">
            <v>6.9630000000000001</v>
          </cell>
          <cell r="AD12">
            <v>7.1970000000000001</v>
          </cell>
          <cell r="AE12">
            <v>7.6970000000000001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6"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X20">
            <v>0</v>
          </cell>
          <cell r="Y20">
            <v>0</v>
          </cell>
          <cell r="Z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B21">
            <v>26</v>
          </cell>
          <cell r="AC21">
            <v>27</v>
          </cell>
          <cell r="AD21">
            <v>32.921999999999997</v>
          </cell>
          <cell r="AE21">
            <v>35.186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52.137</v>
          </cell>
          <cell r="AE24">
            <v>65.513999999999996</v>
          </cell>
        </row>
        <row r="25"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0.78900000000000003</v>
          </cell>
          <cell r="X27">
            <v>0.94</v>
          </cell>
          <cell r="Y27">
            <v>1.0169999999999999</v>
          </cell>
          <cell r="Z27">
            <v>1.629</v>
          </cell>
          <cell r="AA27">
            <v>2.3519999999999999</v>
          </cell>
          <cell r="AB27">
            <v>5.9269999999999996</v>
          </cell>
          <cell r="AC27">
            <v>15.714</v>
          </cell>
          <cell r="AD27">
            <v>24.231000000000002</v>
          </cell>
          <cell r="AE27">
            <v>31.06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3.669</v>
          </cell>
          <cell r="AD29">
            <v>10</v>
          </cell>
          <cell r="AE29">
            <v>30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2.4</v>
          </cell>
          <cell r="X35">
            <v>2.4</v>
          </cell>
          <cell r="Y35">
            <v>2.4</v>
          </cell>
          <cell r="Z35">
            <v>2.4</v>
          </cell>
          <cell r="AA35">
            <v>5.2519999999999998</v>
          </cell>
          <cell r="AB35">
            <v>19.774000000000001</v>
          </cell>
          <cell r="AC35">
            <v>39.814999999999998</v>
          </cell>
          <cell r="AD35">
            <v>49.585000000000001</v>
          </cell>
          <cell r="AE35">
            <v>68.701999999999998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C37">
            <v>13</v>
          </cell>
          <cell r="AD37">
            <v>17</v>
          </cell>
          <cell r="AE37">
            <v>16</v>
          </cell>
        </row>
        <row r="38"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40"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16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0.29599999999999999</v>
          </cell>
          <cell r="X21">
            <v>0.29599999999999999</v>
          </cell>
          <cell r="Y21">
            <v>4.7960000000000003</v>
          </cell>
          <cell r="Z21">
            <v>4.7960000000000003</v>
          </cell>
          <cell r="AA21">
            <v>4.7960000000000003</v>
          </cell>
          <cell r="AB21">
            <v>4.7960000000000003</v>
          </cell>
          <cell r="AC21">
            <v>4.7960000000000003</v>
          </cell>
          <cell r="AD21">
            <v>4.7960000000000003</v>
          </cell>
          <cell r="AE21">
            <v>4.7960000000000003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214.726</v>
          </cell>
          <cell r="X24">
            <v>215.90899999999999</v>
          </cell>
          <cell r="Y24">
            <v>218.488</v>
          </cell>
          <cell r="Z24">
            <v>220.00800000000001</v>
          </cell>
          <cell r="AA24">
            <v>218.32900000000001</v>
          </cell>
          <cell r="AB24">
            <v>220.22399999999999</v>
          </cell>
          <cell r="AC24">
            <v>218.87</v>
          </cell>
          <cell r="AD24">
            <v>218.00200000000001</v>
          </cell>
          <cell r="AE24">
            <v>214.06700000000001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1</v>
          </cell>
          <cell r="AA35">
            <v>0</v>
          </cell>
          <cell r="AB35">
            <v>0</v>
          </cell>
          <cell r="AC35">
            <v>0.4</v>
          </cell>
          <cell r="AD35">
            <v>0.4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4</v>
          </cell>
          <cell r="X40">
            <v>9</v>
          </cell>
          <cell r="Y40">
            <v>8</v>
          </cell>
          <cell r="Z40">
            <v>9</v>
          </cell>
          <cell r="AA40">
            <v>8.9380000000000006</v>
          </cell>
          <cell r="AB40">
            <v>13.487</v>
          </cell>
          <cell r="AC40">
            <v>18.398</v>
          </cell>
          <cell r="AD40">
            <v>20.398</v>
          </cell>
          <cell r="AE40">
            <v>22.398</v>
          </cell>
        </row>
      </sheetData>
      <sheetData sheetId="17">
        <row r="12">
          <cell r="W12">
            <v>1627.97</v>
          </cell>
          <cell r="X12">
            <v>1105.461</v>
          </cell>
          <cell r="Y12">
            <v>1017.352</v>
          </cell>
          <cell r="Z12">
            <v>958.88400000000001</v>
          </cell>
          <cell r="AA12">
            <v>938.62099999999998</v>
          </cell>
          <cell r="AB12">
            <v>916.69500000000005</v>
          </cell>
          <cell r="AC12">
            <v>837.77099999999996</v>
          </cell>
          <cell r="AD12">
            <v>824.25300000000004</v>
          </cell>
          <cell r="AE12">
            <v>813.428</v>
          </cell>
        </row>
        <row r="13">
          <cell r="W13">
            <v>701</v>
          </cell>
          <cell r="X13">
            <v>678</v>
          </cell>
          <cell r="Y13">
            <v>640</v>
          </cell>
          <cell r="Z13">
            <v>557.6</v>
          </cell>
          <cell r="AA13">
            <v>591.29999999999995</v>
          </cell>
          <cell r="AB13">
            <v>566.29999999999995</v>
          </cell>
          <cell r="AC13">
            <v>559.20000000000005</v>
          </cell>
          <cell r="AD13">
            <v>526.29999999999995</v>
          </cell>
          <cell r="AE13">
            <v>539.20000000000005</v>
          </cell>
        </row>
        <row r="14">
          <cell r="W14">
            <v>6</v>
          </cell>
          <cell r="X14">
            <v>14</v>
          </cell>
          <cell r="Y14">
            <v>30</v>
          </cell>
          <cell r="Z14">
            <v>30</v>
          </cell>
          <cell r="AA14">
            <v>34</v>
          </cell>
          <cell r="AB14">
            <v>19</v>
          </cell>
          <cell r="AC14">
            <v>22.972999999999999</v>
          </cell>
          <cell r="AD14">
            <v>33.018999999999998</v>
          </cell>
          <cell r="AE14">
            <v>23.513000000000002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306</v>
          </cell>
          <cell r="X16">
            <v>330</v>
          </cell>
          <cell r="Y16">
            <v>306</v>
          </cell>
          <cell r="Z16">
            <v>355</v>
          </cell>
          <cell r="AA16">
            <v>380</v>
          </cell>
          <cell r="AB16">
            <v>376</v>
          </cell>
          <cell r="AC16">
            <v>402</v>
          </cell>
          <cell r="AD16">
            <v>385</v>
          </cell>
          <cell r="AE16">
            <v>434</v>
          </cell>
        </row>
        <row r="17">
          <cell r="W17">
            <v>1554</v>
          </cell>
          <cell r="X17">
            <v>1558</v>
          </cell>
          <cell r="Y17">
            <v>1623</v>
          </cell>
          <cell r="Z17">
            <v>1589</v>
          </cell>
          <cell r="AA17">
            <v>1592</v>
          </cell>
          <cell r="AB17">
            <v>1600</v>
          </cell>
          <cell r="AC17">
            <v>1601</v>
          </cell>
          <cell r="AD17">
            <v>1606</v>
          </cell>
          <cell r="AE17">
            <v>1605</v>
          </cell>
        </row>
        <row r="18">
          <cell r="W18">
            <v>920.64800000000002</v>
          </cell>
          <cell r="X18">
            <v>1155.55</v>
          </cell>
          <cell r="Y18">
            <v>918.71900000000005</v>
          </cell>
          <cell r="Z18">
            <v>989.35900000000004</v>
          </cell>
          <cell r="AA18">
            <v>973.41399999999999</v>
          </cell>
          <cell r="AB18">
            <v>1031.6969999999999</v>
          </cell>
          <cell r="AC18">
            <v>1501.26</v>
          </cell>
          <cell r="AD18">
            <v>1484.664</v>
          </cell>
          <cell r="AE18">
            <v>1686.681</v>
          </cell>
        </row>
        <row r="19">
          <cell r="W19">
            <v>145</v>
          </cell>
          <cell r="X19">
            <v>163</v>
          </cell>
          <cell r="Y19">
            <v>150</v>
          </cell>
          <cell r="Z19">
            <v>165</v>
          </cell>
          <cell r="AA19">
            <v>165</v>
          </cell>
          <cell r="AB19">
            <v>165</v>
          </cell>
          <cell r="AC19">
            <v>165</v>
          </cell>
          <cell r="AD19">
            <v>165</v>
          </cell>
          <cell r="AE19">
            <v>180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C20">
            <v>2.56</v>
          </cell>
          <cell r="AD20">
            <v>11.88</v>
          </cell>
          <cell r="AE20">
            <v>13.113</v>
          </cell>
        </row>
        <row r="21">
          <cell r="W21">
            <v>563</v>
          </cell>
          <cell r="X21">
            <v>640</v>
          </cell>
          <cell r="Y21">
            <v>657</v>
          </cell>
          <cell r="Z21">
            <v>677</v>
          </cell>
          <cell r="AA21">
            <v>677</v>
          </cell>
          <cell r="AB21">
            <v>677</v>
          </cell>
          <cell r="AC21">
            <v>677</v>
          </cell>
          <cell r="AD21">
            <v>676.78499999999997</v>
          </cell>
          <cell r="AE21">
            <v>722.88499999999999</v>
          </cell>
        </row>
        <row r="23">
          <cell r="W23">
            <v>1759</v>
          </cell>
          <cell r="X23">
            <v>1727</v>
          </cell>
          <cell r="Y23">
            <v>1751</v>
          </cell>
          <cell r="Z23">
            <v>1751</v>
          </cell>
          <cell r="AA23">
            <v>1751</v>
          </cell>
          <cell r="AB23">
            <v>1747</v>
          </cell>
          <cell r="AC23">
            <v>1966</v>
          </cell>
          <cell r="AD23">
            <v>1966</v>
          </cell>
          <cell r="AE23">
            <v>1963</v>
          </cell>
        </row>
        <row r="24">
          <cell r="W24">
            <v>330.06200000000001</v>
          </cell>
          <cell r="X24">
            <v>359.529</v>
          </cell>
          <cell r="Y24">
            <v>446.43599999999998</v>
          </cell>
          <cell r="Z24">
            <v>460.55599999999998</v>
          </cell>
          <cell r="AA24">
            <v>525.50800000000004</v>
          </cell>
          <cell r="AB24">
            <v>610.34100000000001</v>
          </cell>
          <cell r="AC24">
            <v>623.04399999999998</v>
          </cell>
          <cell r="AD24">
            <v>826.97299999999996</v>
          </cell>
          <cell r="AE24">
            <v>873.76700000000005</v>
          </cell>
        </row>
        <row r="25">
          <cell r="W25">
            <v>6</v>
          </cell>
          <cell r="X25">
            <v>7</v>
          </cell>
          <cell r="Y25">
            <v>7</v>
          </cell>
          <cell r="Z25">
            <v>8</v>
          </cell>
          <cell r="AA25">
            <v>25</v>
          </cell>
          <cell r="AB25">
            <v>26</v>
          </cell>
          <cell r="AC25">
            <v>42</v>
          </cell>
          <cell r="AD25">
            <v>64.8</v>
          </cell>
          <cell r="AE25">
            <v>75.5</v>
          </cell>
        </row>
        <row r="26">
          <cell r="W26">
            <v>436</v>
          </cell>
          <cell r="X26">
            <v>260</v>
          </cell>
          <cell r="Y26">
            <v>247</v>
          </cell>
          <cell r="Z26">
            <v>467</v>
          </cell>
          <cell r="AA26">
            <v>422</v>
          </cell>
          <cell r="AB26">
            <v>322</v>
          </cell>
          <cell r="AC26">
            <v>356</v>
          </cell>
          <cell r="AD26">
            <v>385</v>
          </cell>
          <cell r="AE26">
            <v>374</v>
          </cell>
        </row>
        <row r="27">
          <cell r="W27">
            <v>5.45</v>
          </cell>
          <cell r="X27">
            <v>5.45</v>
          </cell>
          <cell r="Y27">
            <v>5.45</v>
          </cell>
          <cell r="Z27">
            <v>5.45</v>
          </cell>
          <cell r="AA27">
            <v>5.45</v>
          </cell>
          <cell r="AB27">
            <v>5.45</v>
          </cell>
          <cell r="AC27">
            <v>5.45</v>
          </cell>
          <cell r="AD27">
            <v>5.45</v>
          </cell>
          <cell r="AE27">
            <v>6.65</v>
          </cell>
        </row>
        <row r="28">
          <cell r="W28">
            <v>421</v>
          </cell>
          <cell r="X28">
            <v>538</v>
          </cell>
          <cell r="Y28">
            <v>606</v>
          </cell>
          <cell r="Z28">
            <v>620</v>
          </cell>
          <cell r="AA28">
            <v>616</v>
          </cell>
          <cell r="AB28">
            <v>685</v>
          </cell>
          <cell r="AC28">
            <v>684.10799999999995</v>
          </cell>
          <cell r="AD28">
            <v>733.21299999999997</v>
          </cell>
          <cell r="AE28">
            <v>727.97900000000004</v>
          </cell>
        </row>
        <row r="29">
          <cell r="W29">
            <v>18</v>
          </cell>
          <cell r="X29">
            <v>38</v>
          </cell>
          <cell r="Y29">
            <v>43</v>
          </cell>
          <cell r="Z29">
            <v>46</v>
          </cell>
          <cell r="AA29">
            <v>45</v>
          </cell>
          <cell r="AB29">
            <v>39</v>
          </cell>
          <cell r="AC29">
            <v>45</v>
          </cell>
          <cell r="AD29">
            <v>62</v>
          </cell>
          <cell r="AE29">
            <v>63</v>
          </cell>
        </row>
        <row r="30">
          <cell r="W30">
            <v>0</v>
          </cell>
          <cell r="X30">
            <v>0</v>
          </cell>
          <cell r="Y30">
            <v>3.75</v>
          </cell>
          <cell r="Z30">
            <v>3.75</v>
          </cell>
          <cell r="AA30">
            <v>3.915</v>
          </cell>
          <cell r="AB30">
            <v>3.915</v>
          </cell>
          <cell r="AC30">
            <v>14.815</v>
          </cell>
          <cell r="AD30">
            <v>15.145</v>
          </cell>
          <cell r="AE30">
            <v>35.145000000000003</v>
          </cell>
        </row>
        <row r="31">
          <cell r="W31">
            <v>5</v>
          </cell>
          <cell r="X31">
            <v>23</v>
          </cell>
          <cell r="Y31">
            <v>55</v>
          </cell>
          <cell r="Z31">
            <v>63</v>
          </cell>
          <cell r="AA31">
            <v>66</v>
          </cell>
          <cell r="AB31">
            <v>81</v>
          </cell>
          <cell r="AC31">
            <v>93.736000000000004</v>
          </cell>
          <cell r="AD31">
            <v>72.608999999999995</v>
          </cell>
          <cell r="AE31">
            <v>96.947000000000003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132.578</v>
          </cell>
          <cell r="X33">
            <v>172.17400000000001</v>
          </cell>
          <cell r="Y33">
            <v>214.666</v>
          </cell>
          <cell r="Z33">
            <v>190.19</v>
          </cell>
          <cell r="AA33">
            <v>218</v>
          </cell>
          <cell r="AB33">
            <v>223.005</v>
          </cell>
          <cell r="AC33">
            <v>226</v>
          </cell>
          <cell r="AD33">
            <v>222</v>
          </cell>
          <cell r="AE33">
            <v>232</v>
          </cell>
        </row>
        <row r="34">
          <cell r="W34">
            <v>175</v>
          </cell>
          <cell r="X34">
            <v>455</v>
          </cell>
          <cell r="Y34">
            <v>582</v>
          </cell>
          <cell r="Z34">
            <v>629</v>
          </cell>
          <cell r="AA34">
            <v>737</v>
          </cell>
          <cell r="AB34">
            <v>727</v>
          </cell>
          <cell r="AC34">
            <v>708.76900000000001</v>
          </cell>
          <cell r="AD34">
            <v>735.15899999999999</v>
          </cell>
          <cell r="AE34">
            <v>731.78</v>
          </cell>
        </row>
        <row r="35">
          <cell r="W35">
            <v>478</v>
          </cell>
          <cell r="X35">
            <v>479</v>
          </cell>
          <cell r="Y35">
            <v>458</v>
          </cell>
          <cell r="Z35">
            <v>456</v>
          </cell>
          <cell r="AA35">
            <v>471</v>
          </cell>
          <cell r="AB35">
            <v>477</v>
          </cell>
          <cell r="AC35">
            <v>471.21100000000001</v>
          </cell>
          <cell r="AD35">
            <v>535.93200000000002</v>
          </cell>
          <cell r="AE35">
            <v>589.57100000000003</v>
          </cell>
        </row>
        <row r="36">
          <cell r="W36">
            <v>26</v>
          </cell>
          <cell r="X36">
            <v>30</v>
          </cell>
          <cell r="Y36">
            <v>35</v>
          </cell>
          <cell r="Z36">
            <v>79</v>
          </cell>
          <cell r="AA36">
            <v>104</v>
          </cell>
          <cell r="AB36">
            <v>107</v>
          </cell>
          <cell r="AC36">
            <v>118.883</v>
          </cell>
          <cell r="AD36">
            <v>119.27800000000001</v>
          </cell>
          <cell r="AE36">
            <v>118.771</v>
          </cell>
        </row>
        <row r="37">
          <cell r="W37">
            <v>3397</v>
          </cell>
          <cell r="X37">
            <v>3522</v>
          </cell>
          <cell r="Y37">
            <v>3120</v>
          </cell>
          <cell r="Z37">
            <v>3729</v>
          </cell>
          <cell r="AA37">
            <v>3700</v>
          </cell>
          <cell r="AB37">
            <v>3769</v>
          </cell>
          <cell r="AC37">
            <v>3706</v>
          </cell>
          <cell r="AD37">
            <v>3918</v>
          </cell>
          <cell r="AE37">
            <v>3834</v>
          </cell>
        </row>
        <row r="38">
          <cell r="W38">
            <v>33</v>
          </cell>
          <cell r="X38">
            <v>30</v>
          </cell>
          <cell r="Y38">
            <v>30</v>
          </cell>
          <cell r="Z38">
            <v>30</v>
          </cell>
          <cell r="AA38">
            <v>30</v>
          </cell>
          <cell r="AB38">
            <v>30</v>
          </cell>
          <cell r="AC38">
            <v>33</v>
          </cell>
          <cell r="AD38">
            <v>32</v>
          </cell>
          <cell r="AE38">
            <v>34</v>
          </cell>
        </row>
        <row r="39">
          <cell r="W39">
            <v>171</v>
          </cell>
          <cell r="X39">
            <v>169</v>
          </cell>
          <cell r="Y39">
            <v>176</v>
          </cell>
          <cell r="Z39">
            <v>153</v>
          </cell>
          <cell r="AA39">
            <v>145</v>
          </cell>
          <cell r="AB39">
            <v>150</v>
          </cell>
          <cell r="AC39">
            <v>149</v>
          </cell>
          <cell r="AD39">
            <v>148</v>
          </cell>
          <cell r="AE39">
            <v>138</v>
          </cell>
        </row>
        <row r="40">
          <cell r="W40">
            <v>1627</v>
          </cell>
          <cell r="X40">
            <v>1485</v>
          </cell>
          <cell r="Y40">
            <v>2104</v>
          </cell>
          <cell r="Z40">
            <v>2383</v>
          </cell>
          <cell r="AA40">
            <v>2714.585</v>
          </cell>
          <cell r="AB40">
            <v>2962.8670000000002</v>
          </cell>
          <cell r="AC40">
            <v>3149.5079999999998</v>
          </cell>
          <cell r="AD40">
            <v>4592.5919999999996</v>
          </cell>
          <cell r="AE40">
            <v>4672.5860000000002</v>
          </cell>
        </row>
      </sheetData>
      <sheetData sheetId="18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W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19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12</v>
          </cell>
          <cell r="X13">
            <v>12</v>
          </cell>
          <cell r="Y13">
            <v>12</v>
          </cell>
          <cell r="Z13">
            <v>13.3</v>
          </cell>
          <cell r="AA13">
            <v>11</v>
          </cell>
          <cell r="AB13">
            <v>9.6999999999999993</v>
          </cell>
          <cell r="AC13">
            <v>9.1</v>
          </cell>
          <cell r="AD13">
            <v>8.3000000000000007</v>
          </cell>
          <cell r="AE13">
            <v>8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2.048</v>
          </cell>
          <cell r="X28">
            <v>2</v>
          </cell>
          <cell r="Y28">
            <v>4</v>
          </cell>
          <cell r="Z28">
            <v>4</v>
          </cell>
          <cell r="AA28">
            <v>4</v>
          </cell>
          <cell r="AB28">
            <v>4</v>
          </cell>
          <cell r="AC28">
            <v>4.2759999999999998</v>
          </cell>
          <cell r="AD28">
            <v>3.8690000000000002</v>
          </cell>
          <cell r="AE28">
            <v>3.8690000000000002</v>
          </cell>
        </row>
        <row r="29">
          <cell r="W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W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20">
        <row r="12">
          <cell r="W12">
            <v>7.3419999999999996</v>
          </cell>
          <cell r="X12">
            <v>5.5129999999999999</v>
          </cell>
          <cell r="Y12">
            <v>6.359</v>
          </cell>
          <cell r="Z12">
            <v>1.0249999999999999</v>
          </cell>
          <cell r="AA12">
            <v>3.3849999999999998</v>
          </cell>
          <cell r="AB12">
            <v>2.9689999999999999</v>
          </cell>
          <cell r="AC12">
            <v>1.204</v>
          </cell>
          <cell r="AD12">
            <v>1.3240000000000001</v>
          </cell>
          <cell r="AE12">
            <v>0.52100000000000002</v>
          </cell>
        </row>
        <row r="13">
          <cell r="W13">
            <v>69</v>
          </cell>
          <cell r="X13">
            <v>43</v>
          </cell>
          <cell r="Y13">
            <v>38</v>
          </cell>
          <cell r="Z13">
            <v>37.700000000000003</v>
          </cell>
          <cell r="AA13">
            <v>37.799999999999997</v>
          </cell>
          <cell r="AB13">
            <v>35.200000000000003</v>
          </cell>
          <cell r="AC13">
            <v>36.200000000000003</v>
          </cell>
          <cell r="AD13">
            <v>36.9</v>
          </cell>
          <cell r="AE13">
            <v>36.9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345</v>
          </cell>
          <cell r="X17">
            <v>277</v>
          </cell>
          <cell r="Y17">
            <v>263</v>
          </cell>
          <cell r="Z17">
            <v>232</v>
          </cell>
          <cell r="AA17">
            <v>232</v>
          </cell>
          <cell r="AB17">
            <v>231</v>
          </cell>
          <cell r="AC17">
            <v>230</v>
          </cell>
          <cell r="AD17">
            <v>230</v>
          </cell>
          <cell r="AE17">
            <v>231</v>
          </cell>
        </row>
        <row r="18">
          <cell r="W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6.4119999999999999</v>
          </cell>
          <cell r="AE21">
            <v>6.4119999999999999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2.6869999999999998</v>
          </cell>
          <cell r="AB24">
            <v>3.65</v>
          </cell>
          <cell r="AC24">
            <v>0.128</v>
          </cell>
          <cell r="AD24">
            <v>0.05</v>
          </cell>
          <cell r="AE24">
            <v>0.13800000000000001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736</v>
          </cell>
          <cell r="X28">
            <v>987</v>
          </cell>
          <cell r="Y28">
            <v>999</v>
          </cell>
          <cell r="Z28">
            <v>986</v>
          </cell>
          <cell r="AA28">
            <v>996</v>
          </cell>
          <cell r="AB28">
            <v>989</v>
          </cell>
          <cell r="AC28">
            <v>982.45100000000002</v>
          </cell>
          <cell r="AD28">
            <v>966.84299999999996</v>
          </cell>
          <cell r="AE28">
            <v>944.29600000000005</v>
          </cell>
        </row>
        <row r="29">
          <cell r="W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16.66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  <cell r="X37">
            <v>528</v>
          </cell>
          <cell r="Y37">
            <v>548</v>
          </cell>
          <cell r="Z37">
            <v>522</v>
          </cell>
          <cell r="AA37">
            <v>576</v>
          </cell>
          <cell r="AB37">
            <v>515</v>
          </cell>
          <cell r="AC37">
            <v>547</v>
          </cell>
          <cell r="AD37">
            <v>535</v>
          </cell>
          <cell r="AE37">
            <v>895</v>
          </cell>
        </row>
        <row r="38">
          <cell r="W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21">
        <row r="12">
          <cell r="W12">
            <v>372.19799999999998</v>
          </cell>
          <cell r="X12">
            <v>272.93700000000001</v>
          </cell>
          <cell r="Y12">
            <v>194.03700000000001</v>
          </cell>
          <cell r="Z12">
            <v>188.87299999999999</v>
          </cell>
          <cell r="AA12">
            <v>191.41300000000001</v>
          </cell>
          <cell r="AB12">
            <v>202.304</v>
          </cell>
          <cell r="AC12">
            <v>180.07900000000001</v>
          </cell>
          <cell r="AD12">
            <v>175.39599999999999</v>
          </cell>
          <cell r="AE12">
            <v>163.74</v>
          </cell>
        </row>
        <row r="13">
          <cell r="W13">
            <v>129</v>
          </cell>
          <cell r="X13">
            <v>141</v>
          </cell>
          <cell r="Y13">
            <v>151</v>
          </cell>
          <cell r="Z13">
            <v>181</v>
          </cell>
          <cell r="AA13">
            <v>178.9</v>
          </cell>
          <cell r="AB13">
            <v>187.5</v>
          </cell>
          <cell r="AC13">
            <v>182.5</v>
          </cell>
          <cell r="AD13">
            <v>190.2</v>
          </cell>
          <cell r="AE13">
            <v>196.6</v>
          </cell>
        </row>
        <row r="14">
          <cell r="W14">
            <v>5</v>
          </cell>
          <cell r="X14">
            <v>0</v>
          </cell>
          <cell r="Y14">
            <v>4</v>
          </cell>
          <cell r="Z14">
            <v>10</v>
          </cell>
          <cell r="AA14">
            <v>20</v>
          </cell>
          <cell r="AB14">
            <v>38</v>
          </cell>
          <cell r="AC14">
            <v>29.03</v>
          </cell>
          <cell r="AD14">
            <v>36.408999999999999</v>
          </cell>
          <cell r="AE14">
            <v>33.356000000000002</v>
          </cell>
        </row>
        <row r="15">
          <cell r="W15">
            <v>9</v>
          </cell>
          <cell r="X15">
            <v>9</v>
          </cell>
          <cell r="Y15">
            <v>10</v>
          </cell>
          <cell r="Z15">
            <v>10</v>
          </cell>
          <cell r="AA15">
            <v>10</v>
          </cell>
          <cell r="AB15">
            <v>10</v>
          </cell>
          <cell r="AC15">
            <v>9.75</v>
          </cell>
          <cell r="AD15">
            <v>12.718</v>
          </cell>
          <cell r="AE15">
            <v>12.718</v>
          </cell>
        </row>
        <row r="16">
          <cell r="W16">
            <v>177</v>
          </cell>
          <cell r="X16">
            <v>300</v>
          </cell>
          <cell r="Y16">
            <v>361</v>
          </cell>
          <cell r="Z16">
            <v>367</v>
          </cell>
          <cell r="AA16">
            <v>368</v>
          </cell>
          <cell r="AB16">
            <v>369</v>
          </cell>
          <cell r="AC16">
            <v>372</v>
          </cell>
          <cell r="AD16">
            <v>369</v>
          </cell>
          <cell r="AE16">
            <v>368</v>
          </cell>
        </row>
        <row r="17">
          <cell r="W17">
            <v>4520</v>
          </cell>
          <cell r="X17">
            <v>4921</v>
          </cell>
          <cell r="Y17">
            <v>5148</v>
          </cell>
          <cell r="Z17">
            <v>5437</v>
          </cell>
          <cell r="AA17">
            <v>5643</v>
          </cell>
          <cell r="AB17">
            <v>5850</v>
          </cell>
          <cell r="AC17">
            <v>6147</v>
          </cell>
          <cell r="AD17">
            <v>6761</v>
          </cell>
          <cell r="AE17">
            <v>7068</v>
          </cell>
        </row>
        <row r="18">
          <cell r="W18">
            <v>77</v>
          </cell>
        </row>
        <row r="19">
          <cell r="W19">
            <v>4</v>
          </cell>
          <cell r="X19">
            <v>4</v>
          </cell>
          <cell r="Y19">
            <v>6</v>
          </cell>
          <cell r="Z19">
            <v>8</v>
          </cell>
          <cell r="AA19">
            <v>11</v>
          </cell>
          <cell r="AB19">
            <v>11</v>
          </cell>
          <cell r="AC19">
            <v>11</v>
          </cell>
          <cell r="AD19">
            <v>9.35</v>
          </cell>
          <cell r="AE19">
            <v>7.9</v>
          </cell>
        </row>
        <row r="20">
          <cell r="W20">
            <v>45</v>
          </cell>
        </row>
        <row r="21">
          <cell r="W21">
            <v>209</v>
          </cell>
          <cell r="X21">
            <v>218</v>
          </cell>
          <cell r="Y21">
            <v>220</v>
          </cell>
          <cell r="Z21">
            <v>223</v>
          </cell>
          <cell r="AA21">
            <v>224</v>
          </cell>
          <cell r="AB21">
            <v>224</v>
          </cell>
          <cell r="AC21">
            <v>225</v>
          </cell>
          <cell r="AD21">
            <v>233.55699999999999</v>
          </cell>
          <cell r="AE21">
            <v>270.81299999999999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3</v>
          </cell>
          <cell r="AA23">
            <v>3</v>
          </cell>
          <cell r="AB23">
            <v>4</v>
          </cell>
          <cell r="AC23">
            <v>4</v>
          </cell>
          <cell r="AD23">
            <v>5</v>
          </cell>
          <cell r="AE23">
            <v>5</v>
          </cell>
        </row>
        <row r="24">
          <cell r="W24">
            <v>213.286</v>
          </cell>
          <cell r="X24">
            <v>255.661</v>
          </cell>
          <cell r="Y24">
            <v>297.904</v>
          </cell>
          <cell r="Z24">
            <v>342.089</v>
          </cell>
          <cell r="AA24">
            <v>383.41399999999999</v>
          </cell>
          <cell r="AB24">
            <v>409.16300000000001</v>
          </cell>
          <cell r="AC24">
            <v>444.31099999999998</v>
          </cell>
          <cell r="AD24">
            <v>464.91500000000002</v>
          </cell>
          <cell r="AE24">
            <v>499.72699999999998</v>
          </cell>
        </row>
        <row r="25">
          <cell r="W25">
            <v>8.5</v>
          </cell>
          <cell r="X25">
            <v>11.5</v>
          </cell>
          <cell r="Y25">
            <v>16.5</v>
          </cell>
          <cell r="Z25">
            <v>16.5</v>
          </cell>
          <cell r="AA25">
            <v>27.5</v>
          </cell>
          <cell r="AB25">
            <v>36.5</v>
          </cell>
          <cell r="AC25">
            <v>44.6</v>
          </cell>
          <cell r="AD25">
            <v>50.6</v>
          </cell>
          <cell r="AE25">
            <v>51.9</v>
          </cell>
        </row>
        <row r="26">
          <cell r="W26">
            <v>45</v>
          </cell>
          <cell r="X26">
            <v>53</v>
          </cell>
          <cell r="Y26">
            <v>63</v>
          </cell>
          <cell r="Z26">
            <v>63</v>
          </cell>
          <cell r="AA26">
            <v>72</v>
          </cell>
          <cell r="AB26">
            <v>76</v>
          </cell>
          <cell r="AC26">
            <v>82</v>
          </cell>
          <cell r="AD26">
            <v>76</v>
          </cell>
          <cell r="AE26">
            <v>79</v>
          </cell>
        </row>
        <row r="27">
          <cell r="W27">
            <v>39.396999999999998</v>
          </cell>
          <cell r="X27">
            <v>43.844999999999999</v>
          </cell>
          <cell r="Y27">
            <v>52.445</v>
          </cell>
          <cell r="Z27">
            <v>53.444000000000003</v>
          </cell>
          <cell r="AA27">
            <v>53.444000000000003</v>
          </cell>
          <cell r="AB27">
            <v>55.957999999999998</v>
          </cell>
          <cell r="AC27">
            <v>56.078000000000003</v>
          </cell>
          <cell r="AD27">
            <v>56.527999999999999</v>
          </cell>
          <cell r="AE27">
            <v>59.328000000000003</v>
          </cell>
        </row>
        <row r="28">
          <cell r="W28">
            <v>732</v>
          </cell>
          <cell r="X28">
            <v>1274</v>
          </cell>
          <cell r="Y28">
            <v>1317</v>
          </cell>
          <cell r="Z28">
            <v>1336</v>
          </cell>
          <cell r="AA28">
            <v>1336</v>
          </cell>
          <cell r="AB28">
            <v>1352</v>
          </cell>
          <cell r="AC28">
            <v>1371.5050000000001</v>
          </cell>
          <cell r="AD28">
            <v>1375.35</v>
          </cell>
          <cell r="AE28">
            <v>1382.35</v>
          </cell>
        </row>
        <row r="29">
          <cell r="W29">
            <v>15</v>
          </cell>
        </row>
        <row r="30">
          <cell r="W30">
            <v>9.8970000000000002</v>
          </cell>
          <cell r="X30">
            <v>10.063000000000001</v>
          </cell>
          <cell r="Y30">
            <v>9.9689999999999994</v>
          </cell>
          <cell r="Z30">
            <v>10.439</v>
          </cell>
          <cell r="AA30">
            <v>11.903</v>
          </cell>
          <cell r="AB30">
            <v>12.273</v>
          </cell>
          <cell r="AC30">
            <v>12.273</v>
          </cell>
          <cell r="AD30">
            <v>12.202999999999999</v>
          </cell>
          <cell r="AE30">
            <v>12.202999999999999</v>
          </cell>
        </row>
        <row r="31">
          <cell r="W31">
            <v>25</v>
          </cell>
          <cell r="X31">
            <v>43</v>
          </cell>
          <cell r="Y31">
            <v>53</v>
          </cell>
          <cell r="Z31">
            <v>58</v>
          </cell>
          <cell r="AA31">
            <v>60</v>
          </cell>
          <cell r="AB31">
            <v>62</v>
          </cell>
          <cell r="AC31">
            <v>60.287999999999997</v>
          </cell>
          <cell r="AD31">
            <v>61.475999999999999</v>
          </cell>
          <cell r="AE31">
            <v>60.665999999999997</v>
          </cell>
        </row>
        <row r="32">
          <cell r="W32">
            <v>3</v>
          </cell>
          <cell r="X32">
            <v>3</v>
          </cell>
          <cell r="Y32">
            <v>3</v>
          </cell>
          <cell r="Z32">
            <v>3</v>
          </cell>
          <cell r="AA32">
            <v>3</v>
          </cell>
          <cell r="AB32">
            <v>4.5599999999999996</v>
          </cell>
          <cell r="AC32">
            <v>4.5599999999999996</v>
          </cell>
          <cell r="AD32">
            <v>4.5599999999999996</v>
          </cell>
          <cell r="AE32">
            <v>4.5599999999999996</v>
          </cell>
        </row>
        <row r="33">
          <cell r="W33">
            <v>217</v>
          </cell>
          <cell r="X33">
            <v>219</v>
          </cell>
          <cell r="Y33">
            <v>230</v>
          </cell>
          <cell r="Z33">
            <v>237</v>
          </cell>
          <cell r="AA33">
            <v>239</v>
          </cell>
          <cell r="AB33">
            <v>221</v>
          </cell>
          <cell r="AC33">
            <v>221</v>
          </cell>
          <cell r="AD33">
            <v>205</v>
          </cell>
          <cell r="AE33">
            <v>199</v>
          </cell>
        </row>
        <row r="34">
          <cell r="W34">
            <v>102</v>
          </cell>
          <cell r="X34">
            <v>128</v>
          </cell>
          <cell r="Y34">
            <v>153</v>
          </cell>
          <cell r="Z34">
            <v>187</v>
          </cell>
          <cell r="AA34">
            <v>216</v>
          </cell>
          <cell r="AB34">
            <v>225</v>
          </cell>
          <cell r="AC34">
            <v>229.22399999999999</v>
          </cell>
          <cell r="AD34">
            <v>225.45099999999999</v>
          </cell>
          <cell r="AE34">
            <v>232.863</v>
          </cell>
        </row>
        <row r="35">
          <cell r="W35">
            <v>44</v>
          </cell>
          <cell r="X35">
            <v>51</v>
          </cell>
          <cell r="Y35">
            <v>55</v>
          </cell>
          <cell r="Z35">
            <v>66</v>
          </cell>
          <cell r="AA35">
            <v>66</v>
          </cell>
          <cell r="AB35">
            <v>68</v>
          </cell>
          <cell r="AC35">
            <v>70.078000000000003</v>
          </cell>
          <cell r="AD35">
            <v>71.233000000000004</v>
          </cell>
          <cell r="AE35">
            <v>72.02</v>
          </cell>
        </row>
        <row r="36">
          <cell r="W36">
            <v>4</v>
          </cell>
          <cell r="X36">
            <v>5</v>
          </cell>
          <cell r="Y36">
            <v>11</v>
          </cell>
          <cell r="Z36">
            <v>15</v>
          </cell>
          <cell r="AA36">
            <v>14</v>
          </cell>
          <cell r="AB36">
            <v>16</v>
          </cell>
          <cell r="AC36">
            <v>21.587</v>
          </cell>
          <cell r="AD36">
            <v>22.079000000000001</v>
          </cell>
          <cell r="AE36">
            <v>20.079000000000001</v>
          </cell>
        </row>
        <row r="37">
          <cell r="W37">
            <v>4</v>
          </cell>
          <cell r="X37">
            <v>5</v>
          </cell>
          <cell r="Y37">
            <v>5</v>
          </cell>
          <cell r="Z37">
            <v>2</v>
          </cell>
          <cell r="AA37">
            <v>2</v>
          </cell>
          <cell r="AB37">
            <v>2</v>
          </cell>
          <cell r="AC37">
            <v>2</v>
          </cell>
          <cell r="AD37">
            <v>2</v>
          </cell>
          <cell r="AE37">
            <v>2</v>
          </cell>
        </row>
        <row r="38">
          <cell r="W38">
            <v>21</v>
          </cell>
        </row>
        <row r="39">
          <cell r="W39">
            <v>21</v>
          </cell>
          <cell r="X39">
            <v>41</v>
          </cell>
          <cell r="Y39">
            <v>35</v>
          </cell>
          <cell r="Z39">
            <v>78</v>
          </cell>
          <cell r="AA39">
            <v>91</v>
          </cell>
          <cell r="AB39">
            <v>93</v>
          </cell>
          <cell r="AC39">
            <v>91</v>
          </cell>
          <cell r="AD39">
            <v>89</v>
          </cell>
          <cell r="AE39">
            <v>82</v>
          </cell>
        </row>
        <row r="40">
          <cell r="W40">
            <v>1326</v>
          </cell>
          <cell r="X40">
            <v>1375</v>
          </cell>
          <cell r="Y40">
            <v>1414</v>
          </cell>
          <cell r="Z40">
            <v>1531</v>
          </cell>
          <cell r="AA40">
            <v>1628</v>
          </cell>
          <cell r="AB40">
            <v>1773.626</v>
          </cell>
          <cell r="AC40">
            <v>1819.05</v>
          </cell>
          <cell r="AD40">
            <v>1835.915</v>
          </cell>
          <cell r="AE40">
            <v>1831.6030000000001</v>
          </cell>
        </row>
      </sheetData>
      <sheetData sheetId="22">
        <row r="12">
          <cell r="W12">
            <v>913.13</v>
          </cell>
          <cell r="X12">
            <v>1072.03</v>
          </cell>
          <cell r="Y12">
            <v>1077.902</v>
          </cell>
          <cell r="Z12">
            <v>959.88</v>
          </cell>
          <cell r="AA12">
            <v>1006.08</v>
          </cell>
          <cell r="AB12">
            <v>977.88</v>
          </cell>
          <cell r="AC12">
            <v>977.68</v>
          </cell>
          <cell r="AD12">
            <v>975.48</v>
          </cell>
          <cell r="AE12">
            <v>979.48</v>
          </cell>
        </row>
        <row r="13">
          <cell r="W13">
            <v>351</v>
          </cell>
          <cell r="X13">
            <v>353</v>
          </cell>
          <cell r="Y13">
            <v>323</v>
          </cell>
          <cell r="Z13">
            <v>307.2</v>
          </cell>
          <cell r="AA13">
            <v>305.8</v>
          </cell>
          <cell r="AB13">
            <v>308.60000000000002</v>
          </cell>
          <cell r="AC13">
            <v>312</v>
          </cell>
          <cell r="AD13">
            <v>310.60000000000002</v>
          </cell>
          <cell r="AE13">
            <v>314.5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44</v>
          </cell>
          <cell r="X16">
            <v>46</v>
          </cell>
          <cell r="Y16">
            <v>47</v>
          </cell>
          <cell r="Z16">
            <v>47</v>
          </cell>
          <cell r="AA16">
            <v>48</v>
          </cell>
          <cell r="AB16">
            <v>58</v>
          </cell>
          <cell r="AC16">
            <v>58</v>
          </cell>
          <cell r="AD16">
            <v>58</v>
          </cell>
          <cell r="AE16">
            <v>58</v>
          </cell>
        </row>
        <row r="17">
          <cell r="W17">
            <v>2718</v>
          </cell>
          <cell r="X17">
            <v>2690</v>
          </cell>
          <cell r="Y17">
            <v>2813</v>
          </cell>
          <cell r="Z17">
            <v>2841</v>
          </cell>
          <cell r="AA17">
            <v>2877</v>
          </cell>
          <cell r="AB17">
            <v>2910</v>
          </cell>
          <cell r="AC17">
            <v>2962</v>
          </cell>
          <cell r="AD17">
            <v>3023</v>
          </cell>
          <cell r="AE17">
            <v>3080</v>
          </cell>
        </row>
        <row r="18">
          <cell r="W18">
            <v>294.90499999999997</v>
          </cell>
        </row>
        <row r="19">
          <cell r="W19">
            <v>0</v>
          </cell>
          <cell r="X19">
            <v>0</v>
          </cell>
          <cell r="Y19">
            <v>210</v>
          </cell>
          <cell r="Z19">
            <v>210</v>
          </cell>
          <cell r="AA19">
            <v>210</v>
          </cell>
          <cell r="AB19">
            <v>210</v>
          </cell>
          <cell r="AC19">
            <v>250</v>
          </cell>
          <cell r="AD19">
            <v>210</v>
          </cell>
          <cell r="AE19">
            <v>210</v>
          </cell>
        </row>
        <row r="20">
          <cell r="W20">
            <v>43</v>
          </cell>
        </row>
        <row r="21">
          <cell r="W21">
            <v>274</v>
          </cell>
          <cell r="X21">
            <v>274</v>
          </cell>
          <cell r="Y21">
            <v>284</v>
          </cell>
          <cell r="Z21">
            <v>284</v>
          </cell>
          <cell r="AA21">
            <v>284</v>
          </cell>
          <cell r="AB21">
            <v>284</v>
          </cell>
          <cell r="AC21">
            <v>292</v>
          </cell>
          <cell r="AD21">
            <v>291.25099999999998</v>
          </cell>
          <cell r="AE21">
            <v>291.25099999999998</v>
          </cell>
        </row>
        <row r="23">
          <cell r="W23">
            <v>7</v>
          </cell>
          <cell r="X23">
            <v>20</v>
          </cell>
          <cell r="Y23">
            <v>31</v>
          </cell>
          <cell r="Z23">
            <v>107</v>
          </cell>
          <cell r="AA23">
            <v>118</v>
          </cell>
          <cell r="AB23">
            <v>118</v>
          </cell>
          <cell r="AC23">
            <v>138</v>
          </cell>
          <cell r="AD23">
            <v>138</v>
          </cell>
          <cell r="AE23">
            <v>138</v>
          </cell>
        </row>
        <row r="24">
          <cell r="W24">
            <v>866.25900000000001</v>
          </cell>
          <cell r="X24">
            <v>891.524</v>
          </cell>
          <cell r="Y24">
            <v>907.54600000000005</v>
          </cell>
          <cell r="Z24">
            <v>922.47</v>
          </cell>
          <cell r="AA24">
            <v>841.80100000000004</v>
          </cell>
          <cell r="AB24">
            <v>898.45299999999997</v>
          </cell>
          <cell r="AC24">
            <v>897.40700000000004</v>
          </cell>
          <cell r="AD24">
            <v>922.31600000000003</v>
          </cell>
          <cell r="AE24">
            <v>936.17100000000005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47</v>
          </cell>
          <cell r="X26">
            <v>45</v>
          </cell>
          <cell r="Y26">
            <v>45</v>
          </cell>
          <cell r="Z26">
            <v>47</v>
          </cell>
          <cell r="AA26">
            <v>59</v>
          </cell>
          <cell r="AB26">
            <v>76</v>
          </cell>
          <cell r="AC26">
            <v>65</v>
          </cell>
          <cell r="AD26">
            <v>64</v>
          </cell>
          <cell r="AE26">
            <v>67</v>
          </cell>
        </row>
        <row r="27">
          <cell r="W27">
            <v>0</v>
          </cell>
          <cell r="X27">
            <v>15</v>
          </cell>
          <cell r="Y27">
            <v>16</v>
          </cell>
          <cell r="Z27">
            <v>21.579000000000001</v>
          </cell>
          <cell r="AA27">
            <v>21.579000000000001</v>
          </cell>
          <cell r="AB27">
            <v>21.579000000000001</v>
          </cell>
          <cell r="AC27">
            <v>82.578999999999994</v>
          </cell>
          <cell r="AD27">
            <v>82.578999999999994</v>
          </cell>
          <cell r="AE27">
            <v>82.578999999999994</v>
          </cell>
        </row>
        <row r="28">
          <cell r="W28">
            <v>760</v>
          </cell>
          <cell r="X28">
            <v>772</v>
          </cell>
          <cell r="Y28">
            <v>857</v>
          </cell>
          <cell r="Z28">
            <v>843</v>
          </cell>
          <cell r="AA28">
            <v>858</v>
          </cell>
          <cell r="AB28">
            <v>846</v>
          </cell>
          <cell r="AC28">
            <v>844.32</v>
          </cell>
          <cell r="AD28">
            <v>851.62</v>
          </cell>
          <cell r="AE28">
            <v>819.33199999999999</v>
          </cell>
        </row>
        <row r="29">
          <cell r="W29">
            <v>0</v>
          </cell>
        </row>
        <row r="30">
          <cell r="W30">
            <v>19.2</v>
          </cell>
          <cell r="X30">
            <v>19.2</v>
          </cell>
          <cell r="Y30">
            <v>19.2</v>
          </cell>
          <cell r="Z30">
            <v>17.25</v>
          </cell>
          <cell r="AA30">
            <v>17.25</v>
          </cell>
          <cell r="AB30">
            <v>17.25</v>
          </cell>
          <cell r="AC30">
            <v>17.25</v>
          </cell>
          <cell r="AD30">
            <v>17.25</v>
          </cell>
          <cell r="AE30">
            <v>17.25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649</v>
          </cell>
          <cell r="X33">
            <v>649</v>
          </cell>
          <cell r="Y33">
            <v>649</v>
          </cell>
          <cell r="Z33">
            <v>649</v>
          </cell>
          <cell r="AA33">
            <v>649</v>
          </cell>
          <cell r="AB33">
            <v>649</v>
          </cell>
          <cell r="AC33">
            <v>649</v>
          </cell>
          <cell r="AD33">
            <v>800</v>
          </cell>
          <cell r="AE33">
            <v>778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15</v>
          </cell>
          <cell r="AB34">
            <v>44</v>
          </cell>
          <cell r="AC34">
            <v>59.2</v>
          </cell>
          <cell r="AD34">
            <v>86.593000000000004</v>
          </cell>
          <cell r="AE34">
            <v>90.6</v>
          </cell>
        </row>
        <row r="35">
          <cell r="W35">
            <v>91</v>
          </cell>
          <cell r="X35">
            <v>91</v>
          </cell>
          <cell r="Y35">
            <v>91</v>
          </cell>
          <cell r="Z35">
            <v>92</v>
          </cell>
          <cell r="AA35">
            <v>82</v>
          </cell>
          <cell r="AB35">
            <v>86</v>
          </cell>
          <cell r="AC35">
            <v>85.213999999999999</v>
          </cell>
          <cell r="AD35">
            <v>85.213999999999999</v>
          </cell>
          <cell r="AE35">
            <v>85.213999999999999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1</v>
          </cell>
          <cell r="AA36">
            <v>1</v>
          </cell>
          <cell r="AB36">
            <v>1</v>
          </cell>
          <cell r="AC36">
            <v>0.81699999999999995</v>
          </cell>
          <cell r="AD36">
            <v>1.0129999999999999</v>
          </cell>
          <cell r="AE36">
            <v>1.0129999999999999</v>
          </cell>
        </row>
        <row r="37">
          <cell r="W37">
            <v>652</v>
          </cell>
          <cell r="X37">
            <v>776</v>
          </cell>
          <cell r="Y37">
            <v>889</v>
          </cell>
          <cell r="Z37">
            <v>649</v>
          </cell>
          <cell r="AA37">
            <v>957</v>
          </cell>
          <cell r="AB37">
            <v>1317</v>
          </cell>
          <cell r="AC37">
            <v>1324</v>
          </cell>
          <cell r="AD37">
            <v>1321</v>
          </cell>
          <cell r="AE37">
            <v>1325</v>
          </cell>
        </row>
        <row r="38">
          <cell r="W38">
            <v>4</v>
          </cell>
        </row>
        <row r="39">
          <cell r="W39">
            <v>7</v>
          </cell>
          <cell r="X39">
            <v>7</v>
          </cell>
          <cell r="Y39">
            <v>8</v>
          </cell>
          <cell r="Z39">
            <v>22</v>
          </cell>
          <cell r="AA39">
            <v>22</v>
          </cell>
          <cell r="AB39">
            <v>29</v>
          </cell>
          <cell r="AC39">
            <v>22</v>
          </cell>
          <cell r="AD39">
            <v>22</v>
          </cell>
          <cell r="AE39">
            <v>22</v>
          </cell>
        </row>
        <row r="40">
          <cell r="W40">
            <v>502</v>
          </cell>
          <cell r="X40">
            <v>513</v>
          </cell>
          <cell r="Y40">
            <v>545</v>
          </cell>
          <cell r="Z40">
            <v>680</v>
          </cell>
          <cell r="AA40">
            <v>929.94</v>
          </cell>
          <cell r="AB40">
            <v>1028.2850000000001</v>
          </cell>
          <cell r="AC40">
            <v>1090.933</v>
          </cell>
          <cell r="AD40">
            <v>1136.7270000000001</v>
          </cell>
          <cell r="AE40">
            <v>1321.434</v>
          </cell>
        </row>
      </sheetData>
      <sheetData sheetId="23"/>
      <sheetData sheetId="2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ENTSO-E"/>
    </sheetNames>
    <sheetDataSet>
      <sheetData sheetId="0"/>
      <sheetData sheetId="1">
        <row r="115">
          <cell r="I115">
            <v>640</v>
          </cell>
        </row>
        <row r="117">
          <cell r="I117">
            <v>0</v>
          </cell>
        </row>
        <row r="118">
          <cell r="I118">
            <v>230</v>
          </cell>
        </row>
        <row r="119">
          <cell r="I119">
            <v>7440</v>
          </cell>
        </row>
        <row r="122">
          <cell r="I122">
            <v>370</v>
          </cell>
        </row>
        <row r="139">
          <cell r="I139">
            <v>670</v>
          </cell>
        </row>
        <row r="141">
          <cell r="I141">
            <v>0</v>
          </cell>
        </row>
        <row r="142">
          <cell r="I142">
            <v>0</v>
          </cell>
        </row>
        <row r="143">
          <cell r="I143">
            <v>7170</v>
          </cell>
        </row>
        <row r="146">
          <cell r="I146">
            <v>360</v>
          </cell>
        </row>
        <row r="163">
          <cell r="I163">
            <v>670</v>
          </cell>
        </row>
        <row r="165">
          <cell r="I165">
            <v>0</v>
          </cell>
        </row>
        <row r="166">
          <cell r="I166">
            <v>0</v>
          </cell>
        </row>
        <row r="167">
          <cell r="I167">
            <v>7850</v>
          </cell>
        </row>
        <row r="170">
          <cell r="I170">
            <v>370</v>
          </cell>
        </row>
        <row r="184">
          <cell r="I184">
            <v>410</v>
          </cell>
        </row>
        <row r="186">
          <cell r="I186">
            <v>0</v>
          </cell>
        </row>
        <row r="187">
          <cell r="I187">
            <v>0</v>
          </cell>
        </row>
        <row r="188">
          <cell r="I188">
            <v>6880</v>
          </cell>
        </row>
        <row r="191">
          <cell r="I191">
            <v>210</v>
          </cell>
        </row>
        <row r="337">
          <cell r="I337">
            <v>0</v>
          </cell>
        </row>
        <row r="339">
          <cell r="I339">
            <v>0</v>
          </cell>
        </row>
        <row r="341">
          <cell r="I341">
            <v>0</v>
          </cell>
        </row>
        <row r="344">
          <cell r="I344">
            <v>1390</v>
          </cell>
        </row>
        <row r="361">
          <cell r="I361">
            <v>0</v>
          </cell>
        </row>
        <row r="363">
          <cell r="I363">
            <v>0</v>
          </cell>
        </row>
        <row r="365">
          <cell r="I365">
            <v>0</v>
          </cell>
        </row>
        <row r="368">
          <cell r="I368">
            <v>950</v>
          </cell>
        </row>
        <row r="385">
          <cell r="I385">
            <v>0</v>
          </cell>
        </row>
        <row r="387">
          <cell r="I387">
            <v>0</v>
          </cell>
        </row>
        <row r="389">
          <cell r="I389">
            <v>0</v>
          </cell>
        </row>
        <row r="392">
          <cell r="I392">
            <v>1390</v>
          </cell>
        </row>
        <row r="406">
          <cell r="I406">
            <v>0</v>
          </cell>
        </row>
        <row r="408">
          <cell r="I408">
            <v>0</v>
          </cell>
        </row>
        <row r="410">
          <cell r="I410">
            <v>0</v>
          </cell>
        </row>
        <row r="413">
          <cell r="I413">
            <v>1390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K"/>
    </sheetNames>
    <sheetDataSet>
      <sheetData sheetId="0">
        <row r="78151">
          <cell r="A78151">
            <v>3.5519999999999996</v>
          </cell>
        </row>
        <row r="78152">
          <cell r="A78152">
            <v>544.72009999965178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ENTSO-E"/>
    </sheetNames>
    <sheetDataSet>
      <sheetData sheetId="0"/>
      <sheetData sheetId="1">
        <row r="892">
          <cell r="I892">
            <v>7600</v>
          </cell>
        </row>
        <row r="894">
          <cell r="I894">
            <v>3400</v>
          </cell>
        </row>
        <row r="896">
          <cell r="I896">
            <v>30400</v>
          </cell>
        </row>
        <row r="899">
          <cell r="I899">
            <v>1500</v>
          </cell>
        </row>
        <row r="916">
          <cell r="I916">
            <v>6400</v>
          </cell>
        </row>
        <row r="918">
          <cell r="I918">
            <v>3400</v>
          </cell>
        </row>
        <row r="920">
          <cell r="I920">
            <v>31800</v>
          </cell>
        </row>
        <row r="923">
          <cell r="I923">
            <v>1200</v>
          </cell>
        </row>
        <row r="940">
          <cell r="I940">
            <v>9900</v>
          </cell>
        </row>
        <row r="942">
          <cell r="I942">
            <v>1200</v>
          </cell>
        </row>
        <row r="944">
          <cell r="I944">
            <v>31900</v>
          </cell>
        </row>
        <row r="1003">
          <cell r="I1003">
            <v>3800</v>
          </cell>
        </row>
        <row r="1005">
          <cell r="I1005">
            <v>0</v>
          </cell>
        </row>
        <row r="1007">
          <cell r="I1007">
            <v>2500</v>
          </cell>
        </row>
        <row r="1010">
          <cell r="I1010">
            <v>1400</v>
          </cell>
        </row>
        <row r="1027">
          <cell r="I1027">
            <v>3100</v>
          </cell>
        </row>
        <row r="1029">
          <cell r="I1029">
            <v>0</v>
          </cell>
        </row>
        <row r="1031">
          <cell r="I1031">
            <v>2500</v>
          </cell>
        </row>
        <row r="1034">
          <cell r="I1034">
            <v>1400</v>
          </cell>
        </row>
        <row r="1051">
          <cell r="I1051">
            <v>3120</v>
          </cell>
        </row>
        <row r="1053">
          <cell r="I1053">
            <v>0</v>
          </cell>
        </row>
        <row r="1055">
          <cell r="I1055">
            <v>2480</v>
          </cell>
        </row>
        <row r="1058">
          <cell r="I1058">
            <v>1680</v>
          </cell>
        </row>
        <row r="1114">
          <cell r="I1114">
            <v>8000</v>
          </cell>
        </row>
        <row r="1116">
          <cell r="I1116">
            <v>0</v>
          </cell>
        </row>
        <row r="1118">
          <cell r="I1118">
            <v>6900</v>
          </cell>
        </row>
        <row r="1121">
          <cell r="I1121">
            <v>9200</v>
          </cell>
        </row>
        <row r="1138">
          <cell r="I1138">
            <v>7900</v>
          </cell>
        </row>
        <row r="1140">
          <cell r="I1140">
            <v>0</v>
          </cell>
        </row>
        <row r="1142">
          <cell r="I1142">
            <v>9600</v>
          </cell>
        </row>
        <row r="1145">
          <cell r="I1145">
            <v>9800</v>
          </cell>
        </row>
        <row r="1162">
          <cell r="I1162">
            <v>7600</v>
          </cell>
        </row>
        <row r="1164">
          <cell r="I1164">
            <v>0</v>
          </cell>
        </row>
        <row r="1166">
          <cell r="I1166">
            <v>9700</v>
          </cell>
        </row>
        <row r="1169">
          <cell r="I1169">
            <v>10100</v>
          </cell>
        </row>
        <row r="1225">
          <cell r="I1225">
            <v>28170</v>
          </cell>
        </row>
        <row r="1227">
          <cell r="I1227">
            <v>0</v>
          </cell>
        </row>
        <row r="1229">
          <cell r="I1229">
            <v>33210</v>
          </cell>
        </row>
        <row r="1232">
          <cell r="I1232">
            <v>3440</v>
          </cell>
        </row>
        <row r="1249">
          <cell r="I1249">
            <v>27540</v>
          </cell>
        </row>
        <row r="1251">
          <cell r="I1251">
            <v>0</v>
          </cell>
        </row>
        <row r="1253">
          <cell r="I1253">
            <v>30870</v>
          </cell>
        </row>
        <row r="1256">
          <cell r="I1256">
            <v>3440</v>
          </cell>
        </row>
        <row r="1273">
          <cell r="I1273">
            <v>24730</v>
          </cell>
        </row>
        <row r="1275">
          <cell r="I1275">
            <v>0</v>
          </cell>
        </row>
        <row r="1277">
          <cell r="I1277">
            <v>31470</v>
          </cell>
        </row>
        <row r="1280">
          <cell r="I1280">
            <v>4590</v>
          </cell>
        </row>
        <row r="1336">
          <cell r="I1336">
            <v>0</v>
          </cell>
        </row>
        <row r="1338">
          <cell r="I1338">
            <v>4460</v>
          </cell>
        </row>
        <row r="1340">
          <cell r="I1340">
            <v>3630</v>
          </cell>
        </row>
        <row r="1343">
          <cell r="I1343">
            <v>700</v>
          </cell>
        </row>
        <row r="1360">
          <cell r="I1360">
            <v>0</v>
          </cell>
        </row>
        <row r="1362">
          <cell r="I1362">
            <v>4460</v>
          </cell>
        </row>
        <row r="1364">
          <cell r="I1364">
            <v>4470</v>
          </cell>
        </row>
        <row r="1367">
          <cell r="I1367">
            <v>700</v>
          </cell>
        </row>
        <row r="1384">
          <cell r="I1384">
            <v>0</v>
          </cell>
        </row>
        <row r="1386">
          <cell r="I1386">
            <v>4300</v>
          </cell>
        </row>
        <row r="1388">
          <cell r="I1388">
            <v>4900</v>
          </cell>
        </row>
        <row r="1391">
          <cell r="I1391">
            <v>410</v>
          </cell>
        </row>
        <row r="1447">
          <cell r="I1447">
            <v>300</v>
          </cell>
        </row>
        <row r="1449">
          <cell r="I1449">
            <v>0</v>
          </cell>
        </row>
        <row r="1451">
          <cell r="I1451">
            <v>500</v>
          </cell>
        </row>
        <row r="1454">
          <cell r="I1454">
            <v>300</v>
          </cell>
        </row>
        <row r="1471">
          <cell r="I1471">
            <v>300</v>
          </cell>
        </row>
        <row r="1473">
          <cell r="I1473">
            <v>0</v>
          </cell>
        </row>
        <row r="1475">
          <cell r="I1475">
            <v>500</v>
          </cell>
        </row>
        <row r="1478">
          <cell r="I1478">
            <v>300</v>
          </cell>
        </row>
        <row r="1495">
          <cell r="I1495">
            <v>300</v>
          </cell>
        </row>
        <row r="1497">
          <cell r="I1497">
            <v>0</v>
          </cell>
        </row>
        <row r="1499">
          <cell r="I1499">
            <v>500</v>
          </cell>
        </row>
        <row r="1502">
          <cell r="I1502">
            <v>300</v>
          </cell>
        </row>
        <row r="1558">
          <cell r="I1558">
            <v>500</v>
          </cell>
        </row>
        <row r="1560">
          <cell r="I1560">
            <v>850</v>
          </cell>
        </row>
        <row r="1562">
          <cell r="I1562">
            <v>3530</v>
          </cell>
        </row>
        <row r="1565">
          <cell r="I1565">
            <v>410</v>
          </cell>
        </row>
        <row r="1582">
          <cell r="I1582">
            <v>440</v>
          </cell>
        </row>
        <row r="1584">
          <cell r="I1584">
            <v>810</v>
          </cell>
        </row>
        <row r="1586">
          <cell r="I1586">
            <v>4670</v>
          </cell>
        </row>
        <row r="1589">
          <cell r="I1589">
            <v>380</v>
          </cell>
        </row>
        <row r="1606">
          <cell r="I1606">
            <v>440</v>
          </cell>
        </row>
        <row r="1608">
          <cell r="I1608">
            <v>810</v>
          </cell>
        </row>
        <row r="1610">
          <cell r="I1610">
            <v>7560</v>
          </cell>
        </row>
        <row r="1613">
          <cell r="I1613">
            <v>490</v>
          </cell>
        </row>
        <row r="1627">
          <cell r="I1627">
            <v>490</v>
          </cell>
        </row>
        <row r="1629">
          <cell r="I1629">
            <v>810</v>
          </cell>
        </row>
        <row r="1631">
          <cell r="I1631">
            <v>4330</v>
          </cell>
        </row>
        <row r="1634">
          <cell r="I1634">
            <v>410</v>
          </cell>
        </row>
        <row r="1669">
          <cell r="I1669">
            <v>850</v>
          </cell>
        </row>
        <row r="1671">
          <cell r="I1671">
            <v>350</v>
          </cell>
        </row>
        <row r="1673">
          <cell r="I1673">
            <v>4030</v>
          </cell>
        </row>
        <row r="1676">
          <cell r="I1676">
            <v>1010</v>
          </cell>
        </row>
        <row r="1693">
          <cell r="I1693">
            <v>850</v>
          </cell>
        </row>
        <row r="1695">
          <cell r="I1695">
            <v>350</v>
          </cell>
        </row>
        <row r="1697">
          <cell r="I1697">
            <v>3860</v>
          </cell>
        </row>
        <row r="1700">
          <cell r="I1700">
            <v>1010</v>
          </cell>
        </row>
        <row r="1717">
          <cell r="I1717">
            <v>850</v>
          </cell>
        </row>
        <row r="1719">
          <cell r="I1719">
            <v>350</v>
          </cell>
        </row>
        <row r="1721">
          <cell r="I1721">
            <v>4200</v>
          </cell>
        </row>
        <row r="1724">
          <cell r="I1724">
            <v>920</v>
          </cell>
        </row>
        <row r="1780">
          <cell r="I1780">
            <v>6600</v>
          </cell>
        </row>
        <row r="1782">
          <cell r="I1782">
            <v>0</v>
          </cell>
        </row>
        <row r="1784">
          <cell r="I1784">
            <v>23000</v>
          </cell>
        </row>
        <row r="1787">
          <cell r="I1787">
            <v>16500</v>
          </cell>
        </row>
        <row r="1804">
          <cell r="I1804">
            <v>6600</v>
          </cell>
        </row>
        <row r="1806">
          <cell r="I1806">
            <v>0</v>
          </cell>
        </row>
        <row r="1808">
          <cell r="I1808">
            <v>23500</v>
          </cell>
        </row>
        <row r="1811">
          <cell r="I1811">
            <v>16800</v>
          </cell>
        </row>
        <row r="1828">
          <cell r="I1828">
            <v>6700</v>
          </cell>
        </row>
        <row r="1830">
          <cell r="I1830">
            <v>0</v>
          </cell>
        </row>
        <row r="1832">
          <cell r="I1832">
            <v>24000</v>
          </cell>
        </row>
        <row r="1835">
          <cell r="I1835">
            <v>17100</v>
          </cell>
        </row>
        <row r="1891">
          <cell r="I1891">
            <v>0</v>
          </cell>
        </row>
        <row r="1893">
          <cell r="I1893">
            <v>0</v>
          </cell>
        </row>
        <row r="1898">
          <cell r="I1898">
            <v>150</v>
          </cell>
        </row>
        <row r="1915">
          <cell r="I1915">
            <v>0</v>
          </cell>
        </row>
        <row r="1917">
          <cell r="I1917">
            <v>0</v>
          </cell>
        </row>
        <row r="1922">
          <cell r="I1922">
            <v>150</v>
          </cell>
        </row>
        <row r="1939">
          <cell r="I1939">
            <v>0</v>
          </cell>
        </row>
        <row r="1941">
          <cell r="I1941">
            <v>0</v>
          </cell>
        </row>
        <row r="1943">
          <cell r="I1943">
            <v>520</v>
          </cell>
        </row>
        <row r="1946">
          <cell r="I1946">
            <v>190</v>
          </cell>
        </row>
        <row r="1960">
          <cell r="I1960">
            <v>0</v>
          </cell>
        </row>
        <row r="1962">
          <cell r="I1962">
            <v>0</v>
          </cell>
        </row>
        <row r="1964">
          <cell r="I1964">
            <v>550</v>
          </cell>
        </row>
        <row r="1967">
          <cell r="I1967">
            <v>0</v>
          </cell>
        </row>
        <row r="2002">
          <cell r="I2002">
            <v>0</v>
          </cell>
        </row>
        <row r="2004">
          <cell r="I2004">
            <v>0</v>
          </cell>
        </row>
        <row r="2006">
          <cell r="I2006">
            <v>500</v>
          </cell>
        </row>
        <row r="2009">
          <cell r="I2009">
            <v>0</v>
          </cell>
        </row>
        <row r="2026">
          <cell r="I2026">
            <v>0</v>
          </cell>
        </row>
        <row r="2028">
          <cell r="I2028">
            <v>0</v>
          </cell>
        </row>
        <row r="2030">
          <cell r="I2030">
            <v>500</v>
          </cell>
        </row>
        <row r="2033">
          <cell r="I2033">
            <v>0</v>
          </cell>
        </row>
        <row r="2050">
          <cell r="I2050">
            <v>0</v>
          </cell>
        </row>
        <row r="2052">
          <cell r="I2052">
            <v>0</v>
          </cell>
        </row>
        <row r="2054">
          <cell r="I2054">
            <v>500</v>
          </cell>
        </row>
        <row r="2057">
          <cell r="I2057">
            <v>0</v>
          </cell>
        </row>
        <row r="2113">
          <cell r="I2113">
            <v>0</v>
          </cell>
        </row>
        <row r="2115">
          <cell r="I2115">
            <v>0</v>
          </cell>
        </row>
        <row r="2117">
          <cell r="I2117">
            <v>780</v>
          </cell>
        </row>
        <row r="2120">
          <cell r="I2120">
            <v>0</v>
          </cell>
        </row>
        <row r="2137">
          <cell r="I2137">
            <v>0</v>
          </cell>
        </row>
        <row r="2139">
          <cell r="I2139">
            <v>0</v>
          </cell>
        </row>
        <row r="2141">
          <cell r="I2141">
            <v>790</v>
          </cell>
        </row>
        <row r="2144">
          <cell r="I2144">
            <v>0</v>
          </cell>
        </row>
        <row r="2161">
          <cell r="I2161">
            <v>0</v>
          </cell>
        </row>
        <row r="2163">
          <cell r="I2163">
            <v>0</v>
          </cell>
        </row>
        <row r="2165">
          <cell r="I2165">
            <v>790</v>
          </cell>
        </row>
        <row r="2168">
          <cell r="I2168">
            <v>0</v>
          </cell>
        </row>
        <row r="2224">
          <cell r="I2224">
            <v>4100</v>
          </cell>
        </row>
        <row r="2226">
          <cell r="I2226">
            <v>0</v>
          </cell>
        </row>
        <row r="2228">
          <cell r="I2228">
            <v>17400</v>
          </cell>
        </row>
        <row r="2231">
          <cell r="I2231">
            <v>200</v>
          </cell>
        </row>
        <row r="2248">
          <cell r="I2248">
            <v>4100</v>
          </cell>
        </row>
        <row r="2250">
          <cell r="I2250">
            <v>0</v>
          </cell>
        </row>
        <row r="2252">
          <cell r="I2252">
            <v>18900</v>
          </cell>
        </row>
        <row r="2255">
          <cell r="I2255">
            <v>200</v>
          </cell>
        </row>
        <row r="2272">
          <cell r="I2272">
            <v>4890</v>
          </cell>
        </row>
        <row r="2274">
          <cell r="I2274">
            <v>0</v>
          </cell>
        </row>
        <row r="2276">
          <cell r="I2276">
            <v>21000</v>
          </cell>
        </row>
        <row r="2279">
          <cell r="I2279">
            <v>260</v>
          </cell>
        </row>
        <row r="2335">
          <cell r="I2335">
            <v>20800</v>
          </cell>
        </row>
        <row r="2337">
          <cell r="I2337">
            <v>8080</v>
          </cell>
        </row>
        <row r="2339">
          <cell r="I2339">
            <v>780</v>
          </cell>
        </row>
        <row r="2359">
          <cell r="I2359">
            <v>20550</v>
          </cell>
        </row>
        <row r="2361">
          <cell r="I2361">
            <v>8940</v>
          </cell>
        </row>
        <row r="2363">
          <cell r="I2363">
            <v>730</v>
          </cell>
        </row>
        <row r="2383">
          <cell r="I2383">
            <v>20690</v>
          </cell>
        </row>
        <row r="2385">
          <cell r="I2385">
            <v>8720</v>
          </cell>
        </row>
        <row r="2387">
          <cell r="I2387">
            <v>730</v>
          </cell>
        </row>
        <row r="2446">
          <cell r="I2446">
            <v>1760</v>
          </cell>
        </row>
        <row r="2448">
          <cell r="I2448">
            <v>0</v>
          </cell>
        </row>
        <row r="2450">
          <cell r="I2450">
            <v>3440</v>
          </cell>
        </row>
        <row r="2453">
          <cell r="I2453">
            <v>1110</v>
          </cell>
        </row>
        <row r="2470">
          <cell r="I2470">
            <v>1760</v>
          </cell>
        </row>
        <row r="2472">
          <cell r="I2472">
            <v>0</v>
          </cell>
        </row>
        <row r="2474">
          <cell r="I2474">
            <v>3830</v>
          </cell>
        </row>
        <row r="2477">
          <cell r="I2477">
            <v>1110</v>
          </cell>
        </row>
        <row r="2494">
          <cell r="I2494">
            <v>1760</v>
          </cell>
        </row>
        <row r="2496">
          <cell r="I2496">
            <v>0</v>
          </cell>
        </row>
        <row r="2498">
          <cell r="I2498">
            <v>3830</v>
          </cell>
        </row>
        <row r="2557">
          <cell r="I2557">
            <v>1350</v>
          </cell>
        </row>
        <row r="2559">
          <cell r="I2559">
            <v>3880</v>
          </cell>
        </row>
        <row r="2561">
          <cell r="I2561">
            <v>760</v>
          </cell>
        </row>
        <row r="2564">
          <cell r="I2564">
            <v>0</v>
          </cell>
        </row>
        <row r="2581">
          <cell r="I2581">
            <v>1290</v>
          </cell>
        </row>
        <row r="2583">
          <cell r="I2583">
            <v>4390</v>
          </cell>
        </row>
        <row r="2585">
          <cell r="I2585">
            <v>1620</v>
          </cell>
        </row>
        <row r="2588">
          <cell r="I2588">
            <v>0</v>
          </cell>
        </row>
        <row r="2605">
          <cell r="I2605">
            <v>1040</v>
          </cell>
        </row>
        <row r="2607">
          <cell r="I2607">
            <v>3890</v>
          </cell>
        </row>
        <row r="2609">
          <cell r="I2609">
            <v>1780</v>
          </cell>
        </row>
        <row r="2612">
          <cell r="I2612">
            <v>0</v>
          </cell>
        </row>
        <row r="2668">
          <cell r="I2668">
            <v>300</v>
          </cell>
        </row>
        <row r="2670">
          <cell r="I2670">
            <v>0</v>
          </cell>
        </row>
        <row r="2672">
          <cell r="I2672">
            <v>900</v>
          </cell>
        </row>
        <row r="2675">
          <cell r="I2675">
            <v>4200</v>
          </cell>
        </row>
        <row r="2692">
          <cell r="I2692">
            <v>250</v>
          </cell>
        </row>
        <row r="2694">
          <cell r="I2694">
            <v>0</v>
          </cell>
        </row>
        <row r="2696">
          <cell r="I2696">
            <v>910</v>
          </cell>
        </row>
        <row r="2699">
          <cell r="I2699">
            <v>4600</v>
          </cell>
        </row>
        <row r="2716">
          <cell r="I2716">
            <v>230</v>
          </cell>
        </row>
        <row r="2718">
          <cell r="I2718">
            <v>0</v>
          </cell>
        </row>
        <row r="2720">
          <cell r="I2720">
            <v>920</v>
          </cell>
        </row>
        <row r="2723">
          <cell r="I2723">
            <v>4620</v>
          </cell>
        </row>
        <row r="2779">
          <cell r="I2779">
            <v>220</v>
          </cell>
        </row>
        <row r="2781">
          <cell r="I2781">
            <v>600</v>
          </cell>
        </row>
        <row r="2783">
          <cell r="I2783">
            <v>80</v>
          </cell>
        </row>
        <row r="2786">
          <cell r="I2786">
            <v>0</v>
          </cell>
        </row>
        <row r="2803">
          <cell r="I2803">
            <v>220</v>
          </cell>
        </row>
        <row r="2805">
          <cell r="I2805">
            <v>600</v>
          </cell>
        </row>
        <row r="2807">
          <cell r="I2807">
            <v>80</v>
          </cell>
        </row>
        <row r="2810">
          <cell r="I2810">
            <v>0</v>
          </cell>
        </row>
        <row r="2827">
          <cell r="I2827">
            <v>220</v>
          </cell>
        </row>
        <row r="2829">
          <cell r="I2829">
            <v>600</v>
          </cell>
        </row>
        <row r="2831">
          <cell r="I2831">
            <v>80</v>
          </cell>
        </row>
        <row r="2834">
          <cell r="I2834">
            <v>0</v>
          </cell>
        </row>
        <row r="2890">
          <cell r="I2890">
            <v>400</v>
          </cell>
        </row>
        <row r="2892">
          <cell r="I2892">
            <v>380</v>
          </cell>
        </row>
        <row r="2894">
          <cell r="I2894">
            <v>1280</v>
          </cell>
        </row>
        <row r="2897">
          <cell r="I2897">
            <v>190</v>
          </cell>
        </row>
        <row r="2914">
          <cell r="I2914">
            <v>400</v>
          </cell>
        </row>
        <row r="2916">
          <cell r="I2916">
            <v>380</v>
          </cell>
        </row>
        <row r="2918">
          <cell r="I2918">
            <v>1280</v>
          </cell>
        </row>
        <row r="2921">
          <cell r="I2921">
            <v>190</v>
          </cell>
        </row>
        <row r="2938">
          <cell r="I2938">
            <v>400</v>
          </cell>
        </row>
        <row r="2940">
          <cell r="I2940">
            <v>480</v>
          </cell>
        </row>
        <row r="2942">
          <cell r="I2942">
            <v>1390</v>
          </cell>
        </row>
        <row r="2945">
          <cell r="I2945">
            <v>250</v>
          </cell>
        </row>
        <row r="6624">
          <cell r="I6624">
            <v>3445</v>
          </cell>
        </row>
        <row r="6629">
          <cell r="I6629">
            <v>6405</v>
          </cell>
        </row>
        <row r="6634">
          <cell r="I6634">
            <v>19429</v>
          </cell>
        </row>
        <row r="6639">
          <cell r="I6639">
            <v>0</v>
          </cell>
        </row>
        <row r="6644">
          <cell r="I6644">
            <v>325</v>
          </cell>
        </row>
        <row r="6649">
          <cell r="I6649">
            <v>855</v>
          </cell>
        </row>
        <row r="6654">
          <cell r="I6654">
            <v>6357</v>
          </cell>
        </row>
        <row r="6659">
          <cell r="I6659">
            <v>0</v>
          </cell>
        </row>
        <row r="6664">
          <cell r="I6664">
            <v>0</v>
          </cell>
        </row>
        <row r="6669">
          <cell r="I6669">
            <v>7270</v>
          </cell>
        </row>
        <row r="6674">
          <cell r="I6674">
            <v>19011</v>
          </cell>
        </row>
        <row r="6679">
          <cell r="I6679">
            <v>1756</v>
          </cell>
        </row>
        <row r="6684">
          <cell r="I6684">
            <v>1083</v>
          </cell>
        </row>
        <row r="6689">
          <cell r="I6689">
            <v>225</v>
          </cell>
        </row>
        <row r="6694">
          <cell r="I6694">
            <v>0</v>
          </cell>
        </row>
        <row r="6699">
          <cell r="I6699">
            <v>440</v>
          </cell>
        </row>
        <row r="6844">
          <cell r="I6844">
            <v>0</v>
          </cell>
        </row>
        <row r="6849">
          <cell r="I6849">
            <v>0</v>
          </cell>
        </row>
        <row r="6854">
          <cell r="I6854">
            <v>0</v>
          </cell>
        </row>
        <row r="6859">
          <cell r="I6859">
            <v>4456</v>
          </cell>
        </row>
        <row r="6864">
          <cell r="I6864">
            <v>0</v>
          </cell>
        </row>
        <row r="6869">
          <cell r="I6869">
            <v>346</v>
          </cell>
        </row>
        <row r="6874">
          <cell r="I6874">
            <v>0</v>
          </cell>
        </row>
        <row r="6879">
          <cell r="I6879">
            <v>0</v>
          </cell>
        </row>
        <row r="6884">
          <cell r="I6884">
            <v>0</v>
          </cell>
        </row>
        <row r="6889">
          <cell r="I6889">
            <v>0</v>
          </cell>
        </row>
        <row r="6894">
          <cell r="I6894">
            <v>8474</v>
          </cell>
        </row>
        <row r="6899">
          <cell r="I6899">
            <v>0</v>
          </cell>
        </row>
        <row r="6904">
          <cell r="I6904">
            <v>4097</v>
          </cell>
        </row>
        <row r="6909">
          <cell r="I6909">
            <v>0</v>
          </cell>
        </row>
        <row r="6914">
          <cell r="I6914">
            <v>775</v>
          </cell>
        </row>
        <row r="6919">
          <cell r="I6919">
            <v>568</v>
          </cell>
        </row>
        <row r="7174">
          <cell r="I7174">
            <v>1824</v>
          </cell>
        </row>
        <row r="7179">
          <cell r="I7179">
            <v>10892</v>
          </cell>
        </row>
        <row r="7184">
          <cell r="I7184">
            <v>32600</v>
          </cell>
        </row>
        <row r="7189">
          <cell r="I7189">
            <v>4768</v>
          </cell>
        </row>
        <row r="7194">
          <cell r="I7194">
            <v>496</v>
          </cell>
        </row>
        <row r="7199">
          <cell r="I7199">
            <v>3805</v>
          </cell>
        </row>
        <row r="7204">
          <cell r="I7204">
            <v>39042</v>
          </cell>
        </row>
        <row r="7209">
          <cell r="I7209">
            <v>495</v>
          </cell>
        </row>
        <row r="7214">
          <cell r="I7214">
            <v>1031</v>
          </cell>
        </row>
        <row r="7219">
          <cell r="I7219">
            <v>19590</v>
          </cell>
        </row>
        <row r="7224">
          <cell r="I7224">
            <v>1145</v>
          </cell>
        </row>
        <row r="7229">
          <cell r="I7229">
            <v>4699</v>
          </cell>
        </row>
        <row r="7234">
          <cell r="I7234">
            <v>1999</v>
          </cell>
        </row>
        <row r="7239">
          <cell r="I7239">
            <v>879</v>
          </cell>
        </row>
        <row r="7244">
          <cell r="I7244">
            <v>439</v>
          </cell>
        </row>
        <row r="7249">
          <cell r="I7249">
            <v>1076</v>
          </cell>
        </row>
        <row r="7609">
          <cell r="I7609">
            <v>1975</v>
          </cell>
        </row>
        <row r="7610">
          <cell r="I7610">
            <v>1713.1849999999999</v>
          </cell>
        </row>
        <row r="7611">
          <cell r="I7611">
            <v>1682.7449999999999</v>
          </cell>
        </row>
        <row r="7612">
          <cell r="I7612">
            <v>1617.585</v>
          </cell>
        </row>
        <row r="7613">
          <cell r="I7613">
            <v>1617.585</v>
          </cell>
        </row>
        <row r="7614">
          <cell r="I7614">
            <v>869</v>
          </cell>
        </row>
        <row r="7619">
          <cell r="I7619">
            <v>4335.5</v>
          </cell>
        </row>
        <row r="7624">
          <cell r="I7624">
            <v>1231.9767441900001</v>
          </cell>
        </row>
        <row r="7629">
          <cell r="I7629">
            <v>1224.5</v>
          </cell>
        </row>
        <row r="7634">
          <cell r="I7634">
            <v>160</v>
          </cell>
        </row>
        <row r="7639">
          <cell r="I7639">
            <v>569</v>
          </cell>
        </row>
        <row r="7644">
          <cell r="I7644">
            <v>11129</v>
          </cell>
        </row>
        <row r="7649">
          <cell r="I7649">
            <v>0</v>
          </cell>
        </row>
        <row r="7654">
          <cell r="I7654">
            <v>0</v>
          </cell>
        </row>
        <row r="7659">
          <cell r="I7659">
            <v>0</v>
          </cell>
        </row>
        <row r="7674">
          <cell r="I7674">
            <v>0</v>
          </cell>
        </row>
        <row r="7679">
          <cell r="I7679">
            <v>1811</v>
          </cell>
        </row>
        <row r="7684">
          <cell r="I7684">
            <v>0</v>
          </cell>
        </row>
        <row r="7689">
          <cell r="I7689">
            <v>97.5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  <sheetName val="Data13"/>
      <sheetName val="Data14"/>
      <sheetName val="Data15"/>
      <sheetName val="Data16"/>
      <sheetName val="Data17"/>
      <sheetName val="Data18"/>
      <sheetName val="Data19"/>
      <sheetName val="Data20"/>
      <sheetName val="Data21"/>
      <sheetName val="Data22"/>
      <sheetName val="Data23"/>
      <sheetName val="Data24"/>
      <sheetName val="Data25"/>
      <sheetName val="Data26"/>
      <sheetName val="Data27"/>
      <sheetName val="Data28"/>
      <sheetName val="Data29"/>
      <sheetName val="Data30"/>
      <sheetName val="Data31"/>
      <sheetName val="Data32"/>
      <sheetName val="Data33"/>
      <sheetName val="Data34"/>
      <sheetName val="Data35"/>
      <sheetName val="Data36"/>
      <sheetName val="Data37"/>
      <sheetName val="Data38"/>
      <sheetName val="Data39"/>
      <sheetName val="Data40"/>
      <sheetName val="Data41"/>
      <sheetName val="Data42"/>
      <sheetName val="Data43"/>
      <sheetName val="Data44"/>
      <sheetName val="Data45"/>
      <sheetName val="Data46"/>
      <sheetName val="Data47"/>
      <sheetName val="Data48"/>
      <sheetName val="Data49"/>
      <sheetName val="Data50"/>
      <sheetName val="Data51"/>
      <sheetName val="Data52"/>
      <sheetName val="Data53"/>
      <sheetName val="Data54"/>
      <sheetName val="Data55"/>
      <sheetName val="Data56"/>
      <sheetName val="Data57"/>
      <sheetName val="Data58"/>
      <sheetName val="Data59"/>
      <sheetName val="Data60"/>
      <sheetName val="Data61"/>
      <sheetName val="Data62"/>
      <sheetName val="Data63"/>
      <sheetName val="Data64"/>
      <sheetName val="Data65"/>
      <sheetName val="Data66"/>
      <sheetName val="Data67"/>
      <sheetName val="Data68"/>
      <sheetName val="Data69"/>
      <sheetName val="Data70"/>
    </sheetNames>
    <sheetDataSet>
      <sheetData sheetId="0"/>
      <sheetData sheetId="1">
        <row r="12">
          <cell r="W12">
            <v>5431.5429999999997</v>
          </cell>
          <cell r="X12">
            <v>4387.8389999999999</v>
          </cell>
          <cell r="Y12">
            <v>4211.6790000000001</v>
          </cell>
          <cell r="Z12">
            <v>2935.08</v>
          </cell>
          <cell r="AA12">
            <v>2954.26</v>
          </cell>
          <cell r="AB12">
            <v>2042.6289999999999</v>
          </cell>
          <cell r="AC12">
            <v>1757.85</v>
          </cell>
          <cell r="AD12">
            <v>1805.2829999999999</v>
          </cell>
          <cell r="AE12">
            <v>1499.473</v>
          </cell>
        </row>
        <row r="13">
          <cell r="W13">
            <v>3476</v>
          </cell>
          <cell r="X13">
            <v>3389</v>
          </cell>
          <cell r="Y13">
            <v>3008</v>
          </cell>
          <cell r="Z13">
            <v>2090.1999999999998</v>
          </cell>
          <cell r="AA13">
            <v>2074.6999999999998</v>
          </cell>
          <cell r="AB13">
            <v>389.5</v>
          </cell>
          <cell r="AC13">
            <v>90.9</v>
          </cell>
          <cell r="AD13">
            <v>91.3</v>
          </cell>
          <cell r="AE13">
            <v>93.9</v>
          </cell>
        </row>
        <row r="14">
          <cell r="W14">
            <v>27537</v>
          </cell>
          <cell r="X14">
            <v>22876</v>
          </cell>
          <cell r="Y14">
            <v>19391.598000000002</v>
          </cell>
          <cell r="Z14">
            <v>21305</v>
          </cell>
          <cell r="AA14">
            <v>22522</v>
          </cell>
          <cell r="AB14">
            <v>19364</v>
          </cell>
          <cell r="AC14">
            <v>20914.091</v>
          </cell>
          <cell r="AD14">
            <v>18659.473000000002</v>
          </cell>
          <cell r="AE14">
            <v>17202.075000000001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46685</v>
          </cell>
          <cell r="X16">
            <v>43978</v>
          </cell>
          <cell r="Y16">
            <v>41113</v>
          </cell>
          <cell r="Z16">
            <v>40727</v>
          </cell>
          <cell r="AA16">
            <v>41141</v>
          </cell>
          <cell r="AB16">
            <v>41974</v>
          </cell>
          <cell r="AC16">
            <v>41443.796999999999</v>
          </cell>
          <cell r="AD16">
            <v>41201.476000000002</v>
          </cell>
          <cell r="AE16">
            <v>37335.603000000003</v>
          </cell>
        </row>
        <row r="17">
          <cell r="W17">
            <v>262470</v>
          </cell>
          <cell r="X17">
            <v>276228</v>
          </cell>
          <cell r="Y17">
            <v>288202</v>
          </cell>
          <cell r="Z17">
            <v>274410</v>
          </cell>
          <cell r="AA17">
            <v>272200</v>
          </cell>
          <cell r="AB17">
            <v>261745</v>
          </cell>
          <cell r="AC17">
            <v>241254</v>
          </cell>
          <cell r="AD17">
            <v>228156</v>
          </cell>
          <cell r="AE17">
            <v>171450</v>
          </cell>
        </row>
        <row r="18">
          <cell r="W18">
            <v>13976</v>
          </cell>
          <cell r="X18">
            <v>10539</v>
          </cell>
          <cell r="Y18">
            <v>14292</v>
          </cell>
          <cell r="Z18">
            <v>11064</v>
          </cell>
          <cell r="AA18">
            <v>7109.8779999999997</v>
          </cell>
          <cell r="AB18">
            <v>8865.2350000000006</v>
          </cell>
          <cell r="AC18">
            <v>6205.6629999999996</v>
          </cell>
          <cell r="AD18">
            <v>6567.3450000000003</v>
          </cell>
          <cell r="AE18">
            <v>3310.174</v>
          </cell>
        </row>
        <row r="19">
          <cell r="W19">
            <v>0</v>
          </cell>
          <cell r="X19">
            <v>0</v>
          </cell>
          <cell r="Y19">
            <v>13</v>
          </cell>
          <cell r="Z19">
            <v>6</v>
          </cell>
          <cell r="AA19">
            <v>0</v>
          </cell>
          <cell r="AB19">
            <v>0</v>
          </cell>
          <cell r="AC19">
            <v>17.600000000000001</v>
          </cell>
          <cell r="AD19">
            <v>0</v>
          </cell>
          <cell r="AE19">
            <v>0</v>
          </cell>
        </row>
        <row r="20">
          <cell r="W20">
            <v>31063</v>
          </cell>
          <cell r="X20">
            <v>31119</v>
          </cell>
          <cell r="Y20">
            <v>26406</v>
          </cell>
          <cell r="Z20">
            <v>25746</v>
          </cell>
          <cell r="AA20">
            <v>22107</v>
          </cell>
          <cell r="AB20">
            <v>18883</v>
          </cell>
          <cell r="AC20">
            <v>18765</v>
          </cell>
          <cell r="AD20">
            <v>17185.154999999999</v>
          </cell>
          <cell r="AE20">
            <v>12123.557000000001</v>
          </cell>
        </row>
        <row r="21">
          <cell r="W21">
            <v>43980</v>
          </cell>
          <cell r="X21">
            <v>55074</v>
          </cell>
          <cell r="Y21">
            <v>39941</v>
          </cell>
          <cell r="Z21">
            <v>43807</v>
          </cell>
          <cell r="AA21">
            <v>51366</v>
          </cell>
          <cell r="AB21">
            <v>36434</v>
          </cell>
          <cell r="AC21">
            <v>45127</v>
          </cell>
          <cell r="AD21">
            <v>37341</v>
          </cell>
          <cell r="AE21">
            <v>12859</v>
          </cell>
        </row>
        <row r="23">
          <cell r="W23">
            <v>9780</v>
          </cell>
          <cell r="X23">
            <v>7101</v>
          </cell>
          <cell r="Y23">
            <v>10690</v>
          </cell>
          <cell r="Z23">
            <v>7925</v>
          </cell>
          <cell r="AA23">
            <v>5121</v>
          </cell>
          <cell r="AB23">
            <v>6974</v>
          </cell>
          <cell r="AC23">
            <v>5857</v>
          </cell>
          <cell r="AD23">
            <v>5791</v>
          </cell>
          <cell r="AE23">
            <v>4359</v>
          </cell>
        </row>
        <row r="24">
          <cell r="W24">
            <v>17394.483</v>
          </cell>
          <cell r="X24">
            <v>21456.473999999998</v>
          </cell>
          <cell r="Y24">
            <v>23843.366999999998</v>
          </cell>
          <cell r="Z24">
            <v>11257.153</v>
          </cell>
          <cell r="AA24">
            <v>11894.45</v>
          </cell>
          <cell r="AB24">
            <v>10225.74</v>
          </cell>
          <cell r="AC24">
            <v>12813.431</v>
          </cell>
          <cell r="AD24">
            <v>8309.4959999999992</v>
          </cell>
          <cell r="AE24">
            <v>3637.306</v>
          </cell>
        </row>
        <row r="25">
          <cell r="W25">
            <v>2582</v>
          </cell>
          <cell r="X25">
            <v>2238</v>
          </cell>
          <cell r="Y25">
            <v>2421</v>
          </cell>
          <cell r="Z25">
            <v>2368</v>
          </cell>
          <cell r="AA25">
            <v>2310</v>
          </cell>
          <cell r="AB25">
            <v>2596</v>
          </cell>
          <cell r="AC25">
            <v>1367.1</v>
          </cell>
          <cell r="AD25">
            <v>1452.6</v>
          </cell>
          <cell r="AE25">
            <v>1639.4</v>
          </cell>
        </row>
        <row r="26">
          <cell r="W26">
            <v>6483</v>
          </cell>
          <cell r="X26">
            <v>6344</v>
          </cell>
          <cell r="Y26">
            <v>6300</v>
          </cell>
          <cell r="Z26">
            <v>5995</v>
          </cell>
          <cell r="AA26">
            <v>5790</v>
          </cell>
          <cell r="AB26">
            <v>5632</v>
          </cell>
          <cell r="AC26">
            <v>4932</v>
          </cell>
          <cell r="AD26">
            <v>4669</v>
          </cell>
          <cell r="AE26">
            <v>4036</v>
          </cell>
        </row>
        <row r="27">
          <cell r="W27">
            <v>3944.7719999999999</v>
          </cell>
          <cell r="X27">
            <v>5024.3590000000004</v>
          </cell>
          <cell r="Y27">
            <v>4282.5510000000004</v>
          </cell>
          <cell r="Z27">
            <v>3956.748</v>
          </cell>
          <cell r="AA27">
            <v>4874.4340000000002</v>
          </cell>
          <cell r="AB27">
            <v>4695.6559999999999</v>
          </cell>
          <cell r="AC27">
            <v>3644.5619999999999</v>
          </cell>
          <cell r="AD27">
            <v>2151.674</v>
          </cell>
          <cell r="AE27">
            <v>507.90199999999999</v>
          </cell>
        </row>
        <row r="28">
          <cell r="W28">
            <v>44726</v>
          </cell>
          <cell r="X28">
            <v>49141</v>
          </cell>
          <cell r="Y28">
            <v>45105</v>
          </cell>
          <cell r="Z28">
            <v>43454</v>
          </cell>
          <cell r="AA28">
            <v>43201</v>
          </cell>
          <cell r="AB28">
            <v>35607</v>
          </cell>
          <cell r="AC28">
            <v>32627.425999999999</v>
          </cell>
          <cell r="AD28">
            <v>28469.867999999999</v>
          </cell>
          <cell r="AE28">
            <v>18839.449000000001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2</v>
          </cell>
          <cell r="X31">
            <v>2</v>
          </cell>
          <cell r="Y31">
            <v>1</v>
          </cell>
          <cell r="Z31">
            <v>0</v>
          </cell>
          <cell r="AA31">
            <v>0</v>
          </cell>
          <cell r="AB31">
            <v>0</v>
          </cell>
          <cell r="AC31">
            <v>0.20699999999999999</v>
          </cell>
          <cell r="AD31">
            <v>0.34300000000000003</v>
          </cell>
          <cell r="AE31">
            <v>7.0999999999999994E-2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21390</v>
          </cell>
          <cell r="X33">
            <v>24212</v>
          </cell>
          <cell r="Y33">
            <v>24614</v>
          </cell>
          <cell r="Z33">
            <v>29485</v>
          </cell>
          <cell r="AA33">
            <v>39390.523999999998</v>
          </cell>
          <cell r="AB33">
            <v>36728.211000000003</v>
          </cell>
          <cell r="AC33">
            <v>31279.506000000001</v>
          </cell>
          <cell r="AD33">
            <v>27469.762999999999</v>
          </cell>
          <cell r="AE33">
            <v>17714.968000000001</v>
          </cell>
        </row>
        <row r="34">
          <cell r="W34">
            <v>139758</v>
          </cell>
          <cell r="X34">
            <v>134573</v>
          </cell>
          <cell r="Y34">
            <v>137718</v>
          </cell>
          <cell r="Z34">
            <v>129520</v>
          </cell>
          <cell r="AA34">
            <v>130519</v>
          </cell>
          <cell r="AB34">
            <v>130322</v>
          </cell>
          <cell r="AC34">
            <v>131158.527</v>
          </cell>
          <cell r="AD34">
            <v>130562.95</v>
          </cell>
          <cell r="AE34">
            <v>118143.54399999999</v>
          </cell>
        </row>
        <row r="35">
          <cell r="W35">
            <v>9848</v>
          </cell>
          <cell r="X35">
            <v>13087</v>
          </cell>
          <cell r="Y35">
            <v>11838</v>
          </cell>
          <cell r="Z35">
            <v>11952</v>
          </cell>
          <cell r="AA35">
            <v>14727</v>
          </cell>
          <cell r="AB35">
            <v>12630</v>
          </cell>
          <cell r="AC35">
            <v>14666</v>
          </cell>
          <cell r="AD35">
            <v>12006.364</v>
          </cell>
          <cell r="AE35">
            <v>5532.6940000000004</v>
          </cell>
        </row>
        <row r="36">
          <cell r="W36">
            <v>24782</v>
          </cell>
          <cell r="X36">
            <v>22901</v>
          </cell>
          <cell r="Y36">
            <v>16936</v>
          </cell>
          <cell r="Z36">
            <v>17763</v>
          </cell>
          <cell r="AA36">
            <v>18125</v>
          </cell>
          <cell r="AB36">
            <v>15881</v>
          </cell>
          <cell r="AC36">
            <v>16780.174999999999</v>
          </cell>
          <cell r="AD36">
            <v>15645.5</v>
          </cell>
          <cell r="AE36">
            <v>13618.473</v>
          </cell>
        </row>
        <row r="37">
          <cell r="W37">
            <v>657</v>
          </cell>
          <cell r="X37">
            <v>483</v>
          </cell>
          <cell r="Y37">
            <v>653</v>
          </cell>
          <cell r="Z37">
            <v>371</v>
          </cell>
          <cell r="AA37">
            <v>387</v>
          </cell>
          <cell r="AB37">
            <v>263</v>
          </cell>
          <cell r="AC37">
            <v>322</v>
          </cell>
          <cell r="AD37">
            <v>335</v>
          </cell>
          <cell r="AE37">
            <v>212</v>
          </cell>
        </row>
        <row r="38">
          <cell r="W38">
            <v>5307</v>
          </cell>
          <cell r="X38">
            <v>5145</v>
          </cell>
          <cell r="Y38">
            <v>4876</v>
          </cell>
          <cell r="Z38">
            <v>3759</v>
          </cell>
          <cell r="AA38">
            <v>4385</v>
          </cell>
          <cell r="AB38">
            <v>5010</v>
          </cell>
          <cell r="AC38">
            <v>4824.1270000000004</v>
          </cell>
          <cell r="AD38">
            <v>4622.2700000000004</v>
          </cell>
          <cell r="AE38">
            <v>4482.9780000000001</v>
          </cell>
        </row>
        <row r="39">
          <cell r="W39">
            <v>3554</v>
          </cell>
          <cell r="X39">
            <v>3416</v>
          </cell>
          <cell r="Y39">
            <v>3074</v>
          </cell>
          <cell r="Z39">
            <v>2873</v>
          </cell>
          <cell r="AA39">
            <v>2830</v>
          </cell>
          <cell r="AB39">
            <v>2799</v>
          </cell>
          <cell r="AC39">
            <v>2991</v>
          </cell>
          <cell r="AD39">
            <v>3011</v>
          </cell>
          <cell r="AE39">
            <v>2337</v>
          </cell>
        </row>
        <row r="40">
          <cell r="W40">
            <v>108442</v>
          </cell>
          <cell r="X40">
            <v>142793</v>
          </cell>
          <cell r="Y40">
            <v>130257</v>
          </cell>
          <cell r="Z40">
            <v>100239</v>
          </cell>
          <cell r="AA40">
            <v>75878.228000000003</v>
          </cell>
          <cell r="AB40">
            <v>30668.598999999998</v>
          </cell>
          <cell r="AC40">
            <v>22530.445</v>
          </cell>
          <cell r="AD40">
            <v>16831.403999999999</v>
          </cell>
          <cell r="AE40">
            <v>6891.0950000000003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86</v>
          </cell>
          <cell r="X19">
            <v>98</v>
          </cell>
          <cell r="Y19">
            <v>71</v>
          </cell>
          <cell r="Z19">
            <v>53</v>
          </cell>
          <cell r="AA19">
            <v>50</v>
          </cell>
          <cell r="AB19">
            <v>50</v>
          </cell>
          <cell r="AC19">
            <v>108.672</v>
          </cell>
          <cell r="AD19">
            <v>47</v>
          </cell>
          <cell r="AE19">
            <v>23.617000000000001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5444</v>
          </cell>
          <cell r="X23">
            <v>3678</v>
          </cell>
          <cell r="Y23">
            <v>3171</v>
          </cell>
          <cell r="Z23">
            <v>3402</v>
          </cell>
          <cell r="AA23">
            <v>3091</v>
          </cell>
          <cell r="AB23">
            <v>2908</v>
          </cell>
          <cell r="AC23">
            <v>2771</v>
          </cell>
          <cell r="AD23">
            <v>3474</v>
          </cell>
          <cell r="AE23">
            <v>3006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2129.779</v>
          </cell>
          <cell r="X27">
            <v>2437.7860000000001</v>
          </cell>
          <cell r="Y27">
            <v>2281.4839999999999</v>
          </cell>
          <cell r="Z27">
            <v>2496.0859999999998</v>
          </cell>
          <cell r="AA27">
            <v>2518.2199999999998</v>
          </cell>
          <cell r="AB27">
            <v>2317.8850000000002</v>
          </cell>
          <cell r="AC27">
            <v>2164.38</v>
          </cell>
          <cell r="AD27">
            <v>2090.7159999999999</v>
          </cell>
          <cell r="AE27">
            <v>1927.106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2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6.9240000000000004</v>
          </cell>
          <cell r="AE31">
            <v>0.01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598</v>
          </cell>
          <cell r="X37">
            <v>393</v>
          </cell>
          <cell r="Y37">
            <v>329</v>
          </cell>
          <cell r="Z37">
            <v>215</v>
          </cell>
          <cell r="AA37">
            <v>181</v>
          </cell>
          <cell r="AB37">
            <v>212</v>
          </cell>
          <cell r="AC37">
            <v>199</v>
          </cell>
          <cell r="AD37">
            <v>303</v>
          </cell>
          <cell r="AE37">
            <v>205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18"/>
      <sheetData sheetId="19"/>
      <sheetData sheetId="20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22.91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10902</v>
          </cell>
          <cell r="X19">
            <v>9702</v>
          </cell>
          <cell r="Y19">
            <v>11406</v>
          </cell>
          <cell r="Z19">
            <v>10302</v>
          </cell>
          <cell r="AA19">
            <v>7887</v>
          </cell>
          <cell r="AB19">
            <v>9623</v>
          </cell>
          <cell r="AC19">
            <v>9912.3140000000003</v>
          </cell>
          <cell r="AD19">
            <v>9380</v>
          </cell>
          <cell r="AE19">
            <v>4295.3100000000004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21">
        <row r="12">
          <cell r="W12">
            <v>12436.517</v>
          </cell>
          <cell r="X12">
            <v>9712.2649999999994</v>
          </cell>
          <cell r="Y12">
            <v>6650.2049999999999</v>
          </cell>
          <cell r="Z12">
            <v>5320.7060000000001</v>
          </cell>
          <cell r="AA12">
            <v>7663.6490000000003</v>
          </cell>
          <cell r="AB12">
            <v>8487.6419999999998</v>
          </cell>
          <cell r="AC12">
            <v>10913.953</v>
          </cell>
          <cell r="AD12">
            <v>9917.7350000000006</v>
          </cell>
          <cell r="AE12">
            <v>11568.743</v>
          </cell>
        </row>
        <row r="13">
          <cell r="W13">
            <v>25432.400000000001</v>
          </cell>
          <cell r="X13">
            <v>23571.1</v>
          </cell>
          <cell r="Y13">
            <v>20802.2</v>
          </cell>
          <cell r="Z13">
            <v>19339.900000000001</v>
          </cell>
          <cell r="AA13">
            <v>22026.1</v>
          </cell>
          <cell r="AB13">
            <v>22113.5</v>
          </cell>
          <cell r="AC13">
            <v>23018.5</v>
          </cell>
          <cell r="AD13">
            <v>23984.5</v>
          </cell>
          <cell r="AE13">
            <v>25514.2</v>
          </cell>
        </row>
        <row r="14">
          <cell r="W14">
            <v>2077</v>
          </cell>
          <cell r="X14">
            <v>2356</v>
          </cell>
          <cell r="Y14">
            <v>2339</v>
          </cell>
          <cell r="Z14">
            <v>2142</v>
          </cell>
          <cell r="AA14">
            <v>1864</v>
          </cell>
          <cell r="AB14">
            <v>2053</v>
          </cell>
          <cell r="AC14">
            <v>1922.482</v>
          </cell>
          <cell r="AD14">
            <v>2016.9169999999999</v>
          </cell>
          <cell r="AE14">
            <v>2145.942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1397</v>
          </cell>
          <cell r="X16">
            <v>1479</v>
          </cell>
          <cell r="Y16">
            <v>2025</v>
          </cell>
          <cell r="Z16">
            <v>1806</v>
          </cell>
          <cell r="AA16">
            <v>2264</v>
          </cell>
          <cell r="AB16">
            <v>3710</v>
          </cell>
          <cell r="AC16">
            <v>3679.422</v>
          </cell>
          <cell r="AD16">
            <v>3750.4650000000001</v>
          </cell>
          <cell r="AE16">
            <v>5790.61</v>
          </cell>
        </row>
        <row r="17">
          <cell r="W17">
            <v>87229</v>
          </cell>
          <cell r="X17">
            <v>77603</v>
          </cell>
          <cell r="Y17">
            <v>68737</v>
          </cell>
          <cell r="Z17">
            <v>62271</v>
          </cell>
          <cell r="AA17">
            <v>63017</v>
          </cell>
          <cell r="AB17">
            <v>82294</v>
          </cell>
          <cell r="AC17">
            <v>87685</v>
          </cell>
          <cell r="AD17">
            <v>83425</v>
          </cell>
          <cell r="AE17">
            <v>90798</v>
          </cell>
        </row>
        <row r="18">
          <cell r="W18">
            <v>5841</v>
          </cell>
          <cell r="X18">
            <v>4192</v>
          </cell>
          <cell r="Y18">
            <v>3417</v>
          </cell>
          <cell r="Z18">
            <v>2095.7550000000001</v>
          </cell>
          <cell r="AA18">
            <v>1824.288</v>
          </cell>
          <cell r="AB18">
            <v>2254.877</v>
          </cell>
          <cell r="AC18">
            <v>2017.258</v>
          </cell>
          <cell r="AD18">
            <v>2071.9180000000001</v>
          </cell>
          <cell r="AE18">
            <v>2102.2489999999998</v>
          </cell>
        </row>
        <row r="19">
          <cell r="W19">
            <v>250</v>
          </cell>
          <cell r="X19">
            <v>126</v>
          </cell>
          <cell r="Y19">
            <v>89</v>
          </cell>
          <cell r="Z19">
            <v>69</v>
          </cell>
          <cell r="AA19">
            <v>62</v>
          </cell>
          <cell r="AB19">
            <v>74</v>
          </cell>
          <cell r="AC19">
            <v>63</v>
          </cell>
          <cell r="AD19">
            <v>58</v>
          </cell>
          <cell r="AE19">
            <v>38.063000000000002</v>
          </cell>
        </row>
        <row r="20">
          <cell r="W20">
            <v>13938</v>
          </cell>
          <cell r="X20">
            <v>13361</v>
          </cell>
          <cell r="Y20">
            <v>10860</v>
          </cell>
          <cell r="Z20">
            <v>6776</v>
          </cell>
          <cell r="AA20">
            <v>9090</v>
          </cell>
          <cell r="AB20">
            <v>14868</v>
          </cell>
          <cell r="AC20">
            <v>17113.041000000001</v>
          </cell>
          <cell r="AD20">
            <v>14080.102000000001</v>
          </cell>
          <cell r="AE20">
            <v>11347.052</v>
          </cell>
        </row>
        <row r="21">
          <cell r="W21">
            <v>85508</v>
          </cell>
          <cell r="X21">
            <v>73308</v>
          </cell>
          <cell r="Y21">
            <v>57536</v>
          </cell>
          <cell r="Z21">
            <v>47273</v>
          </cell>
          <cell r="AA21">
            <v>52498</v>
          </cell>
          <cell r="AB21">
            <v>52820</v>
          </cell>
          <cell r="AC21">
            <v>64037</v>
          </cell>
          <cell r="AD21">
            <v>58004</v>
          </cell>
          <cell r="AE21">
            <v>83703</v>
          </cell>
        </row>
        <row r="23">
          <cell r="W23">
            <v>9444</v>
          </cell>
          <cell r="X23">
            <v>6726</v>
          </cell>
          <cell r="Y23">
            <v>6788</v>
          </cell>
          <cell r="Z23">
            <v>5521</v>
          </cell>
          <cell r="AA23">
            <v>5195</v>
          </cell>
          <cell r="AB23">
            <v>3738</v>
          </cell>
          <cell r="AC23">
            <v>3300</v>
          </cell>
          <cell r="AD23">
            <v>4194</v>
          </cell>
          <cell r="AE23">
            <v>3851</v>
          </cell>
        </row>
        <row r="24">
          <cell r="W24">
            <v>29489.144</v>
          </cell>
          <cell r="X24">
            <v>22753.254000000001</v>
          </cell>
          <cell r="Y24">
            <v>18393.269</v>
          </cell>
          <cell r="Z24">
            <v>13162.876</v>
          </cell>
          <cell r="AA24">
            <v>21143.152999999998</v>
          </cell>
          <cell r="AB24">
            <v>34967.086000000003</v>
          </cell>
          <cell r="AC24">
            <v>40500.366000000002</v>
          </cell>
          <cell r="AD24">
            <v>30611.537</v>
          </cell>
          <cell r="AE24">
            <v>39313.588000000003</v>
          </cell>
        </row>
        <row r="25">
          <cell r="W25">
            <v>2621</v>
          </cell>
          <cell r="X25">
            <v>2511</v>
          </cell>
          <cell r="Y25">
            <v>2021</v>
          </cell>
          <cell r="Z25">
            <v>1002</v>
          </cell>
          <cell r="AA25">
            <v>1197</v>
          </cell>
          <cell r="AB25">
            <v>1586</v>
          </cell>
          <cell r="AC25">
            <v>3090.1</v>
          </cell>
          <cell r="AD25">
            <v>2245.3000000000002</v>
          </cell>
          <cell r="AE25">
            <v>2629.4</v>
          </cell>
        </row>
        <row r="26">
          <cell r="W26">
            <v>10738</v>
          </cell>
          <cell r="X26">
            <v>9401</v>
          </cell>
          <cell r="Y26">
            <v>5541</v>
          </cell>
          <cell r="Z26">
            <v>4240</v>
          </cell>
          <cell r="AA26">
            <v>5108</v>
          </cell>
          <cell r="AB26">
            <v>6479</v>
          </cell>
          <cell r="AC26">
            <v>7838</v>
          </cell>
          <cell r="AD26">
            <v>7255</v>
          </cell>
          <cell r="AE26">
            <v>8566</v>
          </cell>
        </row>
        <row r="27">
          <cell r="W27">
            <v>15432.198</v>
          </cell>
          <cell r="X27">
            <v>14139.29</v>
          </cell>
          <cell r="Y27">
            <v>13129.751</v>
          </cell>
          <cell r="Z27">
            <v>12635.047</v>
          </cell>
          <cell r="AA27">
            <v>12367.491</v>
          </cell>
          <cell r="AB27">
            <v>15328.403</v>
          </cell>
          <cell r="AC27">
            <v>15679.856</v>
          </cell>
          <cell r="AD27">
            <v>16013.964</v>
          </cell>
          <cell r="AE27">
            <v>15906.186</v>
          </cell>
        </row>
        <row r="28">
          <cell r="W28">
            <v>144548</v>
          </cell>
          <cell r="X28">
            <v>129058</v>
          </cell>
          <cell r="Y28">
            <v>108875</v>
          </cell>
          <cell r="Z28">
            <v>93637</v>
          </cell>
          <cell r="AA28">
            <v>110860</v>
          </cell>
          <cell r="AB28">
            <v>126148</v>
          </cell>
          <cell r="AC28">
            <v>140349.28400000001</v>
          </cell>
          <cell r="AD28">
            <v>128537.553</v>
          </cell>
          <cell r="AE28">
            <v>141687.003</v>
          </cell>
        </row>
        <row r="29">
          <cell r="W29">
            <v>2668</v>
          </cell>
          <cell r="X29">
            <v>2879</v>
          </cell>
          <cell r="Y29">
            <v>2219</v>
          </cell>
          <cell r="Z29">
            <v>1749</v>
          </cell>
          <cell r="AA29">
            <v>1979</v>
          </cell>
          <cell r="AB29">
            <v>986</v>
          </cell>
          <cell r="AC29">
            <v>597.58699999999999</v>
          </cell>
          <cell r="AD29">
            <v>330.3</v>
          </cell>
          <cell r="AE29">
            <v>523.79999999999995</v>
          </cell>
        </row>
        <row r="30">
          <cell r="W30">
            <v>2340.538</v>
          </cell>
          <cell r="X30">
            <v>2387.7069999999999</v>
          </cell>
          <cell r="Y30">
            <v>1420.855</v>
          </cell>
          <cell r="Z30">
            <v>1451.095</v>
          </cell>
          <cell r="AA30">
            <v>837.54700000000003</v>
          </cell>
          <cell r="AB30">
            <v>257.86099999999999</v>
          </cell>
          <cell r="AC30">
            <v>220.92099999999999</v>
          </cell>
          <cell r="AD30">
            <v>195.27099999999999</v>
          </cell>
          <cell r="AE30">
            <v>191.57400000000001</v>
          </cell>
        </row>
        <row r="31">
          <cell r="W31">
            <v>3014</v>
          </cell>
          <cell r="X31">
            <v>2055</v>
          </cell>
          <cell r="Y31">
            <v>2670</v>
          </cell>
          <cell r="Z31">
            <v>2337</v>
          </cell>
          <cell r="AA31">
            <v>2756</v>
          </cell>
          <cell r="AB31">
            <v>2944</v>
          </cell>
          <cell r="AC31">
            <v>2068.806</v>
          </cell>
          <cell r="AD31">
            <v>3218.6970000000001</v>
          </cell>
          <cell r="AE31">
            <v>3245.89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1286.5070000000001</v>
          </cell>
          <cell r="AD32">
            <v>1745.3810000000001</v>
          </cell>
          <cell r="AE32">
            <v>1827.836</v>
          </cell>
        </row>
        <row r="33">
          <cell r="W33">
            <v>69475</v>
          </cell>
          <cell r="X33">
            <v>56564.321000000004</v>
          </cell>
          <cell r="Y33">
            <v>56070.021000000001</v>
          </cell>
          <cell r="Z33">
            <v>51522</v>
          </cell>
          <cell r="AA33">
            <v>45819.15</v>
          </cell>
          <cell r="AB33">
            <v>52606.097999999998</v>
          </cell>
          <cell r="AC33">
            <v>57865.694000000003</v>
          </cell>
          <cell r="AD33">
            <v>57493.375999999997</v>
          </cell>
          <cell r="AE33">
            <v>70483.346000000005</v>
          </cell>
        </row>
        <row r="34">
          <cell r="W34">
            <v>5821</v>
          </cell>
          <cell r="X34">
            <v>6260</v>
          </cell>
          <cell r="Y34">
            <v>5270</v>
          </cell>
          <cell r="Z34">
            <v>5328</v>
          </cell>
          <cell r="AA34">
            <v>6387</v>
          </cell>
          <cell r="AB34">
            <v>7831</v>
          </cell>
          <cell r="AC34">
            <v>10034.861999999999</v>
          </cell>
          <cell r="AD34">
            <v>12634.331</v>
          </cell>
          <cell r="AE34">
            <v>14797.395</v>
          </cell>
        </row>
        <row r="35">
          <cell r="W35">
            <v>14916</v>
          </cell>
          <cell r="X35">
            <v>10670</v>
          </cell>
          <cell r="Y35">
            <v>7228</v>
          </cell>
          <cell r="Z35">
            <v>6834</v>
          </cell>
          <cell r="AA35">
            <v>10562</v>
          </cell>
          <cell r="AB35">
            <v>12582</v>
          </cell>
          <cell r="AC35">
            <v>18894.580999999998</v>
          </cell>
          <cell r="AD35">
            <v>15611.618</v>
          </cell>
          <cell r="AE35">
            <v>17263.453000000001</v>
          </cell>
        </row>
        <row r="36">
          <cell r="W36">
            <v>8365</v>
          </cell>
          <cell r="X36">
            <v>8719</v>
          </cell>
          <cell r="Y36">
            <v>9255</v>
          </cell>
          <cell r="Z36">
            <v>8104</v>
          </cell>
          <cell r="AA36">
            <v>9386</v>
          </cell>
          <cell r="AB36">
            <v>9655</v>
          </cell>
          <cell r="AC36">
            <v>10656.138999999999</v>
          </cell>
          <cell r="AD36">
            <v>10520.965</v>
          </cell>
          <cell r="AE36">
            <v>8954.1010000000006</v>
          </cell>
        </row>
        <row r="37">
          <cell r="W37">
            <v>1549</v>
          </cell>
          <cell r="X37">
            <v>892</v>
          </cell>
          <cell r="Y37">
            <v>837</v>
          </cell>
          <cell r="Z37">
            <v>413</v>
          </cell>
          <cell r="AA37">
            <v>425</v>
          </cell>
          <cell r="AB37">
            <v>623</v>
          </cell>
          <cell r="AC37">
            <v>271</v>
          </cell>
          <cell r="AD37">
            <v>376</v>
          </cell>
          <cell r="AE37">
            <v>284</v>
          </cell>
        </row>
        <row r="38">
          <cell r="W38">
            <v>489</v>
          </cell>
          <cell r="X38">
            <v>531</v>
          </cell>
          <cell r="Y38">
            <v>509</v>
          </cell>
          <cell r="Z38">
            <v>374</v>
          </cell>
          <cell r="AA38">
            <v>404</v>
          </cell>
          <cell r="AB38">
            <v>420</v>
          </cell>
          <cell r="AC38">
            <v>473.09800000000001</v>
          </cell>
          <cell r="AD38">
            <v>478.01400000000001</v>
          </cell>
          <cell r="AE38">
            <v>532.51300000000003</v>
          </cell>
        </row>
        <row r="39">
          <cell r="W39">
            <v>3150</v>
          </cell>
          <cell r="X39">
            <v>2853</v>
          </cell>
          <cell r="Y39">
            <v>2393</v>
          </cell>
          <cell r="Z39">
            <v>1619</v>
          </cell>
          <cell r="AA39">
            <v>1604</v>
          </cell>
          <cell r="AB39">
            <v>1524</v>
          </cell>
          <cell r="AC39">
            <v>1667</v>
          </cell>
          <cell r="AD39">
            <v>1857</v>
          </cell>
          <cell r="AE39">
            <v>3070</v>
          </cell>
        </row>
        <row r="40">
          <cell r="W40">
            <v>146499</v>
          </cell>
          <cell r="X40">
            <v>100170</v>
          </cell>
          <cell r="Y40">
            <v>95843</v>
          </cell>
          <cell r="Z40">
            <v>100893</v>
          </cell>
          <cell r="AA40">
            <v>99875.415999999997</v>
          </cell>
          <cell r="AB40">
            <v>143356.07399999999</v>
          </cell>
          <cell r="AC40">
            <v>136745.82</v>
          </cell>
          <cell r="AD40">
            <v>131489.78</v>
          </cell>
          <cell r="AE40">
            <v>130584.98299999999</v>
          </cell>
        </row>
      </sheetData>
      <sheetData sheetId="22">
        <row r="12">
          <cell r="W12">
            <v>1015.216</v>
          </cell>
          <cell r="X12">
            <v>743.83299999999997</v>
          </cell>
          <cell r="Y12">
            <v>695.46100000000001</v>
          </cell>
          <cell r="Z12">
            <v>665.26499999999999</v>
          </cell>
          <cell r="AA12">
            <v>863.13</v>
          </cell>
          <cell r="AB12">
            <v>1000.013</v>
          </cell>
          <cell r="AC12">
            <v>852.53700000000003</v>
          </cell>
          <cell r="AD12">
            <v>716.07100000000003</v>
          </cell>
          <cell r="AE12">
            <v>692.59299999999996</v>
          </cell>
        </row>
        <row r="13">
          <cell r="W13">
            <v>290</v>
          </cell>
          <cell r="X13">
            <v>333.4</v>
          </cell>
          <cell r="Y13">
            <v>269.5</v>
          </cell>
          <cell r="Z13">
            <v>216.5</v>
          </cell>
          <cell r="AA13">
            <v>208.9</v>
          </cell>
          <cell r="AB13">
            <v>197.7</v>
          </cell>
          <cell r="AC13">
            <v>176</v>
          </cell>
          <cell r="AD13">
            <v>160.80000000000001</v>
          </cell>
          <cell r="AE13">
            <v>71.3</v>
          </cell>
        </row>
        <row r="14">
          <cell r="W14">
            <v>137</v>
          </cell>
          <cell r="X14">
            <v>220</v>
          </cell>
          <cell r="Y14">
            <v>226</v>
          </cell>
          <cell r="Z14">
            <v>211</v>
          </cell>
          <cell r="AA14">
            <v>182</v>
          </cell>
          <cell r="AB14">
            <v>318</v>
          </cell>
          <cell r="AC14">
            <v>400.75599999999997</v>
          </cell>
          <cell r="AD14">
            <v>337.95</v>
          </cell>
          <cell r="AE14">
            <v>371.233</v>
          </cell>
        </row>
        <row r="15">
          <cell r="W15">
            <v>4751</v>
          </cell>
          <cell r="X15">
            <v>4460</v>
          </cell>
          <cell r="Y15">
            <v>3963</v>
          </cell>
          <cell r="Z15">
            <v>4033</v>
          </cell>
          <cell r="AA15">
            <v>4135</v>
          </cell>
          <cell r="AB15">
            <v>4463</v>
          </cell>
          <cell r="AC15">
            <v>4569.1540000000005</v>
          </cell>
          <cell r="AD15">
            <v>4583.1379999999999</v>
          </cell>
          <cell r="AE15">
            <v>4626.7389999999996</v>
          </cell>
        </row>
        <row r="16">
          <cell r="W16">
            <v>174</v>
          </cell>
          <cell r="X16">
            <v>113</v>
          </cell>
          <cell r="Y16">
            <v>79</v>
          </cell>
          <cell r="Z16">
            <v>105</v>
          </cell>
          <cell r="AA16">
            <v>94</v>
          </cell>
          <cell r="AB16">
            <v>92</v>
          </cell>
          <cell r="AC16">
            <v>119.377</v>
          </cell>
          <cell r="AD16">
            <v>107.84099999999999</v>
          </cell>
          <cell r="AE16">
            <v>118.032</v>
          </cell>
        </row>
        <row r="17">
          <cell r="W17">
            <v>7163</v>
          </cell>
          <cell r="X17">
            <v>7627</v>
          </cell>
          <cell r="Y17">
            <v>7198</v>
          </cell>
          <cell r="Z17">
            <v>5657</v>
          </cell>
          <cell r="AA17">
            <v>6209</v>
          </cell>
          <cell r="AB17">
            <v>5846</v>
          </cell>
          <cell r="AC17">
            <v>5571</v>
          </cell>
          <cell r="AD17">
            <v>5186</v>
          </cell>
          <cell r="AE17">
            <v>4776</v>
          </cell>
        </row>
        <row r="18">
          <cell r="W18">
            <v>453</v>
          </cell>
          <cell r="X18">
            <v>403</v>
          </cell>
          <cell r="Y18">
            <v>351</v>
          </cell>
          <cell r="Z18">
            <v>316</v>
          </cell>
          <cell r="AA18">
            <v>317.75599999999997</v>
          </cell>
          <cell r="AB18">
            <v>323.93900000000002</v>
          </cell>
          <cell r="AC18">
            <v>278.76100000000002</v>
          </cell>
          <cell r="AD18">
            <v>263.74599999999998</v>
          </cell>
          <cell r="AE18">
            <v>241.809</v>
          </cell>
        </row>
        <row r="19">
          <cell r="W19">
            <v>43</v>
          </cell>
          <cell r="X19">
            <v>58</v>
          </cell>
          <cell r="Y19">
            <v>132</v>
          </cell>
          <cell r="Z19">
            <v>43</v>
          </cell>
          <cell r="AA19">
            <v>57</v>
          </cell>
          <cell r="AB19">
            <v>255</v>
          </cell>
          <cell r="AC19">
            <v>120</v>
          </cell>
          <cell r="AD19">
            <v>83</v>
          </cell>
          <cell r="AE19">
            <v>28</v>
          </cell>
        </row>
        <row r="20">
          <cell r="W20">
            <v>5915</v>
          </cell>
          <cell r="X20">
            <v>6080</v>
          </cell>
          <cell r="Y20">
            <v>5414</v>
          </cell>
          <cell r="Z20">
            <v>5544</v>
          </cell>
          <cell r="AA20">
            <v>5663</v>
          </cell>
          <cell r="AB20">
            <v>5565</v>
          </cell>
          <cell r="AC20">
            <v>5509.75</v>
          </cell>
          <cell r="AD20">
            <v>5546.5060000000003</v>
          </cell>
          <cell r="AE20">
            <v>5569.1840000000002</v>
          </cell>
        </row>
        <row r="21">
          <cell r="W21">
            <v>14692</v>
          </cell>
          <cell r="X21">
            <v>15321</v>
          </cell>
          <cell r="Y21">
            <v>13763</v>
          </cell>
          <cell r="Z21">
            <v>14121</v>
          </cell>
          <cell r="AA21">
            <v>17241</v>
          </cell>
          <cell r="AB21">
            <v>16921</v>
          </cell>
          <cell r="AC21">
            <v>15766</v>
          </cell>
          <cell r="AD21">
            <v>14498</v>
          </cell>
          <cell r="AE21">
            <v>12883</v>
          </cell>
        </row>
        <row r="23">
          <cell r="W23">
            <v>416</v>
          </cell>
          <cell r="X23">
            <v>312</v>
          </cell>
          <cell r="Y23">
            <v>234</v>
          </cell>
          <cell r="Z23">
            <v>236</v>
          </cell>
          <cell r="AA23">
            <v>212</v>
          </cell>
          <cell r="AB23">
            <v>200</v>
          </cell>
          <cell r="AC23">
            <v>184</v>
          </cell>
          <cell r="AD23">
            <v>265</v>
          </cell>
          <cell r="AE23">
            <v>306</v>
          </cell>
        </row>
        <row r="24">
          <cell r="W24">
            <v>7445.9949999999999</v>
          </cell>
          <cell r="X24">
            <v>7285.1120000000001</v>
          </cell>
          <cell r="Y24">
            <v>6390.1930000000002</v>
          </cell>
          <cell r="Z24">
            <v>6424.4139999999998</v>
          </cell>
          <cell r="AA24">
            <v>6673.6760000000004</v>
          </cell>
          <cell r="AB24">
            <v>6855.7120000000004</v>
          </cell>
          <cell r="AC24">
            <v>6979.0619999999999</v>
          </cell>
          <cell r="AD24">
            <v>5717.9059999999999</v>
          </cell>
          <cell r="AE24">
            <v>5914.4880000000003</v>
          </cell>
        </row>
        <row r="25">
          <cell r="W25">
            <v>752</v>
          </cell>
          <cell r="X25">
            <v>582</v>
          </cell>
          <cell r="Y25">
            <v>230</v>
          </cell>
          <cell r="Z25">
            <v>129</v>
          </cell>
          <cell r="AA25">
            <v>221</v>
          </cell>
          <cell r="AB25">
            <v>69</v>
          </cell>
          <cell r="AC25">
            <v>210.3</v>
          </cell>
          <cell r="AD25">
            <v>68.5</v>
          </cell>
          <cell r="AE25">
            <v>38.200000000000003</v>
          </cell>
        </row>
        <row r="26">
          <cell r="W26">
            <v>144</v>
          </cell>
          <cell r="X26">
            <v>185</v>
          </cell>
          <cell r="Y26">
            <v>78</v>
          </cell>
          <cell r="Z26">
            <v>76</v>
          </cell>
          <cell r="AA26">
            <v>77</v>
          </cell>
          <cell r="AB26">
            <v>63</v>
          </cell>
          <cell r="AC26">
            <v>85</v>
          </cell>
          <cell r="AD26">
            <v>90</v>
          </cell>
          <cell r="AE26">
            <v>70</v>
          </cell>
        </row>
        <row r="27">
          <cell r="W27">
            <v>233.685</v>
          </cell>
          <cell r="X27">
            <v>235.81100000000001</v>
          </cell>
          <cell r="Y27">
            <v>188.83600000000001</v>
          </cell>
          <cell r="Z27">
            <v>258.37700000000001</v>
          </cell>
          <cell r="AA27">
            <v>406.83300000000003</v>
          </cell>
          <cell r="AB27">
            <v>292.822</v>
          </cell>
          <cell r="AC27">
            <v>141.87100000000001</v>
          </cell>
          <cell r="AD27">
            <v>139.422</v>
          </cell>
          <cell r="AE27">
            <v>280.24400000000003</v>
          </cell>
        </row>
        <row r="28">
          <cell r="W28">
            <v>19885</v>
          </cell>
          <cell r="X28">
            <v>18890</v>
          </cell>
          <cell r="Y28">
            <v>15482</v>
          </cell>
          <cell r="Z28">
            <v>14163</v>
          </cell>
          <cell r="AA28">
            <v>13384</v>
          </cell>
          <cell r="AB28">
            <v>12131</v>
          </cell>
          <cell r="AC28">
            <v>11526.694</v>
          </cell>
          <cell r="AD28">
            <v>11029.13</v>
          </cell>
          <cell r="AE28">
            <v>10153.115</v>
          </cell>
        </row>
        <row r="29">
          <cell r="W29">
            <v>209</v>
          </cell>
          <cell r="X29">
            <v>240</v>
          </cell>
          <cell r="Y29">
            <v>206</v>
          </cell>
          <cell r="Z29">
            <v>160</v>
          </cell>
          <cell r="AA29">
            <v>275</v>
          </cell>
          <cell r="AB29">
            <v>221</v>
          </cell>
          <cell r="AC29">
            <v>139.084</v>
          </cell>
          <cell r="AD29">
            <v>131.4</v>
          </cell>
          <cell r="AE29">
            <v>67.7</v>
          </cell>
        </row>
        <row r="30">
          <cell r="W30">
            <v>0.48399999999999999</v>
          </cell>
          <cell r="X30">
            <v>0.5</v>
          </cell>
          <cell r="Y30">
            <v>0.25900000000000001</v>
          </cell>
          <cell r="Z30">
            <v>0.20899999999999999</v>
          </cell>
          <cell r="AA30">
            <v>0.23699999999999999</v>
          </cell>
          <cell r="AB30">
            <v>0.318</v>
          </cell>
          <cell r="AC30">
            <v>0.29099999999999998</v>
          </cell>
          <cell r="AD30">
            <v>0.224</v>
          </cell>
          <cell r="AE30">
            <v>4.3999999999999997E-2</v>
          </cell>
        </row>
        <row r="31">
          <cell r="W31">
            <v>1</v>
          </cell>
          <cell r="X31">
            <v>1</v>
          </cell>
          <cell r="Y31">
            <v>2</v>
          </cell>
          <cell r="Z31">
            <v>0</v>
          </cell>
          <cell r="AA31">
            <v>1</v>
          </cell>
          <cell r="AB31">
            <v>0</v>
          </cell>
          <cell r="AC31">
            <v>0.47599999999999998</v>
          </cell>
          <cell r="AD31">
            <v>0.316</v>
          </cell>
          <cell r="AE31">
            <v>0.30399999999999999</v>
          </cell>
        </row>
        <row r="32">
          <cell r="W32">
            <v>2169</v>
          </cell>
          <cell r="X32">
            <v>2268</v>
          </cell>
          <cell r="Y32">
            <v>2216</v>
          </cell>
          <cell r="Z32">
            <v>2170</v>
          </cell>
          <cell r="AA32">
            <v>1203</v>
          </cell>
          <cell r="AB32">
            <v>720.83399999999995</v>
          </cell>
          <cell r="AC32">
            <v>193.214</v>
          </cell>
          <cell r="AD32">
            <v>18.103999999999999</v>
          </cell>
          <cell r="AE32">
            <v>30.148</v>
          </cell>
        </row>
        <row r="33">
          <cell r="W33">
            <v>1406</v>
          </cell>
          <cell r="X33">
            <v>1059</v>
          </cell>
          <cell r="Y33">
            <v>1203</v>
          </cell>
          <cell r="Z33">
            <v>1906</v>
          </cell>
          <cell r="AA33">
            <v>1313.653</v>
          </cell>
          <cell r="AB33">
            <v>1268.173</v>
          </cell>
          <cell r="AC33">
            <v>1179.1199999999999</v>
          </cell>
          <cell r="AD33">
            <v>1290.999</v>
          </cell>
          <cell r="AE33">
            <v>1410.51</v>
          </cell>
        </row>
        <row r="34">
          <cell r="W34">
            <v>2453</v>
          </cell>
          <cell r="X34">
            <v>2045</v>
          </cell>
          <cell r="Y34">
            <v>1782</v>
          </cell>
          <cell r="Z34">
            <v>1594</v>
          </cell>
          <cell r="AA34">
            <v>2118</v>
          </cell>
          <cell r="AB34">
            <v>2302</v>
          </cell>
          <cell r="AC34">
            <v>2020.5650000000001</v>
          </cell>
          <cell r="AD34">
            <v>1800.172</v>
          </cell>
          <cell r="AE34">
            <v>1769.0150000000001</v>
          </cell>
        </row>
        <row r="35">
          <cell r="W35">
            <v>2684</v>
          </cell>
          <cell r="X35">
            <v>2190</v>
          </cell>
          <cell r="Y35">
            <v>1698</v>
          </cell>
          <cell r="Z35">
            <v>1357</v>
          </cell>
          <cell r="AA35">
            <v>1312</v>
          </cell>
          <cell r="AB35">
            <v>1300</v>
          </cell>
          <cell r="AC35">
            <v>1279.961</v>
          </cell>
          <cell r="AD35">
            <v>1121.866</v>
          </cell>
          <cell r="AE35">
            <v>1253.3499999999999</v>
          </cell>
        </row>
        <row r="36">
          <cell r="W36">
            <v>769</v>
          </cell>
          <cell r="X36">
            <v>751</v>
          </cell>
          <cell r="Y36">
            <v>560</v>
          </cell>
          <cell r="Z36">
            <v>486</v>
          </cell>
          <cell r="AA36">
            <v>474</v>
          </cell>
          <cell r="AB36">
            <v>704</v>
          </cell>
          <cell r="AC36">
            <v>632.81799999999998</v>
          </cell>
          <cell r="AD36">
            <v>598.78099999999995</v>
          </cell>
          <cell r="AE36">
            <v>598.36</v>
          </cell>
        </row>
        <row r="37">
          <cell r="W37">
            <v>791</v>
          </cell>
          <cell r="X37">
            <v>648</v>
          </cell>
          <cell r="Y37">
            <v>411</v>
          </cell>
          <cell r="Z37">
            <v>300</v>
          </cell>
          <cell r="AA37">
            <v>252</v>
          </cell>
          <cell r="AB37">
            <v>398</v>
          </cell>
          <cell r="AC37">
            <v>290</v>
          </cell>
          <cell r="AD37">
            <v>307</v>
          </cell>
          <cell r="AE37">
            <v>217</v>
          </cell>
        </row>
        <row r="38">
          <cell r="W38">
            <v>16</v>
          </cell>
          <cell r="X38">
            <v>9</v>
          </cell>
          <cell r="Y38">
            <v>7</v>
          </cell>
          <cell r="Z38">
            <v>42</v>
          </cell>
          <cell r="AA38">
            <v>17</v>
          </cell>
          <cell r="AB38">
            <v>11</v>
          </cell>
          <cell r="AC38">
            <v>14.397</v>
          </cell>
          <cell r="AD38">
            <v>18.472999999999999</v>
          </cell>
          <cell r="AE38">
            <v>10.509</v>
          </cell>
        </row>
        <row r="39">
          <cell r="W39">
            <v>586</v>
          </cell>
          <cell r="X39">
            <v>506</v>
          </cell>
          <cell r="Y39">
            <v>429</v>
          </cell>
          <cell r="Z39">
            <v>302</v>
          </cell>
          <cell r="AA39">
            <v>384</v>
          </cell>
          <cell r="AB39">
            <v>470</v>
          </cell>
          <cell r="AC39">
            <v>439</v>
          </cell>
          <cell r="AD39">
            <v>459</v>
          </cell>
          <cell r="AE39">
            <v>457</v>
          </cell>
        </row>
        <row r="40">
          <cell r="W40">
            <v>3119</v>
          </cell>
          <cell r="X40">
            <v>2892</v>
          </cell>
          <cell r="Y40">
            <v>2067</v>
          </cell>
          <cell r="Z40">
            <v>1919</v>
          </cell>
          <cell r="AA40">
            <v>2037.1010000000001</v>
          </cell>
          <cell r="AB40">
            <v>1890.664</v>
          </cell>
          <cell r="AC40">
            <v>1616.3610000000001</v>
          </cell>
          <cell r="AD40">
            <v>1571.8610000000001</v>
          </cell>
          <cell r="AE40">
            <v>1477.306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12">
          <cell r="W12">
            <v>3711.06</v>
          </cell>
          <cell r="X12">
            <v>3797.43</v>
          </cell>
          <cell r="Y12">
            <v>3817.8310000000001</v>
          </cell>
          <cell r="Z12">
            <v>3603.28</v>
          </cell>
          <cell r="AA12">
            <v>3711.788</v>
          </cell>
          <cell r="AB12">
            <v>3783.1979999999999</v>
          </cell>
          <cell r="AC12">
            <v>3934.7440000000001</v>
          </cell>
          <cell r="AD12">
            <v>3965.5830000000001</v>
          </cell>
          <cell r="AE12">
            <v>3775.4920000000002</v>
          </cell>
        </row>
        <row r="13">
          <cell r="W13">
            <v>3132.9</v>
          </cell>
          <cell r="X13">
            <v>3684.4</v>
          </cell>
          <cell r="Y13">
            <v>3354.5</v>
          </cell>
          <cell r="Z13">
            <v>2631.5</v>
          </cell>
          <cell r="AA13">
            <v>3554</v>
          </cell>
          <cell r="AB13">
            <v>3471</v>
          </cell>
          <cell r="AC13">
            <v>3816.4</v>
          </cell>
          <cell r="AD13">
            <v>3484.3</v>
          </cell>
          <cell r="AE13">
            <v>3291.9</v>
          </cell>
        </row>
        <row r="14">
          <cell r="W14">
            <v>37.194000000000003</v>
          </cell>
          <cell r="X14">
            <v>65.251000000000005</v>
          </cell>
          <cell r="Y14">
            <v>94.960999999999999</v>
          </cell>
          <cell r="Z14">
            <v>138.755</v>
          </cell>
          <cell r="AA14">
            <v>151.07499999999999</v>
          </cell>
          <cell r="AB14">
            <v>162.79300000000001</v>
          </cell>
          <cell r="AC14">
            <v>180.21</v>
          </cell>
          <cell r="AD14">
            <v>1280.0350000000001</v>
          </cell>
          <cell r="AE14">
            <v>1545.7909999999999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1684.5709999999999</v>
          </cell>
          <cell r="X16">
            <v>1817.337</v>
          </cell>
          <cell r="Y16">
            <v>1683.2719999999999</v>
          </cell>
          <cell r="Z16">
            <v>1992.2180000000001</v>
          </cell>
          <cell r="AA16">
            <v>2091.4949999999999</v>
          </cell>
          <cell r="AB16">
            <v>2067.7440000000001</v>
          </cell>
          <cell r="AC16">
            <v>2213.3969999999999</v>
          </cell>
          <cell r="AD16">
            <v>2120.884</v>
          </cell>
          <cell r="AE16">
            <v>2398.7339999999999</v>
          </cell>
        </row>
        <row r="17">
          <cell r="W17">
            <v>10516</v>
          </cell>
          <cell r="X17">
            <v>10693</v>
          </cell>
          <cell r="Y17">
            <v>10555</v>
          </cell>
          <cell r="Z17">
            <v>10798</v>
          </cell>
          <cell r="AA17">
            <v>11034</v>
          </cell>
          <cell r="AB17">
            <v>10798</v>
          </cell>
          <cell r="AC17">
            <v>10644</v>
          </cell>
          <cell r="AD17">
            <v>11167</v>
          </cell>
          <cell r="AE17">
            <v>11108</v>
          </cell>
        </row>
        <row r="18">
          <cell r="W18">
            <v>3077.6959999999999</v>
          </cell>
          <cell r="X18">
            <v>3176.3069999999998</v>
          </cell>
          <cell r="Y18">
            <v>3056.4609999999998</v>
          </cell>
          <cell r="Z18">
            <v>2958.6129999999998</v>
          </cell>
          <cell r="AA18">
            <v>2796.1759999999999</v>
          </cell>
          <cell r="AB18">
            <v>3483.2130000000002</v>
          </cell>
          <cell r="AC18">
            <v>4796.9610000000002</v>
          </cell>
          <cell r="AD18">
            <v>4416.6369999999997</v>
          </cell>
          <cell r="AE18">
            <v>4352.8180000000002</v>
          </cell>
        </row>
        <row r="19">
          <cell r="W19">
            <v>765.96600000000001</v>
          </cell>
          <cell r="X19">
            <v>985.14300000000003</v>
          </cell>
          <cell r="Y19">
            <v>645</v>
          </cell>
          <cell r="Z19">
            <v>731</v>
          </cell>
          <cell r="AA19">
            <v>710</v>
          </cell>
          <cell r="AB19">
            <v>840</v>
          </cell>
          <cell r="AC19">
            <v>995.947</v>
          </cell>
          <cell r="AD19">
            <v>1223</v>
          </cell>
          <cell r="AE19">
            <v>1259.7929999999999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1.0620000000000001</v>
          </cell>
          <cell r="AB20">
            <v>4.5839999999999996</v>
          </cell>
          <cell r="AC20">
            <v>9.7899999999999991</v>
          </cell>
          <cell r="AD20">
            <v>11.939</v>
          </cell>
          <cell r="AE20">
            <v>24.49</v>
          </cell>
        </row>
        <row r="21">
          <cell r="W21">
            <v>3011</v>
          </cell>
          <cell r="X21">
            <v>3396</v>
          </cell>
          <cell r="Y21">
            <v>4143</v>
          </cell>
          <cell r="Z21">
            <v>3821</v>
          </cell>
          <cell r="AA21">
            <v>4014</v>
          </cell>
          <cell r="AB21">
            <v>4048</v>
          </cell>
          <cell r="AC21">
            <v>4365</v>
          </cell>
          <cell r="AD21">
            <v>4221</v>
          </cell>
          <cell r="AE21">
            <v>3885</v>
          </cell>
        </row>
        <row r="23">
          <cell r="W23">
            <v>10818.691000000001</v>
          </cell>
          <cell r="X23">
            <v>10705.758</v>
          </cell>
          <cell r="Y23">
            <v>11307.183000000001</v>
          </cell>
          <cell r="Z23">
            <v>10967.297</v>
          </cell>
          <cell r="AA23">
            <v>10588.486999999999</v>
          </cell>
          <cell r="AB23">
            <v>10602.803</v>
          </cell>
          <cell r="AC23">
            <v>10890.258</v>
          </cell>
          <cell r="AD23">
            <v>11821.361000000001</v>
          </cell>
          <cell r="AE23">
            <v>12317.085999999999</v>
          </cell>
        </row>
        <row r="24">
          <cell r="W24">
            <v>1810.4259999999999</v>
          </cell>
          <cell r="X24">
            <v>1854.7090000000001</v>
          </cell>
          <cell r="Y24">
            <v>2013.7180000000001</v>
          </cell>
          <cell r="Z24">
            <v>2308.931</v>
          </cell>
          <cell r="AA24">
            <v>2665.2220000000002</v>
          </cell>
          <cell r="AB24">
            <v>3407.7269999999999</v>
          </cell>
          <cell r="AC24">
            <v>3462.2150000000001</v>
          </cell>
          <cell r="AD24">
            <v>3806.136</v>
          </cell>
          <cell r="AE24">
            <v>3883.817</v>
          </cell>
        </row>
        <row r="25">
          <cell r="W25">
            <v>18.163</v>
          </cell>
          <cell r="X25">
            <v>37.421999999999997</v>
          </cell>
          <cell r="Y25">
            <v>47.98</v>
          </cell>
          <cell r="Z25">
            <v>50.220999999999997</v>
          </cell>
          <cell r="AA25">
            <v>89.105000000000004</v>
          </cell>
          <cell r="AB25">
            <v>194.09399999999999</v>
          </cell>
          <cell r="AC25">
            <v>215.9</v>
          </cell>
          <cell r="AD25">
            <v>313.2</v>
          </cell>
          <cell r="AE25">
            <v>477.2</v>
          </cell>
        </row>
        <row r="26">
          <cell r="W26">
            <v>1526.942</v>
          </cell>
          <cell r="X26">
            <v>1333</v>
          </cell>
          <cell r="Y26">
            <v>1429.2449999999999</v>
          </cell>
          <cell r="Z26">
            <v>1702.028</v>
          </cell>
          <cell r="AA26">
            <v>1660.9549999999999</v>
          </cell>
          <cell r="AB26">
            <v>1492.78</v>
          </cell>
          <cell r="AC26">
            <v>1646</v>
          </cell>
          <cell r="AD26">
            <v>1799</v>
          </cell>
          <cell r="AE26">
            <v>1769</v>
          </cell>
        </row>
        <row r="27">
          <cell r="W27">
            <v>136.28200000000001</v>
          </cell>
          <cell r="X27">
            <v>179.011</v>
          </cell>
          <cell r="Y27">
            <v>226.93899999999999</v>
          </cell>
          <cell r="Z27">
            <v>264.91199999999998</v>
          </cell>
          <cell r="AA27">
            <v>196.71199999999999</v>
          </cell>
          <cell r="AB27">
            <v>395.47699999999998</v>
          </cell>
          <cell r="AC27">
            <v>381.40899999999999</v>
          </cell>
          <cell r="AD27">
            <v>334.09300000000002</v>
          </cell>
          <cell r="AE27">
            <v>346.322</v>
          </cell>
        </row>
        <row r="28">
          <cell r="W28">
            <v>2522.1460000000002</v>
          </cell>
          <cell r="X28">
            <v>2582.3470000000002</v>
          </cell>
          <cell r="Y28">
            <v>3678.81</v>
          </cell>
          <cell r="Z28">
            <v>3822.5729999999999</v>
          </cell>
          <cell r="AA28">
            <v>3946.643</v>
          </cell>
          <cell r="AB28">
            <v>4124.5460000000003</v>
          </cell>
          <cell r="AC28">
            <v>4231.8339999999998</v>
          </cell>
          <cell r="AD28">
            <v>4191.3900000000003</v>
          </cell>
          <cell r="AE28">
            <v>4240.1030000000001</v>
          </cell>
        </row>
        <row r="29">
          <cell r="W29">
            <v>121</v>
          </cell>
          <cell r="X29">
            <v>176</v>
          </cell>
          <cell r="Y29">
            <v>279</v>
          </cell>
          <cell r="Z29">
            <v>293</v>
          </cell>
          <cell r="AA29">
            <v>318</v>
          </cell>
          <cell r="AB29">
            <v>269</v>
          </cell>
          <cell r="AC29">
            <v>303.24099999999999</v>
          </cell>
          <cell r="AD29">
            <v>355.1</v>
          </cell>
          <cell r="AE29">
            <v>330.7</v>
          </cell>
        </row>
        <row r="30">
          <cell r="W30">
            <v>0</v>
          </cell>
          <cell r="X30">
            <v>0</v>
          </cell>
          <cell r="Y30">
            <v>1.954</v>
          </cell>
          <cell r="Z30">
            <v>21.006</v>
          </cell>
          <cell r="AA30">
            <v>24.17</v>
          </cell>
          <cell r="AB30">
            <v>25.11</v>
          </cell>
          <cell r="AC30">
            <v>52.014000000000003</v>
          </cell>
          <cell r="AD30">
            <v>95.17</v>
          </cell>
          <cell r="AE30">
            <v>159.24</v>
          </cell>
        </row>
        <row r="31">
          <cell r="W31">
            <v>12.827999999999999</v>
          </cell>
          <cell r="X31">
            <v>64.41</v>
          </cell>
          <cell r="Y31">
            <v>214.715</v>
          </cell>
          <cell r="Z31">
            <v>318.93599999999998</v>
          </cell>
          <cell r="AA31">
            <v>377.78399999999999</v>
          </cell>
          <cell r="AB31">
            <v>426.899</v>
          </cell>
          <cell r="AC31">
            <v>525.27800000000002</v>
          </cell>
          <cell r="AD31">
            <v>569.56500000000005</v>
          </cell>
          <cell r="AE31">
            <v>575.02200000000005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3976.663</v>
          </cell>
          <cell r="X33">
            <v>3960.4029999999998</v>
          </cell>
          <cell r="Y33">
            <v>2898.732</v>
          </cell>
          <cell r="Z33">
            <v>2098.6959999999999</v>
          </cell>
          <cell r="AA33">
            <v>1901.338</v>
          </cell>
          <cell r="AB33">
            <v>1906.636</v>
          </cell>
          <cell r="AC33">
            <v>1772.414</v>
          </cell>
          <cell r="AD33">
            <v>1512.1379999999999</v>
          </cell>
          <cell r="AE33">
            <v>2837.6869999999999</v>
          </cell>
        </row>
        <row r="34">
          <cell r="W34">
            <v>7148.3789999999999</v>
          </cell>
          <cell r="X34">
            <v>9528.6919999999991</v>
          </cell>
          <cell r="Y34">
            <v>7931.8190000000004</v>
          </cell>
          <cell r="Z34">
            <v>9160.2039999999997</v>
          </cell>
          <cell r="AA34">
            <v>9026.64</v>
          </cell>
          <cell r="AB34">
            <v>6912.7269999999999</v>
          </cell>
          <cell r="AC34">
            <v>5308.5569999999998</v>
          </cell>
          <cell r="AD34">
            <v>5333.2209999999995</v>
          </cell>
          <cell r="AE34">
            <v>6441.152</v>
          </cell>
        </row>
        <row r="35">
          <cell r="W35">
            <v>2466.9630000000002</v>
          </cell>
          <cell r="X35">
            <v>2496.16</v>
          </cell>
          <cell r="Y35">
            <v>2515.8519999999999</v>
          </cell>
          <cell r="Z35">
            <v>2530.3290000000002</v>
          </cell>
          <cell r="AA35">
            <v>2518.0219999999999</v>
          </cell>
          <cell r="AB35">
            <v>2481.085</v>
          </cell>
          <cell r="AC35">
            <v>2573.4830000000002</v>
          </cell>
          <cell r="AD35">
            <v>2557.605</v>
          </cell>
          <cell r="AE35">
            <v>2749.4059999999999</v>
          </cell>
        </row>
        <row r="36">
          <cell r="W36">
            <v>188.12899999999999</v>
          </cell>
          <cell r="X36">
            <v>192.29</v>
          </cell>
          <cell r="Y36">
            <v>201.56399999999999</v>
          </cell>
          <cell r="Z36">
            <v>453.47500000000002</v>
          </cell>
          <cell r="AA36">
            <v>462.26499999999999</v>
          </cell>
          <cell r="AB36">
            <v>465.80700000000002</v>
          </cell>
          <cell r="AC36">
            <v>458.49400000000003</v>
          </cell>
          <cell r="AD36">
            <v>366.96100000000001</v>
          </cell>
          <cell r="AE36">
            <v>450.33499999999998</v>
          </cell>
        </row>
        <row r="37">
          <cell r="W37">
            <v>9641</v>
          </cell>
        </row>
        <row r="38">
          <cell r="W38">
            <v>125.137</v>
          </cell>
          <cell r="X38">
            <v>114.18300000000001</v>
          </cell>
          <cell r="Y38">
            <v>118.81</v>
          </cell>
          <cell r="Z38">
            <v>124.809</v>
          </cell>
          <cell r="AA38">
            <v>131.28299999999999</v>
          </cell>
          <cell r="AB38">
            <v>136.57900000000001</v>
          </cell>
          <cell r="AC38">
            <v>154.83199999999999</v>
          </cell>
          <cell r="AD38">
            <v>142.327</v>
          </cell>
          <cell r="AE38">
            <v>151.458</v>
          </cell>
        </row>
        <row r="39">
          <cell r="W39">
            <v>682</v>
          </cell>
          <cell r="X39">
            <v>724</v>
          </cell>
          <cell r="Y39">
            <v>677</v>
          </cell>
          <cell r="Z39">
            <v>916</v>
          </cell>
          <cell r="AA39">
            <v>1099</v>
          </cell>
          <cell r="AB39">
            <v>1129</v>
          </cell>
          <cell r="AC39">
            <v>1080</v>
          </cell>
          <cell r="AD39">
            <v>1070</v>
          </cell>
          <cell r="AE39">
            <v>1130</v>
          </cell>
        </row>
        <row r="40">
          <cell r="W40">
            <v>5478.8509999999997</v>
          </cell>
          <cell r="X40">
            <v>6519.2470000000003</v>
          </cell>
          <cell r="Y40">
            <v>9798.0059999999994</v>
          </cell>
          <cell r="Z40">
            <v>13823.244000000001</v>
          </cell>
          <cell r="AA40">
            <v>19423.315999999999</v>
          </cell>
          <cell r="AB40">
            <v>19514.973999999998</v>
          </cell>
          <cell r="AC40">
            <v>20625.550999999999</v>
          </cell>
          <cell r="AD40">
            <v>23770.175999999999</v>
          </cell>
          <cell r="AE40">
            <v>25935.024000000001</v>
          </cell>
        </row>
      </sheetData>
      <sheetData sheetId="54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55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56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57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25.7</v>
          </cell>
          <cell r="X13">
            <v>20.6</v>
          </cell>
          <cell r="Y13">
            <v>15.8</v>
          </cell>
          <cell r="Z13">
            <v>12.9</v>
          </cell>
          <cell r="AA13">
            <v>13.7</v>
          </cell>
          <cell r="AB13">
            <v>14.2</v>
          </cell>
          <cell r="AC13">
            <v>11.2</v>
          </cell>
          <cell r="AD13">
            <v>11.5</v>
          </cell>
          <cell r="AE13">
            <v>12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1.675</v>
          </cell>
          <cell r="X28">
            <v>1.4039999999999999</v>
          </cell>
          <cell r="Y28">
            <v>7.4139999999999997</v>
          </cell>
          <cell r="Z28">
            <v>8.89</v>
          </cell>
          <cell r="AA28">
            <v>10.252000000000001</v>
          </cell>
          <cell r="AB28">
            <v>11.35</v>
          </cell>
          <cell r="AC28">
            <v>11.173</v>
          </cell>
          <cell r="AD28">
            <v>12.21</v>
          </cell>
          <cell r="AE28">
            <v>12.321999999999999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1.214</v>
          </cell>
          <cell r="X31">
            <v>0.75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0.09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</row>
        <row r="38">
          <cell r="W38">
            <v>0</v>
          </cell>
          <cell r="X38">
            <v>0</v>
          </cell>
          <cell r="Y38">
            <v>0.98599999999999999</v>
          </cell>
          <cell r="Z38">
            <v>3.87</v>
          </cell>
          <cell r="AA38">
            <v>4.0910000000000002</v>
          </cell>
          <cell r="AB38">
            <v>3.0489999999999999</v>
          </cell>
          <cell r="AC38">
            <v>4.9779999999999998</v>
          </cell>
          <cell r="AD38">
            <v>6.29</v>
          </cell>
          <cell r="AE38">
            <v>5.2190000000000003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58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59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60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61">
        <row r="12">
          <cell r="W12">
            <v>11.920999999999999</v>
          </cell>
          <cell r="X12">
            <v>0.40500000000000003</v>
          </cell>
          <cell r="Y12">
            <v>0.26200000000000001</v>
          </cell>
          <cell r="Z12">
            <v>0.13400000000000001</v>
          </cell>
          <cell r="AA12">
            <v>0.14099999999999999</v>
          </cell>
          <cell r="AB12">
            <v>0.752</v>
          </cell>
          <cell r="AC12">
            <v>0.23200000000000001</v>
          </cell>
          <cell r="AD12">
            <v>9.6000000000000002E-2</v>
          </cell>
          <cell r="AE12">
            <v>0.20399999999999999</v>
          </cell>
        </row>
        <row r="13">
          <cell r="W13">
            <v>200.2</v>
          </cell>
          <cell r="X13">
            <v>129.4</v>
          </cell>
          <cell r="Y13">
            <v>110.9</v>
          </cell>
          <cell r="Z13">
            <v>77.099999999999994</v>
          </cell>
          <cell r="AA13">
            <v>116.1</v>
          </cell>
          <cell r="AB13">
            <v>17</v>
          </cell>
          <cell r="AC13">
            <v>24.4</v>
          </cell>
          <cell r="AD13">
            <v>62.7</v>
          </cell>
          <cell r="AE13">
            <v>59.4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382</v>
          </cell>
          <cell r="X17">
            <v>246</v>
          </cell>
          <cell r="Y17">
            <v>288</v>
          </cell>
          <cell r="Z17">
            <v>334</v>
          </cell>
          <cell r="AA17">
            <v>426</v>
          </cell>
          <cell r="AB17">
            <v>490</v>
          </cell>
          <cell r="AC17">
            <v>437</v>
          </cell>
          <cell r="AD17">
            <v>452</v>
          </cell>
          <cell r="AE17">
            <v>397</v>
          </cell>
        </row>
        <row r="18">
          <cell r="W18">
            <v>0</v>
          </cell>
          <cell r="X18">
            <v>0</v>
          </cell>
          <cell r="Y18">
            <v>1.083</v>
          </cell>
          <cell r="Z18">
            <v>0</v>
          </cell>
          <cell r="AA18">
            <v>6.2169999999999996</v>
          </cell>
          <cell r="AB18">
            <v>2.7789999999999999</v>
          </cell>
          <cell r="AC18">
            <v>1.1399999999999999</v>
          </cell>
          <cell r="AD18">
            <v>1.423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12</v>
          </cell>
          <cell r="AE21">
            <v>13</v>
          </cell>
        </row>
        <row r="23">
          <cell r="W23">
            <v>0</v>
          </cell>
          <cell r="X23">
            <v>0</v>
          </cell>
          <cell r="Y23">
            <v>2E-3</v>
          </cell>
          <cell r="Z23">
            <v>0.36299999999999999</v>
          </cell>
          <cell r="AA23">
            <v>2.5459999999999998</v>
          </cell>
          <cell r="AB23">
            <v>3.831</v>
          </cell>
          <cell r="AC23">
            <v>8.4079999999999995</v>
          </cell>
          <cell r="AD23">
            <v>6.9039999999999999</v>
          </cell>
          <cell r="AE23">
            <v>2.4910000000000001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1.002</v>
          </cell>
          <cell r="AB24">
            <v>1.6080000000000001</v>
          </cell>
          <cell r="AC24">
            <v>0.21</v>
          </cell>
          <cell r="AD24">
            <v>0.16300000000000001</v>
          </cell>
          <cell r="AE24">
            <v>0.14899999999999999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2695.799</v>
          </cell>
          <cell r="X28">
            <v>3120.1460000000002</v>
          </cell>
          <cell r="Y28">
            <v>3750.36</v>
          </cell>
          <cell r="Z28">
            <v>4332.21</v>
          </cell>
          <cell r="AA28">
            <v>4883.8410000000003</v>
          </cell>
          <cell r="AB28">
            <v>4698.5290000000005</v>
          </cell>
          <cell r="AC28">
            <v>4452.4049999999997</v>
          </cell>
          <cell r="AD28">
            <v>4278.4979999999996</v>
          </cell>
          <cell r="AE28">
            <v>4664.6099999999997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12.012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1.3979999999999999</v>
          </cell>
          <cell r="X34">
            <v>0.24099999999999999</v>
          </cell>
          <cell r="Y34">
            <v>0.59699999999999998</v>
          </cell>
          <cell r="Z34">
            <v>0.32200000000000001</v>
          </cell>
          <cell r="AA34">
            <v>3.82</v>
          </cell>
          <cell r="AB34">
            <v>3.4</v>
          </cell>
          <cell r="AC34">
            <v>2.3860000000000001</v>
          </cell>
          <cell r="AD34">
            <v>2.0409999999999999</v>
          </cell>
          <cell r="AE34">
            <v>1.988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2.4889999999999999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62">
        <row r="12">
          <cell r="W12">
            <v>625.11500000000001</v>
          </cell>
          <cell r="X12">
            <v>641.67200000000003</v>
          </cell>
          <cell r="Y12">
            <v>622.78700000000003</v>
          </cell>
          <cell r="Z12">
            <v>613.29399999999998</v>
          </cell>
          <cell r="AA12">
            <v>633.524</v>
          </cell>
          <cell r="AB12">
            <v>665.71199999999999</v>
          </cell>
          <cell r="AC12">
            <v>670.346</v>
          </cell>
          <cell r="AD12">
            <v>628.31299999999999</v>
          </cell>
          <cell r="AE12">
            <v>611.86500000000001</v>
          </cell>
        </row>
        <row r="13">
          <cell r="W13">
            <v>564</v>
          </cell>
          <cell r="X13">
            <v>663.5</v>
          </cell>
          <cell r="Y13">
            <v>773.6</v>
          </cell>
          <cell r="Z13">
            <v>871.5</v>
          </cell>
          <cell r="AA13">
            <v>952.7</v>
          </cell>
          <cell r="AB13">
            <v>993.3</v>
          </cell>
          <cell r="AC13">
            <v>938.2</v>
          </cell>
          <cell r="AD13">
            <v>944.7</v>
          </cell>
          <cell r="AE13">
            <v>946.9</v>
          </cell>
        </row>
        <row r="14">
          <cell r="W14">
            <v>18.542999999999999</v>
          </cell>
          <cell r="X14">
            <v>0.57599999999999996</v>
          </cell>
          <cell r="Y14">
            <v>16.751999999999999</v>
          </cell>
          <cell r="Z14">
            <v>62.036999999999999</v>
          </cell>
          <cell r="AA14">
            <v>119.11</v>
          </cell>
          <cell r="AB14">
            <v>190.821</v>
          </cell>
          <cell r="AC14">
            <v>215.77099999999999</v>
          </cell>
          <cell r="AD14">
            <v>212.29300000000001</v>
          </cell>
          <cell r="AE14">
            <v>230.71700000000001</v>
          </cell>
        </row>
        <row r="15">
          <cell r="W15">
            <v>51.61</v>
          </cell>
          <cell r="X15">
            <v>49.819000000000003</v>
          </cell>
          <cell r="Y15">
            <v>48.863999999999997</v>
          </cell>
          <cell r="Z15">
            <v>50.481999999999999</v>
          </cell>
          <cell r="AA15">
            <v>51.235999999999997</v>
          </cell>
          <cell r="AB15">
            <v>52.021000000000001</v>
          </cell>
          <cell r="AC15">
            <v>51.75</v>
          </cell>
          <cell r="AD15">
            <v>56.896000000000001</v>
          </cell>
          <cell r="AE15">
            <v>57.92</v>
          </cell>
        </row>
        <row r="16">
          <cell r="W16">
            <v>928.71400000000006</v>
          </cell>
          <cell r="X16">
            <v>1467.684</v>
          </cell>
          <cell r="Y16">
            <v>2293.5920000000001</v>
          </cell>
          <cell r="Z16">
            <v>2583.3629999999998</v>
          </cell>
          <cell r="AA16">
            <v>2610.9639999999999</v>
          </cell>
          <cell r="AB16">
            <v>2589.0230000000001</v>
          </cell>
          <cell r="AC16">
            <v>2639.2629999999999</v>
          </cell>
          <cell r="AD16">
            <v>2607.2049999999999</v>
          </cell>
          <cell r="AE16">
            <v>2528.078</v>
          </cell>
        </row>
        <row r="17">
          <cell r="W17">
            <v>21237</v>
          </cell>
          <cell r="X17">
            <v>27314</v>
          </cell>
          <cell r="Y17">
            <v>29255</v>
          </cell>
          <cell r="Z17">
            <v>31086</v>
          </cell>
          <cell r="AA17">
            <v>33098</v>
          </cell>
          <cell r="AB17">
            <v>33711</v>
          </cell>
          <cell r="AC17">
            <v>33879</v>
          </cell>
          <cell r="AD17">
            <v>33119</v>
          </cell>
          <cell r="AE17">
            <v>32910</v>
          </cell>
        </row>
        <row r="18">
          <cell r="W18">
            <v>345.94900000000001</v>
          </cell>
          <cell r="X18">
            <v>377.55799999999999</v>
          </cell>
          <cell r="Y18">
            <v>381.99799999999999</v>
          </cell>
          <cell r="Z18">
            <v>450.834</v>
          </cell>
          <cell r="AA18">
            <v>460.57799999999997</v>
          </cell>
          <cell r="AB18">
            <v>498.40300000000002</v>
          </cell>
          <cell r="AC18">
            <v>566.83600000000001</v>
          </cell>
          <cell r="AD18">
            <v>612.97199999999998</v>
          </cell>
          <cell r="AE18">
            <v>635.75400000000002</v>
          </cell>
        </row>
        <row r="19">
          <cell r="W19">
            <v>15.067</v>
          </cell>
          <cell r="X19">
            <v>15.76</v>
          </cell>
          <cell r="Y19">
            <v>20</v>
          </cell>
          <cell r="Z19">
            <v>27</v>
          </cell>
          <cell r="AA19">
            <v>50</v>
          </cell>
          <cell r="AB19">
            <v>45</v>
          </cell>
          <cell r="AC19">
            <v>41.753999999999998</v>
          </cell>
          <cell r="AD19">
            <v>38</v>
          </cell>
          <cell r="AE19">
            <v>38.841999999999999</v>
          </cell>
        </row>
        <row r="20">
          <cell r="W20">
            <v>206.815</v>
          </cell>
          <cell r="X20">
            <v>204.29400000000001</v>
          </cell>
          <cell r="Y20">
            <v>216.40899999999999</v>
          </cell>
          <cell r="Z20">
            <v>219.661</v>
          </cell>
          <cell r="AA20">
            <v>230.364</v>
          </cell>
          <cell r="AB20">
            <v>269.64600000000002</v>
          </cell>
          <cell r="AC20">
            <v>300.238</v>
          </cell>
          <cell r="AD20">
            <v>302.13099999999997</v>
          </cell>
          <cell r="AE20">
            <v>377.53699999999998</v>
          </cell>
        </row>
        <row r="21">
          <cell r="W21">
            <v>803</v>
          </cell>
          <cell r="X21">
            <v>866</v>
          </cell>
          <cell r="Y21">
            <v>973</v>
          </cell>
          <cell r="Z21">
            <v>907</v>
          </cell>
          <cell r="AA21">
            <v>982</v>
          </cell>
          <cell r="AB21">
            <v>906</v>
          </cell>
          <cell r="AC21">
            <v>941</v>
          </cell>
          <cell r="AD21">
            <v>923</v>
          </cell>
          <cell r="AE21">
            <v>904</v>
          </cell>
        </row>
        <row r="23">
          <cell r="W23">
            <v>158.65</v>
          </cell>
          <cell r="X23">
            <v>160.411</v>
          </cell>
          <cell r="Y23">
            <v>308.26499999999999</v>
          </cell>
          <cell r="Z23">
            <v>351.28800000000001</v>
          </cell>
          <cell r="AA23">
            <v>357.11500000000001</v>
          </cell>
          <cell r="AB23">
            <v>396.84100000000001</v>
          </cell>
          <cell r="AC23">
            <v>406.512</v>
          </cell>
          <cell r="AD23">
            <v>419.69099999999997</v>
          </cell>
          <cell r="AE23">
            <v>363.16899999999998</v>
          </cell>
        </row>
        <row r="24">
          <cell r="W24">
            <v>1151.675</v>
          </cell>
          <cell r="X24">
            <v>1296.3630000000001</v>
          </cell>
          <cell r="Y24">
            <v>1544.7249999999999</v>
          </cell>
          <cell r="Z24">
            <v>1593.462</v>
          </cell>
          <cell r="AA24">
            <v>1833.8579999999999</v>
          </cell>
          <cell r="AB24">
            <v>1991.126</v>
          </cell>
          <cell r="AC24">
            <v>2113.6880000000001</v>
          </cell>
          <cell r="AD24">
            <v>2369.7539999999999</v>
          </cell>
          <cell r="AE24">
            <v>2587.4549999999999</v>
          </cell>
        </row>
        <row r="25">
          <cell r="W25">
            <v>36.082000000000001</v>
          </cell>
          <cell r="X25">
            <v>56.484000000000002</v>
          </cell>
          <cell r="Y25">
            <v>77.715000000000003</v>
          </cell>
          <cell r="Z25">
            <v>114.357</v>
          </cell>
          <cell r="AA25">
            <v>176.07599999999999</v>
          </cell>
          <cell r="AB25">
            <v>237.33</v>
          </cell>
          <cell r="AC25">
            <v>309.7</v>
          </cell>
          <cell r="AD25">
            <v>354.9</v>
          </cell>
          <cell r="AE25">
            <v>401.2</v>
          </cell>
        </row>
        <row r="26">
          <cell r="W26">
            <v>213</v>
          </cell>
          <cell r="X26">
            <v>210.54300000000001</v>
          </cell>
          <cell r="Y26">
            <v>267.161</v>
          </cell>
          <cell r="Z26">
            <v>287.70299999999997</v>
          </cell>
          <cell r="AA26">
            <v>292.99</v>
          </cell>
          <cell r="AB26">
            <v>333.28500000000003</v>
          </cell>
          <cell r="AC26">
            <v>348</v>
          </cell>
          <cell r="AD26">
            <v>336</v>
          </cell>
          <cell r="AE26">
            <v>318</v>
          </cell>
        </row>
        <row r="27">
          <cell r="W27">
            <v>199.768</v>
          </cell>
          <cell r="X27">
            <v>197.1</v>
          </cell>
          <cell r="Y27">
            <v>184.56100000000001</v>
          </cell>
          <cell r="Z27">
            <v>203.62899999999999</v>
          </cell>
          <cell r="AA27">
            <v>204.791</v>
          </cell>
          <cell r="AB27">
            <v>207.96700000000001</v>
          </cell>
          <cell r="AC27">
            <v>203.09299999999999</v>
          </cell>
          <cell r="AD27">
            <v>184.09200000000001</v>
          </cell>
          <cell r="AE27">
            <v>185.304</v>
          </cell>
        </row>
        <row r="28">
          <cell r="W28">
            <v>3404.7159999999999</v>
          </cell>
          <cell r="X28">
            <v>4619.8829999999998</v>
          </cell>
          <cell r="Y28">
            <v>7447.6729999999998</v>
          </cell>
          <cell r="Z28">
            <v>8198.4529999999995</v>
          </cell>
          <cell r="AA28">
            <v>8211.8880000000008</v>
          </cell>
          <cell r="AB28">
            <v>8258.73</v>
          </cell>
          <cell r="AC28">
            <v>8299.1239999999998</v>
          </cell>
          <cell r="AD28">
            <v>8299.5640000000003</v>
          </cell>
          <cell r="AE28">
            <v>8276.6039999999994</v>
          </cell>
        </row>
        <row r="29">
          <cell r="W29">
            <v>36</v>
          </cell>
          <cell r="X29">
            <v>42</v>
          </cell>
          <cell r="Y29">
            <v>59</v>
          </cell>
          <cell r="Z29">
            <v>78</v>
          </cell>
          <cell r="AA29">
            <v>86</v>
          </cell>
          <cell r="AB29">
            <v>123</v>
          </cell>
          <cell r="AC29">
            <v>127.241</v>
          </cell>
          <cell r="AD29">
            <v>139.9</v>
          </cell>
          <cell r="AE29">
            <v>154.4</v>
          </cell>
        </row>
        <row r="30">
          <cell r="W30">
            <v>55.305999999999997</v>
          </cell>
          <cell r="X30">
            <v>57.796999999999997</v>
          </cell>
          <cell r="Y30">
            <v>56.465000000000003</v>
          </cell>
          <cell r="Z30">
            <v>60.51</v>
          </cell>
          <cell r="AA30">
            <v>61.598999999999997</v>
          </cell>
          <cell r="AB30">
            <v>72.697000000000003</v>
          </cell>
          <cell r="AC30">
            <v>72.509</v>
          </cell>
          <cell r="AD30">
            <v>75.462999999999994</v>
          </cell>
          <cell r="AE30">
            <v>71.210999999999999</v>
          </cell>
        </row>
        <row r="31">
          <cell r="W31">
            <v>105.358</v>
          </cell>
          <cell r="X31">
            <v>223.376</v>
          </cell>
          <cell r="Y31">
            <v>286.58600000000001</v>
          </cell>
          <cell r="Z31">
            <v>350.02499999999998</v>
          </cell>
          <cell r="AA31">
            <v>391.71100000000001</v>
          </cell>
          <cell r="AB31">
            <v>396.89499999999998</v>
          </cell>
          <cell r="AC31">
            <v>405.36200000000002</v>
          </cell>
          <cell r="AD31">
            <v>374.06</v>
          </cell>
          <cell r="AE31">
            <v>352.39800000000002</v>
          </cell>
        </row>
        <row r="32">
          <cell r="W32">
            <v>4.91</v>
          </cell>
          <cell r="X32">
            <v>8.8960000000000008</v>
          </cell>
          <cell r="Y32">
            <v>5.8920000000000003</v>
          </cell>
          <cell r="Z32">
            <v>6.452</v>
          </cell>
          <cell r="AA32">
            <v>6.6449999999999996</v>
          </cell>
          <cell r="AB32">
            <v>8.3070000000000004</v>
          </cell>
          <cell r="AC32">
            <v>9.7379999999999995</v>
          </cell>
          <cell r="AD32">
            <v>8.9559999999999995</v>
          </cell>
          <cell r="AE32">
            <v>6.4009999999999998</v>
          </cell>
        </row>
        <row r="33">
          <cell r="W33">
            <v>1035.471</v>
          </cell>
          <cell r="X33">
            <v>1008.669</v>
          </cell>
          <cell r="Y33">
            <v>979.85500000000002</v>
          </cell>
          <cell r="Z33">
            <v>1005.4880000000001</v>
          </cell>
          <cell r="AA33">
            <v>1038.415</v>
          </cell>
          <cell r="AB33">
            <v>992.81700000000001</v>
          </cell>
          <cell r="AC33">
            <v>923.26300000000003</v>
          </cell>
          <cell r="AD33">
            <v>886.92700000000002</v>
          </cell>
          <cell r="AE33">
            <v>894.92100000000005</v>
          </cell>
        </row>
        <row r="34">
          <cell r="W34">
            <v>451.13200000000001</v>
          </cell>
          <cell r="X34">
            <v>565.35799999999995</v>
          </cell>
          <cell r="Y34">
            <v>689.71699999999998</v>
          </cell>
          <cell r="Z34">
            <v>816.27200000000005</v>
          </cell>
          <cell r="AA34">
            <v>906.40099999999995</v>
          </cell>
          <cell r="AB34">
            <v>1027.616</v>
          </cell>
          <cell r="AC34">
            <v>1096.43</v>
          </cell>
          <cell r="AD34">
            <v>1127.623</v>
          </cell>
          <cell r="AE34">
            <v>1135.01</v>
          </cell>
        </row>
        <row r="35">
          <cell r="W35">
            <v>160.714</v>
          </cell>
          <cell r="X35">
            <v>209.47</v>
          </cell>
          <cell r="Y35">
            <v>249.59200000000001</v>
          </cell>
          <cell r="Z35">
            <v>277.096</v>
          </cell>
          <cell r="AA35">
            <v>293.93900000000002</v>
          </cell>
          <cell r="AB35">
            <v>284.55700000000002</v>
          </cell>
          <cell r="AC35">
            <v>286.53300000000002</v>
          </cell>
          <cell r="AD35">
            <v>271.37299999999999</v>
          </cell>
          <cell r="AE35">
            <v>264.45100000000002</v>
          </cell>
        </row>
        <row r="36">
          <cell r="W36">
            <v>8.5609999999999999</v>
          </cell>
          <cell r="X36">
            <v>19.399000000000001</v>
          </cell>
          <cell r="Y36">
            <v>49.686999999999998</v>
          </cell>
          <cell r="Z36">
            <v>50.744</v>
          </cell>
          <cell r="AA36">
            <v>60.777000000000001</v>
          </cell>
          <cell r="AB36">
            <v>64.885000000000005</v>
          </cell>
          <cell r="AC36">
            <v>66.674000000000007</v>
          </cell>
          <cell r="AD36">
            <v>70.168999999999997</v>
          </cell>
          <cell r="AE36">
            <v>53.808999999999997</v>
          </cell>
        </row>
        <row r="37">
          <cell r="W37">
            <v>33</v>
          </cell>
        </row>
        <row r="38">
          <cell r="W38">
            <v>126.61499999999999</v>
          </cell>
          <cell r="X38">
            <v>153.107</v>
          </cell>
          <cell r="Y38">
            <v>140.94800000000001</v>
          </cell>
          <cell r="Z38">
            <v>129.74799999999999</v>
          </cell>
          <cell r="AA38">
            <v>132.30199999999999</v>
          </cell>
          <cell r="AB38">
            <v>142.136</v>
          </cell>
          <cell r="AC38">
            <v>130.11000000000001</v>
          </cell>
          <cell r="AD38">
            <v>118.84699999999999</v>
          </cell>
          <cell r="AE38">
            <v>94.358999999999995</v>
          </cell>
        </row>
        <row r="39">
          <cell r="W39">
            <v>113</v>
          </cell>
          <cell r="X39">
            <v>190</v>
          </cell>
          <cell r="Y39">
            <v>213</v>
          </cell>
          <cell r="Z39">
            <v>479</v>
          </cell>
          <cell r="AA39">
            <v>541</v>
          </cell>
          <cell r="AB39">
            <v>576</v>
          </cell>
          <cell r="AC39">
            <v>594</v>
          </cell>
          <cell r="AD39">
            <v>539</v>
          </cell>
          <cell r="AE39">
            <v>534</v>
          </cell>
        </row>
        <row r="40">
          <cell r="W40">
            <v>6331.1890000000003</v>
          </cell>
          <cell r="X40">
            <v>6442.6679999999997</v>
          </cell>
          <cell r="Y40">
            <v>6654.6880000000001</v>
          </cell>
          <cell r="Z40">
            <v>6896.9269999999997</v>
          </cell>
          <cell r="AA40">
            <v>6463.7150000000001</v>
          </cell>
          <cell r="AB40">
            <v>7810.9470000000001</v>
          </cell>
          <cell r="AC40">
            <v>7883.0280000000002</v>
          </cell>
          <cell r="AD40">
            <v>7693.3609999999999</v>
          </cell>
          <cell r="AE40">
            <v>7569.2079999999996</v>
          </cell>
        </row>
      </sheetData>
      <sheetData sheetId="63"/>
      <sheetData sheetId="64">
        <row r="12">
          <cell r="W12">
            <v>211.58</v>
          </cell>
          <cell r="X12">
            <v>239.59800000000001</v>
          </cell>
          <cell r="Y12">
            <v>255.089</v>
          </cell>
          <cell r="Z12">
            <v>331.01900000000001</v>
          </cell>
          <cell r="AA12">
            <v>302.24099999999999</v>
          </cell>
          <cell r="AB12">
            <v>330.36399999999998</v>
          </cell>
          <cell r="AC12">
            <v>315.52100000000002</v>
          </cell>
          <cell r="AD12">
            <v>335.80399999999997</v>
          </cell>
          <cell r="AE12">
            <v>357.55099999999999</v>
          </cell>
        </row>
        <row r="13">
          <cell r="W13">
            <v>734.4</v>
          </cell>
          <cell r="X13">
            <v>759.4</v>
          </cell>
          <cell r="Y13">
            <v>787.6</v>
          </cell>
          <cell r="Z13">
            <v>879.7</v>
          </cell>
          <cell r="AA13">
            <v>927.2</v>
          </cell>
          <cell r="AB13">
            <v>954.4</v>
          </cell>
          <cell r="AC13">
            <v>986.8</v>
          </cell>
          <cell r="AD13">
            <v>967.6</v>
          </cell>
          <cell r="AE13">
            <v>930.7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80.638000000000005</v>
          </cell>
          <cell r="AE14">
            <v>44.302999999999997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90.19</v>
          </cell>
          <cell r="X16">
            <v>86.685000000000002</v>
          </cell>
          <cell r="Y16">
            <v>83.841999999999999</v>
          </cell>
          <cell r="Z16">
            <v>87.944999999999993</v>
          </cell>
          <cell r="AA16">
            <v>86.650999999999996</v>
          </cell>
          <cell r="AB16">
            <v>98.563000000000002</v>
          </cell>
          <cell r="AC16">
            <v>114.318</v>
          </cell>
          <cell r="AD16">
            <v>100.18899999999999</v>
          </cell>
          <cell r="AE16">
            <v>104.849</v>
          </cell>
        </row>
        <row r="17">
          <cell r="W17">
            <v>4755</v>
          </cell>
          <cell r="X17">
            <v>4950</v>
          </cell>
          <cell r="Y17">
            <v>5416</v>
          </cell>
          <cell r="Z17">
            <v>6070</v>
          </cell>
          <cell r="AA17">
            <v>5768</v>
          </cell>
          <cell r="AB17">
            <v>5930</v>
          </cell>
          <cell r="AC17">
            <v>5956</v>
          </cell>
          <cell r="AD17">
            <v>6163</v>
          </cell>
          <cell r="AE17">
            <v>5806</v>
          </cell>
        </row>
        <row r="18">
          <cell r="W18">
            <v>951.21600000000001</v>
          </cell>
          <cell r="X18">
            <v>892.08699999999999</v>
          </cell>
          <cell r="Y18">
            <v>873.95299999999997</v>
          </cell>
          <cell r="Z18">
            <v>885.11</v>
          </cell>
          <cell r="AA18">
            <v>918.69600000000003</v>
          </cell>
          <cell r="AB18">
            <v>860.84699999999998</v>
          </cell>
          <cell r="AC18">
            <v>883.62099999999998</v>
          </cell>
          <cell r="AD18">
            <v>860.702</v>
          </cell>
          <cell r="AE18">
            <v>963.95299999999997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58</v>
          </cell>
          <cell r="AB19">
            <v>64.006</v>
          </cell>
          <cell r="AC19">
            <v>57.328000000000003</v>
          </cell>
          <cell r="AD19">
            <v>46</v>
          </cell>
          <cell r="AE19">
            <v>64.069000000000003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795</v>
          </cell>
          <cell r="X21">
            <v>715</v>
          </cell>
          <cell r="Y21">
            <v>682</v>
          </cell>
          <cell r="Z21">
            <v>686</v>
          </cell>
          <cell r="AA21">
            <v>768</v>
          </cell>
          <cell r="AB21">
            <v>735</v>
          </cell>
          <cell r="AC21">
            <v>772</v>
          </cell>
          <cell r="AD21">
            <v>755</v>
          </cell>
          <cell r="AE21">
            <v>770</v>
          </cell>
        </row>
        <row r="23">
          <cell r="W23">
            <v>267.49200000000002</v>
          </cell>
          <cell r="X23">
            <v>333.81700000000001</v>
          </cell>
          <cell r="Y23">
            <v>395.47199999999998</v>
          </cell>
          <cell r="Z23">
            <v>439.70299999999997</v>
          </cell>
          <cell r="AA23">
            <v>471.20800000000003</v>
          </cell>
          <cell r="AB23">
            <v>519.24800000000005</v>
          </cell>
          <cell r="AC23">
            <v>556.35900000000004</v>
          </cell>
          <cell r="AD23">
            <v>662.26900000000001</v>
          </cell>
          <cell r="AE23">
            <v>609.31200000000001</v>
          </cell>
        </row>
        <row r="24">
          <cell r="W24">
            <v>2079.0479999999998</v>
          </cell>
          <cell r="X24">
            <v>2148.2330000000002</v>
          </cell>
          <cell r="Y24">
            <v>2124.886</v>
          </cell>
          <cell r="Z24">
            <v>2083.7539999999999</v>
          </cell>
          <cell r="AA24">
            <v>2025.672</v>
          </cell>
          <cell r="AB24">
            <v>2121.8820000000001</v>
          </cell>
          <cell r="AC24">
            <v>2205.1329999999998</v>
          </cell>
          <cell r="AD24">
            <v>2202.1329999999998</v>
          </cell>
          <cell r="AE24">
            <v>2172.598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119.083</v>
          </cell>
          <cell r="X26">
            <v>111.28400000000001</v>
          </cell>
          <cell r="Y26">
            <v>135.63200000000001</v>
          </cell>
          <cell r="Z26">
            <v>136.65700000000001</v>
          </cell>
          <cell r="AA26">
            <v>207.28700000000001</v>
          </cell>
          <cell r="AB26">
            <v>245.059</v>
          </cell>
          <cell r="AC26">
            <v>160</v>
          </cell>
          <cell r="AD26">
            <v>162</v>
          </cell>
          <cell r="AE26">
            <v>137</v>
          </cell>
        </row>
        <row r="27">
          <cell r="W27">
            <v>0</v>
          </cell>
          <cell r="X27">
            <v>66.685000000000002</v>
          </cell>
          <cell r="Y27">
            <v>74.381</v>
          </cell>
          <cell r="Z27">
            <v>72.433999999999997</v>
          </cell>
          <cell r="AA27">
            <v>77.084000000000003</v>
          </cell>
          <cell r="AB27">
            <v>75.772000000000006</v>
          </cell>
          <cell r="AC27">
            <v>150.745</v>
          </cell>
          <cell r="AD27">
            <v>330.15600000000001</v>
          </cell>
          <cell r="AE27">
            <v>320.46300000000002</v>
          </cell>
        </row>
        <row r="28">
          <cell r="W28">
            <v>2208.0340000000001</v>
          </cell>
          <cell r="X28">
            <v>2163.1570000000002</v>
          </cell>
          <cell r="Y28">
            <v>2205.8710000000001</v>
          </cell>
          <cell r="Z28">
            <v>2370.2890000000002</v>
          </cell>
          <cell r="AA28">
            <v>2343.0810000000001</v>
          </cell>
          <cell r="AB28">
            <v>2415.4389999999999</v>
          </cell>
          <cell r="AC28">
            <v>2383.6309999999999</v>
          </cell>
          <cell r="AD28">
            <v>2370.9259999999999</v>
          </cell>
          <cell r="AE28">
            <v>2368.7280000000001</v>
          </cell>
        </row>
        <row r="29">
          <cell r="W29">
            <v>0</v>
          </cell>
          <cell r="X29">
            <v>0</v>
          </cell>
          <cell r="Y29">
            <v>19</v>
          </cell>
          <cell r="Z29">
            <v>29</v>
          </cell>
          <cell r="AA29">
            <v>42</v>
          </cell>
          <cell r="AB29">
            <v>47</v>
          </cell>
          <cell r="AC29">
            <v>73.165999999999997</v>
          </cell>
          <cell r="AD29">
            <v>48</v>
          </cell>
          <cell r="AE29">
            <v>48.1</v>
          </cell>
        </row>
        <row r="30">
          <cell r="W30">
            <v>37.673000000000002</v>
          </cell>
          <cell r="X30">
            <v>36.213999999999999</v>
          </cell>
          <cell r="Y30">
            <v>35.792000000000002</v>
          </cell>
          <cell r="Z30">
            <v>33.709000000000003</v>
          </cell>
          <cell r="AA30">
            <v>40.195</v>
          </cell>
          <cell r="AB30">
            <v>42.210999999999999</v>
          </cell>
          <cell r="AC30">
            <v>46.93</v>
          </cell>
          <cell r="AD30">
            <v>46.768999999999998</v>
          </cell>
          <cell r="AE30">
            <v>47.228000000000002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2034.394</v>
          </cell>
          <cell r="X33">
            <v>2234.8229999999999</v>
          </cell>
          <cell r="Y33">
            <v>2075.79</v>
          </cell>
          <cell r="Z33">
            <v>1908.6210000000001</v>
          </cell>
          <cell r="AA33">
            <v>1980.9159999999999</v>
          </cell>
          <cell r="AB33">
            <v>2005.1</v>
          </cell>
          <cell r="AC33">
            <v>1903.67</v>
          </cell>
          <cell r="AD33">
            <v>2172.2130000000002</v>
          </cell>
          <cell r="AE33">
            <v>2081.5810000000001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12.707000000000001</v>
          </cell>
          <cell r="AC34">
            <v>80.668000000000006</v>
          </cell>
          <cell r="AD34">
            <v>85.022999999999996</v>
          </cell>
          <cell r="AE34">
            <v>104.834</v>
          </cell>
        </row>
        <row r="35">
          <cell r="W35">
            <v>295.86799999999999</v>
          </cell>
          <cell r="X35">
            <v>245.02500000000001</v>
          </cell>
          <cell r="Y35">
            <v>285.64699999999999</v>
          </cell>
          <cell r="Z35">
            <v>240.459</v>
          </cell>
          <cell r="AA35">
            <v>291.96199999999999</v>
          </cell>
          <cell r="AB35">
            <v>304.80399999999997</v>
          </cell>
          <cell r="AC35">
            <v>360.28100000000001</v>
          </cell>
          <cell r="AD35">
            <v>326.86799999999999</v>
          </cell>
          <cell r="AE35">
            <v>349.37400000000002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1860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24</v>
          </cell>
          <cell r="X39">
            <v>27</v>
          </cell>
          <cell r="Y39">
            <v>21</v>
          </cell>
          <cell r="Z39">
            <v>22</v>
          </cell>
          <cell r="AA39">
            <v>22</v>
          </cell>
          <cell r="AB39">
            <v>26</v>
          </cell>
          <cell r="AC39">
            <v>22</v>
          </cell>
          <cell r="AD39">
            <v>16</v>
          </cell>
          <cell r="AE39">
            <v>29</v>
          </cell>
        </row>
        <row r="40">
          <cell r="W40">
            <v>1503.9849999999999</v>
          </cell>
          <cell r="X40">
            <v>1772.922</v>
          </cell>
          <cell r="Y40">
            <v>1648.155</v>
          </cell>
          <cell r="Z40">
            <v>1899.8920000000001</v>
          </cell>
          <cell r="AA40">
            <v>2582.4259999999999</v>
          </cell>
          <cell r="AB40">
            <v>2730.3760000000002</v>
          </cell>
          <cell r="AC40">
            <v>3373.5680000000002</v>
          </cell>
          <cell r="AD40">
            <v>3479.585</v>
          </cell>
          <cell r="AE40">
            <v>3799.0479999999998</v>
          </cell>
        </row>
      </sheetData>
      <sheetData sheetId="65"/>
      <sheetData sheetId="66">
        <row r="12">
          <cell r="W12">
            <v>563.452</v>
          </cell>
          <cell r="X12">
            <v>687.83299999999997</v>
          </cell>
          <cell r="Y12">
            <v>618.928</v>
          </cell>
          <cell r="Z12">
            <v>558.21900000000005</v>
          </cell>
          <cell r="AA12">
            <v>680.43299999999999</v>
          </cell>
          <cell r="AB12">
            <v>715.91</v>
          </cell>
          <cell r="AC12">
            <v>694.64400000000001</v>
          </cell>
          <cell r="AD12">
            <v>716.44399999999996</v>
          </cell>
          <cell r="AE12">
            <v>788.11400000000003</v>
          </cell>
        </row>
        <row r="13">
          <cell r="W13">
            <v>1325.1</v>
          </cell>
          <cell r="X13">
            <v>1255</v>
          </cell>
          <cell r="Y13">
            <v>1139.8</v>
          </cell>
          <cell r="Z13">
            <v>1259.0999999999999</v>
          </cell>
          <cell r="AA13">
            <v>1295</v>
          </cell>
          <cell r="AB13">
            <v>1343</v>
          </cell>
          <cell r="AC13">
            <v>1382.8</v>
          </cell>
          <cell r="AD13">
            <v>1356.9</v>
          </cell>
          <cell r="AE13">
            <v>1290.8</v>
          </cell>
        </row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19.183</v>
          </cell>
          <cell r="AE14">
            <v>10.316000000000001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66.495000000000005</v>
          </cell>
          <cell r="X16">
            <v>64.858000000000004</v>
          </cell>
          <cell r="Y16">
            <v>64.875</v>
          </cell>
          <cell r="Z16">
            <v>69.116</v>
          </cell>
          <cell r="AA16">
            <v>77.521000000000001</v>
          </cell>
          <cell r="AB16">
            <v>81.298000000000002</v>
          </cell>
          <cell r="AC16">
            <v>91.876999999999995</v>
          </cell>
          <cell r="AD16">
            <v>80.61</v>
          </cell>
          <cell r="AE16">
            <v>84.665999999999997</v>
          </cell>
        </row>
        <row r="17">
          <cell r="W17">
            <v>6401</v>
          </cell>
          <cell r="X17">
            <v>6554</v>
          </cell>
          <cell r="Y17">
            <v>6578</v>
          </cell>
          <cell r="Z17">
            <v>7433</v>
          </cell>
          <cell r="AA17">
            <v>7056</v>
          </cell>
          <cell r="AB17">
            <v>7331</v>
          </cell>
          <cell r="AC17">
            <v>7291</v>
          </cell>
          <cell r="AD17">
            <v>7066</v>
          </cell>
          <cell r="AE17">
            <v>6751</v>
          </cell>
        </row>
        <row r="18">
          <cell r="W18">
            <v>778.26800000000003</v>
          </cell>
          <cell r="X18">
            <v>729.88900000000001</v>
          </cell>
          <cell r="Y18">
            <v>715.05200000000002</v>
          </cell>
          <cell r="Z18">
            <v>724.18200000000002</v>
          </cell>
          <cell r="AA18">
            <v>751.65899999999999</v>
          </cell>
          <cell r="AB18">
            <v>704.33</v>
          </cell>
          <cell r="AC18">
            <v>722.96299999999997</v>
          </cell>
          <cell r="AD18">
            <v>704.21100000000001</v>
          </cell>
          <cell r="AE18">
            <v>788.68899999999996</v>
          </cell>
        </row>
        <row r="19">
          <cell r="W19">
            <v>0</v>
          </cell>
          <cell r="X19">
            <v>0</v>
          </cell>
          <cell r="Y19">
            <v>60</v>
          </cell>
          <cell r="Z19">
            <v>73</v>
          </cell>
          <cell r="AA19">
            <v>70</v>
          </cell>
          <cell r="AB19">
            <v>64.566000000000003</v>
          </cell>
          <cell r="AC19">
            <v>83.63</v>
          </cell>
          <cell r="AD19">
            <v>96.838999999999999</v>
          </cell>
          <cell r="AE19">
            <v>64.069999999999993</v>
          </cell>
        </row>
        <row r="20">
          <cell r="W20">
            <v>113</v>
          </cell>
          <cell r="X20">
            <v>60</v>
          </cell>
          <cell r="Y20">
            <v>85</v>
          </cell>
          <cell r="Z20">
            <v>100</v>
          </cell>
          <cell r="AA20">
            <v>112</v>
          </cell>
          <cell r="AB20">
            <v>207</v>
          </cell>
          <cell r="AC20">
            <v>0</v>
          </cell>
          <cell r="AD20">
            <v>286.14</v>
          </cell>
          <cell r="AE20">
            <v>289.74</v>
          </cell>
        </row>
        <row r="21">
          <cell r="W21">
            <v>795</v>
          </cell>
          <cell r="X21">
            <v>715</v>
          </cell>
          <cell r="Y21">
            <v>682</v>
          </cell>
          <cell r="Z21">
            <v>686</v>
          </cell>
          <cell r="AA21">
            <v>768</v>
          </cell>
          <cell r="AB21">
            <v>735</v>
          </cell>
          <cell r="AC21">
            <v>772</v>
          </cell>
          <cell r="AD21">
            <v>1020</v>
          </cell>
          <cell r="AE21">
            <v>985</v>
          </cell>
        </row>
        <row r="23">
          <cell r="W23">
            <v>229.83</v>
          </cell>
          <cell r="X23">
            <v>235.58</v>
          </cell>
          <cell r="Y23">
            <v>340.77600000000001</v>
          </cell>
          <cell r="Z23">
            <v>377.90499999999997</v>
          </cell>
          <cell r="AA23">
            <v>384.363</v>
          </cell>
          <cell r="AB23">
            <v>429.21899999999999</v>
          </cell>
          <cell r="AC23">
            <v>471.95499999999998</v>
          </cell>
          <cell r="AD23">
            <v>520.90599999999995</v>
          </cell>
          <cell r="AE23">
            <v>509.39100000000002</v>
          </cell>
        </row>
        <row r="24">
          <cell r="W24">
            <v>2180.5129999999999</v>
          </cell>
          <cell r="X24">
            <v>2253.7399999999998</v>
          </cell>
          <cell r="Y24">
            <v>2234.1860000000001</v>
          </cell>
          <cell r="Z24">
            <v>2264.7060000000001</v>
          </cell>
          <cell r="AA24">
            <v>2280.625</v>
          </cell>
          <cell r="AB24">
            <v>2377.6999999999998</v>
          </cell>
          <cell r="AC24">
            <v>2419.2559999999999</v>
          </cell>
          <cell r="AD24">
            <v>2396.4769999999999</v>
          </cell>
          <cell r="AE24">
            <v>2402.86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134.98400000000001</v>
          </cell>
          <cell r="X26">
            <v>117.44499999999999</v>
          </cell>
          <cell r="Y26">
            <v>99.983000000000004</v>
          </cell>
          <cell r="Z26">
            <v>117.538</v>
          </cell>
          <cell r="AA26">
            <v>141.55000000000001</v>
          </cell>
          <cell r="AB26">
            <v>211.393</v>
          </cell>
          <cell r="AC26">
            <v>202</v>
          </cell>
          <cell r="AD26">
            <v>221</v>
          </cell>
          <cell r="AE26">
            <v>248</v>
          </cell>
        </row>
        <row r="27">
          <cell r="W27">
            <v>0</v>
          </cell>
          <cell r="X27">
            <v>49.747999999999998</v>
          </cell>
          <cell r="Y27">
            <v>65.47</v>
          </cell>
          <cell r="Z27">
            <v>69.593000000000004</v>
          </cell>
          <cell r="AA27">
            <v>74.061000000000007</v>
          </cell>
          <cell r="AB27">
            <v>72.8</v>
          </cell>
          <cell r="AC27">
            <v>159.30199999999999</v>
          </cell>
          <cell r="AD27">
            <v>301.58800000000002</v>
          </cell>
          <cell r="AE27">
            <v>294.67099999999999</v>
          </cell>
        </row>
        <row r="28">
          <cell r="W28">
            <v>2304.694</v>
          </cell>
          <cell r="X28">
            <v>2265.9609999999998</v>
          </cell>
          <cell r="Y28">
            <v>2292.7669999999998</v>
          </cell>
          <cell r="Z28">
            <v>2451.7379999999998</v>
          </cell>
          <cell r="AA28">
            <v>2427.8539999999998</v>
          </cell>
          <cell r="AB28">
            <v>2503.3029999999999</v>
          </cell>
          <cell r="AC28">
            <v>2473.2420000000002</v>
          </cell>
          <cell r="AD28">
            <v>2453.89</v>
          </cell>
          <cell r="AE28">
            <v>2428.5320000000002</v>
          </cell>
        </row>
        <row r="29">
          <cell r="W29">
            <v>0</v>
          </cell>
          <cell r="X29">
            <v>0</v>
          </cell>
          <cell r="Y29">
            <v>26</v>
          </cell>
          <cell r="Z29">
            <v>43</v>
          </cell>
          <cell r="AA29">
            <v>61</v>
          </cell>
          <cell r="AB29">
            <v>104</v>
          </cell>
          <cell r="AC29">
            <v>83.480999999999995</v>
          </cell>
          <cell r="AD29">
            <v>84.5</v>
          </cell>
          <cell r="AE29">
            <v>85.7</v>
          </cell>
        </row>
        <row r="30">
          <cell r="W30">
            <v>61.991999999999997</v>
          </cell>
          <cell r="X30">
            <v>59.591000000000001</v>
          </cell>
          <cell r="Y30">
            <v>58.896000000000001</v>
          </cell>
          <cell r="Z30">
            <v>55.468000000000004</v>
          </cell>
          <cell r="AA30">
            <v>66.14</v>
          </cell>
          <cell r="AB30">
            <v>69.459000000000003</v>
          </cell>
          <cell r="AC30">
            <v>77.222999999999999</v>
          </cell>
          <cell r="AD30">
            <v>76.957999999999998</v>
          </cell>
          <cell r="AE30">
            <v>77.715000000000003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1733.0029999999999</v>
          </cell>
          <cell r="X33">
            <v>1755.932</v>
          </cell>
          <cell r="Y33">
            <v>1698.373</v>
          </cell>
          <cell r="Z33">
            <v>1625.8630000000001</v>
          </cell>
          <cell r="AA33">
            <v>1620.75</v>
          </cell>
          <cell r="AB33">
            <v>1707.7</v>
          </cell>
          <cell r="AC33">
            <v>1688.16</v>
          </cell>
          <cell r="AD33">
            <v>2005.12</v>
          </cell>
          <cell r="AE33">
            <v>1845.93</v>
          </cell>
        </row>
        <row r="34">
          <cell r="W34">
            <v>30.59</v>
          </cell>
          <cell r="X34">
            <v>30.01</v>
          </cell>
          <cell r="Y34">
            <v>34.127000000000002</v>
          </cell>
          <cell r="Z34">
            <v>50.679000000000002</v>
          </cell>
          <cell r="AA34">
            <v>75.227999999999994</v>
          </cell>
          <cell r="AB34">
            <v>213.809</v>
          </cell>
          <cell r="AC34">
            <v>313.02699999999999</v>
          </cell>
          <cell r="AD34">
            <v>437.911</v>
          </cell>
          <cell r="AE34">
            <v>567.86400000000003</v>
          </cell>
        </row>
        <row r="35">
          <cell r="W35">
            <v>320.53500000000003</v>
          </cell>
          <cell r="X35">
            <v>254.27500000000001</v>
          </cell>
          <cell r="Y35">
            <v>294.41199999999998</v>
          </cell>
          <cell r="Z35">
            <v>249.59299999999999</v>
          </cell>
          <cell r="AA35">
            <v>299.70600000000002</v>
          </cell>
          <cell r="AB35">
            <v>320.06</v>
          </cell>
          <cell r="AC35">
            <v>283.29500000000002</v>
          </cell>
          <cell r="AD35">
            <v>259.26100000000002</v>
          </cell>
          <cell r="AE35">
            <v>274.36599999999999</v>
          </cell>
        </row>
        <row r="36">
          <cell r="W36">
            <v>0</v>
          </cell>
          <cell r="X36">
            <v>0</v>
          </cell>
          <cell r="Y36">
            <v>0.41199999999999998</v>
          </cell>
          <cell r="Z36">
            <v>0.30199999999999999</v>
          </cell>
          <cell r="AA36">
            <v>0.30299999999999999</v>
          </cell>
          <cell r="AB36">
            <v>0.29799999999999999</v>
          </cell>
          <cell r="AC36">
            <v>4.0000000000000001E-3</v>
          </cell>
          <cell r="AD36">
            <v>4.0000000000000001E-3</v>
          </cell>
          <cell r="AE36">
            <v>4.0000000000000001E-3</v>
          </cell>
        </row>
        <row r="37">
          <cell r="W37">
            <v>1322</v>
          </cell>
        </row>
        <row r="38">
          <cell r="W38">
            <v>7.5609999999999999</v>
          </cell>
          <cell r="X38">
            <v>6.07</v>
          </cell>
          <cell r="Y38">
            <v>7.3540000000000001</v>
          </cell>
          <cell r="Z38">
            <v>7.2670000000000003</v>
          </cell>
          <cell r="AA38">
            <v>7.5110000000000001</v>
          </cell>
          <cell r="AB38">
            <v>8.577</v>
          </cell>
          <cell r="AC38">
            <v>8.9090000000000007</v>
          </cell>
          <cell r="AD38">
            <v>10.3</v>
          </cell>
          <cell r="AE38">
            <v>9.5429999999999993</v>
          </cell>
        </row>
        <row r="39">
          <cell r="W39">
            <v>26</v>
          </cell>
          <cell r="X39">
            <v>25</v>
          </cell>
          <cell r="Y39">
            <v>24</v>
          </cell>
          <cell r="Z39">
            <v>25</v>
          </cell>
          <cell r="AA39">
            <v>26</v>
          </cell>
          <cell r="AB39">
            <v>22</v>
          </cell>
          <cell r="AC39">
            <v>25</v>
          </cell>
          <cell r="AD39">
            <v>17</v>
          </cell>
          <cell r="AE39">
            <v>28</v>
          </cell>
        </row>
        <row r="40">
          <cell r="W40">
            <v>1821.1959999999999</v>
          </cell>
          <cell r="X40">
            <v>2108.895</v>
          </cell>
          <cell r="Y40">
            <v>1976.11</v>
          </cell>
          <cell r="Z40">
            <v>2488.7489999999998</v>
          </cell>
          <cell r="AA40">
            <v>3549.9839999999999</v>
          </cell>
          <cell r="AB40">
            <v>4868.4989999999998</v>
          </cell>
          <cell r="AC40">
            <v>4212.2969999999996</v>
          </cell>
          <cell r="AD40">
            <v>4236.4989999999998</v>
          </cell>
          <cell r="AE40">
            <v>4669.9139999999998</v>
          </cell>
        </row>
      </sheetData>
      <sheetData sheetId="67">
        <row r="12"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W13">
            <v>48234</v>
          </cell>
          <cell r="X13">
            <v>40295</v>
          </cell>
          <cell r="Y13">
            <v>42644</v>
          </cell>
          <cell r="Z13">
            <v>33703</v>
          </cell>
          <cell r="AA13">
            <v>26103</v>
          </cell>
          <cell r="AB13">
            <v>43523</v>
          </cell>
          <cell r="AC13">
            <v>42226.8</v>
          </cell>
          <cell r="AD13">
            <v>28597</v>
          </cell>
          <cell r="AE13">
            <v>43523.6</v>
          </cell>
        </row>
        <row r="14">
          <cell r="W14">
            <v>16314</v>
          </cell>
          <cell r="X14">
            <v>15785</v>
          </cell>
          <cell r="Y14">
            <v>14171</v>
          </cell>
          <cell r="Z14">
            <v>15867</v>
          </cell>
          <cell r="AA14">
            <v>15383</v>
          </cell>
          <cell r="AB14">
            <v>15776</v>
          </cell>
          <cell r="AC14">
            <v>15545.499</v>
          </cell>
          <cell r="AD14">
            <v>16125.281000000001</v>
          </cell>
          <cell r="AE14">
            <v>16555.288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28283</v>
          </cell>
          <cell r="X16">
            <v>30324</v>
          </cell>
          <cell r="Y16">
            <v>30745</v>
          </cell>
          <cell r="Z16">
            <v>30325</v>
          </cell>
          <cell r="AA16">
            <v>26841</v>
          </cell>
          <cell r="AB16">
            <v>24104</v>
          </cell>
          <cell r="AC16">
            <v>28339.599999999999</v>
          </cell>
          <cell r="AD16">
            <v>29921.311000000002</v>
          </cell>
          <cell r="AE16">
            <v>30246.208999999999</v>
          </cell>
        </row>
        <row r="17">
          <cell r="W17">
            <v>107971</v>
          </cell>
          <cell r="X17">
            <v>99460</v>
          </cell>
          <cell r="Y17">
            <v>97290</v>
          </cell>
          <cell r="Z17">
            <v>97129</v>
          </cell>
          <cell r="AA17">
            <v>91786</v>
          </cell>
          <cell r="AB17">
            <v>84634</v>
          </cell>
          <cell r="AC17">
            <v>76324</v>
          </cell>
          <cell r="AD17">
            <v>76005</v>
          </cell>
          <cell r="AE17">
            <v>75071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57718</v>
          </cell>
          <cell r="X21">
            <v>61470</v>
          </cell>
          <cell r="Y21">
            <v>56726</v>
          </cell>
          <cell r="Z21">
            <v>57305</v>
          </cell>
          <cell r="AA21">
            <v>57196</v>
          </cell>
          <cell r="AB21">
            <v>58633</v>
          </cell>
          <cell r="AC21">
            <v>58039</v>
          </cell>
          <cell r="AD21">
            <v>55766</v>
          </cell>
          <cell r="AE21">
            <v>58349</v>
          </cell>
        </row>
        <row r="23">
          <cell r="W23">
            <v>23187</v>
          </cell>
          <cell r="X23">
            <v>22987</v>
          </cell>
          <cell r="Y23">
            <v>23606</v>
          </cell>
          <cell r="Z23">
            <v>23580</v>
          </cell>
          <cell r="AA23">
            <v>23245</v>
          </cell>
          <cell r="AB23">
            <v>23203</v>
          </cell>
          <cell r="AC23">
            <v>22477</v>
          </cell>
          <cell r="AD23">
            <v>22793</v>
          </cell>
          <cell r="AE23">
            <v>23870</v>
          </cell>
        </row>
        <row r="24">
          <cell r="W24">
            <v>442387.76299999998</v>
          </cell>
          <cell r="X24">
            <v>425406.01699999999</v>
          </cell>
          <cell r="Y24">
            <v>423684.67099999997</v>
          </cell>
          <cell r="Z24">
            <v>436479.00900000002</v>
          </cell>
          <cell r="AA24">
            <v>437427.80800000002</v>
          </cell>
          <cell r="AB24">
            <v>403195.48200000002</v>
          </cell>
          <cell r="AC24">
            <v>398359.12900000002</v>
          </cell>
          <cell r="AD24">
            <v>412941.81199999998</v>
          </cell>
          <cell r="AE24">
            <v>399011.587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15685</v>
          </cell>
          <cell r="X26">
            <v>15793</v>
          </cell>
          <cell r="Y26">
            <v>15370</v>
          </cell>
          <cell r="Z26">
            <v>15649</v>
          </cell>
          <cell r="AA26">
            <v>15834</v>
          </cell>
          <cell r="AB26">
            <v>16054</v>
          </cell>
          <cell r="AC26">
            <v>16098</v>
          </cell>
          <cell r="AD26">
            <v>15733</v>
          </cell>
          <cell r="AE26">
            <v>16288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4141</v>
          </cell>
          <cell r="X33">
            <v>3915</v>
          </cell>
          <cell r="Y33">
            <v>2891</v>
          </cell>
          <cell r="Z33">
            <v>4091</v>
          </cell>
          <cell r="AA33">
            <v>4078.0410000000002</v>
          </cell>
          <cell r="AB33">
            <v>3960.2779999999998</v>
          </cell>
          <cell r="AC33">
            <v>3402.4780000000001</v>
          </cell>
          <cell r="AD33">
            <v>3514.77</v>
          </cell>
          <cell r="AE33">
            <v>3909.748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11747</v>
          </cell>
          <cell r="X36">
            <v>11466</v>
          </cell>
          <cell r="Y36">
            <v>11618</v>
          </cell>
          <cell r="Z36">
            <v>11676</v>
          </cell>
          <cell r="AA36">
            <v>11640</v>
          </cell>
          <cell r="AB36">
            <v>11286</v>
          </cell>
          <cell r="AC36">
            <v>11508.865</v>
          </cell>
          <cell r="AD36">
            <v>11377.434999999999</v>
          </cell>
          <cell r="AE36">
            <v>11280.166999999999</v>
          </cell>
        </row>
        <row r="37">
          <cell r="W37">
            <v>60475</v>
          </cell>
          <cell r="X37">
            <v>64037</v>
          </cell>
          <cell r="Y37">
            <v>66457</v>
          </cell>
          <cell r="Z37">
            <v>64877</v>
          </cell>
          <cell r="AA37">
            <v>56348</v>
          </cell>
          <cell r="AB37">
            <v>63101</v>
          </cell>
          <cell r="AC37">
            <v>65696</v>
          </cell>
          <cell r="AD37">
            <v>68549</v>
          </cell>
          <cell r="AE37">
            <v>66130</v>
          </cell>
        </row>
        <row r="38">
          <cell r="W38">
            <v>6215</v>
          </cell>
          <cell r="X38">
            <v>5528</v>
          </cell>
          <cell r="Y38">
            <v>5300</v>
          </cell>
          <cell r="Z38">
            <v>6370</v>
          </cell>
          <cell r="AA38">
            <v>5648</v>
          </cell>
          <cell r="AB38">
            <v>5715</v>
          </cell>
          <cell r="AC38">
            <v>6285.2719999999999</v>
          </cell>
          <cell r="AD38">
            <v>5776.4390000000003</v>
          </cell>
          <cell r="AE38">
            <v>5821.2569999999996</v>
          </cell>
        </row>
        <row r="39">
          <cell r="W39">
            <v>15411</v>
          </cell>
          <cell r="X39">
            <v>15495</v>
          </cell>
          <cell r="Y39">
            <v>15720</v>
          </cell>
          <cell r="Z39">
            <v>15499</v>
          </cell>
          <cell r="AA39">
            <v>15146</v>
          </cell>
          <cell r="AB39">
            <v>14774</v>
          </cell>
          <cell r="AC39">
            <v>15081</v>
          </cell>
          <cell r="AD39">
            <v>14843</v>
          </cell>
          <cell r="AE39">
            <v>15282</v>
          </cell>
        </row>
        <row r="40">
          <cell r="W40">
            <v>68980</v>
          </cell>
          <cell r="X40">
            <v>70405</v>
          </cell>
          <cell r="Y40">
            <v>70607</v>
          </cell>
          <cell r="Z40">
            <v>63748</v>
          </cell>
          <cell r="AA40">
            <v>70344.902000000002</v>
          </cell>
          <cell r="AB40">
            <v>71726.081000000006</v>
          </cell>
          <cell r="AC40">
            <v>70336.426000000007</v>
          </cell>
          <cell r="AD40">
            <v>65063.849000000002</v>
          </cell>
          <cell r="AE40">
            <v>56183.934000000001</v>
          </cell>
        </row>
      </sheetData>
      <sheetData sheetId="68"/>
      <sheetData sheetId="6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  <sheetName val="Data13"/>
      <sheetName val="Data14"/>
      <sheetName val="Data15"/>
      <sheetName val="Data16"/>
      <sheetName val="Data17"/>
      <sheetName val="Data18"/>
      <sheetName val="Data19"/>
      <sheetName val="Data20"/>
      <sheetName val="Data21"/>
      <sheetName val="Data22"/>
    </sheetNames>
    <sheetDataSet>
      <sheetData sheetId="0">
        <row r="14">
          <cell r="W14">
            <v>37780.169000000002</v>
          </cell>
          <cell r="X14">
            <v>47741.896000000001</v>
          </cell>
          <cell r="Y14">
            <v>45778.247000000003</v>
          </cell>
          <cell r="Z14">
            <v>44833.633999999998</v>
          </cell>
          <cell r="AA14">
            <v>40591.538</v>
          </cell>
          <cell r="AB14">
            <v>43008.49</v>
          </cell>
          <cell r="AC14">
            <v>42175.317000000003</v>
          </cell>
          <cell r="AD14">
            <v>41219.148000000001</v>
          </cell>
          <cell r="AE14">
            <v>43833.396000000001</v>
          </cell>
        </row>
        <row r="15">
          <cell r="W15">
            <v>1423</v>
          </cell>
          <cell r="X15">
            <v>1659</v>
          </cell>
          <cell r="Y15">
            <v>1704</v>
          </cell>
          <cell r="Z15">
            <v>1465.2</v>
          </cell>
          <cell r="AA15">
            <v>1417.5</v>
          </cell>
          <cell r="AB15">
            <v>1489.1</v>
          </cell>
          <cell r="AC15">
            <v>1397.4</v>
          </cell>
          <cell r="AD15">
            <v>1328.8</v>
          </cell>
          <cell r="AE15">
            <v>1181.2</v>
          </cell>
        </row>
        <row r="16">
          <cell r="W16">
            <v>3690.9140000000002</v>
          </cell>
          <cell r="X16">
            <v>3975.7060000000001</v>
          </cell>
          <cell r="Y16">
            <v>4795.1379999999999</v>
          </cell>
          <cell r="Z16">
            <v>5162.6289999999999</v>
          </cell>
          <cell r="AA16">
            <v>6146.5420000000004</v>
          </cell>
          <cell r="AB16">
            <v>4567.8419999999996</v>
          </cell>
          <cell r="AC16">
            <v>3492.9450000000002</v>
          </cell>
          <cell r="AD16">
            <v>5422.732</v>
          </cell>
          <cell r="AE16">
            <v>3382.7449999999999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2664.0160000000001</v>
          </cell>
          <cell r="X18">
            <v>2860.143</v>
          </cell>
          <cell r="Y18">
            <v>3639.5070000000001</v>
          </cell>
          <cell r="Z18">
            <v>2960.7489999999998</v>
          </cell>
          <cell r="AA18">
            <v>3070.7689999999998</v>
          </cell>
          <cell r="AB18">
            <v>3202.0360000000001</v>
          </cell>
          <cell r="AC18">
            <v>3039.9189999999999</v>
          </cell>
          <cell r="AD18">
            <v>2679.4180000000001</v>
          </cell>
          <cell r="AE18">
            <v>3174.6860000000001</v>
          </cell>
        </row>
        <row r="19">
          <cell r="W19">
            <v>23512</v>
          </cell>
          <cell r="X19">
            <v>27849</v>
          </cell>
          <cell r="Y19">
            <v>28782</v>
          </cell>
          <cell r="Z19">
            <v>25444</v>
          </cell>
          <cell r="AA19">
            <v>24897</v>
          </cell>
          <cell r="AB19">
            <v>26134</v>
          </cell>
          <cell r="AC19">
            <v>26155</v>
          </cell>
          <cell r="AD19">
            <v>23863</v>
          </cell>
          <cell r="AE19">
            <v>25671</v>
          </cell>
        </row>
        <row r="20">
          <cell r="W20">
            <v>16.867999999999999</v>
          </cell>
          <cell r="X20">
            <v>17.475999999999999</v>
          </cell>
          <cell r="Y20">
            <v>13.419</v>
          </cell>
          <cell r="Z20">
            <v>15.103999999999999</v>
          </cell>
          <cell r="AA20">
            <v>18.03</v>
          </cell>
          <cell r="AB20">
            <v>19.271999999999998</v>
          </cell>
          <cell r="AC20">
            <v>17.870999999999999</v>
          </cell>
          <cell r="AD20">
            <v>14.862</v>
          </cell>
          <cell r="AE20">
            <v>17.216999999999999</v>
          </cell>
        </row>
        <row r="21">
          <cell r="W21">
            <v>30.027999999999999</v>
          </cell>
          <cell r="X21">
            <v>42.058</v>
          </cell>
          <cell r="Y21">
            <v>25.532</v>
          </cell>
          <cell r="Z21">
            <v>27.033999999999999</v>
          </cell>
          <cell r="AA21">
            <v>26.6</v>
          </cell>
          <cell r="AB21">
            <v>35</v>
          </cell>
          <cell r="AC21">
            <v>26</v>
          </cell>
          <cell r="AD21">
            <v>15</v>
          </cell>
          <cell r="AE21">
            <v>19</v>
          </cell>
        </row>
        <row r="22">
          <cell r="W22">
            <v>4275.2179999999998</v>
          </cell>
          <cell r="X22">
            <v>4590.6490000000003</v>
          </cell>
          <cell r="Y22">
            <v>6383.8869999999997</v>
          </cell>
          <cell r="Z22">
            <v>4607.1689999999999</v>
          </cell>
          <cell r="AA22">
            <v>6150.32</v>
          </cell>
          <cell r="AB22">
            <v>5565.0929999999998</v>
          </cell>
          <cell r="AC22">
            <v>4039.806</v>
          </cell>
          <cell r="AD22">
            <v>5759.9009999999998</v>
          </cell>
          <cell r="AE22">
            <v>4050.895</v>
          </cell>
        </row>
        <row r="23">
          <cell r="W23">
            <v>32911</v>
          </cell>
          <cell r="X23">
            <v>24162</v>
          </cell>
          <cell r="Y23">
            <v>41052.275999999998</v>
          </cell>
          <cell r="Z23">
            <v>42969.839</v>
          </cell>
          <cell r="AA23">
            <v>31368</v>
          </cell>
          <cell r="AB23">
            <v>39865.036999999997</v>
          </cell>
          <cell r="AC23">
            <v>21070</v>
          </cell>
          <cell r="AD23">
            <v>36803</v>
          </cell>
          <cell r="AE23">
            <v>26874</v>
          </cell>
        </row>
        <row r="25">
          <cell r="W25">
            <v>12445.039000000001</v>
          </cell>
          <cell r="X25">
            <v>16859.128000000001</v>
          </cell>
          <cell r="Y25">
            <v>12838.601000000001</v>
          </cell>
          <cell r="Z25">
            <v>13397.044</v>
          </cell>
          <cell r="AA25">
            <v>16768.698</v>
          </cell>
          <cell r="AB25">
            <v>15799.127</v>
          </cell>
          <cell r="AC25">
            <v>14771.468999999999</v>
          </cell>
          <cell r="AD25">
            <v>13301.103999999999</v>
          </cell>
          <cell r="AE25">
            <v>12412.707</v>
          </cell>
        </row>
        <row r="26">
          <cell r="W26">
            <v>50893.773999999998</v>
          </cell>
          <cell r="X26">
            <v>64760.701999999997</v>
          </cell>
          <cell r="Y26">
            <v>77072.703999999998</v>
          </cell>
          <cell r="Z26">
            <v>69570.789999999994</v>
          </cell>
          <cell r="AA26">
            <v>60513.362999999998</v>
          </cell>
          <cell r="AB26">
            <v>65685.547999999995</v>
          </cell>
          <cell r="AC26">
            <v>55134.91</v>
          </cell>
          <cell r="AD26">
            <v>70472.115000000005</v>
          </cell>
          <cell r="AE26">
            <v>61572.658000000003</v>
          </cell>
        </row>
        <row r="27">
          <cell r="W27">
            <v>5161.7870000000003</v>
          </cell>
          <cell r="X27">
            <v>4998.8999999999996</v>
          </cell>
          <cell r="Y27">
            <v>8727</v>
          </cell>
          <cell r="Z27">
            <v>9124.1200000000008</v>
          </cell>
          <cell r="AA27">
            <v>6555.6360000000004</v>
          </cell>
          <cell r="AB27">
            <v>7057.5990000000002</v>
          </cell>
          <cell r="AC27">
            <v>5507.7</v>
          </cell>
          <cell r="AD27">
            <v>7784.9</v>
          </cell>
          <cell r="AE27">
            <v>5932.6</v>
          </cell>
        </row>
        <row r="28">
          <cell r="W28">
            <v>222.03</v>
          </cell>
          <cell r="X28">
            <v>212.93899999999999</v>
          </cell>
          <cell r="Y28">
            <v>213.125</v>
          </cell>
          <cell r="Z28">
            <v>301.47699999999998</v>
          </cell>
          <cell r="AA28">
            <v>233.71100000000001</v>
          </cell>
          <cell r="AB28">
            <v>259.315</v>
          </cell>
          <cell r="AC28">
            <v>220</v>
          </cell>
          <cell r="AD28">
            <v>222</v>
          </cell>
          <cell r="AE28">
            <v>219</v>
          </cell>
        </row>
        <row r="29">
          <cell r="X29">
            <v>1014.121</v>
          </cell>
          <cell r="Y29">
            <v>944.22500000000002</v>
          </cell>
          <cell r="Z29">
            <v>987.73099999999999</v>
          </cell>
          <cell r="AA29">
            <v>1094.598</v>
          </cell>
          <cell r="AB29">
            <v>972.97</v>
          </cell>
          <cell r="AC29">
            <v>895.06600000000003</v>
          </cell>
          <cell r="AD29">
            <v>931.65899999999999</v>
          </cell>
          <cell r="AE29">
            <v>1131.903</v>
          </cell>
        </row>
        <row r="30">
          <cell r="W30">
            <v>47756.917999999998</v>
          </cell>
          <cell r="X30">
            <v>43854.000999999997</v>
          </cell>
          <cell r="Y30">
            <v>54671.595000000001</v>
          </cell>
          <cell r="Z30">
            <v>60256.343000000001</v>
          </cell>
          <cell r="AA30">
            <v>46969.468000000001</v>
          </cell>
          <cell r="AB30">
            <v>44256.959999999999</v>
          </cell>
          <cell r="AC30">
            <v>38024.67</v>
          </cell>
          <cell r="AD30">
            <v>50502.750999999997</v>
          </cell>
          <cell r="AE30">
            <v>48153.516000000003</v>
          </cell>
        </row>
        <row r="31">
          <cell r="W31">
            <v>1056</v>
          </cell>
          <cell r="X31">
            <v>937</v>
          </cell>
          <cell r="Y31">
            <v>1069</v>
          </cell>
          <cell r="Z31">
            <v>1088</v>
          </cell>
          <cell r="AA31">
            <v>1024</v>
          </cell>
          <cell r="AB31">
            <v>1044</v>
          </cell>
          <cell r="AC31">
            <v>1181.4000000000001</v>
          </cell>
          <cell r="AD31">
            <v>959.6</v>
          </cell>
          <cell r="AE31">
            <v>947.7</v>
          </cell>
        </row>
        <row r="32">
          <cell r="W32">
            <v>1130.5060000000001</v>
          </cell>
          <cell r="X32">
            <v>1159.421</v>
          </cell>
          <cell r="Y32">
            <v>1158.1420000000001</v>
          </cell>
          <cell r="Z32">
            <v>1168.367</v>
          </cell>
          <cell r="AA32">
            <v>1530.623</v>
          </cell>
          <cell r="AB32">
            <v>1528.15</v>
          </cell>
          <cell r="AC32">
            <v>1421.9670000000001</v>
          </cell>
          <cell r="AD32">
            <v>1336.7629999999999</v>
          </cell>
          <cell r="AE32">
            <v>949.29100000000005</v>
          </cell>
        </row>
        <row r="33">
          <cell r="W33">
            <v>2886.9679999999998</v>
          </cell>
          <cell r="X33">
            <v>3706.9569999999999</v>
          </cell>
          <cell r="Y33">
            <v>2912.0079999999998</v>
          </cell>
          <cell r="Z33">
            <v>1993.6389999999999</v>
          </cell>
          <cell r="AA33">
            <v>1860.355</v>
          </cell>
          <cell r="AB33">
            <v>2529.5210000000002</v>
          </cell>
          <cell r="AC33">
            <v>4380.62</v>
          </cell>
          <cell r="AD33">
            <v>2431.569</v>
          </cell>
          <cell r="AE33">
            <v>2107.5540000000001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57</v>
          </cell>
          <cell r="X35">
            <v>104.38800000000001</v>
          </cell>
          <cell r="Y35">
            <v>114.312</v>
          </cell>
          <cell r="Z35">
            <v>112.2</v>
          </cell>
          <cell r="AA35">
            <v>92.698999999999998</v>
          </cell>
          <cell r="AB35">
            <v>100.07899999999999</v>
          </cell>
          <cell r="AC35">
            <v>60.756999999999998</v>
          </cell>
          <cell r="AD35">
            <v>72.347999999999999</v>
          </cell>
          <cell r="AE35">
            <v>74.182000000000002</v>
          </cell>
        </row>
        <row r="36">
          <cell r="W36">
            <v>2761.6039999999998</v>
          </cell>
          <cell r="X36">
            <v>2465.2330000000002</v>
          </cell>
          <cell r="Y36">
            <v>2996.873</v>
          </cell>
          <cell r="Z36">
            <v>2733.7910000000002</v>
          </cell>
          <cell r="AA36">
            <v>2435.1959999999999</v>
          </cell>
          <cell r="AB36">
            <v>2621.6889999999999</v>
          </cell>
          <cell r="AC36">
            <v>3033.9059999999999</v>
          </cell>
          <cell r="AD36">
            <v>2387.4079999999999</v>
          </cell>
          <cell r="AE36">
            <v>2664.8820000000001</v>
          </cell>
        </row>
        <row r="37">
          <cell r="W37">
            <v>12114.213</v>
          </cell>
          <cell r="X37">
            <v>6660.7150000000001</v>
          </cell>
          <cell r="Y37">
            <v>14868.418</v>
          </cell>
          <cell r="Z37">
            <v>16411.913</v>
          </cell>
          <cell r="AA37">
            <v>9799.5059999999994</v>
          </cell>
          <cell r="AB37">
            <v>16909.323</v>
          </cell>
          <cell r="AC37">
            <v>7631.5240000000003</v>
          </cell>
          <cell r="AD37">
            <v>13628.259</v>
          </cell>
          <cell r="AE37">
            <v>10242.514999999999</v>
          </cell>
        </row>
        <row r="38">
          <cell r="W38">
            <v>14945.657999999999</v>
          </cell>
          <cell r="X38">
            <v>12337.294</v>
          </cell>
          <cell r="Y38">
            <v>15307.214</v>
          </cell>
          <cell r="Z38">
            <v>19279.058000000001</v>
          </cell>
          <cell r="AA38">
            <v>17006.553</v>
          </cell>
          <cell r="AB38">
            <v>18536.206999999999</v>
          </cell>
          <cell r="AC38">
            <v>14853.245000000001</v>
          </cell>
          <cell r="AD38">
            <v>18097.306</v>
          </cell>
          <cell r="AE38">
            <v>16005.700999999999</v>
          </cell>
        </row>
        <row r="39">
          <cell r="W39">
            <v>66556</v>
          </cell>
          <cell r="X39">
            <v>79058</v>
          </cell>
          <cell r="Y39">
            <v>61495.862999999998</v>
          </cell>
          <cell r="Z39">
            <v>63871.425999999999</v>
          </cell>
          <cell r="AA39">
            <v>75439.747000000003</v>
          </cell>
          <cell r="AB39">
            <v>62136.56</v>
          </cell>
          <cell r="AC39">
            <v>65168</v>
          </cell>
          <cell r="AD39">
            <v>62250</v>
          </cell>
          <cell r="AE39">
            <v>65393</v>
          </cell>
        </row>
        <row r="40">
          <cell r="W40">
            <v>3705.9720000000002</v>
          </cell>
          <cell r="X40">
            <v>4086.866</v>
          </cell>
          <cell r="Y40">
            <v>4923.4319999999998</v>
          </cell>
          <cell r="Z40">
            <v>6366.0190000000002</v>
          </cell>
          <cell r="AA40">
            <v>4090.1750000000002</v>
          </cell>
          <cell r="AB40">
            <v>4782.277</v>
          </cell>
          <cell r="AC40">
            <v>4140.9189999999999</v>
          </cell>
          <cell r="AD40">
            <v>4892.9930000000004</v>
          </cell>
          <cell r="AE40">
            <v>4682.5389999999998</v>
          </cell>
        </row>
        <row r="41">
          <cell r="W41">
            <v>4146.1869999999999</v>
          </cell>
          <cell r="X41">
            <v>4439</v>
          </cell>
          <cell r="Y41">
            <v>5166</v>
          </cell>
          <cell r="Z41">
            <v>4462</v>
          </cell>
          <cell r="AA41">
            <v>4137</v>
          </cell>
          <cell r="AB41">
            <v>4606</v>
          </cell>
          <cell r="AC41">
            <v>4623</v>
          </cell>
          <cell r="AD41">
            <v>3879</v>
          </cell>
          <cell r="AE41">
            <v>4571</v>
          </cell>
        </row>
        <row r="42">
          <cell r="W42">
            <v>8597.3089999999993</v>
          </cell>
          <cell r="X42">
            <v>8276.027</v>
          </cell>
          <cell r="Y42">
            <v>7605.3609999999999</v>
          </cell>
          <cell r="Z42">
            <v>8771.2219999999998</v>
          </cell>
          <cell r="AA42">
            <v>9036.6849999999995</v>
          </cell>
          <cell r="AB42">
            <v>8329.6270000000004</v>
          </cell>
          <cell r="AC42">
            <v>8753.8970000000008</v>
          </cell>
          <cell r="AD42">
            <v>7942.2860000000001</v>
          </cell>
          <cell r="AE42">
            <v>7691.2380000000003</v>
          </cell>
        </row>
      </sheetData>
      <sheetData sheetId="1"/>
      <sheetData sheetId="2"/>
      <sheetData sheetId="3"/>
      <sheetData sheetId="4"/>
      <sheetData sheetId="5"/>
      <sheetData sheetId="6">
        <row r="14">
          <cell r="W14">
            <v>1.0529999999999999</v>
          </cell>
          <cell r="X14">
            <v>0.67700000000000005</v>
          </cell>
          <cell r="Y14">
            <v>0.30599999999999999</v>
          </cell>
          <cell r="Z14">
            <v>0.38400000000000001</v>
          </cell>
          <cell r="AA14">
            <v>6.0999999999999999E-2</v>
          </cell>
          <cell r="AB14">
            <v>2.1000000000000001E-2</v>
          </cell>
          <cell r="AC14">
            <v>9.0999999999999998E-2</v>
          </cell>
          <cell r="AD14">
            <v>0.23899999999999999</v>
          </cell>
          <cell r="AE14">
            <v>0.2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19</v>
          </cell>
          <cell r="X19">
            <v>25</v>
          </cell>
          <cell r="Y19">
            <v>80</v>
          </cell>
          <cell r="Z19">
            <v>98</v>
          </cell>
          <cell r="AA19">
            <v>133</v>
          </cell>
          <cell r="AB19">
            <v>175</v>
          </cell>
          <cell r="AC19">
            <v>163</v>
          </cell>
          <cell r="AD19">
            <v>178</v>
          </cell>
          <cell r="AE19">
            <v>197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62.237000000000002</v>
          </cell>
          <cell r="X26">
            <v>56.512999999999998</v>
          </cell>
          <cell r="Y26">
            <v>90.150999999999996</v>
          </cell>
          <cell r="Z26">
            <v>83.114000000000004</v>
          </cell>
          <cell r="AA26">
            <v>91.938999999999993</v>
          </cell>
          <cell r="AB26">
            <v>97.605000000000004</v>
          </cell>
          <cell r="AC26">
            <v>133.13</v>
          </cell>
          <cell r="AD26">
            <v>126.97499999999999</v>
          </cell>
          <cell r="AE26">
            <v>128.48599999999999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</v>
          </cell>
          <cell r="AE27">
            <v>91.9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1</v>
          </cell>
          <cell r="AD28">
            <v>12</v>
          </cell>
          <cell r="AE28">
            <v>18</v>
          </cell>
        </row>
        <row r="29"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5654.2629999999999</v>
          </cell>
          <cell r="X30">
            <v>5591.6850000000004</v>
          </cell>
          <cell r="Y30">
            <v>5659.2280000000001</v>
          </cell>
          <cell r="Z30">
            <v>5916.3329999999996</v>
          </cell>
          <cell r="AA30">
            <v>6184.9709999999995</v>
          </cell>
          <cell r="AB30">
            <v>6288.5730000000003</v>
          </cell>
          <cell r="AC30">
            <v>6201.1589999999997</v>
          </cell>
          <cell r="AD30">
            <v>6105.39</v>
          </cell>
          <cell r="AE30">
            <v>6074.86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210.41800000000001</v>
          </cell>
          <cell r="X37">
            <v>146.464</v>
          </cell>
          <cell r="Y37">
            <v>196.583</v>
          </cell>
          <cell r="Z37">
            <v>205.38</v>
          </cell>
          <cell r="AA37">
            <v>203.56700000000001</v>
          </cell>
          <cell r="AB37">
            <v>171.577</v>
          </cell>
          <cell r="AC37">
            <v>216.65899999999999</v>
          </cell>
          <cell r="AD37">
            <v>230.387</v>
          </cell>
          <cell r="AE37">
            <v>215.36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0.14199999999999999</v>
          </cell>
          <cell r="AA38">
            <v>0.104</v>
          </cell>
          <cell r="AB38">
            <v>0.104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</sheetData>
      <sheetData sheetId="7">
        <row r="16">
          <cell r="W16">
            <v>861.09500000000003</v>
          </cell>
          <cell r="X16">
            <v>1220.8979999999999</v>
          </cell>
          <cell r="Y16">
            <v>1373.5119999999999</v>
          </cell>
          <cell r="Z16">
            <v>1330.577</v>
          </cell>
          <cell r="AA16">
            <v>1451.511</v>
          </cell>
          <cell r="AB16">
            <v>1424.97</v>
          </cell>
        </row>
        <row r="22">
          <cell r="W22">
            <v>3315.2269999999999</v>
          </cell>
          <cell r="X22">
            <v>3850.1570000000002</v>
          </cell>
          <cell r="Y22">
            <v>4139.1360000000004</v>
          </cell>
          <cell r="Z22">
            <v>3688.5749999999998</v>
          </cell>
          <cell r="AA22">
            <v>4621.0190000000002</v>
          </cell>
          <cell r="AB22">
            <v>5145.8959999999997</v>
          </cell>
        </row>
        <row r="38">
          <cell r="W38">
            <v>1387.2</v>
          </cell>
          <cell r="X38">
            <v>2639.875</v>
          </cell>
          <cell r="Y38">
            <v>4520.21</v>
          </cell>
          <cell r="Z38">
            <v>6200.91</v>
          </cell>
          <cell r="AA38">
            <v>7062.93</v>
          </cell>
          <cell r="AB38">
            <v>6590</v>
          </cell>
        </row>
      </sheetData>
      <sheetData sheetId="8">
        <row r="14">
          <cell r="W14">
            <v>1936.1959999999999</v>
          </cell>
          <cell r="X14">
            <v>2462.864</v>
          </cell>
          <cell r="Y14">
            <v>3152.433</v>
          </cell>
          <cell r="Z14">
            <v>3845.6750000000002</v>
          </cell>
          <cell r="AA14">
            <v>4840.3209999999999</v>
          </cell>
          <cell r="AB14">
            <v>5234.8379999999997</v>
          </cell>
          <cell r="AC14">
            <v>6571.5110000000004</v>
          </cell>
          <cell r="AD14">
            <v>6030.4290000000001</v>
          </cell>
          <cell r="AE14">
            <v>7477.3630000000003</v>
          </cell>
        </row>
        <row r="15">
          <cell r="W15">
            <v>1603</v>
          </cell>
          <cell r="X15">
            <v>1897</v>
          </cell>
          <cell r="Y15">
            <v>2125</v>
          </cell>
          <cell r="Z15">
            <v>2399.1</v>
          </cell>
          <cell r="AA15">
            <v>2960.8</v>
          </cell>
          <cell r="AB15">
            <v>3047.6</v>
          </cell>
          <cell r="AC15">
            <v>3643.3</v>
          </cell>
          <cell r="AD15">
            <v>4053.6</v>
          </cell>
          <cell r="AE15">
            <v>4931.5</v>
          </cell>
        </row>
        <row r="16">
          <cell r="AC16">
            <v>1504.0640000000001</v>
          </cell>
          <cell r="AD16">
            <v>1318.123</v>
          </cell>
          <cell r="AE16">
            <v>1316.9880000000001</v>
          </cell>
        </row>
        <row r="17">
          <cell r="W17">
            <v>114.66500000000001</v>
          </cell>
          <cell r="X17">
            <v>185.47800000000001</v>
          </cell>
          <cell r="Y17">
            <v>231.04</v>
          </cell>
          <cell r="Z17">
            <v>182.85</v>
          </cell>
          <cell r="AA17">
            <v>221.857</v>
          </cell>
          <cell r="AB17">
            <v>226.70099999999999</v>
          </cell>
          <cell r="AC17">
            <v>211.44800000000001</v>
          </cell>
          <cell r="AD17">
            <v>221.04</v>
          </cell>
          <cell r="AE17">
            <v>238.565</v>
          </cell>
        </row>
        <row r="18">
          <cell r="W18">
            <v>397.00299999999999</v>
          </cell>
          <cell r="X18">
            <v>415.81700000000001</v>
          </cell>
          <cell r="Y18">
            <v>480.51900000000001</v>
          </cell>
          <cell r="Z18">
            <v>476.54399999999998</v>
          </cell>
          <cell r="AA18">
            <v>572.61199999999997</v>
          </cell>
          <cell r="AB18">
            <v>496.95699999999999</v>
          </cell>
          <cell r="AC18">
            <v>591.03800000000001</v>
          </cell>
          <cell r="AD18">
            <v>609.33000000000004</v>
          </cell>
          <cell r="AE18">
            <v>700.01400000000001</v>
          </cell>
        </row>
        <row r="19">
          <cell r="W19">
            <v>49281</v>
          </cell>
          <cell r="X19">
            <v>50948</v>
          </cell>
          <cell r="Y19">
            <v>51819</v>
          </cell>
          <cell r="Z19">
            <v>57026</v>
          </cell>
          <cell r="AA19">
            <v>72340</v>
          </cell>
          <cell r="AB19">
            <v>67650</v>
          </cell>
          <cell r="AC19">
            <v>88018</v>
          </cell>
          <cell r="AD19">
            <v>90484</v>
          </cell>
          <cell r="AE19">
            <v>101150</v>
          </cell>
        </row>
        <row r="20">
          <cell r="W20">
            <v>6369.5739999999996</v>
          </cell>
          <cell r="X20">
            <v>6798.1869999999999</v>
          </cell>
          <cell r="Y20">
            <v>6772.18</v>
          </cell>
          <cell r="Z20">
            <v>7913.0749999999998</v>
          </cell>
          <cell r="AA20">
            <v>9300.4060000000009</v>
          </cell>
          <cell r="AB20">
            <v>8131.7030000000004</v>
          </cell>
          <cell r="AC20">
            <v>9600.2279999999992</v>
          </cell>
          <cell r="AD20">
            <v>9271.8150000000005</v>
          </cell>
          <cell r="AE20">
            <v>9952.2639999999992</v>
          </cell>
        </row>
        <row r="21">
          <cell r="W21">
            <v>368.65899999999999</v>
          </cell>
          <cell r="X21">
            <v>433.517</v>
          </cell>
          <cell r="Y21">
            <v>529.03899999999999</v>
          </cell>
          <cell r="Z21">
            <v>603.67999999999995</v>
          </cell>
          <cell r="AA21">
            <v>715</v>
          </cell>
          <cell r="AB21">
            <v>594</v>
          </cell>
          <cell r="AC21">
            <v>723</v>
          </cell>
          <cell r="AD21">
            <v>636</v>
          </cell>
          <cell r="AE21">
            <v>687</v>
          </cell>
        </row>
        <row r="22">
          <cell r="AC22">
            <v>5536.9870000000001</v>
          </cell>
          <cell r="AD22">
            <v>6300.259</v>
          </cell>
          <cell r="AE22">
            <v>7266.3469999999998</v>
          </cell>
        </row>
        <row r="23">
          <cell r="W23">
            <v>42918</v>
          </cell>
          <cell r="X23">
            <v>49472</v>
          </cell>
          <cell r="Y23">
            <v>55646</v>
          </cell>
          <cell r="Z23">
            <v>52013</v>
          </cell>
          <cell r="AA23">
            <v>49325</v>
          </cell>
          <cell r="AB23">
            <v>48905</v>
          </cell>
          <cell r="AC23">
            <v>49127</v>
          </cell>
          <cell r="AD23">
            <v>50896</v>
          </cell>
          <cell r="AE23">
            <v>55647</v>
          </cell>
        </row>
        <row r="25">
          <cell r="W25">
            <v>472.25299999999999</v>
          </cell>
          <cell r="X25">
            <v>484.51</v>
          </cell>
          <cell r="Y25">
            <v>764.03800000000001</v>
          </cell>
          <cell r="Z25">
            <v>1097.52</v>
          </cell>
          <cell r="AA25">
            <v>2311.569</v>
          </cell>
          <cell r="AB25">
            <v>3056</v>
          </cell>
          <cell r="AC25">
            <v>4693.3159999999998</v>
          </cell>
          <cell r="AD25">
            <v>5600.8869999999997</v>
          </cell>
          <cell r="AE25">
            <v>5754.0789999999997</v>
          </cell>
        </row>
        <row r="26">
          <cell r="W26">
            <v>12371.620999999999</v>
          </cell>
          <cell r="X26">
            <v>15178.4</v>
          </cell>
          <cell r="Y26">
            <v>16126.736000000001</v>
          </cell>
          <cell r="Z26">
            <v>17323.778999999999</v>
          </cell>
          <cell r="AA26">
            <v>21420.601999999999</v>
          </cell>
          <cell r="AB26">
            <v>21380.984</v>
          </cell>
          <cell r="AC26">
            <v>24609.437000000002</v>
          </cell>
          <cell r="AD26">
            <v>28598.595000000001</v>
          </cell>
          <cell r="AE26">
            <v>34721.684000000001</v>
          </cell>
        </row>
        <row r="27">
          <cell r="W27">
            <v>201</v>
          </cell>
          <cell r="X27">
            <v>328.74599999999998</v>
          </cell>
          <cell r="Y27">
            <v>517.28700000000003</v>
          </cell>
          <cell r="Z27">
            <v>729.97</v>
          </cell>
          <cell r="AA27">
            <v>796.29499999999996</v>
          </cell>
          <cell r="AB27">
            <v>1014.248</v>
          </cell>
          <cell r="AC27">
            <v>1204</v>
          </cell>
          <cell r="AD27">
            <v>1335.4</v>
          </cell>
          <cell r="AE27">
            <v>1467.3</v>
          </cell>
        </row>
        <row r="28">
          <cell r="W28">
            <v>625.69299999999998</v>
          </cell>
          <cell r="X28">
            <v>769.99199999999996</v>
          </cell>
          <cell r="Y28">
            <v>717.51</v>
          </cell>
          <cell r="Z28">
            <v>656.54</v>
          </cell>
          <cell r="AA28">
            <v>693.32299999999998</v>
          </cell>
          <cell r="AB28">
            <v>683.69200000000001</v>
          </cell>
          <cell r="AC28">
            <v>758</v>
          </cell>
          <cell r="AD28">
            <v>607</v>
          </cell>
          <cell r="AE28">
            <v>729</v>
          </cell>
        </row>
        <row r="30">
          <cell r="W30">
            <v>9848.49</v>
          </cell>
          <cell r="X30">
            <v>13407.127</v>
          </cell>
          <cell r="Y30">
            <v>14896.962</v>
          </cell>
          <cell r="Z30">
            <v>15178.31</v>
          </cell>
          <cell r="AA30">
            <v>14843.882</v>
          </cell>
          <cell r="AB30">
            <v>17688.669999999998</v>
          </cell>
          <cell r="AC30">
            <v>17741.909</v>
          </cell>
          <cell r="AD30">
            <v>17716.434000000001</v>
          </cell>
          <cell r="AE30">
            <v>20202.042000000001</v>
          </cell>
        </row>
        <row r="31">
          <cell r="W31">
            <v>475</v>
          </cell>
          <cell r="X31">
            <v>540</v>
          </cell>
          <cell r="Y31">
            <v>603</v>
          </cell>
          <cell r="Z31">
            <v>639</v>
          </cell>
          <cell r="AA31">
            <v>810</v>
          </cell>
          <cell r="AB31">
            <v>1136</v>
          </cell>
          <cell r="AC31">
            <v>1363.8</v>
          </cell>
          <cell r="AD31">
            <v>1144</v>
          </cell>
          <cell r="AE31">
            <v>1499.4</v>
          </cell>
        </row>
        <row r="32">
          <cell r="W32">
            <v>64.05</v>
          </cell>
          <cell r="X32">
            <v>77.465999999999994</v>
          </cell>
          <cell r="Y32">
            <v>83.027000000000001</v>
          </cell>
          <cell r="Z32">
            <v>79.876000000000005</v>
          </cell>
          <cell r="AA32">
            <v>101.848</v>
          </cell>
          <cell r="AB32">
            <v>101.486</v>
          </cell>
          <cell r="AC32">
            <v>234.82300000000001</v>
          </cell>
          <cell r="AD32">
            <v>254.57499999999999</v>
          </cell>
          <cell r="AE32">
            <v>281.28300000000002</v>
          </cell>
        </row>
        <row r="33">
          <cell r="W33">
            <v>70.894000000000005</v>
          </cell>
          <cell r="X33">
            <v>114.26600000000001</v>
          </cell>
          <cell r="Y33">
            <v>120.05500000000001</v>
          </cell>
          <cell r="Z33">
            <v>139.71199999999999</v>
          </cell>
          <cell r="AA33">
            <v>147.13499999999999</v>
          </cell>
          <cell r="AB33">
            <v>127.889</v>
          </cell>
          <cell r="AC33">
            <v>150</v>
          </cell>
          <cell r="AD33">
            <v>122.038</v>
          </cell>
          <cell r="AE33">
            <v>153.999</v>
          </cell>
        </row>
        <row r="34">
          <cell r="W34">
            <v>0</v>
          </cell>
          <cell r="X34">
            <v>7.4999999999999997E-2</v>
          </cell>
          <cell r="Y34">
            <v>8.5000000000000006E-2</v>
          </cell>
          <cell r="Z34">
            <v>5.8000000000000003E-2</v>
          </cell>
          <cell r="AA34">
            <v>5.8000000000000003E-2</v>
          </cell>
          <cell r="AB34">
            <v>5.8000000000000003E-2</v>
          </cell>
          <cell r="AC34">
            <v>5.8000000000000003E-2</v>
          </cell>
          <cell r="AD34">
            <v>5.8000000000000003E-2</v>
          </cell>
          <cell r="AE34">
            <v>5.8000000000000003E-2</v>
          </cell>
        </row>
        <row r="35">
          <cell r="W35">
            <v>4298.43</v>
          </cell>
          <cell r="X35">
            <v>4192.5720000000001</v>
          </cell>
          <cell r="Y35">
            <v>4856.0609999999997</v>
          </cell>
          <cell r="Z35">
            <v>5048.9399999999996</v>
          </cell>
          <cell r="AA35">
            <v>6419.9639999999999</v>
          </cell>
          <cell r="AB35">
            <v>5901.4759999999997</v>
          </cell>
          <cell r="AC35">
            <v>6869.3</v>
          </cell>
          <cell r="AD35">
            <v>6918.3190000000004</v>
          </cell>
          <cell r="AE35">
            <v>7935.07</v>
          </cell>
        </row>
        <row r="36">
          <cell r="W36">
            <v>3204.5479999999998</v>
          </cell>
          <cell r="X36">
            <v>4746.59</v>
          </cell>
          <cell r="Y36">
            <v>6003.8059999999996</v>
          </cell>
          <cell r="Z36">
            <v>7675.6289999999999</v>
          </cell>
          <cell r="AA36">
            <v>10858.365</v>
          </cell>
          <cell r="AB36">
            <v>12587.59</v>
          </cell>
          <cell r="AC36">
            <v>14909.040999999999</v>
          </cell>
          <cell r="AD36">
            <v>12798.791999999999</v>
          </cell>
          <cell r="AE36">
            <v>15106.759</v>
          </cell>
        </row>
        <row r="37">
          <cell r="W37">
            <v>9161.5889999999999</v>
          </cell>
          <cell r="X37">
            <v>10256.449000000001</v>
          </cell>
          <cell r="Y37">
            <v>12010.089</v>
          </cell>
          <cell r="Z37">
            <v>12107.786</v>
          </cell>
          <cell r="AA37">
            <v>11603.232</v>
          </cell>
          <cell r="AB37">
            <v>12474.096</v>
          </cell>
          <cell r="AC37">
            <v>12247.852999999999</v>
          </cell>
          <cell r="AD37">
            <v>12616.584000000001</v>
          </cell>
          <cell r="AE37">
            <v>13666.949000000001</v>
          </cell>
        </row>
        <row r="38">
          <cell r="AC38">
            <v>7406.7020000000002</v>
          </cell>
          <cell r="AD38">
            <v>6322.2190000000001</v>
          </cell>
          <cell r="AE38">
            <v>6772.8090000000002</v>
          </cell>
        </row>
        <row r="39">
          <cell r="W39">
            <v>5622</v>
          </cell>
          <cell r="X39">
            <v>6707</v>
          </cell>
          <cell r="Y39">
            <v>9374</v>
          </cell>
          <cell r="Z39">
            <v>10566</v>
          </cell>
          <cell r="AA39">
            <v>15608</v>
          </cell>
          <cell r="AB39">
            <v>14871</v>
          </cell>
          <cell r="AC39">
            <v>16939</v>
          </cell>
          <cell r="AD39">
            <v>16073</v>
          </cell>
          <cell r="AE39">
            <v>19241</v>
          </cell>
        </row>
        <row r="40">
          <cell r="W40">
            <v>0</v>
          </cell>
          <cell r="X40">
            <v>0</v>
          </cell>
          <cell r="Y40">
            <v>4.2210000000000001</v>
          </cell>
          <cell r="Z40">
            <v>4.2089999999999996</v>
          </cell>
          <cell r="AA40">
            <v>6.0279999999999996</v>
          </cell>
          <cell r="AB40">
            <v>5.7779999999999996</v>
          </cell>
          <cell r="AC40">
            <v>5.7160000000000002</v>
          </cell>
          <cell r="AD40">
            <v>6.0209999999999999</v>
          </cell>
          <cell r="AE40">
            <v>6.15</v>
          </cell>
        </row>
        <row r="41">
          <cell r="W41">
            <v>5</v>
          </cell>
          <cell r="X41">
            <v>6</v>
          </cell>
          <cell r="Y41">
            <v>6</v>
          </cell>
          <cell r="Z41">
            <v>6</v>
          </cell>
          <cell r="AA41">
            <v>6</v>
          </cell>
          <cell r="AB41">
            <v>6</v>
          </cell>
          <cell r="AC41">
            <v>6</v>
          </cell>
          <cell r="AD41">
            <v>6</v>
          </cell>
          <cell r="AE41">
            <v>6</v>
          </cell>
        </row>
        <row r="42">
          <cell r="W42">
            <v>7768.7439999999997</v>
          </cell>
          <cell r="X42">
            <v>9554.0660000000007</v>
          </cell>
          <cell r="Y42">
            <v>12486.454</v>
          </cell>
          <cell r="Z42">
            <v>13360.262000000001</v>
          </cell>
          <cell r="AA42">
            <v>22851.98</v>
          </cell>
          <cell r="AB42">
            <v>20753.686000000002</v>
          </cell>
          <cell r="AC42">
            <v>28725.214</v>
          </cell>
          <cell r="AD42">
            <v>30219.289000000001</v>
          </cell>
          <cell r="AE42">
            <v>32189.232</v>
          </cell>
        </row>
      </sheetData>
      <sheetData sheetId="9"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709</v>
          </cell>
          <cell r="X15">
            <v>854</v>
          </cell>
          <cell r="Y15">
            <v>1540</v>
          </cell>
          <cell r="Z15">
            <v>2216.1999999999998</v>
          </cell>
          <cell r="AA15">
            <v>2613.1999999999998</v>
          </cell>
          <cell r="AB15">
            <v>2390.1</v>
          </cell>
          <cell r="AC15">
            <v>2870.4</v>
          </cell>
          <cell r="AD15">
            <v>3411.1</v>
          </cell>
          <cell r="AE15">
            <v>4794.1000000000004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577</v>
          </cell>
          <cell r="X19">
            <v>732</v>
          </cell>
          <cell r="Y19">
            <v>918</v>
          </cell>
          <cell r="Z19">
            <v>1471</v>
          </cell>
          <cell r="AA19">
            <v>8284</v>
          </cell>
          <cell r="AB19">
            <v>12274</v>
          </cell>
          <cell r="AC19">
            <v>17675</v>
          </cell>
          <cell r="AD19">
            <v>19467</v>
          </cell>
          <cell r="AE19">
            <v>24744</v>
          </cell>
        </row>
        <row r="20">
          <cell r="W20">
            <v>3404.61</v>
          </cell>
          <cell r="X20">
            <v>3471.7530000000002</v>
          </cell>
          <cell r="Y20">
            <v>4351.0929999999998</v>
          </cell>
          <cell r="Z20">
            <v>5165.4290000000001</v>
          </cell>
          <cell r="AA20">
            <v>4832.6859999999997</v>
          </cell>
          <cell r="AB20">
            <v>4650.0280000000002</v>
          </cell>
          <cell r="AC20">
            <v>5179.7719999999999</v>
          </cell>
          <cell r="AD20">
            <v>4630.1400000000003</v>
          </cell>
          <cell r="AE20">
            <v>6197.5690000000004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5">
          <cell r="W25">
            <v>9.14</v>
          </cell>
          <cell r="X25">
            <v>9.8130000000000006</v>
          </cell>
          <cell r="Y25">
            <v>9.6539999999999999</v>
          </cell>
          <cell r="Z25">
            <v>9.6519999999999992</v>
          </cell>
          <cell r="AA25">
            <v>15.79</v>
          </cell>
          <cell r="AB25">
            <v>12.041</v>
          </cell>
          <cell r="AC25">
            <v>101.876</v>
          </cell>
          <cell r="AD25">
            <v>237.78100000000001</v>
          </cell>
          <cell r="AE25">
            <v>270.66699999999997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801.74099999999999</v>
          </cell>
          <cell r="X35">
            <v>789.25699999999995</v>
          </cell>
          <cell r="Y35">
            <v>771.08600000000001</v>
          </cell>
          <cell r="Z35">
            <v>748.39499999999998</v>
          </cell>
          <cell r="AA35">
            <v>1129.9090000000001</v>
          </cell>
          <cell r="AB35">
            <v>2268.9789999999998</v>
          </cell>
          <cell r="AC35">
            <v>3699.5129999999999</v>
          </cell>
          <cell r="AD35">
            <v>3630.192</v>
          </cell>
          <cell r="AE35">
            <v>3572.857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2.3E-2</v>
          </cell>
          <cell r="X37">
            <v>3.3290000000000002</v>
          </cell>
          <cell r="Y37">
            <v>4.5119999999999996</v>
          </cell>
          <cell r="Z37">
            <v>3.609</v>
          </cell>
          <cell r="AA37">
            <v>4.4059999999999997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485</v>
          </cell>
          <cell r="X39">
            <v>457</v>
          </cell>
          <cell r="Y39">
            <v>468</v>
          </cell>
          <cell r="Z39">
            <v>669</v>
          </cell>
          <cell r="AA39">
            <v>714</v>
          </cell>
          <cell r="AB39">
            <v>608</v>
          </cell>
          <cell r="AC39">
            <v>670</v>
          </cell>
          <cell r="AD39">
            <v>550</v>
          </cell>
          <cell r="AE39">
            <v>606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W42">
            <v>5149.0249999999996</v>
          </cell>
          <cell r="X42">
            <v>7603.1450000000004</v>
          </cell>
          <cell r="Y42">
            <v>11471.641</v>
          </cell>
          <cell r="Z42">
            <v>13402.003000000001</v>
          </cell>
          <cell r="AA42">
            <v>17422.739000000001</v>
          </cell>
          <cell r="AB42">
            <v>16405.736000000001</v>
          </cell>
          <cell r="AC42">
            <v>20915.907999999999</v>
          </cell>
          <cell r="AD42">
            <v>26687.061000000002</v>
          </cell>
          <cell r="AE42">
            <v>32145.611000000001</v>
          </cell>
        </row>
      </sheetData>
      <sheetData sheetId="10"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W23">
            <v>1959</v>
          </cell>
          <cell r="X23">
            <v>3775.0430000000001</v>
          </cell>
          <cell r="Y23">
            <v>4769.7470000000003</v>
          </cell>
          <cell r="Z23">
            <v>5454.8059999999996</v>
          </cell>
          <cell r="AA23">
            <v>5593.2370000000001</v>
          </cell>
          <cell r="AB23">
            <v>5579.2</v>
          </cell>
          <cell r="AC23">
            <v>5883</v>
          </cell>
          <cell r="AD23">
            <v>4867</v>
          </cell>
          <cell r="AE23">
            <v>5683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</sheetData>
      <sheetData sheetId="11">
        <row r="16">
          <cell r="W16">
            <v>100.86199999999999</v>
          </cell>
          <cell r="X16">
            <v>813.86699999999996</v>
          </cell>
          <cell r="Y16">
            <v>1360.8589999999999</v>
          </cell>
          <cell r="Z16">
            <v>1252.4639999999999</v>
          </cell>
          <cell r="AA16">
            <v>1383.2739999999999</v>
          </cell>
          <cell r="AB16">
            <v>1386.2950000000001</v>
          </cell>
          <cell r="AC16">
            <v>1402.9649999999999</v>
          </cell>
          <cell r="AD16">
            <v>1342.7750000000001</v>
          </cell>
          <cell r="AE16">
            <v>1442.4680000000001</v>
          </cell>
        </row>
        <row r="17">
          <cell r="W17">
            <v>11.936999999999999</v>
          </cell>
          <cell r="X17">
            <v>21.545000000000002</v>
          </cell>
          <cell r="Y17">
            <v>47.104999999999997</v>
          </cell>
          <cell r="Z17">
            <v>83.59</v>
          </cell>
          <cell r="AA17">
            <v>126.65900000000001</v>
          </cell>
          <cell r="AB17">
            <v>145.93700000000001</v>
          </cell>
          <cell r="AC17">
            <v>172.01300000000001</v>
          </cell>
          <cell r="AD17">
            <v>199.49299999999999</v>
          </cell>
          <cell r="AE17">
            <v>218.267</v>
          </cell>
        </row>
        <row r="18">
          <cell r="W18">
            <v>2182.018</v>
          </cell>
          <cell r="X18">
            <v>2148.6239999999998</v>
          </cell>
          <cell r="Y18">
            <v>2032.654</v>
          </cell>
          <cell r="Z18">
            <v>2122.8690000000001</v>
          </cell>
          <cell r="AA18">
            <v>2263.846</v>
          </cell>
          <cell r="AB18">
            <v>2131.4549999999999</v>
          </cell>
        </row>
        <row r="19">
          <cell r="W19">
            <v>19599</v>
          </cell>
          <cell r="X19">
            <v>26380</v>
          </cell>
          <cell r="Y19">
            <v>31010</v>
          </cell>
          <cell r="Z19">
            <v>36056</v>
          </cell>
          <cell r="AA19">
            <v>38726</v>
          </cell>
          <cell r="AB19">
            <v>38098</v>
          </cell>
          <cell r="AC19">
            <v>39401</v>
          </cell>
          <cell r="AD19">
            <v>45784</v>
          </cell>
          <cell r="AE19">
            <v>46392</v>
          </cell>
        </row>
        <row r="20">
          <cell r="W20">
            <v>14.94</v>
          </cell>
          <cell r="X20">
            <v>103.861</v>
          </cell>
          <cell r="Y20">
            <v>517.54100000000005</v>
          </cell>
          <cell r="Z20">
            <v>595.51800000000003</v>
          </cell>
          <cell r="AA20">
            <v>604.26199999999994</v>
          </cell>
          <cell r="AB20">
            <v>743.78</v>
          </cell>
          <cell r="AC20">
            <v>751.48500000000001</v>
          </cell>
          <cell r="AD20">
            <v>952.97299999999996</v>
          </cell>
          <cell r="AE20">
            <v>963.26900000000001</v>
          </cell>
        </row>
        <row r="22">
          <cell r="W22">
            <v>610.31100000000004</v>
          </cell>
          <cell r="X22">
            <v>1693.9860000000001</v>
          </cell>
          <cell r="Y22">
            <v>3648.1010000000001</v>
          </cell>
          <cell r="Z22">
            <v>3791.8850000000002</v>
          </cell>
          <cell r="AA22">
            <v>3899.636</v>
          </cell>
          <cell r="AB22">
            <v>3929.7159999999999</v>
          </cell>
        </row>
        <row r="23">
          <cell r="W23">
            <v>7440</v>
          </cell>
          <cell r="X23">
            <v>8192.5810000000001</v>
          </cell>
          <cell r="Y23">
            <v>8326.0969999999998</v>
          </cell>
          <cell r="Z23">
            <v>8217.6370000000006</v>
          </cell>
          <cell r="AA23">
            <v>8266.2170000000006</v>
          </cell>
          <cell r="AB23">
            <v>8063.53</v>
          </cell>
          <cell r="AC23">
            <v>8514</v>
          </cell>
          <cell r="AD23">
            <v>7877</v>
          </cell>
          <cell r="AE23">
            <v>9420</v>
          </cell>
        </row>
        <row r="25">
          <cell r="W25">
            <v>5.3</v>
          </cell>
          <cell r="X25">
            <v>5.7489999999999997</v>
          </cell>
          <cell r="Y25">
            <v>6.452</v>
          </cell>
          <cell r="Z25">
            <v>7.7519999999999998</v>
          </cell>
          <cell r="AA25">
            <v>11.311</v>
          </cell>
          <cell r="AB25">
            <v>22.065999999999999</v>
          </cell>
          <cell r="AC25">
            <v>48.512999999999998</v>
          </cell>
          <cell r="AD25">
            <v>90.224999999999994</v>
          </cell>
          <cell r="AE25">
            <v>147.25</v>
          </cell>
        </row>
        <row r="27">
          <cell r="W27">
            <v>0.13700000000000001</v>
          </cell>
          <cell r="X27">
            <v>2.4039999999999999</v>
          </cell>
          <cell r="Y27">
            <v>11.282999999999999</v>
          </cell>
          <cell r="Z27">
            <v>35.173999999999999</v>
          </cell>
        </row>
        <row r="28">
          <cell r="W28">
            <v>1.444</v>
          </cell>
          <cell r="X28">
            <v>7.9080000000000004</v>
          </cell>
          <cell r="Y28">
            <v>24.62</v>
          </cell>
        </row>
        <row r="29">
          <cell r="W29">
            <v>0.54200000000000004</v>
          </cell>
          <cell r="X29">
            <v>0.64600000000000002</v>
          </cell>
          <cell r="Y29">
            <v>0.69899999999999995</v>
          </cell>
          <cell r="Z29">
            <v>2.4569999999999999</v>
          </cell>
          <cell r="AA29">
            <v>3.4079999999999999</v>
          </cell>
          <cell r="AB29">
            <v>6.16</v>
          </cell>
          <cell r="AC29">
            <v>10.801</v>
          </cell>
          <cell r="AD29">
            <v>16.655999999999999</v>
          </cell>
          <cell r="AE29">
            <v>21.35</v>
          </cell>
        </row>
        <row r="31">
          <cell r="W31">
            <v>0</v>
          </cell>
          <cell r="X31">
            <v>2</v>
          </cell>
          <cell r="Y31">
            <v>45</v>
          </cell>
          <cell r="Z31">
            <v>73</v>
          </cell>
          <cell r="AA31">
            <v>73</v>
          </cell>
          <cell r="AB31">
            <v>66</v>
          </cell>
        </row>
        <row r="32">
          <cell r="W32">
            <v>25.744</v>
          </cell>
          <cell r="X32">
            <v>38.277000000000001</v>
          </cell>
          <cell r="Y32">
            <v>73.738</v>
          </cell>
          <cell r="Z32">
            <v>94.741</v>
          </cell>
          <cell r="AA32">
            <v>103.721</v>
          </cell>
          <cell r="AB32">
            <v>100.288</v>
          </cell>
          <cell r="AC32">
            <v>108.46299999999999</v>
          </cell>
          <cell r="AD32">
            <v>119.72499999999999</v>
          </cell>
          <cell r="AE32">
            <v>130.38499999999999</v>
          </cell>
        </row>
        <row r="34">
          <cell r="W34">
            <v>4.99</v>
          </cell>
          <cell r="X34">
            <v>16.690000000000001</v>
          </cell>
          <cell r="Y34">
            <v>29.47</v>
          </cell>
          <cell r="Z34">
            <v>68.38</v>
          </cell>
          <cell r="AA34">
            <v>94.99</v>
          </cell>
          <cell r="AB34">
            <v>127.88500000000001</v>
          </cell>
        </row>
        <row r="35">
          <cell r="W35">
            <v>104.471</v>
          </cell>
          <cell r="X35">
            <v>190.64400000000001</v>
          </cell>
          <cell r="Y35">
            <v>409.99799999999999</v>
          </cell>
          <cell r="Z35">
            <v>725.16099999999994</v>
          </cell>
          <cell r="AA35">
            <v>1108.519</v>
          </cell>
          <cell r="AB35">
            <v>1601.8109999999999</v>
          </cell>
          <cell r="AC35">
            <v>2207.5830000000001</v>
          </cell>
          <cell r="AD35">
            <v>3709.364</v>
          </cell>
          <cell r="AE35">
            <v>5335.4549999999999</v>
          </cell>
        </row>
        <row r="38">
          <cell r="W38">
            <v>1.427</v>
          </cell>
          <cell r="X38">
            <v>7.9980000000000002</v>
          </cell>
          <cell r="Y38">
            <v>420.16199999999998</v>
          </cell>
          <cell r="Z38">
            <v>1615.991</v>
          </cell>
          <cell r="AA38">
            <v>1982</v>
          </cell>
          <cell r="AB38">
            <v>1819.742</v>
          </cell>
          <cell r="AC38">
            <v>1855.674</v>
          </cell>
        </row>
        <row r="39">
          <cell r="W39">
            <v>11</v>
          </cell>
          <cell r="X39">
            <v>19</v>
          </cell>
          <cell r="Y39">
            <v>35</v>
          </cell>
          <cell r="Z39">
            <v>47</v>
          </cell>
          <cell r="AA39">
            <v>97</v>
          </cell>
          <cell r="AB39">
            <v>143</v>
          </cell>
        </row>
        <row r="40">
          <cell r="W40">
            <v>65.703999999999994</v>
          </cell>
          <cell r="X40">
            <v>162.80600000000001</v>
          </cell>
          <cell r="Y40">
            <v>215.06399999999999</v>
          </cell>
          <cell r="Z40">
            <v>256.81900000000002</v>
          </cell>
          <cell r="AA40">
            <v>274.23200000000003</v>
          </cell>
          <cell r="AB40">
            <v>267.47199999999998</v>
          </cell>
        </row>
        <row r="41">
          <cell r="W41">
            <v>397</v>
          </cell>
          <cell r="X41">
            <v>424</v>
          </cell>
          <cell r="Y41">
            <v>588</v>
          </cell>
          <cell r="Z41">
            <v>597</v>
          </cell>
          <cell r="AA41">
            <v>506</v>
          </cell>
          <cell r="AB41">
            <v>533</v>
          </cell>
          <cell r="AC41">
            <v>506</v>
          </cell>
          <cell r="AD41">
            <v>585</v>
          </cell>
          <cell r="AE41">
            <v>589</v>
          </cell>
        </row>
        <row r="42">
          <cell r="W42">
            <v>243.62299999999999</v>
          </cell>
        </row>
      </sheetData>
      <sheetData sheetId="12">
        <row r="14">
          <cell r="W14">
            <v>168.44800000000001</v>
          </cell>
          <cell r="X14">
            <v>331.15899999999999</v>
          </cell>
          <cell r="Y14">
            <v>610.63199999999995</v>
          </cell>
          <cell r="Z14">
            <v>760.56100000000004</v>
          </cell>
          <cell r="AA14">
            <v>902.29</v>
          </cell>
          <cell r="AB14">
            <v>1056.0930000000001</v>
          </cell>
          <cell r="AC14">
            <v>1230.5609999999999</v>
          </cell>
          <cell r="AD14">
            <v>1411.7919999999999</v>
          </cell>
          <cell r="AE14">
            <v>1651.3510000000001</v>
          </cell>
        </row>
        <row r="15">
          <cell r="W15">
            <v>629</v>
          </cell>
          <cell r="X15">
            <v>1259</v>
          </cell>
          <cell r="Y15">
            <v>1586</v>
          </cell>
          <cell r="Z15">
            <v>1748.8</v>
          </cell>
          <cell r="AA15">
            <v>1859.1</v>
          </cell>
          <cell r="AB15">
            <v>1919.7</v>
          </cell>
          <cell r="AC15">
            <v>2099</v>
          </cell>
          <cell r="AD15">
            <v>2527.1999999999998</v>
          </cell>
          <cell r="AE15">
            <v>2668.7</v>
          </cell>
        </row>
        <row r="18">
          <cell r="AC18">
            <v>153.06700000000001</v>
          </cell>
          <cell r="AD18">
            <v>180.91900000000001</v>
          </cell>
          <cell r="AE18">
            <v>183.94499999999999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5.53</v>
          </cell>
          <cell r="AC21">
            <v>7.0330000000000004</v>
          </cell>
          <cell r="AD21">
            <v>9.85</v>
          </cell>
          <cell r="AE21">
            <v>30.8</v>
          </cell>
        </row>
        <row r="22">
          <cell r="AC22">
            <v>624.71100000000001</v>
          </cell>
          <cell r="AD22">
            <v>593.39</v>
          </cell>
          <cell r="AE22">
            <v>627.74</v>
          </cell>
        </row>
        <row r="26">
          <cell r="W26">
            <v>664.50900000000001</v>
          </cell>
          <cell r="X26">
            <v>800.19299999999998</v>
          </cell>
          <cell r="Y26">
            <v>904.83900000000006</v>
          </cell>
          <cell r="Z26">
            <v>1051.049</v>
          </cell>
          <cell r="AA26">
            <v>1136.5820000000001</v>
          </cell>
          <cell r="AB26">
            <v>1216.896</v>
          </cell>
          <cell r="AC26">
            <v>1291.5170000000001</v>
          </cell>
          <cell r="AD26">
            <v>1465.2059999999999</v>
          </cell>
          <cell r="AE26">
            <v>1555.4680000000001</v>
          </cell>
        </row>
        <row r="27">
          <cell r="AA27">
            <v>9.9649999999999999</v>
          </cell>
          <cell r="AB27">
            <v>10.07</v>
          </cell>
          <cell r="AC27">
            <v>10.9</v>
          </cell>
          <cell r="AD27">
            <v>10.3</v>
          </cell>
          <cell r="AE27">
            <v>10.8</v>
          </cell>
        </row>
        <row r="28">
          <cell r="Z28">
            <v>37</v>
          </cell>
          <cell r="AA28">
            <v>73</v>
          </cell>
          <cell r="AB28">
            <v>109</v>
          </cell>
          <cell r="AC28">
            <v>162</v>
          </cell>
          <cell r="AD28">
            <v>236</v>
          </cell>
          <cell r="AE28">
            <v>379</v>
          </cell>
        </row>
        <row r="30">
          <cell r="W30">
            <v>1671.529</v>
          </cell>
          <cell r="X30">
            <v>2489.319</v>
          </cell>
          <cell r="Y30">
            <v>3429.9560000000001</v>
          </cell>
          <cell r="Z30">
            <v>3737.6170000000002</v>
          </cell>
          <cell r="AA30">
            <v>4035.9520000000002</v>
          </cell>
          <cell r="AB30">
            <v>4110.7950000000001</v>
          </cell>
          <cell r="AC30">
            <v>4588.567</v>
          </cell>
          <cell r="AD30">
            <v>4442.2830000000004</v>
          </cell>
          <cell r="AE30">
            <v>4761.3059999999996</v>
          </cell>
        </row>
        <row r="31">
          <cell r="AC31">
            <v>2</v>
          </cell>
          <cell r="AD31">
            <v>6.7</v>
          </cell>
          <cell r="AE31">
            <v>2.7</v>
          </cell>
        </row>
        <row r="33">
          <cell r="W33">
            <v>0</v>
          </cell>
          <cell r="X33">
            <v>0.01</v>
          </cell>
          <cell r="Y33">
            <v>6.7000000000000004E-2</v>
          </cell>
          <cell r="Z33">
            <v>9.9000000000000005E-2</v>
          </cell>
          <cell r="AA33">
            <v>0.23499999999999999</v>
          </cell>
          <cell r="AB33">
            <v>0.38200000000000001</v>
          </cell>
          <cell r="AC33">
            <v>0.44</v>
          </cell>
          <cell r="AD33">
            <v>1.2729999999999999</v>
          </cell>
          <cell r="AE33">
            <v>3.137</v>
          </cell>
        </row>
        <row r="34">
          <cell r="AC34">
            <v>99.667000000000002</v>
          </cell>
          <cell r="AD34">
            <v>111.798</v>
          </cell>
          <cell r="AE34">
            <v>120.664</v>
          </cell>
        </row>
        <row r="36">
          <cell r="W36">
            <v>0</v>
          </cell>
          <cell r="X36">
            <v>8.9999999999999993E-3</v>
          </cell>
          <cell r="Y36">
            <v>2.4E-2</v>
          </cell>
          <cell r="Z36">
            <v>1.091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9.2059999999999995</v>
          </cell>
          <cell r="X37">
            <v>16.829000000000001</v>
          </cell>
          <cell r="Y37">
            <v>23.199000000000002</v>
          </cell>
          <cell r="Z37">
            <v>28.146000000000001</v>
          </cell>
          <cell r="AA37">
            <v>33.235999999999997</v>
          </cell>
          <cell r="AB37">
            <v>36.204000000000001</v>
          </cell>
          <cell r="AC37">
            <v>43.15</v>
          </cell>
          <cell r="AD37">
            <v>33.277999999999999</v>
          </cell>
          <cell r="AE37">
            <v>38.533999999999999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C39">
            <v>99</v>
          </cell>
          <cell r="AD39">
            <v>180</v>
          </cell>
          <cell r="AE39">
            <v>330</v>
          </cell>
        </row>
        <row r="40">
          <cell r="AC40">
            <v>11.688000000000001</v>
          </cell>
          <cell r="AD40">
            <v>11.036</v>
          </cell>
          <cell r="AE40">
            <v>11.33</v>
          </cell>
        </row>
        <row r="42">
          <cell r="X42">
            <v>730.42600000000004</v>
          </cell>
          <cell r="Y42">
            <v>880.56600000000003</v>
          </cell>
          <cell r="Z42">
            <v>1232.9449999999999</v>
          </cell>
          <cell r="AA42">
            <v>2071.5410000000002</v>
          </cell>
          <cell r="AB42">
            <v>2075.1990000000001</v>
          </cell>
          <cell r="AC42">
            <v>2172.0320000000002</v>
          </cell>
          <cell r="AD42">
            <v>2415.808</v>
          </cell>
          <cell r="AE42">
            <v>2502.9749999999999</v>
          </cell>
        </row>
      </sheetData>
      <sheetData sheetId="13">
        <row r="14">
          <cell r="W14">
            <v>1.0880000000000001</v>
          </cell>
          <cell r="X14">
            <v>1.383</v>
          </cell>
          <cell r="Y14">
            <v>2.8119999999999998</v>
          </cell>
          <cell r="Z14">
            <v>3.202</v>
          </cell>
          <cell r="AA14">
            <v>6.0149999999999997</v>
          </cell>
          <cell r="AB14">
            <v>6.8250000000000002</v>
          </cell>
          <cell r="AC14">
            <v>6.0270000000000001</v>
          </cell>
          <cell r="AD14">
            <v>6.891</v>
          </cell>
          <cell r="AE14">
            <v>7.7110000000000003</v>
          </cell>
        </row>
        <row r="15">
          <cell r="W15">
            <v>429</v>
          </cell>
          <cell r="X15">
            <v>718</v>
          </cell>
          <cell r="Y15">
            <v>848</v>
          </cell>
          <cell r="Z15">
            <v>914.8</v>
          </cell>
          <cell r="AA15">
            <v>969.1</v>
          </cell>
          <cell r="AB15">
            <v>954.7</v>
          </cell>
          <cell r="AC15">
            <v>989.7</v>
          </cell>
          <cell r="AD15">
            <v>1125</v>
          </cell>
          <cell r="AE15">
            <v>1237.4000000000001</v>
          </cell>
        </row>
        <row r="18">
          <cell r="AC18">
            <v>605.59</v>
          </cell>
          <cell r="AD18">
            <v>649.38900000000001</v>
          </cell>
          <cell r="AE18">
            <v>642.16300000000001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4.1470000000000002</v>
          </cell>
          <cell r="AC21">
            <v>7.4589999999999996</v>
          </cell>
          <cell r="AD21">
            <v>20.952000000000002</v>
          </cell>
          <cell r="AE21">
            <v>42.7</v>
          </cell>
        </row>
        <row r="22">
          <cell r="AC22">
            <v>2317.0819999999999</v>
          </cell>
          <cell r="AD22">
            <v>2187.9079999999999</v>
          </cell>
          <cell r="AE22">
            <v>2309.98</v>
          </cell>
        </row>
        <row r="26">
          <cell r="W26">
            <v>1020.365</v>
          </cell>
          <cell r="X26">
            <v>1923.13</v>
          </cell>
          <cell r="Y26">
            <v>2226.5610000000001</v>
          </cell>
          <cell r="Z26">
            <v>2529.8629999999998</v>
          </cell>
          <cell r="AA26">
            <v>2821.4969999999998</v>
          </cell>
          <cell r="AB26">
            <v>2997.3229999999999</v>
          </cell>
          <cell r="AC26">
            <v>3246.42</v>
          </cell>
          <cell r="AD26">
            <v>3625.9430000000002</v>
          </cell>
          <cell r="AE26">
            <v>4030.8870000000002</v>
          </cell>
        </row>
        <row r="27">
          <cell r="AA27">
            <v>47.298999999999999</v>
          </cell>
          <cell r="AB27">
            <v>55.470999999999997</v>
          </cell>
          <cell r="AC27">
            <v>67.8</v>
          </cell>
          <cell r="AD27">
            <v>64.599999999999994</v>
          </cell>
          <cell r="AE27">
            <v>72.3</v>
          </cell>
        </row>
        <row r="28">
          <cell r="Z28">
            <v>30</v>
          </cell>
          <cell r="AA28">
            <v>67</v>
          </cell>
          <cell r="AB28">
            <v>102</v>
          </cell>
          <cell r="AC28">
            <v>148</v>
          </cell>
          <cell r="AD28">
            <v>330</v>
          </cell>
          <cell r="AE28">
            <v>889</v>
          </cell>
        </row>
        <row r="30">
          <cell r="W30">
            <v>6495.9080000000004</v>
          </cell>
          <cell r="X30">
            <v>11605.049000000001</v>
          </cell>
          <cell r="Y30">
            <v>12774.382</v>
          </cell>
          <cell r="Z30">
            <v>13057.482</v>
          </cell>
          <cell r="AA30">
            <v>13348.663</v>
          </cell>
          <cell r="AB30">
            <v>12804.986999999999</v>
          </cell>
          <cell r="AC30">
            <v>13991.991</v>
          </cell>
          <cell r="AD30">
            <v>12922.572</v>
          </cell>
          <cell r="AE30">
            <v>13412.911</v>
          </cell>
        </row>
        <row r="31">
          <cell r="AC31">
            <v>54</v>
          </cell>
          <cell r="AD31">
            <v>63.4</v>
          </cell>
          <cell r="AE31">
            <v>62.2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C34">
            <v>56.828000000000003</v>
          </cell>
          <cell r="AD34">
            <v>71.302999999999997</v>
          </cell>
          <cell r="AE34">
            <v>85.463999999999999</v>
          </cell>
        </row>
        <row r="36">
          <cell r="W36">
            <v>6.6000000000000003E-2</v>
          </cell>
          <cell r="X36">
            <v>0.14699999999999999</v>
          </cell>
          <cell r="Y36">
            <v>0.54</v>
          </cell>
          <cell r="Z36">
            <v>3.206</v>
          </cell>
          <cell r="AA36">
            <v>33.280999999999999</v>
          </cell>
          <cell r="AB36">
            <v>87.588999999999999</v>
          </cell>
          <cell r="AC36">
            <v>132.203</v>
          </cell>
          <cell r="AD36">
            <v>251.35599999999999</v>
          </cell>
          <cell r="AE36">
            <v>641.07899999999995</v>
          </cell>
        </row>
        <row r="37">
          <cell r="W37">
            <v>69.304000000000002</v>
          </cell>
          <cell r="X37">
            <v>129.57</v>
          </cell>
          <cell r="Y37">
            <v>178.48099999999999</v>
          </cell>
          <cell r="Z37">
            <v>217.96299999999999</v>
          </cell>
          <cell r="AA37">
            <v>259.39</v>
          </cell>
          <cell r="AB37">
            <v>287.238</v>
          </cell>
          <cell r="AC37">
            <v>340.25599999999997</v>
          </cell>
          <cell r="AD37">
            <v>321.06099999999998</v>
          </cell>
          <cell r="AE37">
            <v>460.09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C39">
            <v>114</v>
          </cell>
          <cell r="AD39">
            <v>195</v>
          </cell>
          <cell r="AE39">
            <v>316</v>
          </cell>
        </row>
        <row r="40">
          <cell r="AC40">
            <v>272.17899999999997</v>
          </cell>
          <cell r="AD40">
            <v>243.92500000000001</v>
          </cell>
          <cell r="AE40">
            <v>291.709</v>
          </cell>
        </row>
        <row r="42">
          <cell r="X42">
            <v>232.78</v>
          </cell>
          <cell r="Y42">
            <v>390.95600000000002</v>
          </cell>
          <cell r="Z42">
            <v>535.23800000000006</v>
          </cell>
          <cell r="AA42">
            <v>734.97400000000005</v>
          </cell>
          <cell r="AB42">
            <v>797.11699999999996</v>
          </cell>
          <cell r="AC42">
            <v>850.89499999999998</v>
          </cell>
          <cell r="AD42">
            <v>951.36099999999999</v>
          </cell>
          <cell r="AE42">
            <v>989.048</v>
          </cell>
        </row>
      </sheetData>
      <sheetData sheetId="14">
        <row r="14">
          <cell r="W14">
            <v>0.34699999999999998</v>
          </cell>
          <cell r="X14">
            <v>0.55000000000000004</v>
          </cell>
          <cell r="Y14">
            <v>7.34</v>
          </cell>
          <cell r="Z14">
            <v>15.994</v>
          </cell>
          <cell r="AA14">
            <v>23.257999999999999</v>
          </cell>
          <cell r="AB14">
            <v>26.611000000000001</v>
          </cell>
          <cell r="AC14">
            <v>25.42</v>
          </cell>
          <cell r="AD14">
            <v>29.251999999999999</v>
          </cell>
          <cell r="AE14">
            <v>35.334000000000003</v>
          </cell>
        </row>
        <row r="15">
          <cell r="W15">
            <v>111</v>
          </cell>
          <cell r="X15">
            <v>171</v>
          </cell>
          <cell r="Y15">
            <v>210</v>
          </cell>
          <cell r="Z15">
            <v>222.5</v>
          </cell>
          <cell r="AA15">
            <v>228.1</v>
          </cell>
          <cell r="AB15">
            <v>220.8</v>
          </cell>
          <cell r="AC15">
            <v>218.9</v>
          </cell>
          <cell r="AD15">
            <v>250.7</v>
          </cell>
          <cell r="AE15">
            <v>340.9</v>
          </cell>
        </row>
        <row r="18">
          <cell r="AC18">
            <v>1434.71</v>
          </cell>
          <cell r="AD18">
            <v>1528.5730000000001</v>
          </cell>
          <cell r="AE18">
            <v>1485.4659999999999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C22">
            <v>1049.684</v>
          </cell>
          <cell r="AD22">
            <v>1009.354</v>
          </cell>
          <cell r="AE22">
            <v>1490.79</v>
          </cell>
        </row>
        <row r="26">
          <cell r="W26">
            <v>648.93100000000004</v>
          </cell>
          <cell r="X26">
            <v>1704.6130000000001</v>
          </cell>
          <cell r="Y26">
            <v>2062.1970000000001</v>
          </cell>
          <cell r="Z26">
            <v>2810.6590000000001</v>
          </cell>
          <cell r="AA26">
            <v>3795.6579999999999</v>
          </cell>
          <cell r="AB26">
            <v>4445.5469999999996</v>
          </cell>
          <cell r="AC26">
            <v>5048.3789999999999</v>
          </cell>
          <cell r="AD26">
            <v>5774.1509999999998</v>
          </cell>
          <cell r="AE26">
            <v>6597.92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</v>
          </cell>
          <cell r="AB28">
            <v>33</v>
          </cell>
          <cell r="AC28">
            <v>39</v>
          </cell>
          <cell r="AD28">
            <v>63</v>
          </cell>
          <cell r="AE28">
            <v>229</v>
          </cell>
        </row>
        <row r="30">
          <cell r="W30">
            <v>2628.2860000000001</v>
          </cell>
          <cell r="X30">
            <v>4767.3639999999996</v>
          </cell>
          <cell r="Y30">
            <v>5384.2839999999997</v>
          </cell>
          <cell r="Z30">
            <v>5511.2659999999996</v>
          </cell>
          <cell r="AA30">
            <v>5557.5770000000002</v>
          </cell>
          <cell r="AB30">
            <v>5188.4769999999999</v>
          </cell>
          <cell r="AC30">
            <v>5797.1530000000002</v>
          </cell>
          <cell r="AD30">
            <v>5288.9830000000002</v>
          </cell>
          <cell r="AE30">
            <v>5514.683</v>
          </cell>
        </row>
        <row r="31">
          <cell r="AC31">
            <v>9</v>
          </cell>
          <cell r="AD31">
            <v>10</v>
          </cell>
          <cell r="AE31">
            <v>9.5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C34">
            <v>5.766</v>
          </cell>
          <cell r="AD34">
            <v>5.7169999999999996</v>
          </cell>
          <cell r="AE34">
            <v>5.4720000000000004</v>
          </cell>
        </row>
        <row r="36">
          <cell r="W36">
            <v>0.109</v>
          </cell>
          <cell r="X36">
            <v>0.98499999999999999</v>
          </cell>
          <cell r="Y36">
            <v>0.91800000000000004</v>
          </cell>
          <cell r="Z36">
            <v>2.5939999999999999</v>
          </cell>
          <cell r="AA36">
            <v>23.359000000000002</v>
          </cell>
          <cell r="AB36">
            <v>36.286000000000001</v>
          </cell>
          <cell r="AC36">
            <v>33.26</v>
          </cell>
          <cell r="AD36">
            <v>49.131999999999998</v>
          </cell>
          <cell r="AE36">
            <v>69.593999999999994</v>
          </cell>
        </row>
        <row r="37">
          <cell r="W37">
            <v>198.29900000000001</v>
          </cell>
          <cell r="X37">
            <v>243.126</v>
          </cell>
          <cell r="Y37">
            <v>274.33999999999997</v>
          </cell>
          <cell r="Z37">
            <v>378.08699999999999</v>
          </cell>
          <cell r="AA37">
            <v>499.97699999999998</v>
          </cell>
          <cell r="AB37">
            <v>526.17899999999997</v>
          </cell>
          <cell r="AC37">
            <v>563.48599999999999</v>
          </cell>
          <cell r="AD37">
            <v>564.32100000000003</v>
          </cell>
          <cell r="AE37">
            <v>753.89099999999996</v>
          </cell>
        </row>
        <row r="38">
          <cell r="AD38">
            <v>1771.027</v>
          </cell>
          <cell r="AE38">
            <v>1777.615</v>
          </cell>
        </row>
        <row r="39">
          <cell r="AC39">
            <v>7</v>
          </cell>
          <cell r="AD39">
            <v>16</v>
          </cell>
          <cell r="AE39">
            <v>18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2">
          <cell r="X42">
            <v>390.54399999999998</v>
          </cell>
          <cell r="Y42">
            <v>738.63300000000004</v>
          </cell>
          <cell r="Z42">
            <v>2285.9079999999999</v>
          </cell>
          <cell r="AA42">
            <v>4726.3490000000002</v>
          </cell>
          <cell r="AB42">
            <v>7522.79</v>
          </cell>
          <cell r="AC42">
            <v>8434.3410000000003</v>
          </cell>
          <cell r="AD42">
            <v>9368.3410000000003</v>
          </cell>
          <cell r="AE42">
            <v>9426.0470000000005</v>
          </cell>
        </row>
      </sheetData>
      <sheetData sheetId="15">
        <row r="14">
          <cell r="W14">
            <v>4.1870000000000003</v>
          </cell>
          <cell r="X14">
            <v>4.391</v>
          </cell>
          <cell r="Y14">
            <v>5.19</v>
          </cell>
          <cell r="Z14">
            <v>5.4889999999999999</v>
          </cell>
          <cell r="AA14">
            <v>5.5350000000000001</v>
          </cell>
          <cell r="AB14">
            <v>6.4870000000000001</v>
          </cell>
          <cell r="AC14">
            <v>6.9630000000000001</v>
          </cell>
          <cell r="AD14">
            <v>7.1970000000000001</v>
          </cell>
          <cell r="AE14">
            <v>7.6970000000000001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8">
          <cell r="AC18">
            <v>0</v>
          </cell>
          <cell r="AD18">
            <v>0</v>
          </cell>
          <cell r="AE18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C22">
            <v>0</v>
          </cell>
          <cell r="AD22">
            <v>0</v>
          </cell>
          <cell r="AE22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25.861000000000001</v>
          </cell>
          <cell r="AE26">
            <v>40.909999999999997</v>
          </cell>
        </row>
        <row r="27"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C31">
            <v>3</v>
          </cell>
          <cell r="AD31">
            <v>6.5</v>
          </cell>
          <cell r="AE31">
            <v>16.7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C34">
            <v>0</v>
          </cell>
          <cell r="AD34">
            <v>0</v>
          </cell>
          <cell r="AE34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3.12</v>
          </cell>
          <cell r="X37">
            <v>3.12</v>
          </cell>
          <cell r="Y37">
            <v>3.12</v>
          </cell>
          <cell r="Z37">
            <v>3.12</v>
          </cell>
          <cell r="AA37">
            <v>3.552</v>
          </cell>
          <cell r="AB37">
            <v>20.981999999999999</v>
          </cell>
          <cell r="AC37">
            <v>44.654000000000003</v>
          </cell>
          <cell r="AD37">
            <v>87.236999999999995</v>
          </cell>
          <cell r="AE37">
            <v>89.736999999999995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C39">
            <v>10</v>
          </cell>
          <cell r="AD39">
            <v>16</v>
          </cell>
          <cell r="AE39">
            <v>15</v>
          </cell>
        </row>
        <row r="40">
          <cell r="AC40">
            <v>0</v>
          </cell>
          <cell r="AD40">
            <v>0</v>
          </cell>
          <cell r="AE40">
            <v>0</v>
          </cell>
        </row>
        <row r="42"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</sheetData>
      <sheetData sheetId="16">
        <row r="14"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20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W26">
            <v>477.27800000000002</v>
          </cell>
          <cell r="X26">
            <v>457.98599999999999</v>
          </cell>
          <cell r="Y26">
            <v>413.572</v>
          </cell>
          <cell r="Z26">
            <v>480.50700000000001</v>
          </cell>
          <cell r="AA26">
            <v>487.41800000000001</v>
          </cell>
          <cell r="AB26">
            <v>500.51600000000002</v>
          </cell>
          <cell r="AC26">
            <v>521.70600000000002</v>
          </cell>
          <cell r="AD26">
            <v>479.93</v>
          </cell>
          <cell r="AE26">
            <v>478.964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W37">
            <v>0</v>
          </cell>
          <cell r="X37">
            <v>3.0000000000000001E-3</v>
          </cell>
          <cell r="Y37">
            <v>2E-3</v>
          </cell>
          <cell r="Z37">
            <v>2.5999999999999999E-2</v>
          </cell>
          <cell r="AA37">
            <v>2.7E-2</v>
          </cell>
          <cell r="AB37">
            <v>4.4999999999999998E-2</v>
          </cell>
          <cell r="AC37">
            <v>6.0000000000000001E-3</v>
          </cell>
          <cell r="AD37">
            <v>0</v>
          </cell>
          <cell r="AE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W42">
            <v>0.94</v>
          </cell>
          <cell r="X42">
            <v>4.2030000000000003</v>
          </cell>
          <cell r="Y42">
            <v>4.7560000000000002</v>
          </cell>
          <cell r="Z42">
            <v>2.2210000000000001</v>
          </cell>
          <cell r="AA42">
            <v>1.9990000000000001</v>
          </cell>
          <cell r="AB42">
            <v>8.9999999999999993E-3</v>
          </cell>
          <cell r="AC42">
            <v>4.194</v>
          </cell>
          <cell r="AD42">
            <v>9.298</v>
          </cell>
          <cell r="AE42">
            <v>13.991</v>
          </cell>
        </row>
      </sheetData>
      <sheetData sheetId="17"/>
      <sheetData sheetId="18"/>
      <sheetData sheetId="19"/>
      <sheetData sheetId="20"/>
      <sheetData sheetId="2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1"/>
    </sheetNames>
    <sheetDataSet>
      <sheetData sheetId="0">
        <row r="5">
          <cell r="G5">
            <v>0.45</v>
          </cell>
        </row>
        <row r="10">
          <cell r="G10">
            <v>0.47</v>
          </cell>
        </row>
        <row r="15">
          <cell r="G15">
            <v>0.48</v>
          </cell>
        </row>
        <row r="20">
          <cell r="G20">
            <v>0.5</v>
          </cell>
        </row>
        <row r="25">
          <cell r="G25">
            <v>0.5</v>
          </cell>
        </row>
        <row r="30">
          <cell r="G30">
            <v>0.51</v>
          </cell>
        </row>
        <row r="35">
          <cell r="G35">
            <v>0.52</v>
          </cell>
        </row>
        <row r="40">
          <cell r="G40">
            <v>0.53</v>
          </cell>
        </row>
        <row r="226">
          <cell r="G226">
            <v>0.44</v>
          </cell>
        </row>
        <row r="241">
          <cell r="G241">
            <v>0.45</v>
          </cell>
        </row>
        <row r="256">
          <cell r="G256">
            <v>0.48</v>
          </cell>
        </row>
        <row r="271">
          <cell r="G271">
            <v>0.48</v>
          </cell>
        </row>
        <row r="286">
          <cell r="G286">
            <v>0.49</v>
          </cell>
        </row>
        <row r="301">
          <cell r="G301">
            <v>0.49</v>
          </cell>
        </row>
        <row r="316">
          <cell r="G316">
            <v>0.49</v>
          </cell>
        </row>
        <row r="331">
          <cell r="G331">
            <v>0.49</v>
          </cell>
        </row>
        <row r="479">
          <cell r="G479">
            <v>0.2</v>
          </cell>
        </row>
        <row r="484">
          <cell r="G484">
            <v>0.2</v>
          </cell>
        </row>
        <row r="489">
          <cell r="G489">
            <v>0.2</v>
          </cell>
        </row>
        <row r="494">
          <cell r="G494">
            <v>0.2</v>
          </cell>
        </row>
        <row r="499">
          <cell r="G499">
            <v>0.2</v>
          </cell>
        </row>
        <row r="504">
          <cell r="G504">
            <v>0.2</v>
          </cell>
        </row>
        <row r="509">
          <cell r="G509">
            <v>0.2</v>
          </cell>
        </row>
        <row r="514">
          <cell r="G514">
            <v>0.2</v>
          </cell>
        </row>
        <row r="715">
          <cell r="G715">
            <v>0.37</v>
          </cell>
        </row>
        <row r="725">
          <cell r="G725">
            <v>0.37</v>
          </cell>
        </row>
        <row r="735">
          <cell r="G735">
            <v>0.37</v>
          </cell>
        </row>
        <row r="745">
          <cell r="G745">
            <v>0.37</v>
          </cell>
        </row>
        <row r="755">
          <cell r="G755">
            <v>0.37</v>
          </cell>
        </row>
        <row r="765">
          <cell r="G765">
            <v>0.37</v>
          </cell>
        </row>
        <row r="775">
          <cell r="G775">
            <v>0.37</v>
          </cell>
        </row>
        <row r="785">
          <cell r="G785">
            <v>0.37</v>
          </cell>
        </row>
        <row r="972">
          <cell r="G972">
            <v>0.95</v>
          </cell>
        </row>
        <row r="982">
          <cell r="G982">
            <v>0.95</v>
          </cell>
        </row>
        <row r="992">
          <cell r="G992">
            <v>0.95</v>
          </cell>
        </row>
        <row r="1002">
          <cell r="G1002">
            <v>0.95</v>
          </cell>
        </row>
        <row r="1012">
          <cell r="G1012">
            <v>0.95</v>
          </cell>
        </row>
        <row r="1022">
          <cell r="G1022">
            <v>0.95</v>
          </cell>
        </row>
        <row r="1032">
          <cell r="G1032">
            <v>0.95</v>
          </cell>
        </row>
        <row r="1042">
          <cell r="G1042">
            <v>0.95</v>
          </cell>
        </row>
        <row r="1102">
          <cell r="G1102">
            <v>0.5</v>
          </cell>
        </row>
        <row r="1105">
          <cell r="G1105">
            <v>0.5</v>
          </cell>
        </row>
        <row r="1107">
          <cell r="G1107">
            <v>0.5</v>
          </cell>
        </row>
        <row r="1109">
          <cell r="G1109">
            <v>0.5</v>
          </cell>
        </row>
        <row r="1111">
          <cell r="G1111">
            <v>0.5</v>
          </cell>
        </row>
        <row r="1113">
          <cell r="G1113">
            <v>0.5</v>
          </cell>
        </row>
        <row r="1115">
          <cell r="G1115">
            <v>0.5</v>
          </cell>
        </row>
        <row r="1117">
          <cell r="G1117">
            <v>0.5</v>
          </cell>
        </row>
        <row r="1135">
          <cell r="G1135">
            <v>0.85</v>
          </cell>
        </row>
        <row r="1140">
          <cell r="G1140">
            <v>0.85</v>
          </cell>
        </row>
        <row r="1145">
          <cell r="G1145">
            <v>0.85</v>
          </cell>
        </row>
        <row r="1150">
          <cell r="G1150">
            <v>0.85</v>
          </cell>
        </row>
        <row r="1155">
          <cell r="G1155">
            <v>0.85</v>
          </cell>
        </row>
        <row r="1160">
          <cell r="G1160">
            <v>0.85</v>
          </cell>
        </row>
        <row r="1165">
          <cell r="G1165">
            <v>0.85</v>
          </cell>
        </row>
        <row r="1170">
          <cell r="G1170">
            <v>0.85</v>
          </cell>
        </row>
        <row r="1194">
          <cell r="G1194">
            <v>0.8</v>
          </cell>
        </row>
        <row r="1199">
          <cell r="G1199">
            <v>0.8</v>
          </cell>
        </row>
        <row r="1204">
          <cell r="G1204">
            <v>0.8</v>
          </cell>
        </row>
        <row r="1214">
          <cell r="G1214">
            <v>0.8</v>
          </cell>
        </row>
        <row r="1224">
          <cell r="G1224">
            <v>0.8</v>
          </cell>
        </row>
        <row r="1234">
          <cell r="G1234">
            <v>0.8</v>
          </cell>
        </row>
        <row r="1244">
          <cell r="G1244">
            <v>0.8</v>
          </cell>
        </row>
        <row r="1254">
          <cell r="G1254">
            <v>0.8</v>
          </cell>
        </row>
        <row r="1346">
          <cell r="G1346">
            <v>0.8</v>
          </cell>
        </row>
        <row r="1351">
          <cell r="G1351">
            <v>0.8</v>
          </cell>
        </row>
        <row r="1356">
          <cell r="G1356">
            <v>0.8</v>
          </cell>
        </row>
        <row r="1366">
          <cell r="G1366">
            <v>0.8</v>
          </cell>
        </row>
        <row r="1376">
          <cell r="G1376">
            <v>0.8</v>
          </cell>
        </row>
        <row r="1386">
          <cell r="G1386">
            <v>0.8</v>
          </cell>
        </row>
        <row r="1396">
          <cell r="G1396">
            <v>0.8</v>
          </cell>
        </row>
        <row r="1406">
          <cell r="G1406">
            <v>0.8</v>
          </cell>
        </row>
        <row r="1416">
          <cell r="G1416">
            <v>0.8</v>
          </cell>
        </row>
        <row r="1421">
          <cell r="G1421">
            <v>0.8</v>
          </cell>
        </row>
        <row r="1426">
          <cell r="G1426">
            <v>0.8</v>
          </cell>
        </row>
        <row r="1441">
          <cell r="G1441">
            <v>0.8</v>
          </cell>
        </row>
        <row r="1456">
          <cell r="G1456">
            <v>0.8</v>
          </cell>
        </row>
        <row r="1471">
          <cell r="G1471">
            <v>0.8</v>
          </cell>
        </row>
        <row r="1486">
          <cell r="G1486">
            <v>0.8</v>
          </cell>
        </row>
        <row r="1501">
          <cell r="G1501">
            <v>0.8</v>
          </cell>
        </row>
        <row r="1508">
          <cell r="G1508">
            <v>0.9</v>
          </cell>
        </row>
        <row r="1513">
          <cell r="G1513">
            <v>0.9</v>
          </cell>
        </row>
        <row r="1518">
          <cell r="G1518">
            <v>0.9</v>
          </cell>
        </row>
        <row r="1523">
          <cell r="G1523">
            <v>0.9</v>
          </cell>
        </row>
        <row r="1528">
          <cell r="G1528">
            <v>0.9</v>
          </cell>
        </row>
        <row r="1533">
          <cell r="G1533">
            <v>0.9</v>
          </cell>
        </row>
        <row r="1538">
          <cell r="G1538">
            <v>0.9</v>
          </cell>
        </row>
        <row r="1543">
          <cell r="G1543">
            <v>0.9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ion"/>
      <sheetName val="generation_EXIOBASE"/>
      <sheetName val="capacity"/>
      <sheetName val="capacity_EXIOBASE"/>
      <sheetName val="CUF"/>
    </sheetNames>
    <sheetDataSet>
      <sheetData sheetId="0"/>
      <sheetData sheetId="1">
        <row r="2">
          <cell r="D2">
            <v>4193.8964184914348</v>
          </cell>
          <cell r="E2">
            <v>4939.5315773277198</v>
          </cell>
          <cell r="F2">
            <v>3318.8755322349039</v>
          </cell>
          <cell r="G2">
            <v>3289.8340032908191</v>
          </cell>
          <cell r="H2">
            <v>89.655202153400481</v>
          </cell>
          <cell r="I2">
            <v>82.428328573959632</v>
          </cell>
          <cell r="J2">
            <v>30.141512620885322</v>
          </cell>
          <cell r="K2">
            <v>29.541836407857023</v>
          </cell>
        </row>
        <row r="3">
          <cell r="D3">
            <v>6773.8910056218829</v>
          </cell>
          <cell r="E3">
            <v>14077.57812488504</v>
          </cell>
          <cell r="F3">
            <v>13564.969168724887</v>
          </cell>
          <cell r="G3">
            <v>14589.336481603716</v>
          </cell>
          <cell r="H3">
            <v>19402.596273071718</v>
          </cell>
          <cell r="I3">
            <v>19936.60459715785</v>
          </cell>
          <cell r="J3">
            <v>19782.744635283325</v>
          </cell>
          <cell r="K3">
            <v>17463.781654999108</v>
          </cell>
        </row>
        <row r="4"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D5">
            <v>41009.203623529931</v>
          </cell>
          <cell r="E5">
            <v>43215.718268567092</v>
          </cell>
          <cell r="F5">
            <v>44533.43175356451</v>
          </cell>
          <cell r="G5">
            <v>44552.608736309267</v>
          </cell>
          <cell r="H5">
            <v>44951.017724301368</v>
          </cell>
          <cell r="I5">
            <v>45094.919404554028</v>
          </cell>
          <cell r="J5">
            <v>45104.727320443519</v>
          </cell>
          <cell r="K5">
            <v>45775.892729917468</v>
          </cell>
        </row>
        <row r="6">
          <cell r="D6">
            <v>3958.2121963833001</v>
          </cell>
          <cell r="E6">
            <v>4442.6211016639008</v>
          </cell>
          <cell r="F6">
            <v>7230.6466035179046</v>
          </cell>
          <cell r="G6">
            <v>10049.776431663948</v>
          </cell>
          <cell r="H6">
            <v>10161.064662056429</v>
          </cell>
          <cell r="I6">
            <v>10914.539340113541</v>
          </cell>
          <cell r="J6">
            <v>13598.267722197805</v>
          </cell>
          <cell r="K6">
            <v>15410.272947258763</v>
          </cell>
        </row>
        <row r="7">
          <cell r="D7">
            <v>208.07635323304697</v>
          </cell>
          <cell r="E7">
            <v>215.40096285487647</v>
          </cell>
          <cell r="F7">
            <v>77.029533325009453</v>
          </cell>
          <cell r="G7">
            <v>67.41465042608138</v>
          </cell>
          <cell r="H7">
            <v>63.660709629165254</v>
          </cell>
          <cell r="I7">
            <v>0.29369499232960367</v>
          </cell>
          <cell r="J7">
            <v>0.29369499232960367</v>
          </cell>
          <cell r="K7">
            <v>0</v>
          </cell>
        </row>
        <row r="8">
          <cell r="D8">
            <v>2591.5291228024653</v>
          </cell>
          <cell r="E8">
            <v>3543.9075675797167</v>
          </cell>
          <cell r="F8">
            <v>3982.999202559894</v>
          </cell>
          <cell r="G8">
            <v>4060.2141588221502</v>
          </cell>
          <cell r="H8">
            <v>3580.5438463436549</v>
          </cell>
          <cell r="I8">
            <v>6204.8177155615995</v>
          </cell>
          <cell r="J8">
            <v>6646.1773876076577</v>
          </cell>
          <cell r="K8">
            <v>6823.8505731282048</v>
          </cell>
        </row>
        <row r="9">
          <cell r="D9">
            <v>871.44937575079939</v>
          </cell>
          <cell r="E9">
            <v>1174.4849698447065</v>
          </cell>
          <cell r="F9">
            <v>3124.5830488884508</v>
          </cell>
          <cell r="G9">
            <v>3312.1848429675997</v>
          </cell>
          <cell r="H9">
            <v>3413.7661591192768</v>
          </cell>
          <cell r="I9">
            <v>3502.2701924624889</v>
          </cell>
          <cell r="J9">
            <v>3889.8220602433589</v>
          </cell>
          <cell r="K9">
            <v>5059.8204301921651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D12">
            <v>11.388000000000147</v>
          </cell>
          <cell r="E12">
            <v>11.388000000000147</v>
          </cell>
          <cell r="F12">
            <v>11.38799999999992</v>
          </cell>
          <cell r="G12">
            <v>11.38799999999992</v>
          </cell>
          <cell r="H12">
            <v>11.387999999999465</v>
          </cell>
          <cell r="I12">
            <v>11.38799999999992</v>
          </cell>
          <cell r="J12">
            <v>11.388000000000375</v>
          </cell>
          <cell r="K12">
            <v>11.38799999999992</v>
          </cell>
        </row>
        <row r="13">
          <cell r="D13">
            <v>2974.5284851687406</v>
          </cell>
          <cell r="E13">
            <v>195.1143615570474</v>
          </cell>
          <cell r="F13">
            <v>295.66001058197674</v>
          </cell>
          <cell r="G13">
            <v>41.738304192445163</v>
          </cell>
          <cell r="H13">
            <v>23.742048358819449</v>
          </cell>
          <cell r="I13">
            <v>23.742048358819449</v>
          </cell>
          <cell r="J13">
            <v>0</v>
          </cell>
          <cell r="K13">
            <v>0</v>
          </cell>
        </row>
        <row r="14">
          <cell r="D14">
            <v>23812.499016720965</v>
          </cell>
          <cell r="E14">
            <v>17992.659589270814</v>
          </cell>
          <cell r="F14">
            <v>38530.908759601407</v>
          </cell>
          <cell r="G14">
            <v>42794.366882266098</v>
          </cell>
          <cell r="H14">
            <v>47024.298094713442</v>
          </cell>
          <cell r="I14">
            <v>53287.008360625819</v>
          </cell>
          <cell r="J14">
            <v>56838.274797954109</v>
          </cell>
          <cell r="K14">
            <v>57667.630573164119</v>
          </cell>
        </row>
        <row r="15">
          <cell r="D15">
            <v>28180.147338810923</v>
          </cell>
          <cell r="E15">
            <v>35207.408987499555</v>
          </cell>
          <cell r="F15">
            <v>5071.4029888595187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D16">
            <v>365.41392762372766</v>
          </cell>
          <cell r="E16">
            <v>368.03649612671904</v>
          </cell>
          <cell r="F16">
            <v>371.42166404301111</v>
          </cell>
          <cell r="G16">
            <v>570.70626861697531</v>
          </cell>
          <cell r="H16">
            <v>579.67135499251708</v>
          </cell>
          <cell r="I16">
            <v>590.19432667164119</v>
          </cell>
          <cell r="J16">
            <v>607.49184287092351</v>
          </cell>
          <cell r="K16">
            <v>623.90824839290622</v>
          </cell>
        </row>
        <row r="17">
          <cell r="D17">
            <v>5009.0253104586745</v>
          </cell>
          <cell r="E17">
            <v>11997.959858625667</v>
          </cell>
          <cell r="F17">
            <v>16325.449646887097</v>
          </cell>
          <cell r="G17">
            <v>19266.277934834234</v>
          </cell>
          <cell r="H17">
            <v>20133.554577144587</v>
          </cell>
          <cell r="I17">
            <v>22359.48587881522</v>
          </cell>
          <cell r="J17">
            <v>24162.663278360022</v>
          </cell>
          <cell r="K17">
            <v>27497.744875269371</v>
          </cell>
        </row>
        <row r="18">
          <cell r="D18">
            <v>96.095012407692423</v>
          </cell>
          <cell r="E18">
            <v>673.81278123806078</v>
          </cell>
          <cell r="F18">
            <v>694.37434782442131</v>
          </cell>
          <cell r="G18">
            <v>709.4952690194375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D19">
            <v>5913.9739080354284</v>
          </cell>
          <cell r="E19">
            <v>3246.4995208426503</v>
          </cell>
          <cell r="F19">
            <v>3924.7815735033341</v>
          </cell>
          <cell r="G19">
            <v>4917.054444549457</v>
          </cell>
          <cell r="H19">
            <v>4093.3448273555387</v>
          </cell>
          <cell r="I19">
            <v>5654.9868534657753</v>
          </cell>
          <cell r="J19">
            <v>6693.7385284036282</v>
          </cell>
          <cell r="K19">
            <v>7233.0228772492455</v>
          </cell>
        </row>
        <row r="20">
          <cell r="D20">
            <v>3376.454400000001</v>
          </cell>
          <cell r="E20">
            <v>4012.8754852635393</v>
          </cell>
          <cell r="F20">
            <v>4012.8754852635393</v>
          </cell>
          <cell r="G20">
            <v>4012.9336197437533</v>
          </cell>
          <cell r="H20">
            <v>4043.9010802860876</v>
          </cell>
          <cell r="I20">
            <v>4135.2903844240436</v>
          </cell>
          <cell r="J20">
            <v>4157.4791163929067</v>
          </cell>
          <cell r="K20">
            <v>5146.1265968665502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D23">
            <v>-4.5474735088646412E-13</v>
          </cell>
          <cell r="E23">
            <v>0</v>
          </cell>
          <cell r="F23">
            <v>0</v>
          </cell>
          <cell r="G23">
            <v>0</v>
          </cell>
          <cell r="H23">
            <v>-4.5474735088646412E-13</v>
          </cell>
          <cell r="I23">
            <v>49.031338744302047</v>
          </cell>
          <cell r="J23">
            <v>49.031338744302047</v>
          </cell>
          <cell r="K23">
            <v>49.031338744302047</v>
          </cell>
        </row>
        <row r="24">
          <cell r="D24">
            <v>23317.161110752757</v>
          </cell>
          <cell r="E24">
            <v>22689.60895117675</v>
          </cell>
          <cell r="F24">
            <v>18563.281443529075</v>
          </cell>
          <cell r="G24">
            <v>17456.072154556867</v>
          </cell>
          <cell r="H24">
            <v>15855.795194997176</v>
          </cell>
          <cell r="I24">
            <v>13555.101444155234</v>
          </cell>
          <cell r="J24">
            <v>8180.0225384294654</v>
          </cell>
          <cell r="K24">
            <v>11972.152148075893</v>
          </cell>
        </row>
        <row r="25">
          <cell r="D25">
            <v>3034.884994457941</v>
          </cell>
          <cell r="E25">
            <v>3873.3673689217271</v>
          </cell>
          <cell r="F25">
            <v>4408.4145098617028</v>
          </cell>
          <cell r="G25">
            <v>4119.887416898614</v>
          </cell>
          <cell r="H25">
            <v>8521.1064019545029</v>
          </cell>
          <cell r="I25">
            <v>8243.3444515029769</v>
          </cell>
          <cell r="J25">
            <v>6758.0631238095148</v>
          </cell>
          <cell r="K25">
            <v>5229.7941068331756</v>
          </cell>
        </row>
        <row r="26">
          <cell r="D26">
            <v>15661.825086032688</v>
          </cell>
          <cell r="E26">
            <v>15326.336296115911</v>
          </cell>
          <cell r="F26">
            <v>15326.336296115911</v>
          </cell>
          <cell r="G26">
            <v>15326.336296115916</v>
          </cell>
          <cell r="H26">
            <v>15326.336296115922</v>
          </cell>
          <cell r="I26">
            <v>15326.336296115922</v>
          </cell>
          <cell r="J26">
            <v>20147.835269271389</v>
          </cell>
          <cell r="K26">
            <v>20147.835269271389</v>
          </cell>
        </row>
        <row r="27">
          <cell r="D27">
            <v>4061.1240513015728</v>
          </cell>
          <cell r="E27">
            <v>4330.9099465661775</v>
          </cell>
          <cell r="F27">
            <v>4234.8324388049468</v>
          </cell>
          <cell r="G27">
            <v>4218.2970882045393</v>
          </cell>
          <cell r="H27">
            <v>4219.9992650729982</v>
          </cell>
          <cell r="I27">
            <v>4222.675507625826</v>
          </cell>
          <cell r="J27">
            <v>4222.7927237389658</v>
          </cell>
          <cell r="K27">
            <v>4226.9899913198051</v>
          </cell>
        </row>
        <row r="28">
          <cell r="D28">
            <v>1144.1673954759112</v>
          </cell>
          <cell r="E28">
            <v>1182.6132579253633</v>
          </cell>
          <cell r="F28">
            <v>5050.3075834525735</v>
          </cell>
          <cell r="G28">
            <v>5588.8429577481083</v>
          </cell>
          <cell r="H28">
            <v>5667.1098669856383</v>
          </cell>
          <cell r="I28">
            <v>5920.7565031910826</v>
          </cell>
          <cell r="J28">
            <v>7307.2793013482005</v>
          </cell>
          <cell r="K28">
            <v>7517.8060625744311</v>
          </cell>
        </row>
        <row r="29">
          <cell r="D29">
            <v>440.30054738376498</v>
          </cell>
          <cell r="E29">
            <v>70.153084616368503</v>
          </cell>
          <cell r="F29">
            <v>63.329081003543102</v>
          </cell>
          <cell r="G29">
            <v>0</v>
          </cell>
          <cell r="H29">
            <v>62.367870457733765</v>
          </cell>
          <cell r="I29">
            <v>0</v>
          </cell>
          <cell r="J29">
            <v>0.11850614869862452</v>
          </cell>
          <cell r="K29">
            <v>0.20687969715039042</v>
          </cell>
        </row>
        <row r="30">
          <cell r="D30">
            <v>54.465952419250122</v>
          </cell>
          <cell r="E30">
            <v>163.9330858050713</v>
          </cell>
          <cell r="F30">
            <v>463.15204511639979</v>
          </cell>
          <cell r="G30">
            <v>454.58390479496495</v>
          </cell>
          <cell r="H30">
            <v>1062.7862135120645</v>
          </cell>
          <cell r="I30">
            <v>1786.7955798537125</v>
          </cell>
          <cell r="J30">
            <v>1985.3459705448404</v>
          </cell>
          <cell r="K30">
            <v>2084.7949717488887</v>
          </cell>
        </row>
        <row r="31">
          <cell r="D31">
            <v>1128.6244109800596</v>
          </cell>
          <cell r="E31">
            <v>1152.1346690256964</v>
          </cell>
          <cell r="F31">
            <v>1828.6714388349537</v>
          </cell>
          <cell r="G31">
            <v>3322.960439258256</v>
          </cell>
          <cell r="H31">
            <v>3636.4479029009008</v>
          </cell>
          <cell r="I31">
            <v>4547.7861821947199</v>
          </cell>
          <cell r="J31">
            <v>4673.731856577223</v>
          </cell>
          <cell r="K31">
            <v>5569.616068572077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D36">
            <v>0</v>
          </cell>
          <cell r="E36">
            <v>3439.8561081431021</v>
          </cell>
          <cell r="F36">
            <v>4066.4977215358826</v>
          </cell>
          <cell r="G36">
            <v>3856.105053493533</v>
          </cell>
          <cell r="H36">
            <v>4238.4705855755465</v>
          </cell>
          <cell r="I36">
            <v>4462.5526557264611</v>
          </cell>
          <cell r="J36">
            <v>4456.5364379503217</v>
          </cell>
          <cell r="K36">
            <v>4244.7730922610699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D39">
            <v>247.58687072390944</v>
          </cell>
          <cell r="E39">
            <v>421.8698523266097</v>
          </cell>
          <cell r="F39">
            <v>421.8698523266097</v>
          </cell>
          <cell r="G39">
            <v>463.48068102392028</v>
          </cell>
          <cell r="H39">
            <v>463.48068102392028</v>
          </cell>
          <cell r="I39">
            <v>477.78112303120554</v>
          </cell>
          <cell r="J39">
            <v>493.71350978805748</v>
          </cell>
          <cell r="K39">
            <v>915.09182413895417</v>
          </cell>
        </row>
        <row r="40">
          <cell r="D40">
            <v>4086.276102743197</v>
          </cell>
          <cell r="E40">
            <v>423.4272033259947</v>
          </cell>
          <cell r="F40">
            <v>22.366693389962784</v>
          </cell>
          <cell r="G40">
            <v>22.978141427953233</v>
          </cell>
          <cell r="H40">
            <v>23.980764997101549</v>
          </cell>
          <cell r="I40">
            <v>24.410249484886204</v>
          </cell>
          <cell r="J40">
            <v>24.561973616032386</v>
          </cell>
          <cell r="K40">
            <v>24.677134162088588</v>
          </cell>
        </row>
        <row r="41">
          <cell r="D41">
            <v>44.507670904396527</v>
          </cell>
          <cell r="E41">
            <v>59.045242480396972</v>
          </cell>
          <cell r="F41">
            <v>106.05979848313079</v>
          </cell>
          <cell r="G41">
            <v>171.80350911739311</v>
          </cell>
          <cell r="H41">
            <v>151.08866688731811</v>
          </cell>
          <cell r="I41">
            <v>173.6640126442262</v>
          </cell>
          <cell r="J41">
            <v>208.0219998766371</v>
          </cell>
          <cell r="K41">
            <v>226.41410272843788</v>
          </cell>
        </row>
        <row r="42">
          <cell r="D42">
            <v>194.69256748335533</v>
          </cell>
          <cell r="E42">
            <v>576.33568533570644</v>
          </cell>
          <cell r="F42">
            <v>664.12504515456146</v>
          </cell>
          <cell r="G42">
            <v>978.67090538428693</v>
          </cell>
          <cell r="H42">
            <v>979.05176164936893</v>
          </cell>
          <cell r="I42">
            <v>1094.2098884843831</v>
          </cell>
          <cell r="J42">
            <v>1659.8473923621932</v>
          </cell>
          <cell r="K42">
            <v>1856.2273555720526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D45">
            <v>0</v>
          </cell>
          <cell r="E45">
            <v>0</v>
          </cell>
          <cell r="F45">
            <v>1.1368683772161603E-13</v>
          </cell>
          <cell r="G45">
            <v>1.1368683772161603E-13</v>
          </cell>
          <cell r="H45">
            <v>2.2737367544323206E-13</v>
          </cell>
          <cell r="I45">
            <v>0</v>
          </cell>
          <cell r="J45">
            <v>0</v>
          </cell>
          <cell r="K45">
            <v>0</v>
          </cell>
        </row>
        <row r="46">
          <cell r="D46">
            <v>41094.969599013049</v>
          </cell>
          <cell r="E46">
            <v>41990.173731825409</v>
          </cell>
          <cell r="F46">
            <v>40671.975039907338</v>
          </cell>
          <cell r="G46">
            <v>38739.174130388841</v>
          </cell>
          <cell r="H46">
            <v>28715.715558550772</v>
          </cell>
          <cell r="I46">
            <v>14514.068695864</v>
          </cell>
          <cell r="J46">
            <v>6972.4387052993288</v>
          </cell>
          <cell r="K46">
            <v>17947.895034991045</v>
          </cell>
        </row>
        <row r="47">
          <cell r="D47">
            <v>5853.3809864617451</v>
          </cell>
          <cell r="E47">
            <v>3590.9682007132342</v>
          </cell>
          <cell r="F47">
            <v>6676.9102155686924</v>
          </cell>
          <cell r="G47">
            <v>10047.008024818573</v>
          </cell>
          <cell r="H47">
            <v>12143.039309850024</v>
          </cell>
          <cell r="I47">
            <v>15189.311532216991</v>
          </cell>
          <cell r="J47">
            <v>16583.353851932759</v>
          </cell>
          <cell r="K47">
            <v>11839.610055081434</v>
          </cell>
        </row>
        <row r="48">
          <cell r="D48">
            <v>27596.363554668773</v>
          </cell>
          <cell r="E48">
            <v>27596.363554668766</v>
          </cell>
          <cell r="F48">
            <v>27595.775894917613</v>
          </cell>
          <cell r="G48">
            <v>27593.943594366065</v>
          </cell>
          <cell r="H48">
            <v>37667.861229001763</v>
          </cell>
          <cell r="I48">
            <v>47741.778863637461</v>
          </cell>
          <cell r="J48">
            <v>54556.139639634413</v>
          </cell>
          <cell r="K48">
            <v>54466.884080552816</v>
          </cell>
        </row>
        <row r="49">
          <cell r="D49">
            <v>2421.4270483448272</v>
          </cell>
          <cell r="E49">
            <v>2540.5136495969523</v>
          </cell>
          <cell r="F49">
            <v>2471.4330318000693</v>
          </cell>
          <cell r="G49">
            <v>2560.7615752226989</v>
          </cell>
          <cell r="H49">
            <v>2715.9355653788848</v>
          </cell>
          <cell r="I49">
            <v>2940.5883881532509</v>
          </cell>
          <cell r="J49">
            <v>3453.207182349317</v>
          </cell>
          <cell r="K49">
            <v>3877.1930576369673</v>
          </cell>
        </row>
        <row r="50">
          <cell r="D50">
            <v>508.20861052509065</v>
          </cell>
          <cell r="E50">
            <v>759.38878870921076</v>
          </cell>
          <cell r="F50">
            <v>824.17003274774652</v>
          </cell>
          <cell r="G50">
            <v>877.58651466305992</v>
          </cell>
          <cell r="H50">
            <v>911.62484126249433</v>
          </cell>
          <cell r="I50">
            <v>991.28160789136427</v>
          </cell>
          <cell r="J50">
            <v>1664.4699838702968</v>
          </cell>
          <cell r="K50">
            <v>1782.2530087803602</v>
          </cell>
        </row>
        <row r="51">
          <cell r="D51">
            <v>231.48151548915365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D52">
            <v>2214.2649828379508</v>
          </cell>
          <cell r="E52">
            <v>1096.9598578946611</v>
          </cell>
          <cell r="F52">
            <v>2781.4161105963826</v>
          </cell>
          <cell r="G52">
            <v>3668.7506570981373</v>
          </cell>
          <cell r="H52">
            <v>4533.4518610225296</v>
          </cell>
          <cell r="I52">
            <v>6602.3700653599662</v>
          </cell>
          <cell r="J52">
            <v>8250.9568240069075</v>
          </cell>
          <cell r="K52">
            <v>7608.2774943476525</v>
          </cell>
        </row>
        <row r="53">
          <cell r="D53">
            <v>2148.8715528715857</v>
          </cell>
          <cell r="E53">
            <v>2213.8404679292275</v>
          </cell>
          <cell r="F53">
            <v>2254.2178768836961</v>
          </cell>
          <cell r="G53">
            <v>2276.2429372698271</v>
          </cell>
          <cell r="H53">
            <v>2351.7274996266897</v>
          </cell>
          <cell r="I53">
            <v>2394.6145139868358</v>
          </cell>
          <cell r="J53">
            <v>2421.8945008092769</v>
          </cell>
          <cell r="K53">
            <v>2966.628571550179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D56">
            <v>0</v>
          </cell>
          <cell r="E56">
            <v>2.0896657572193362</v>
          </cell>
          <cell r="F56">
            <v>2.0896657572193362</v>
          </cell>
          <cell r="G56">
            <v>2.0896657572193362</v>
          </cell>
          <cell r="H56">
            <v>2.0896657572193362</v>
          </cell>
          <cell r="I56">
            <v>2.0896657572188815</v>
          </cell>
          <cell r="J56">
            <v>2.0896657572193362</v>
          </cell>
          <cell r="K56">
            <v>2.0896657572193362</v>
          </cell>
        </row>
        <row r="57">
          <cell r="D57">
            <v>272894.90182842425</v>
          </cell>
          <cell r="E57">
            <v>273819.94652970426</v>
          </cell>
          <cell r="F57">
            <v>267176.18036108743</v>
          </cell>
          <cell r="G57">
            <v>231938.84803359254</v>
          </cell>
          <cell r="H57">
            <v>182946.66010443147</v>
          </cell>
          <cell r="I57">
            <v>160405.5616276412</v>
          </cell>
          <cell r="J57">
            <v>114515.83792969644</v>
          </cell>
          <cell r="K57">
            <v>136854.40070972565</v>
          </cell>
        </row>
        <row r="58">
          <cell r="D58">
            <v>92807.723337183299</v>
          </cell>
          <cell r="E58">
            <v>74716.593978035293</v>
          </cell>
          <cell r="F58">
            <v>102227.87033354175</v>
          </cell>
          <cell r="G58">
            <v>108810.33293945923</v>
          </cell>
          <cell r="H58">
            <v>150109.98108222155</v>
          </cell>
          <cell r="I58">
            <v>154615.82306672444</v>
          </cell>
          <cell r="J58">
            <v>152777.89601358926</v>
          </cell>
          <cell r="K58">
            <v>124671.20181372584</v>
          </cell>
        </row>
        <row r="59">
          <cell r="D59">
            <v>96915.889928257791</v>
          </cell>
          <cell r="E59">
            <v>34469.117375593021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D60">
            <v>22380.600073404945</v>
          </cell>
          <cell r="E60">
            <v>22504.708338409368</v>
          </cell>
          <cell r="F60">
            <v>23007.947075712113</v>
          </cell>
          <cell r="G60">
            <v>23819.686404963701</v>
          </cell>
          <cell r="H60">
            <v>25746.079915050799</v>
          </cell>
          <cell r="I60">
            <v>27375.095532500382</v>
          </cell>
          <cell r="J60">
            <v>29371.569897385609</v>
          </cell>
          <cell r="K60">
            <v>30665.145320736043</v>
          </cell>
        </row>
        <row r="61">
          <cell r="D61">
            <v>66153.320470397492</v>
          </cell>
          <cell r="E61">
            <v>109449.74380581376</v>
          </cell>
          <cell r="F61">
            <v>113228.66367316683</v>
          </cell>
          <cell r="G61">
            <v>128324.17416110658</v>
          </cell>
          <cell r="H61">
            <v>130056.89598903217</v>
          </cell>
          <cell r="I61">
            <v>139033.44725702109</v>
          </cell>
          <cell r="J61">
            <v>179224.62628509541</v>
          </cell>
          <cell r="K61">
            <v>195659.04594176609</v>
          </cell>
        </row>
        <row r="62">
          <cell r="D62">
            <v>1078.869814479232</v>
          </cell>
          <cell r="E62">
            <v>941.08521130463373</v>
          </cell>
          <cell r="F62">
            <v>1997.4666099261749</v>
          </cell>
          <cell r="G62">
            <v>3056.1603480066192</v>
          </cell>
          <cell r="H62">
            <v>3356.9465201070111</v>
          </cell>
          <cell r="I62">
            <v>3620.5877530863422</v>
          </cell>
          <cell r="J62">
            <v>3536.0774859586181</v>
          </cell>
          <cell r="K62">
            <v>552.36317860097006</v>
          </cell>
        </row>
        <row r="63">
          <cell r="D63">
            <v>58714.632148678073</v>
          </cell>
          <cell r="E63">
            <v>33884.396520401482</v>
          </cell>
          <cell r="F63">
            <v>43429.409695041817</v>
          </cell>
          <cell r="G63">
            <v>53399.95502000799</v>
          </cell>
          <cell r="H63">
            <v>57464.285754116761</v>
          </cell>
          <cell r="I63">
            <v>67808.481030889059</v>
          </cell>
          <cell r="J63">
            <v>73975.461366106814</v>
          </cell>
          <cell r="K63">
            <v>74800.909672725247</v>
          </cell>
        </row>
        <row r="64">
          <cell r="D64">
            <v>34611.594899224168</v>
          </cell>
          <cell r="E64">
            <v>48465.362989065034</v>
          </cell>
          <cell r="F64">
            <v>51777.497313538319</v>
          </cell>
          <cell r="G64">
            <v>60513.39097546423</v>
          </cell>
          <cell r="H64">
            <v>60978.532916030585</v>
          </cell>
          <cell r="I64">
            <v>63857.101641731759</v>
          </cell>
          <cell r="J64">
            <v>68812.76528635608</v>
          </cell>
          <cell r="K64">
            <v>83043.860283039437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D67">
            <v>136.65600000000268</v>
          </cell>
          <cell r="E67">
            <v>969.47333184156741</v>
          </cell>
          <cell r="F67">
            <v>969.47333184158197</v>
          </cell>
          <cell r="G67">
            <v>969.47333184157469</v>
          </cell>
          <cell r="H67">
            <v>969.47333184158197</v>
          </cell>
          <cell r="I67">
            <v>969.47333184158924</v>
          </cell>
          <cell r="J67">
            <v>969.47333184158197</v>
          </cell>
          <cell r="K67">
            <v>969.47333184158197</v>
          </cell>
        </row>
        <row r="68">
          <cell r="D68">
            <v>6439.7707480673398</v>
          </cell>
          <cell r="E68">
            <v>5417.1419477286272</v>
          </cell>
          <cell r="F68">
            <v>3263.3479762412417</v>
          </cell>
          <cell r="G68">
            <v>3144.1295350416094</v>
          </cell>
          <cell r="H68">
            <v>3838.1553296326219</v>
          </cell>
          <cell r="I68">
            <v>1688.2777421525377</v>
          </cell>
          <cell r="J68">
            <v>196.17234852682111</v>
          </cell>
          <cell r="K68">
            <v>127.17754121786999</v>
          </cell>
        </row>
        <row r="69">
          <cell r="D69">
            <v>4589.0111827167912</v>
          </cell>
          <cell r="E69">
            <v>751.68369957129005</v>
          </cell>
          <cell r="F69">
            <v>1407.4366574338337</v>
          </cell>
          <cell r="G69">
            <v>3346.1144604984784</v>
          </cell>
          <cell r="H69">
            <v>3591.5094583541509</v>
          </cell>
          <cell r="I69">
            <v>6490.1522665300135</v>
          </cell>
          <cell r="J69">
            <v>8507.1515124375783</v>
          </cell>
          <cell r="K69">
            <v>8405.9034759644637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D71">
            <v>21.36363636363637</v>
          </cell>
          <cell r="E71">
            <v>21.36363636363637</v>
          </cell>
          <cell r="F71">
            <v>21.36363636363637</v>
          </cell>
          <cell r="G71">
            <v>23.737373737373744</v>
          </cell>
          <cell r="H71">
            <v>23.737373737373744</v>
          </cell>
          <cell r="I71">
            <v>23.737373737373741</v>
          </cell>
          <cell r="J71">
            <v>23.737373737373741</v>
          </cell>
          <cell r="K71">
            <v>23.941239638914062</v>
          </cell>
        </row>
        <row r="72">
          <cell r="D72">
            <v>11708.845696796436</v>
          </cell>
          <cell r="E72">
            <v>15318.380057158236</v>
          </cell>
          <cell r="F72">
            <v>17360.16223100806</v>
          </cell>
          <cell r="G72">
            <v>19644.635124330583</v>
          </cell>
          <cell r="H72">
            <v>20437.865000049838</v>
          </cell>
          <cell r="I72">
            <v>21313.443735487694</v>
          </cell>
          <cell r="J72">
            <v>21836.808369301671</v>
          </cell>
          <cell r="K72">
            <v>24847.432174281224</v>
          </cell>
        </row>
        <row r="73">
          <cell r="D73">
            <v>213.91814378803386</v>
          </cell>
          <cell r="E73">
            <v>0</v>
          </cell>
          <cell r="F73">
            <v>41.711702189563972</v>
          </cell>
          <cell r="G73">
            <v>41.266099112384488</v>
          </cell>
          <cell r="H73">
            <v>39.185044818717493</v>
          </cell>
          <cell r="I73">
            <v>68.663995959342515</v>
          </cell>
          <cell r="J73">
            <v>171.18571261434147</v>
          </cell>
          <cell r="K73">
            <v>113.61511512884788</v>
          </cell>
        </row>
        <row r="74">
          <cell r="D74">
            <v>3222.6955361749706</v>
          </cell>
          <cell r="E74">
            <v>8439.0426214085546</v>
          </cell>
          <cell r="F74">
            <v>8294.8491637309198</v>
          </cell>
          <cell r="G74">
            <v>8295.4115294127569</v>
          </cell>
          <cell r="H74">
            <v>7734.4965724045724</v>
          </cell>
          <cell r="I74">
            <v>8451.1353724601558</v>
          </cell>
          <cell r="J74">
            <v>9416.1967396995078</v>
          </cell>
          <cell r="K74">
            <v>9767.8792897289622</v>
          </cell>
        </row>
        <row r="75">
          <cell r="D75">
            <v>767.51606502142806</v>
          </cell>
          <cell r="E75">
            <v>768.0558198250103</v>
          </cell>
          <cell r="F75">
            <v>768.0558198250103</v>
          </cell>
          <cell r="G75">
            <v>768.1065317848429</v>
          </cell>
          <cell r="H75">
            <v>768.22632594566778</v>
          </cell>
          <cell r="I75">
            <v>796.89543938479051</v>
          </cell>
          <cell r="J75">
            <v>798.85581770314741</v>
          </cell>
          <cell r="K75">
            <v>802.68029053064788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-1.1368683772161603E-13</v>
          </cell>
          <cell r="H78">
            <v>0</v>
          </cell>
          <cell r="I78">
            <v>0</v>
          </cell>
          <cell r="J78">
            <v>1.1368683772161603E-13</v>
          </cell>
          <cell r="K78">
            <v>1.1368683772161603E-13</v>
          </cell>
        </row>
        <row r="79">
          <cell r="D79">
            <v>8607.8449828951871</v>
          </cell>
          <cell r="E79">
            <v>9056.2651050721779</v>
          </cell>
          <cell r="F79">
            <v>9030.8818807739535</v>
          </cell>
          <cell r="G79">
            <v>6897.7886227344861</v>
          </cell>
          <cell r="H79">
            <v>4905.021371747006</v>
          </cell>
          <cell r="I79">
            <v>4896.4650830301098</v>
          </cell>
          <cell r="J79">
            <v>3231.4273916142406</v>
          </cell>
          <cell r="K79">
            <v>1580.286371195486</v>
          </cell>
        </row>
        <row r="80">
          <cell r="D80">
            <v>688.81633467027382</v>
          </cell>
          <cell r="E80">
            <v>645.83165986200095</v>
          </cell>
          <cell r="F80">
            <v>631.09546993407673</v>
          </cell>
          <cell r="G80">
            <v>577.47778951445946</v>
          </cell>
          <cell r="H80">
            <v>1708.5508119172125</v>
          </cell>
          <cell r="I80">
            <v>1573.0649633294313</v>
          </cell>
          <cell r="J80">
            <v>1966.0223878935976</v>
          </cell>
          <cell r="K80">
            <v>1917.8852957800766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D82">
            <v>32.914728682170541</v>
          </cell>
          <cell r="E82">
            <v>32.914728682170541</v>
          </cell>
          <cell r="F82">
            <v>32.914728682170548</v>
          </cell>
          <cell r="G82">
            <v>32.914728682170548</v>
          </cell>
          <cell r="H82">
            <v>82.286821705426362</v>
          </cell>
          <cell r="I82">
            <v>90.515503875969017</v>
          </cell>
          <cell r="J82">
            <v>94.629844961240337</v>
          </cell>
          <cell r="K82">
            <v>82.173126614987098</v>
          </cell>
        </row>
        <row r="83">
          <cell r="D83">
            <v>575.40961064309829</v>
          </cell>
          <cell r="E83">
            <v>667.54330532863742</v>
          </cell>
          <cell r="F83">
            <v>689.35516130494921</v>
          </cell>
          <cell r="G83">
            <v>1011.4813728407946</v>
          </cell>
          <cell r="H83">
            <v>1891.2676883611314</v>
          </cell>
          <cell r="I83">
            <v>2063.3255643706148</v>
          </cell>
          <cell r="J83">
            <v>2454.2528584409984</v>
          </cell>
          <cell r="K83">
            <v>4412.9789702881335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859.09814559661152</v>
          </cell>
          <cell r="E85">
            <v>873.03115667340455</v>
          </cell>
          <cell r="F85">
            <v>892.5974887659122</v>
          </cell>
          <cell r="G85">
            <v>920.33815692599217</v>
          </cell>
          <cell r="H85">
            <v>1173.1698540602281</v>
          </cell>
          <cell r="I85">
            <v>1015.4598011041079</v>
          </cell>
          <cell r="J85">
            <v>2459.8831277671748</v>
          </cell>
          <cell r="K85">
            <v>2619.6494714167134</v>
          </cell>
        </row>
        <row r="86">
          <cell r="D86">
            <v>0.83901768462320792</v>
          </cell>
          <cell r="E86">
            <v>0.83901768462320792</v>
          </cell>
          <cell r="F86">
            <v>0.83901768462320792</v>
          </cell>
          <cell r="G86">
            <v>0.83901768462320792</v>
          </cell>
          <cell r="H86">
            <v>0.83901768462320792</v>
          </cell>
          <cell r="I86">
            <v>0.86743879724559347</v>
          </cell>
          <cell r="J86">
            <v>0.86743879724559347</v>
          </cell>
          <cell r="K86">
            <v>0.86743879724559347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-1.1102230246251565E-16</v>
          </cell>
          <cell r="J89">
            <v>-1.1102230246251565E-16</v>
          </cell>
          <cell r="K89">
            <v>-1.1102230246251565E-16</v>
          </cell>
        </row>
        <row r="90">
          <cell r="D90">
            <v>57621.193189215177</v>
          </cell>
          <cell r="E90">
            <v>56432.098911468958</v>
          </cell>
          <cell r="F90">
            <v>34503.037403548951</v>
          </cell>
          <cell r="G90">
            <v>15178.996386317063</v>
          </cell>
          <cell r="H90">
            <v>4266.3024934869827</v>
          </cell>
          <cell r="I90">
            <v>3206.5485207281959</v>
          </cell>
          <cell r="J90">
            <v>246.25169243235547</v>
          </cell>
          <cell r="K90">
            <v>540.10062996318641</v>
          </cell>
        </row>
        <row r="91">
          <cell r="D91">
            <v>53218.443590404619</v>
          </cell>
          <cell r="E91">
            <v>56357.324308838542</v>
          </cell>
          <cell r="F91">
            <v>56729.744896210352</v>
          </cell>
          <cell r="G91">
            <v>49876.062362765173</v>
          </cell>
          <cell r="H91">
            <v>55018.677173929631</v>
          </cell>
          <cell r="I91">
            <v>61980.072189746796</v>
          </cell>
          <cell r="J91">
            <v>64188.89151589993</v>
          </cell>
          <cell r="K91">
            <v>44263.442491499045</v>
          </cell>
        </row>
        <row r="92">
          <cell r="D92">
            <v>58065.92996307397</v>
          </cell>
          <cell r="E92">
            <v>58065.929963073977</v>
          </cell>
          <cell r="F92">
            <v>57757.33959311842</v>
          </cell>
          <cell r="G92">
            <v>57521.437232314638</v>
          </cell>
          <cell r="H92">
            <v>57521.437232314645</v>
          </cell>
          <cell r="I92">
            <v>24921.25619566159</v>
          </cell>
          <cell r="J92">
            <v>0</v>
          </cell>
          <cell r="K92">
            <v>0</v>
          </cell>
        </row>
        <row r="93">
          <cell r="D93">
            <v>33177.114191313143</v>
          </cell>
          <cell r="E93">
            <v>33275.314606881155</v>
          </cell>
          <cell r="F93">
            <v>33443.917927206166</v>
          </cell>
          <cell r="G93">
            <v>33500.456800896005</v>
          </cell>
          <cell r="H93">
            <v>33530.709396957231</v>
          </cell>
          <cell r="I93">
            <v>33515.202861317724</v>
          </cell>
          <cell r="J93">
            <v>34567.233280740293</v>
          </cell>
          <cell r="K93">
            <v>34829.343564380099</v>
          </cell>
        </row>
        <row r="94">
          <cell r="D94">
            <v>51664.998077615266</v>
          </cell>
          <cell r="E94">
            <v>56321.606548033051</v>
          </cell>
          <cell r="F94">
            <v>58667.592413297592</v>
          </cell>
          <cell r="G94">
            <v>72043.436535716974</v>
          </cell>
          <cell r="H94">
            <v>73653.025025301016</v>
          </cell>
          <cell r="I94">
            <v>86104.344069036495</v>
          </cell>
          <cell r="J94">
            <v>110504.2773995779</v>
          </cell>
          <cell r="K94">
            <v>127647.67985563917</v>
          </cell>
        </row>
        <row r="95">
          <cell r="D95">
            <v>4988.0810672646721</v>
          </cell>
          <cell r="E95">
            <v>561.2120876060269</v>
          </cell>
          <cell r="F95">
            <v>1706.9399009319302</v>
          </cell>
          <cell r="G95">
            <v>1610.9723740325144</v>
          </cell>
          <cell r="H95">
            <v>1518.6471315256613</v>
          </cell>
          <cell r="I95">
            <v>3183.8896930929354</v>
          </cell>
          <cell r="J95">
            <v>3271.256381536607</v>
          </cell>
          <cell r="K95">
            <v>1484.3043381247078</v>
          </cell>
        </row>
        <row r="96">
          <cell r="D96">
            <v>4513.5560817886089</v>
          </cell>
          <cell r="E96">
            <v>5971.7821199844393</v>
          </cell>
          <cell r="F96">
            <v>7917.1014896248544</v>
          </cell>
          <cell r="G96">
            <v>8959.6368772220994</v>
          </cell>
          <cell r="H96">
            <v>10126.367767321715</v>
          </cell>
          <cell r="I96">
            <v>11537.794724242562</v>
          </cell>
          <cell r="J96">
            <v>14012.087460575789</v>
          </cell>
          <cell r="K96">
            <v>12517.393085922446</v>
          </cell>
        </row>
        <row r="97">
          <cell r="D97">
            <v>7184.6062739786075</v>
          </cell>
          <cell r="E97">
            <v>9549.4772460093209</v>
          </cell>
          <cell r="F97">
            <v>17675.92124597622</v>
          </cell>
          <cell r="G97">
            <v>28844.14278492106</v>
          </cell>
          <cell r="H97">
            <v>39237.993428169801</v>
          </cell>
          <cell r="I97">
            <v>49423.265174526387</v>
          </cell>
          <cell r="J97">
            <v>52837.464498092253</v>
          </cell>
          <cell r="K97">
            <v>63917.630581144447</v>
          </cell>
        </row>
        <row r="98">
          <cell r="D98">
            <v>4861.3780211733238</v>
          </cell>
          <cell r="E98">
            <v>6461.5397179916081</v>
          </cell>
          <cell r="F98">
            <v>11960.20098699082</v>
          </cell>
          <cell r="G98">
            <v>19517.044696250232</v>
          </cell>
          <cell r="H98">
            <v>26549.919588149714</v>
          </cell>
          <cell r="I98">
            <v>33441.662060767638</v>
          </cell>
          <cell r="J98">
            <v>35751.839253302445</v>
          </cell>
          <cell r="K98">
            <v>43249.101290080893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7.2759576141834259E-12</v>
          </cell>
          <cell r="H100">
            <v>0</v>
          </cell>
          <cell r="I100">
            <v>0</v>
          </cell>
          <cell r="J100">
            <v>0</v>
          </cell>
          <cell r="K100">
            <v>2.9103830456733704E-11</v>
          </cell>
        </row>
        <row r="101">
          <cell r="D101">
            <v>8559.1299910596226</v>
          </cell>
          <cell r="E101">
            <v>11238.546881172937</v>
          </cell>
          <cell r="F101">
            <v>12135.703716820368</v>
          </cell>
          <cell r="G101">
            <v>9821.4660939196856</v>
          </cell>
          <cell r="H101">
            <v>6802.4293283262741</v>
          </cell>
          <cell r="I101">
            <v>2638.5114240622433</v>
          </cell>
          <cell r="J101">
            <v>1558.5655798676758</v>
          </cell>
          <cell r="K101">
            <v>1474.8773443405444</v>
          </cell>
        </row>
        <row r="102">
          <cell r="D102">
            <v>7770.5160347034034</v>
          </cell>
          <cell r="E102">
            <v>7654.3014918247472</v>
          </cell>
          <cell r="F102">
            <v>10852.525957520229</v>
          </cell>
          <cell r="G102">
            <v>11571.720623964757</v>
          </cell>
          <cell r="H102">
            <v>11162.439684973449</v>
          </cell>
          <cell r="I102">
            <v>8204.058938792823</v>
          </cell>
          <cell r="J102">
            <v>6428.8992674255951</v>
          </cell>
          <cell r="K102">
            <v>7864.5336599071516</v>
          </cell>
        </row>
        <row r="103">
          <cell r="D103">
            <v>23137.379935161338</v>
          </cell>
          <cell r="E103">
            <v>36999.090600420051</v>
          </cell>
          <cell r="F103">
            <v>37079.424411605381</v>
          </cell>
          <cell r="G103">
            <v>28849.85416157082</v>
          </cell>
          <cell r="H103">
            <v>28849.854161570813</v>
          </cell>
          <cell r="I103">
            <v>35207.419161038844</v>
          </cell>
          <cell r="J103">
            <v>41564.98416050688</v>
          </cell>
          <cell r="K103">
            <v>41564.984160506865</v>
          </cell>
        </row>
        <row r="104">
          <cell r="D104">
            <v>15701.435876607999</v>
          </cell>
          <cell r="E104">
            <v>14122.316077241947</v>
          </cell>
          <cell r="F104">
            <v>14734.272894865418</v>
          </cell>
          <cell r="G104">
            <v>15124.116122695954</v>
          </cell>
          <cell r="H104">
            <v>15618.4719557552</v>
          </cell>
          <cell r="I104">
            <v>15710.865576530341</v>
          </cell>
          <cell r="J104">
            <v>15709.273055648753</v>
          </cell>
          <cell r="K104">
            <v>16397.603680940643</v>
          </cell>
        </row>
        <row r="105">
          <cell r="D105">
            <v>2307.0057301177071</v>
          </cell>
          <cell r="E105">
            <v>5391.900582808069</v>
          </cell>
          <cell r="F105">
            <v>6387.5154114819643</v>
          </cell>
          <cell r="G105">
            <v>7194.0638930360483</v>
          </cell>
          <cell r="H105">
            <v>7423.294269001558</v>
          </cell>
          <cell r="I105">
            <v>7607.9875324356553</v>
          </cell>
          <cell r="J105">
            <v>7902.4896003485992</v>
          </cell>
          <cell r="K105">
            <v>8406.9643734025358</v>
          </cell>
        </row>
        <row r="106">
          <cell r="D106">
            <v>634.88368093366398</v>
          </cell>
          <cell r="E106">
            <v>56.529490380360542</v>
          </cell>
          <cell r="F106">
            <v>253.66187417180285</v>
          </cell>
          <cell r="G106">
            <v>280.07358546629678</v>
          </cell>
          <cell r="H106">
            <v>49.943203776082072</v>
          </cell>
          <cell r="I106">
            <v>13.268169890783117</v>
          </cell>
          <cell r="J106">
            <v>12.450365834625204</v>
          </cell>
          <cell r="K106">
            <v>12.163365039673847</v>
          </cell>
        </row>
        <row r="107">
          <cell r="D107">
            <v>13361.398551708357</v>
          </cell>
          <cell r="E107">
            <v>13373.048418426313</v>
          </cell>
          <cell r="F107">
            <v>15854.373945290181</v>
          </cell>
          <cell r="G107">
            <v>20563.642415714836</v>
          </cell>
          <cell r="H107">
            <v>21669.884102875749</v>
          </cell>
          <cell r="I107">
            <v>23665.2472061507</v>
          </cell>
          <cell r="J107">
            <v>23537.578673463711</v>
          </cell>
          <cell r="K107">
            <v>24864.010520106545</v>
          </cell>
        </row>
        <row r="108">
          <cell r="D108">
            <v>7.4578073089777197</v>
          </cell>
          <cell r="E108">
            <v>5.6578073089750198</v>
          </cell>
          <cell r="F108">
            <v>5.6578073089750198</v>
          </cell>
          <cell r="G108">
            <v>14.247494792205165</v>
          </cell>
          <cell r="H108">
            <v>14.112926975147625</v>
          </cell>
          <cell r="I108">
            <v>22.900319235992079</v>
          </cell>
          <cell r="J108">
            <v>22.283728345519425</v>
          </cell>
          <cell r="K108">
            <v>20.424940680849073</v>
          </cell>
        </row>
        <row r="109"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D111">
            <v>0</v>
          </cell>
          <cell r="E111">
            <v>8.8817841970012523E-16</v>
          </cell>
          <cell r="F111">
            <v>0</v>
          </cell>
          <cell r="G111">
            <v>-1.7763568394002505E-15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D112">
            <v>8820.3738605893031</v>
          </cell>
          <cell r="E112">
            <v>9108.9147449581269</v>
          </cell>
          <cell r="F112">
            <v>361.31197196128949</v>
          </cell>
          <cell r="G112">
            <v>68.630942373561041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D113">
            <v>25752.510087823048</v>
          </cell>
          <cell r="E113">
            <v>22325.761428910697</v>
          </cell>
          <cell r="F113">
            <v>23670.488683692281</v>
          </cell>
          <cell r="G113">
            <v>12047.482358744246</v>
          </cell>
          <cell r="H113">
            <v>10042.34932538365</v>
          </cell>
          <cell r="I113">
            <v>53974.864286412907</v>
          </cell>
          <cell r="J113">
            <v>55879.379236047316</v>
          </cell>
          <cell r="K113">
            <v>39282.512439587023</v>
          </cell>
        </row>
        <row r="114">
          <cell r="D114">
            <v>444338.43035141553</v>
          </cell>
          <cell r="E114">
            <v>396167.06912213465</v>
          </cell>
          <cell r="F114">
            <v>385196.11962613667</v>
          </cell>
          <cell r="G114">
            <v>385061.72573392111</v>
          </cell>
          <cell r="H114">
            <v>378941.28633465566</v>
          </cell>
          <cell r="I114">
            <v>299262.36641861056</v>
          </cell>
          <cell r="J114">
            <v>283442.83105075371</v>
          </cell>
          <cell r="K114">
            <v>246065.63866317988</v>
          </cell>
        </row>
        <row r="115">
          <cell r="D115">
            <v>63672.613230754541</v>
          </cell>
          <cell r="E115">
            <v>66899.279071880504</v>
          </cell>
          <cell r="F115">
            <v>64123.060081086296</v>
          </cell>
          <cell r="G115">
            <v>64139.308437833686</v>
          </cell>
          <cell r="H115">
            <v>65517.7126837537</v>
          </cell>
          <cell r="I115">
            <v>69504.476385689821</v>
          </cell>
          <cell r="J115">
            <v>73566.37515828613</v>
          </cell>
          <cell r="K115">
            <v>77814.51421205973</v>
          </cell>
        </row>
        <row r="116">
          <cell r="D116">
            <v>21516.549318470166</v>
          </cell>
          <cell r="E116">
            <v>55128.602239687309</v>
          </cell>
          <cell r="F116">
            <v>65349.711600884199</v>
          </cell>
          <cell r="G116">
            <v>83417.634058887808</v>
          </cell>
          <cell r="H116">
            <v>83550.463663565359</v>
          </cell>
          <cell r="I116">
            <v>103668.0219479704</v>
          </cell>
          <cell r="J116">
            <v>121762.98996037224</v>
          </cell>
          <cell r="K116">
            <v>171302.31382977305</v>
          </cell>
        </row>
        <row r="117">
          <cell r="D117">
            <v>515.79300401006981</v>
          </cell>
          <cell r="E117">
            <v>0</v>
          </cell>
          <cell r="F117">
            <v>336.92955975447916</v>
          </cell>
          <cell r="G117">
            <v>340.57965021547511</v>
          </cell>
          <cell r="H117">
            <v>242.99595669940496</v>
          </cell>
          <cell r="I117">
            <v>93.248878055774611</v>
          </cell>
          <cell r="J117">
            <v>117.38089870759978</v>
          </cell>
          <cell r="K117">
            <v>19.568542547852886</v>
          </cell>
        </row>
        <row r="118">
          <cell r="D118">
            <v>10512.311793148467</v>
          </cell>
          <cell r="E118">
            <v>14130.560334059199</v>
          </cell>
          <cell r="F118">
            <v>20068.45736130952</v>
          </cell>
          <cell r="G118">
            <v>20255.932194670033</v>
          </cell>
          <cell r="H118">
            <v>20473.551863470111</v>
          </cell>
          <cell r="I118">
            <v>26253.476832228607</v>
          </cell>
          <cell r="J118">
            <v>28898.35528360754</v>
          </cell>
          <cell r="K118">
            <v>28904.813716988599</v>
          </cell>
        </row>
        <row r="119">
          <cell r="D119">
            <v>8601.3284926016604</v>
          </cell>
          <cell r="E119">
            <v>31588.710540029089</v>
          </cell>
          <cell r="F119">
            <v>39234.166133296392</v>
          </cell>
          <cell r="G119">
            <v>41048.335874749348</v>
          </cell>
          <cell r="H119">
            <v>41864.978183142252</v>
          </cell>
          <cell r="I119">
            <v>51256.660701015098</v>
          </cell>
          <cell r="J119">
            <v>58297.696755261037</v>
          </cell>
          <cell r="K119">
            <v>77182.068668514636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D121">
            <v>398.70958474308679</v>
          </cell>
          <cell r="E121">
            <v>658.18054164528166</v>
          </cell>
          <cell r="F121">
            <v>1008.2669508302384</v>
          </cell>
          <cell r="G121">
            <v>1691.9010048124305</v>
          </cell>
          <cell r="H121">
            <v>2778.6961784629425</v>
          </cell>
          <cell r="I121">
            <v>4346.9969850317148</v>
          </cell>
          <cell r="J121">
            <v>5555.3367682613889</v>
          </cell>
          <cell r="K121">
            <v>5822.2561109023654</v>
          </cell>
        </row>
        <row r="122">
          <cell r="D122">
            <v>75.206415256914298</v>
          </cell>
          <cell r="E122">
            <v>124.14900725522149</v>
          </cell>
          <cell r="F122">
            <v>190.18389799388058</v>
          </cell>
          <cell r="G122">
            <v>319.13406251195079</v>
          </cell>
          <cell r="H122">
            <v>524.13031105068842</v>
          </cell>
          <cell r="I122">
            <v>819.95034202025931</v>
          </cell>
          <cell r="J122">
            <v>1047.8728876183968</v>
          </cell>
          <cell r="K122">
            <v>1098.2204280109734</v>
          </cell>
        </row>
        <row r="123">
          <cell r="D123">
            <v>26751.427601696563</v>
          </cell>
          <cell r="E123">
            <v>22885.123259353721</v>
          </cell>
          <cell r="F123">
            <v>19611.489106236408</v>
          </cell>
          <cell r="G123">
            <v>11963.253590267987</v>
          </cell>
          <cell r="H123">
            <v>12644.436565981399</v>
          </cell>
          <cell r="I123">
            <v>9364.0614956446989</v>
          </cell>
          <cell r="J123">
            <v>1821.4916559871513</v>
          </cell>
          <cell r="K123">
            <v>0</v>
          </cell>
        </row>
        <row r="124">
          <cell r="D124">
            <v>8816.7107257524149</v>
          </cell>
          <cell r="E124">
            <v>13839.743502759491</v>
          </cell>
          <cell r="F124">
            <v>11443.701953565807</v>
          </cell>
          <cell r="G124">
            <v>11285.962616021137</v>
          </cell>
          <cell r="H124">
            <v>11389.308253689644</v>
          </cell>
          <cell r="I124">
            <v>11642.451332680881</v>
          </cell>
          <cell r="J124">
            <v>12619.69679293158</v>
          </cell>
          <cell r="K124">
            <v>12576.469367992468</v>
          </cell>
        </row>
        <row r="125"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D126">
            <v>5879.8912073408046</v>
          </cell>
          <cell r="E126">
            <v>5901.2637318042689</v>
          </cell>
          <cell r="F126">
            <v>5552.2488181965837</v>
          </cell>
          <cell r="G126">
            <v>5577.6967482772743</v>
          </cell>
          <cell r="H126">
            <v>5630.972224469182</v>
          </cell>
          <cell r="I126">
            <v>5618.4118389047208</v>
          </cell>
          <cell r="J126">
            <v>5609.3536485013228</v>
          </cell>
          <cell r="K126">
            <v>5607.0798135592095</v>
          </cell>
        </row>
        <row r="127">
          <cell r="D127">
            <v>3834.2275638082219</v>
          </cell>
          <cell r="E127">
            <v>5207.1428646442782</v>
          </cell>
          <cell r="F127">
            <v>10434.323216816656</v>
          </cell>
          <cell r="G127">
            <v>15949.079114100794</v>
          </cell>
          <cell r="H127">
            <v>16021.165046776394</v>
          </cell>
          <cell r="I127">
            <v>17857.01436298155</v>
          </cell>
          <cell r="J127">
            <v>21280.93986843403</v>
          </cell>
          <cell r="K127">
            <v>22199.675422667242</v>
          </cell>
        </row>
        <row r="128">
          <cell r="D128">
            <v>4846.9683229561379</v>
          </cell>
          <cell r="E128">
            <v>5122.2384293561317</v>
          </cell>
          <cell r="F128">
            <v>2383.8602431490312</v>
          </cell>
          <cell r="G128">
            <v>130.55725845863225</v>
          </cell>
          <cell r="H128">
            <v>122.58123351497794</v>
          </cell>
          <cell r="I128">
            <v>125.73722268533439</v>
          </cell>
          <cell r="J128">
            <v>56.626393937973127</v>
          </cell>
          <cell r="K128">
            <v>59.14864061263318</v>
          </cell>
        </row>
        <row r="129">
          <cell r="D129">
            <v>195.35737773133962</v>
          </cell>
          <cell r="E129">
            <v>382.12550279661298</v>
          </cell>
          <cell r="F129">
            <v>659.98248567998849</v>
          </cell>
          <cell r="G129">
            <v>811.70130446522285</v>
          </cell>
          <cell r="H129">
            <v>1090.8479057382531</v>
          </cell>
          <cell r="I129">
            <v>1060.8184591195295</v>
          </cell>
          <cell r="J129">
            <v>1780.9310881957488</v>
          </cell>
          <cell r="K129">
            <v>1784.2372339367935</v>
          </cell>
        </row>
        <row r="130">
          <cell r="D130">
            <v>3757.4079297276749</v>
          </cell>
          <cell r="E130">
            <v>4714.6465239425506</v>
          </cell>
          <cell r="F130">
            <v>7437.7476085836261</v>
          </cell>
          <cell r="G130">
            <v>9251.7200141261346</v>
          </cell>
          <cell r="H130">
            <v>11177.481839140533</v>
          </cell>
          <cell r="I130">
            <v>11610.964069488778</v>
          </cell>
          <cell r="J130">
            <v>13855.869615343976</v>
          </cell>
          <cell r="K130">
            <v>16368.007952521843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D134">
            <v>2671.0815775069527</v>
          </cell>
          <cell r="E134">
            <v>2734.1748314719298</v>
          </cell>
          <cell r="F134">
            <v>917.99737367815942</v>
          </cell>
          <cell r="G134">
            <v>868.2650953667594</v>
          </cell>
          <cell r="H134">
            <v>860.876634451972</v>
          </cell>
          <cell r="I134">
            <v>861.34532387360935</v>
          </cell>
          <cell r="J134">
            <v>15.660503220775848</v>
          </cell>
          <cell r="K134">
            <v>24.112285810416104</v>
          </cell>
        </row>
        <row r="135">
          <cell r="D135">
            <v>2232.3716084355947</v>
          </cell>
          <cell r="E135">
            <v>4016.9460799522731</v>
          </cell>
          <cell r="F135">
            <v>5250.8665598644357</v>
          </cell>
          <cell r="G135">
            <v>3996.160638295215</v>
          </cell>
          <cell r="H135">
            <v>5576.4955769602911</v>
          </cell>
          <cell r="I135">
            <v>5527.8967276139738</v>
          </cell>
          <cell r="J135">
            <v>4296.7929791317456</v>
          </cell>
          <cell r="K135">
            <v>4802.1074590394765</v>
          </cell>
        </row>
        <row r="136"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D137">
            <v>6199.2145929969656</v>
          </cell>
          <cell r="E137">
            <v>6323.847390626046</v>
          </cell>
          <cell r="F137">
            <v>6387.2186911015087</v>
          </cell>
          <cell r="G137">
            <v>6392.8085687155335</v>
          </cell>
          <cell r="H137">
            <v>6394.5922892368917</v>
          </cell>
          <cell r="I137">
            <v>6540.0871640680152</v>
          </cell>
          <cell r="J137">
            <v>6714.0749173362683</v>
          </cell>
          <cell r="K137">
            <v>6758.121251168971</v>
          </cell>
        </row>
        <row r="138">
          <cell r="D138">
            <v>650.18804388981357</v>
          </cell>
          <cell r="E138">
            <v>650.18804388981357</v>
          </cell>
          <cell r="F138">
            <v>650.18804388981357</v>
          </cell>
          <cell r="G138">
            <v>1242.9252137387125</v>
          </cell>
          <cell r="H138">
            <v>1243.6627653002822</v>
          </cell>
          <cell r="I138">
            <v>1935.9260719373929</v>
          </cell>
          <cell r="J138">
            <v>2216.0648209457204</v>
          </cell>
          <cell r="K138">
            <v>2620.2036888830166</v>
          </cell>
        </row>
        <row r="139">
          <cell r="D139">
            <v>76.500978177975853</v>
          </cell>
          <cell r="E139">
            <v>24.921282054374476</v>
          </cell>
          <cell r="F139">
            <v>246.85252587052923</v>
          </cell>
          <cell r="G139">
            <v>262.86255161478419</v>
          </cell>
          <cell r="H139">
            <v>257.64492539966386</v>
          </cell>
          <cell r="I139">
            <v>179.83025527859093</v>
          </cell>
          <cell r="J139">
            <v>180.18548011270647</v>
          </cell>
          <cell r="K139">
            <v>77.709327893977004</v>
          </cell>
        </row>
        <row r="140">
          <cell r="D140">
            <v>97.954533858692116</v>
          </cell>
          <cell r="E140">
            <v>290.13012709388568</v>
          </cell>
          <cell r="F140">
            <v>314.22055728396435</v>
          </cell>
          <cell r="G140">
            <v>379.27262291421727</v>
          </cell>
          <cell r="H140">
            <v>453.07657158113074</v>
          </cell>
          <cell r="I140">
            <v>719.2121391419962</v>
          </cell>
          <cell r="J140">
            <v>903.62929971226822</v>
          </cell>
          <cell r="K140">
            <v>1042.9808625759711</v>
          </cell>
        </row>
        <row r="141">
          <cell r="D141">
            <v>67.900642034516409</v>
          </cell>
          <cell r="E141">
            <v>67.900642034516409</v>
          </cell>
          <cell r="F141">
            <v>821.12195648706847</v>
          </cell>
          <cell r="G141">
            <v>974.32093563219439</v>
          </cell>
          <cell r="H141">
            <v>974.32093563219439</v>
          </cell>
          <cell r="I141">
            <v>1046.7823924133763</v>
          </cell>
          <cell r="J141">
            <v>2342.6293694341434</v>
          </cell>
          <cell r="K141">
            <v>3132.8084759088324</v>
          </cell>
        </row>
        <row r="142"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D144">
            <v>0</v>
          </cell>
          <cell r="E144">
            <v>0</v>
          </cell>
          <cell r="F144">
            <v>-1.1368683772161603E-13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D145">
            <v>6436.2171959642519</v>
          </cell>
          <cell r="E145">
            <v>4940.0973868361507</v>
          </cell>
          <cell r="F145">
            <v>2223.6872745229011</v>
          </cell>
          <cell r="G145">
            <v>2112.9715177032526</v>
          </cell>
          <cell r="H145">
            <v>0.110988922979703</v>
          </cell>
          <cell r="I145">
            <v>0</v>
          </cell>
          <cell r="J145">
            <v>0</v>
          </cell>
          <cell r="K145">
            <v>0</v>
          </cell>
        </row>
        <row r="146">
          <cell r="D146">
            <v>3382.8769200311835</v>
          </cell>
          <cell r="E146">
            <v>9556.8105293784174</v>
          </cell>
          <cell r="F146">
            <v>5394.5441150417109</v>
          </cell>
          <cell r="G146">
            <v>2219.0680395577306</v>
          </cell>
          <cell r="H146">
            <v>11015.256435694888</v>
          </cell>
          <cell r="I146">
            <v>10740.952100951828</v>
          </cell>
          <cell r="J146">
            <v>11122.691727918183</v>
          </cell>
          <cell r="K146">
            <v>11375.650250467608</v>
          </cell>
        </row>
        <row r="147">
          <cell r="D147">
            <v>15086.796735320864</v>
          </cell>
          <cell r="E147">
            <v>15024.054684995604</v>
          </cell>
          <cell r="F147">
            <v>24705.658486473956</v>
          </cell>
          <cell r="G147">
            <v>34387.262287952319</v>
          </cell>
          <cell r="H147">
            <v>26976.610744317968</v>
          </cell>
          <cell r="I147">
            <v>28346.138965153121</v>
          </cell>
          <cell r="J147">
            <v>28346.138965153128</v>
          </cell>
          <cell r="K147">
            <v>28346.138965153124</v>
          </cell>
        </row>
        <row r="148">
          <cell r="D148">
            <v>231.65080096200478</v>
          </cell>
          <cell r="E148">
            <v>231.65080096200478</v>
          </cell>
          <cell r="F148">
            <v>231.65080096200478</v>
          </cell>
          <cell r="G148">
            <v>231.65080096200478</v>
          </cell>
          <cell r="H148">
            <v>231.65080096200478</v>
          </cell>
          <cell r="I148">
            <v>235.62980591357118</v>
          </cell>
          <cell r="J148">
            <v>731.14180680901336</v>
          </cell>
          <cell r="K148">
            <v>1071.7741094210355</v>
          </cell>
        </row>
        <row r="149">
          <cell r="D149">
            <v>585.26585874373222</v>
          </cell>
          <cell r="E149">
            <v>890.45836847201076</v>
          </cell>
          <cell r="F149">
            <v>890.45836847201076</v>
          </cell>
          <cell r="G149">
            <v>890.45836847201076</v>
          </cell>
          <cell r="H149">
            <v>2405.8269244035773</v>
          </cell>
          <cell r="I149">
            <v>2906.8872261384195</v>
          </cell>
          <cell r="J149">
            <v>3158.8956099949937</v>
          </cell>
          <cell r="K149">
            <v>3561.9726672523616</v>
          </cell>
        </row>
        <row r="150">
          <cell r="D150">
            <v>51.883813903512824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D151">
            <v>2014.9187820598804</v>
          </cell>
          <cell r="E151">
            <v>2240.5446068061815</v>
          </cell>
          <cell r="F151">
            <v>2340.0417551827973</v>
          </cell>
          <cell r="G151">
            <v>1921.4765999657902</v>
          </cell>
          <cell r="H151">
            <v>2395.2603059069406</v>
          </cell>
          <cell r="I151">
            <v>2722.3117211239437</v>
          </cell>
          <cell r="J151">
            <v>2971.3784314037771</v>
          </cell>
          <cell r="K151">
            <v>3558.3458423118145</v>
          </cell>
        </row>
        <row r="152">
          <cell r="D152">
            <v>32.058270676771627</v>
          </cell>
          <cell r="E152">
            <v>96.70821136967146</v>
          </cell>
          <cell r="F152">
            <v>96.70821136967146</v>
          </cell>
          <cell r="G152">
            <v>96.70821136967146</v>
          </cell>
          <cell r="H152">
            <v>96.754745465136594</v>
          </cell>
          <cell r="I152">
            <v>253.61474381086401</v>
          </cell>
          <cell r="J152">
            <v>375.17770890309646</v>
          </cell>
          <cell r="K152">
            <v>625.85294985673124</v>
          </cell>
        </row>
        <row r="153"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D155">
            <v>37.500000000000014</v>
          </cell>
          <cell r="E155">
            <v>65</v>
          </cell>
          <cell r="F155">
            <v>65</v>
          </cell>
          <cell r="G155">
            <v>65</v>
          </cell>
          <cell r="H155">
            <v>64.999999999999986</v>
          </cell>
          <cell r="I155">
            <v>65</v>
          </cell>
          <cell r="J155">
            <v>65.000000000000057</v>
          </cell>
          <cell r="K155">
            <v>65</v>
          </cell>
        </row>
        <row r="156">
          <cell r="D156">
            <v>6792.8221178513968</v>
          </cell>
          <cell r="E156">
            <v>6070.2927517295029</v>
          </cell>
          <cell r="F156">
            <v>5095.8562561054732</v>
          </cell>
          <cell r="G156">
            <v>3882.941050672629</v>
          </cell>
          <cell r="H156">
            <v>3814.5384891956246</v>
          </cell>
          <cell r="I156">
            <v>3786.9631383767951</v>
          </cell>
          <cell r="J156">
            <v>0</v>
          </cell>
          <cell r="K156">
            <v>0</v>
          </cell>
        </row>
        <row r="157">
          <cell r="D157">
            <v>12617.481410921277</v>
          </cell>
          <cell r="E157">
            <v>12490.723988240155</v>
          </cell>
          <cell r="F157">
            <v>14280.74046841024</v>
          </cell>
          <cell r="G157">
            <v>14763.879732418485</v>
          </cell>
          <cell r="H157">
            <v>14396.206599360388</v>
          </cell>
          <cell r="I157">
            <v>14471.134155961241</v>
          </cell>
          <cell r="J157">
            <v>15915.022925346884</v>
          </cell>
          <cell r="K157">
            <v>14722.592452835204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D159">
            <v>721.25061271491904</v>
          </cell>
          <cell r="E159">
            <v>918.04198559016311</v>
          </cell>
          <cell r="F159">
            <v>906.35611070238974</v>
          </cell>
          <cell r="G159">
            <v>906.37057706689973</v>
          </cell>
          <cell r="H159">
            <v>930.14885480279054</v>
          </cell>
          <cell r="I159">
            <v>1108.9303359923338</v>
          </cell>
          <cell r="J159">
            <v>1358.8641445203518</v>
          </cell>
          <cell r="K159">
            <v>1499.4932833595676</v>
          </cell>
        </row>
        <row r="160">
          <cell r="D160">
            <v>6049.4196317691567</v>
          </cell>
          <cell r="E160">
            <v>10869.106414715041</v>
          </cell>
          <cell r="F160">
            <v>11009.347428463036</v>
          </cell>
          <cell r="G160">
            <v>11491.383916167659</v>
          </cell>
          <cell r="H160">
            <v>11814.49841605964</v>
          </cell>
          <cell r="I160">
            <v>12342.229294686118</v>
          </cell>
          <cell r="J160">
            <v>14838.46325276853</v>
          </cell>
          <cell r="K160">
            <v>17515.706271123312</v>
          </cell>
        </row>
        <row r="161">
          <cell r="D161">
            <v>15.147944604997036</v>
          </cell>
          <cell r="E161">
            <v>3.0928260759649646</v>
          </cell>
          <cell r="F161">
            <v>16.211047300656876</v>
          </cell>
          <cell r="G161">
            <v>6.282177433156515</v>
          </cell>
          <cell r="H161">
            <v>6.4196093955839659</v>
          </cell>
          <cell r="I161">
            <v>6.4937466057344357</v>
          </cell>
          <cell r="J161">
            <v>6.5059165020478193</v>
          </cell>
          <cell r="K161">
            <v>6.5524456949442254</v>
          </cell>
        </row>
        <row r="162">
          <cell r="D162">
            <v>660.23344370260111</v>
          </cell>
          <cell r="E162">
            <v>682.29106805300569</v>
          </cell>
          <cell r="F162">
            <v>926.72772710574861</v>
          </cell>
          <cell r="G162">
            <v>1164.6538397843924</v>
          </cell>
          <cell r="H162">
            <v>1673.6488804546223</v>
          </cell>
          <cell r="I162">
            <v>1962.4540324816471</v>
          </cell>
          <cell r="J162">
            <v>2189.7682655804178</v>
          </cell>
          <cell r="K162">
            <v>2338.6500120161891</v>
          </cell>
        </row>
        <row r="163">
          <cell r="D163">
            <v>0.75917978772089101</v>
          </cell>
          <cell r="E163">
            <v>15.550039120424056</v>
          </cell>
          <cell r="F163">
            <v>15.550039120424056</v>
          </cell>
          <cell r="G163">
            <v>15.550039120424056</v>
          </cell>
          <cell r="H163">
            <v>15.550039120424056</v>
          </cell>
          <cell r="I163">
            <v>15.578638120404731</v>
          </cell>
          <cell r="J163">
            <v>15.956411072878625</v>
          </cell>
          <cell r="K163">
            <v>15.956411072878625</v>
          </cell>
        </row>
        <row r="164"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D167">
            <v>58855.803237411325</v>
          </cell>
          <cell r="E167">
            <v>67162.826428955086</v>
          </cell>
          <cell r="F167">
            <v>45093.27364829868</v>
          </cell>
          <cell r="G167">
            <v>44667.6530477216</v>
          </cell>
          <cell r="H167">
            <v>38750.780303287851</v>
          </cell>
          <cell r="I167">
            <v>9867.4614237767873</v>
          </cell>
          <cell r="J167">
            <v>9203.7542295982166</v>
          </cell>
          <cell r="K167">
            <v>0</v>
          </cell>
        </row>
        <row r="168">
          <cell r="D168">
            <v>110292.9368074716</v>
          </cell>
          <cell r="E168">
            <v>126166.10968805461</v>
          </cell>
          <cell r="F168">
            <v>124245.64708026242</v>
          </cell>
          <cell r="G168">
            <v>122447.14897149582</v>
          </cell>
          <cell r="H168">
            <v>136376.71087450511</v>
          </cell>
          <cell r="I168">
            <v>167625.92175917284</v>
          </cell>
          <cell r="J168">
            <v>146745.22123605417</v>
          </cell>
          <cell r="K168">
            <v>143733.52292275956</v>
          </cell>
        </row>
        <row r="169"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D170">
            <v>48123.105233164519</v>
          </cell>
          <cell r="E170">
            <v>47548.769618448277</v>
          </cell>
          <cell r="F170">
            <v>48993.79240421384</v>
          </cell>
          <cell r="G170">
            <v>49748.85885810644</v>
          </cell>
          <cell r="H170">
            <v>51342.444923292845</v>
          </cell>
          <cell r="I170">
            <v>52626.040243142619</v>
          </cell>
          <cell r="J170">
            <v>53324.274451986537</v>
          </cell>
          <cell r="K170">
            <v>53875.383565522447</v>
          </cell>
        </row>
        <row r="171">
          <cell r="D171">
            <v>14627.998112011875</v>
          </cell>
          <cell r="E171">
            <v>14645.5380916048</v>
          </cell>
          <cell r="F171">
            <v>25587.731003884724</v>
          </cell>
          <cell r="G171">
            <v>32732.246950413293</v>
          </cell>
          <cell r="H171">
            <v>33760.850351018918</v>
          </cell>
          <cell r="I171">
            <v>39768.467599635303</v>
          </cell>
          <cell r="J171">
            <v>46429.276918426716</v>
          </cell>
          <cell r="K171">
            <v>62046.572211263985</v>
          </cell>
        </row>
        <row r="172">
          <cell r="D172">
            <v>8781.4612180416443</v>
          </cell>
          <cell r="E172">
            <v>7791.3199957498</v>
          </cell>
          <cell r="F172">
            <v>8009.0519923489819</v>
          </cell>
          <cell r="G172">
            <v>7759.9231945264855</v>
          </cell>
          <cell r="H172">
            <v>5066.9810470132243</v>
          </cell>
          <cell r="I172">
            <v>4492.0049892799016</v>
          </cell>
          <cell r="J172">
            <v>2811.1992184372862</v>
          </cell>
          <cell r="K172">
            <v>864.43166316101031</v>
          </cell>
        </row>
        <row r="173">
          <cell r="D173">
            <v>18671.387296836689</v>
          </cell>
          <cell r="E173">
            <v>21446.056838126442</v>
          </cell>
          <cell r="F173">
            <v>24171.263047906541</v>
          </cell>
          <cell r="G173">
            <v>25555.705360331223</v>
          </cell>
          <cell r="H173">
            <v>43427.154620829257</v>
          </cell>
          <cell r="I173">
            <v>58282.039198093815</v>
          </cell>
          <cell r="J173">
            <v>61677.272929686631</v>
          </cell>
          <cell r="K173">
            <v>63655.093008614895</v>
          </cell>
        </row>
        <row r="174">
          <cell r="D174">
            <v>23409.301311213316</v>
          </cell>
          <cell r="E174">
            <v>25552.393376553562</v>
          </cell>
          <cell r="F174">
            <v>31473.134609725807</v>
          </cell>
          <cell r="G174">
            <v>34026.934048563911</v>
          </cell>
          <cell r="H174">
            <v>36679.053857585051</v>
          </cell>
          <cell r="I174">
            <v>39891.005236769262</v>
          </cell>
          <cell r="J174">
            <v>74047.388558052087</v>
          </cell>
          <cell r="K174">
            <v>87928.339728152598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D177">
            <v>6210.4020000000055</v>
          </cell>
          <cell r="E177">
            <v>6210.4020000000019</v>
          </cell>
          <cell r="F177">
            <v>6210.4020000000019</v>
          </cell>
          <cell r="G177">
            <v>6210.4020000000019</v>
          </cell>
          <cell r="H177">
            <v>6210.4020000000019</v>
          </cell>
          <cell r="I177">
            <v>6210.4019999999946</v>
          </cell>
          <cell r="J177">
            <v>5749.1879999999946</v>
          </cell>
          <cell r="K177">
            <v>5749.1880000000092</v>
          </cell>
        </row>
        <row r="178"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D179">
            <v>3027.8684819545338</v>
          </cell>
          <cell r="E179">
            <v>3977.8296680264289</v>
          </cell>
          <cell r="F179">
            <v>6294.776760024738</v>
          </cell>
          <cell r="G179">
            <v>2739.19836649954</v>
          </cell>
          <cell r="H179">
            <v>3333.7786587451274</v>
          </cell>
          <cell r="I179">
            <v>3290.489230449753</v>
          </cell>
          <cell r="J179">
            <v>3230.2100668782587</v>
          </cell>
          <cell r="K179">
            <v>3199.9872566447661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9377.1383315733892</v>
          </cell>
          <cell r="H180">
            <v>9377.138331573391</v>
          </cell>
          <cell r="I180">
            <v>9377.1383315733874</v>
          </cell>
          <cell r="J180">
            <v>9377.1383315733929</v>
          </cell>
          <cell r="K180">
            <v>9377.1383315733874</v>
          </cell>
        </row>
        <row r="181">
          <cell r="D181">
            <v>440.36209165056658</v>
          </cell>
          <cell r="E181">
            <v>440.36209165056664</v>
          </cell>
          <cell r="F181">
            <v>440.36209165056664</v>
          </cell>
          <cell r="G181">
            <v>440.36209165056664</v>
          </cell>
          <cell r="H181">
            <v>440.36209165056664</v>
          </cell>
          <cell r="I181">
            <v>484.97710777681164</v>
          </cell>
          <cell r="J181">
            <v>573.29562148240302</v>
          </cell>
          <cell r="K181">
            <v>1078.6416205198445</v>
          </cell>
        </row>
        <row r="182">
          <cell r="D182">
            <v>695.21995851018858</v>
          </cell>
          <cell r="E182">
            <v>695.21995851018858</v>
          </cell>
          <cell r="F182">
            <v>828.48384888161411</v>
          </cell>
          <cell r="G182">
            <v>828.48384888161411</v>
          </cell>
          <cell r="H182">
            <v>828.60576434438269</v>
          </cell>
          <cell r="I182">
            <v>849.58401456949218</v>
          </cell>
          <cell r="J182">
            <v>1502.3444397877943</v>
          </cell>
          <cell r="K182">
            <v>2337.5488291503266</v>
          </cell>
        </row>
        <row r="183">
          <cell r="D183">
            <v>182.37267571572434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D184">
            <v>656.53092585991703</v>
          </cell>
          <cell r="E184">
            <v>725.25879461183422</v>
          </cell>
          <cell r="F184">
            <v>794.19475382168082</v>
          </cell>
          <cell r="G184">
            <v>971.68309548200818</v>
          </cell>
          <cell r="H184">
            <v>1097.3525109959403</v>
          </cell>
          <cell r="I184">
            <v>1168.927854531076</v>
          </cell>
          <cell r="J184">
            <v>1342.2808888346385</v>
          </cell>
          <cell r="K184">
            <v>1474.3053472387417</v>
          </cell>
        </row>
        <row r="185">
          <cell r="D185">
            <v>63.691739661227203</v>
          </cell>
          <cell r="E185">
            <v>63.691739661227203</v>
          </cell>
          <cell r="F185">
            <v>63.691739661227203</v>
          </cell>
          <cell r="G185">
            <v>63.691739661227203</v>
          </cell>
          <cell r="H185">
            <v>63.691739661227203</v>
          </cell>
          <cell r="I185">
            <v>66.064685899019281</v>
          </cell>
          <cell r="J185">
            <v>66.064685899019281</v>
          </cell>
          <cell r="K185">
            <v>66.064685899019281</v>
          </cell>
        </row>
        <row r="186"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D190">
            <v>2303.7019633071513</v>
          </cell>
          <cell r="E190">
            <v>2229.9590542723554</v>
          </cell>
          <cell r="F190">
            <v>2856.8656788813487</v>
          </cell>
          <cell r="G190">
            <v>3503.230377537162</v>
          </cell>
          <cell r="H190">
            <v>5158.3000753522438</v>
          </cell>
          <cell r="I190">
            <v>6747.066963898963</v>
          </cell>
          <cell r="J190">
            <v>8223.4869736241671</v>
          </cell>
          <cell r="K190">
            <v>7227.4498611154759</v>
          </cell>
        </row>
        <row r="191"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D192">
            <v>110.40654548663899</v>
          </cell>
          <cell r="E192">
            <v>145.74315370286416</v>
          </cell>
          <cell r="F192">
            <v>145.74315370286413</v>
          </cell>
          <cell r="G192">
            <v>145.74315370286413</v>
          </cell>
          <cell r="H192">
            <v>145.74315370286413</v>
          </cell>
          <cell r="I192">
            <v>145.74315370286413</v>
          </cell>
          <cell r="J192">
            <v>155.38041048910739</v>
          </cell>
          <cell r="K192">
            <v>159.87711480657737</v>
          </cell>
        </row>
        <row r="193">
          <cell r="D193">
            <v>77.772228654509291</v>
          </cell>
          <cell r="E193">
            <v>500.90754116441519</v>
          </cell>
          <cell r="F193">
            <v>491.0961760299291</v>
          </cell>
          <cell r="G193">
            <v>512.08331178742537</v>
          </cell>
          <cell r="H193">
            <v>514.95622117001017</v>
          </cell>
          <cell r="I193">
            <v>522.94923023724618</v>
          </cell>
          <cell r="J193">
            <v>662.55971571009638</v>
          </cell>
          <cell r="K193">
            <v>989.53985732196998</v>
          </cell>
        </row>
        <row r="194">
          <cell r="D194">
            <v>0</v>
          </cell>
          <cell r="E194">
            <v>2.886597938144329</v>
          </cell>
          <cell r="F194">
            <v>24.156852650832906</v>
          </cell>
          <cell r="G194">
            <v>24.15685265083291</v>
          </cell>
          <cell r="H194">
            <v>24.156852650832906</v>
          </cell>
          <cell r="I194">
            <v>24.156852650832903</v>
          </cell>
          <cell r="J194">
            <v>24.15685265083291</v>
          </cell>
          <cell r="K194">
            <v>0.83743755856220747</v>
          </cell>
        </row>
        <row r="195">
          <cell r="D195">
            <v>157.53274827843455</v>
          </cell>
          <cell r="E195">
            <v>175.31215770066837</v>
          </cell>
          <cell r="F195">
            <v>197.68397621308878</v>
          </cell>
          <cell r="G195">
            <v>239.24498410743698</v>
          </cell>
          <cell r="H195">
            <v>223.36732634421898</v>
          </cell>
          <cell r="I195">
            <v>268.099615435808</v>
          </cell>
          <cell r="J195">
            <v>305.28077309781747</v>
          </cell>
          <cell r="K195">
            <v>328.20284958222248</v>
          </cell>
        </row>
        <row r="196">
          <cell r="D196">
            <v>112.19138755980894</v>
          </cell>
          <cell r="E196">
            <v>121.42713150712919</v>
          </cell>
          <cell r="F196">
            <v>121.42713150712919</v>
          </cell>
          <cell r="G196">
            <v>122.04758318143642</v>
          </cell>
          <cell r="H196">
            <v>122.20025609047831</v>
          </cell>
          <cell r="I196">
            <v>125.40500404785512</v>
          </cell>
          <cell r="J196">
            <v>149.16262518585359</v>
          </cell>
          <cell r="K196">
            <v>154.03676353034331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D199">
            <v>0</v>
          </cell>
          <cell r="E199">
            <v>0</v>
          </cell>
          <cell r="F199">
            <v>0</v>
          </cell>
          <cell r="G199">
            <v>-2.8421709430404007E-14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D200">
            <v>78.057123805708926</v>
          </cell>
          <cell r="E200">
            <v>110.73973229381457</v>
          </cell>
          <cell r="F200">
            <v>88.194799551572444</v>
          </cell>
          <cell r="G200">
            <v>88.194799551572444</v>
          </cell>
          <cell r="H200">
            <v>88.943851273791267</v>
          </cell>
          <cell r="I200">
            <v>95.632188508236439</v>
          </cell>
          <cell r="J200">
            <v>91.732873907671319</v>
          </cell>
          <cell r="K200">
            <v>75.647195316829283</v>
          </cell>
        </row>
        <row r="201">
          <cell r="D201">
            <v>2023.0114125562141</v>
          </cell>
          <cell r="E201">
            <v>2056.7288356615445</v>
          </cell>
          <cell r="F201">
            <v>3362.4218149049721</v>
          </cell>
          <cell r="G201">
            <v>2825.6425033434712</v>
          </cell>
          <cell r="H201">
            <v>3288.6699339532452</v>
          </cell>
          <cell r="I201">
            <v>3051.2963761995557</v>
          </cell>
          <cell r="J201">
            <v>3302.9046269348246</v>
          </cell>
          <cell r="K201">
            <v>2810.1345676075202</v>
          </cell>
        </row>
        <row r="202"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3">
          <cell r="D203">
            <v>2878.2955150238781</v>
          </cell>
          <cell r="E203">
            <v>3159.7957873285509</v>
          </cell>
          <cell r="F203">
            <v>3159.7957873285509</v>
          </cell>
          <cell r="G203">
            <v>3159.7957873285509</v>
          </cell>
          <cell r="H203">
            <v>3159.7957873285509</v>
          </cell>
          <cell r="I203">
            <v>3204.9951400444888</v>
          </cell>
          <cell r="J203">
            <v>3221.3890835701814</v>
          </cell>
          <cell r="K203">
            <v>3329.8412181131866</v>
          </cell>
        </row>
        <row r="204">
          <cell r="D204">
            <v>95.426957085261137</v>
          </cell>
          <cell r="E204">
            <v>633.59507670821904</v>
          </cell>
          <cell r="F204">
            <v>646.20890039297922</v>
          </cell>
          <cell r="G204">
            <v>652.80906623718431</v>
          </cell>
          <cell r="H204">
            <v>658.28568419100202</v>
          </cell>
          <cell r="I204">
            <v>659.32036849339465</v>
          </cell>
          <cell r="J204">
            <v>668.1929181932685</v>
          </cell>
          <cell r="K204">
            <v>1860.556021237112</v>
          </cell>
        </row>
        <row r="205"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</row>
        <row r="206">
          <cell r="D206">
            <v>511.13278006020545</v>
          </cell>
          <cell r="E206">
            <v>663.3146972115328</v>
          </cell>
          <cell r="F206">
            <v>795.60703600541331</v>
          </cell>
          <cell r="G206">
            <v>811.21338642956118</v>
          </cell>
          <cell r="H206">
            <v>808.68558237843183</v>
          </cell>
          <cell r="I206">
            <v>1036.9303582178206</v>
          </cell>
          <cell r="J206">
            <v>1406.6586830762915</v>
          </cell>
          <cell r="K206">
            <v>1540.7285347676539</v>
          </cell>
        </row>
        <row r="207">
          <cell r="D207">
            <v>0.98960663645898084</v>
          </cell>
          <cell r="E207">
            <v>1.5656507627068215</v>
          </cell>
          <cell r="F207">
            <v>1.5656507627068215</v>
          </cell>
          <cell r="G207">
            <v>1.5656507627068215</v>
          </cell>
          <cell r="H207">
            <v>1.5656507627068215</v>
          </cell>
          <cell r="I207">
            <v>1.6048699365729264</v>
          </cell>
          <cell r="J207">
            <v>1.6183616170916011</v>
          </cell>
          <cell r="K207">
            <v>1.6183616170916011</v>
          </cell>
        </row>
        <row r="208"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-2.2204460492503131E-16</v>
          </cell>
          <cell r="J210">
            <v>0</v>
          </cell>
          <cell r="K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</row>
        <row r="212">
          <cell r="D212">
            <v>0</v>
          </cell>
          <cell r="E212">
            <v>2125.7855869753553</v>
          </cell>
          <cell r="F212">
            <v>2320.6311411554193</v>
          </cell>
          <cell r="G212">
            <v>2427.1765321863409</v>
          </cell>
          <cell r="H212">
            <v>2402.1038622534716</v>
          </cell>
          <cell r="I212">
            <v>2376.6065479062518</v>
          </cell>
          <cell r="J212">
            <v>2462.0063050028843</v>
          </cell>
          <cell r="K212">
            <v>2674.3584159034153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0.4108252234707272</v>
          </cell>
          <cell r="K215">
            <v>86.347639220144814</v>
          </cell>
        </row>
        <row r="216">
          <cell r="D216">
            <v>1293.4458392972037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D217">
            <v>5.5176523990028761</v>
          </cell>
          <cell r="E217">
            <v>8.0554797886321019</v>
          </cell>
          <cell r="F217">
            <v>9.0167895697701486</v>
          </cell>
          <cell r="G217">
            <v>10.523164171509563</v>
          </cell>
          <cell r="H217">
            <v>16.788981058442427</v>
          </cell>
          <cell r="I217">
            <v>17.744259054669637</v>
          </cell>
          <cell r="J217">
            <v>48.395864973484585</v>
          </cell>
          <cell r="K217">
            <v>56.697606355871883</v>
          </cell>
        </row>
        <row r="218">
          <cell r="D218">
            <v>102.92394966853932</v>
          </cell>
          <cell r="E218">
            <v>325.96032600334723</v>
          </cell>
          <cell r="F218">
            <v>326.97822955055005</v>
          </cell>
          <cell r="G218">
            <v>350.74306405164134</v>
          </cell>
          <cell r="H218">
            <v>403.55019207098644</v>
          </cell>
          <cell r="I218">
            <v>585.4477278644506</v>
          </cell>
          <cell r="J218">
            <v>598.27212173510384</v>
          </cell>
          <cell r="K218">
            <v>597.25421818790096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D221">
            <v>1.4210854715202004E-14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2">
          <cell r="D222">
            <v>29437.4484177546</v>
          </cell>
          <cell r="E222">
            <v>23752.741274894372</v>
          </cell>
          <cell r="F222">
            <v>24221.680544342471</v>
          </cell>
          <cell r="G222">
            <v>20753.5009199181</v>
          </cell>
          <cell r="H222">
            <v>18462.480513599625</v>
          </cell>
          <cell r="I222">
            <v>15953.352211275709</v>
          </cell>
          <cell r="J222">
            <v>7829.2964575301976</v>
          </cell>
          <cell r="K222">
            <v>2096.5641460231727</v>
          </cell>
        </row>
        <row r="223">
          <cell r="D223">
            <v>56701.682479278439</v>
          </cell>
          <cell r="E223">
            <v>46304.588242671889</v>
          </cell>
          <cell r="F223">
            <v>58572.16109169933</v>
          </cell>
          <cell r="G223">
            <v>61569.088540871337</v>
          </cell>
          <cell r="H223">
            <v>70683.856406478779</v>
          </cell>
          <cell r="I223">
            <v>77074.515955892901</v>
          </cell>
          <cell r="J223">
            <v>87906.869612168928</v>
          </cell>
          <cell r="K223">
            <v>87522.12978338926</v>
          </cell>
        </row>
        <row r="224">
          <cell r="D224">
            <v>3906.8121744463465</v>
          </cell>
          <cell r="E224">
            <v>3907.4339147958826</v>
          </cell>
          <cell r="F224">
            <v>4046.6271238584814</v>
          </cell>
          <cell r="G224">
            <v>4046.62712385848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D225">
            <v>100.11494418604651</v>
          </cell>
          <cell r="E225">
            <v>103.7184</v>
          </cell>
          <cell r="F225">
            <v>105.07739194103662</v>
          </cell>
          <cell r="G225">
            <v>105.05068524263031</v>
          </cell>
          <cell r="H225">
            <v>105.03755073090126</v>
          </cell>
          <cell r="I225">
            <v>105.02794418198928</v>
          </cell>
          <cell r="J225">
            <v>105.01227563092647</v>
          </cell>
          <cell r="K225">
            <v>105.029877533633</v>
          </cell>
        </row>
        <row r="226">
          <cell r="D226">
            <v>7184.7374721289943</v>
          </cell>
          <cell r="E226">
            <v>27598.361153255588</v>
          </cell>
          <cell r="F226">
            <v>27598.361153255584</v>
          </cell>
          <cell r="G226">
            <v>27598.361153255584</v>
          </cell>
          <cell r="H226">
            <v>27773.37523879085</v>
          </cell>
          <cell r="I226">
            <v>28030.523730675486</v>
          </cell>
          <cell r="J226">
            <v>28907.122072425085</v>
          </cell>
          <cell r="K226">
            <v>39352.969547289671</v>
          </cell>
        </row>
        <row r="227">
          <cell r="D227">
            <v>799.49911638383787</v>
          </cell>
          <cell r="E227">
            <v>0</v>
          </cell>
          <cell r="F227">
            <v>56.806087804715489</v>
          </cell>
          <cell r="G227">
            <v>56.949672166741685</v>
          </cell>
          <cell r="H227">
            <v>500.56687493097985</v>
          </cell>
          <cell r="I227">
            <v>442.80088051841057</v>
          </cell>
          <cell r="J227">
            <v>223.56568692451881</v>
          </cell>
          <cell r="K227">
            <v>109.00544121183415</v>
          </cell>
        </row>
        <row r="228">
          <cell r="D228">
            <v>8343.3134018344845</v>
          </cell>
          <cell r="E228">
            <v>15859.172165153532</v>
          </cell>
          <cell r="F228">
            <v>16030.14134021905</v>
          </cell>
          <cell r="G228">
            <v>17606.737280027399</v>
          </cell>
          <cell r="H228">
            <v>18500.50581382907</v>
          </cell>
          <cell r="I228">
            <v>19143.639810897526</v>
          </cell>
          <cell r="J228">
            <v>19995.268186058966</v>
          </cell>
          <cell r="K228">
            <v>21693.008548983904</v>
          </cell>
        </row>
        <row r="229">
          <cell r="D229">
            <v>1113.2885910689151</v>
          </cell>
          <cell r="E229">
            <v>5003.3291660409477</v>
          </cell>
          <cell r="F229">
            <v>5003.3291660409477</v>
          </cell>
          <cell r="G229">
            <v>5004.2763711569387</v>
          </cell>
          <cell r="H229">
            <v>5005.3642628901262</v>
          </cell>
          <cell r="I229">
            <v>5105.0423294942411</v>
          </cell>
          <cell r="J229">
            <v>5321.0279136303561</v>
          </cell>
          <cell r="K229">
            <v>5416.4071069631764</v>
          </cell>
        </row>
        <row r="230"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</row>
        <row r="231"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</row>
        <row r="232"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D233">
            <v>137628.49928848972</v>
          </cell>
          <cell r="E233">
            <v>141227.95740891725</v>
          </cell>
          <cell r="F233">
            <v>131371.55614844576</v>
          </cell>
          <cell r="G233">
            <v>132074.61398316437</v>
          </cell>
          <cell r="H233">
            <v>105487.46557560869</v>
          </cell>
          <cell r="I233">
            <v>76601.229933664523</v>
          </cell>
          <cell r="J233">
            <v>69230.38357930354</v>
          </cell>
          <cell r="K233">
            <v>63562.755977947098</v>
          </cell>
        </row>
        <row r="234">
          <cell r="D234">
            <v>2968.4840134977239</v>
          </cell>
          <cell r="E234">
            <v>9649.0002963256156</v>
          </cell>
          <cell r="F234">
            <v>20733.193368327316</v>
          </cell>
          <cell r="G234">
            <v>30214.177101196736</v>
          </cell>
          <cell r="H234">
            <v>35885.577564964631</v>
          </cell>
          <cell r="I234">
            <v>43645.98522441322</v>
          </cell>
          <cell r="J234">
            <v>45153.937188655065</v>
          </cell>
          <cell r="K234">
            <v>41709.682061381041</v>
          </cell>
        </row>
        <row r="235"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27703.273495248151</v>
          </cell>
          <cell r="I235">
            <v>41554.910242872225</v>
          </cell>
          <cell r="J235">
            <v>55406.546990496303</v>
          </cell>
          <cell r="K235">
            <v>69258.18373812038</v>
          </cell>
        </row>
        <row r="236">
          <cell r="D236">
            <v>2397.0376900250035</v>
          </cell>
          <cell r="E236">
            <v>2427.1425542465263</v>
          </cell>
          <cell r="F236">
            <v>2553.4837978870219</v>
          </cell>
          <cell r="G236">
            <v>2764.8866371059903</v>
          </cell>
          <cell r="H236">
            <v>2765.5210964794296</v>
          </cell>
          <cell r="I236">
            <v>3242.5636127067783</v>
          </cell>
          <cell r="J236">
            <v>4018.5768227953345</v>
          </cell>
          <cell r="K236">
            <v>4402.7237363241074</v>
          </cell>
        </row>
        <row r="237">
          <cell r="D237">
            <v>9668.7198238400288</v>
          </cell>
          <cell r="E237">
            <v>11437.322457105982</v>
          </cell>
          <cell r="F237">
            <v>20135.351848226746</v>
          </cell>
          <cell r="G237">
            <v>21665.06196816768</v>
          </cell>
          <cell r="H237">
            <v>21686.738241690855</v>
          </cell>
          <cell r="I237">
            <v>32411.310714126317</v>
          </cell>
          <cell r="J237">
            <v>37072.984520291946</v>
          </cell>
          <cell r="K237">
            <v>44967.704783117661</v>
          </cell>
        </row>
        <row r="238">
          <cell r="D238">
            <v>8.5364146799815028</v>
          </cell>
          <cell r="E238">
            <v>0</v>
          </cell>
          <cell r="F238">
            <v>470.55554573896495</v>
          </cell>
          <cell r="G238">
            <v>470.76381946771386</v>
          </cell>
          <cell r="H238">
            <v>447.36579632901709</v>
          </cell>
          <cell r="I238">
            <v>283.46187131698326</v>
          </cell>
          <cell r="J238">
            <v>279.23758564276483</v>
          </cell>
          <cell r="K238">
            <v>292.28089939289492</v>
          </cell>
        </row>
        <row r="239">
          <cell r="D239">
            <v>9666.5570422306027</v>
          </cell>
          <cell r="E239">
            <v>11435.508386064186</v>
          </cell>
          <cell r="F239">
            <v>13081.99423727947</v>
          </cell>
          <cell r="G239">
            <v>15892.19475712555</v>
          </cell>
          <cell r="H239">
            <v>17444.241660932545</v>
          </cell>
          <cell r="I239">
            <v>21299.061151648166</v>
          </cell>
          <cell r="J239">
            <v>20772.458126809699</v>
          </cell>
          <cell r="K239">
            <v>20850.171736009754</v>
          </cell>
        </row>
        <row r="240">
          <cell r="D240">
            <v>29.471268971057899</v>
          </cell>
          <cell r="E240">
            <v>66.960299129137141</v>
          </cell>
          <cell r="F240">
            <v>66.960299129137141</v>
          </cell>
          <cell r="G240">
            <v>84.348594561254799</v>
          </cell>
          <cell r="H240">
            <v>132.09359839656872</v>
          </cell>
          <cell r="I240">
            <v>189.79233179959235</v>
          </cell>
          <cell r="J240">
            <v>241.36950681694395</v>
          </cell>
          <cell r="K240">
            <v>303.26173649005193</v>
          </cell>
        </row>
        <row r="241"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-2.8421709430404007E-14</v>
          </cell>
          <cell r="K243">
            <v>0</v>
          </cell>
        </row>
        <row r="244">
          <cell r="D244">
            <v>14861.990938495255</v>
          </cell>
          <cell r="E244">
            <v>3528.2751334436925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5">
          <cell r="D245">
            <v>9527.5509543118915</v>
          </cell>
          <cell r="E245">
            <v>8631.6527296951463</v>
          </cell>
          <cell r="F245">
            <v>10868.002452662084</v>
          </cell>
          <cell r="G245">
            <v>5139.1643462727998</v>
          </cell>
          <cell r="H245">
            <v>4851.9383706093595</v>
          </cell>
          <cell r="I245">
            <v>3560.4619637520773</v>
          </cell>
          <cell r="J245">
            <v>3501.1414560525009</v>
          </cell>
          <cell r="K245">
            <v>1379.0752352342165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D247">
            <v>9539.9906355935873</v>
          </cell>
          <cell r="E247">
            <v>18540.211769768386</v>
          </cell>
          <cell r="F247">
            <v>18170.274833652504</v>
          </cell>
          <cell r="G247">
            <v>18871.091426578416</v>
          </cell>
          <cell r="H247">
            <v>18891.52947758243</v>
          </cell>
          <cell r="I247">
            <v>18936.109442706555</v>
          </cell>
          <cell r="J247">
            <v>18943.706296962024</v>
          </cell>
          <cell r="K247">
            <v>19136.031951150453</v>
          </cell>
        </row>
        <row r="248">
          <cell r="D248">
            <v>11675.655814122814</v>
          </cell>
          <cell r="E248">
            <v>11767.181813168449</v>
          </cell>
          <cell r="F248">
            <v>11780.689685495499</v>
          </cell>
          <cell r="G248">
            <v>15587.931597516652</v>
          </cell>
          <cell r="H248">
            <v>15793.946360815986</v>
          </cell>
          <cell r="I248">
            <v>16819.842207304599</v>
          </cell>
          <cell r="J248">
            <v>17788.872522566086</v>
          </cell>
          <cell r="K248">
            <v>19219.387070694505</v>
          </cell>
        </row>
        <row r="249">
          <cell r="D249">
            <v>769.56374573727442</v>
          </cell>
          <cell r="E249">
            <v>1968.676364702176</v>
          </cell>
          <cell r="F249">
            <v>1456.6767601408969</v>
          </cell>
          <cell r="G249">
            <v>1289.4989037917746</v>
          </cell>
          <cell r="H249">
            <v>1044.5166423559986</v>
          </cell>
          <cell r="I249">
            <v>547.35828860847403</v>
          </cell>
          <cell r="J249">
            <v>633.40648304640195</v>
          </cell>
          <cell r="K249">
            <v>475.77083894082062</v>
          </cell>
        </row>
        <row r="250">
          <cell r="D250">
            <v>2936.070550025684</v>
          </cell>
          <cell r="E250">
            <v>3074.3898253398593</v>
          </cell>
          <cell r="F250">
            <v>3738.7289347731548</v>
          </cell>
          <cell r="G250">
            <v>2918.6618512696359</v>
          </cell>
          <cell r="H250">
            <v>3049.8510070496368</v>
          </cell>
          <cell r="I250">
            <v>3243.0812987091622</v>
          </cell>
          <cell r="J250">
            <v>4052.4696090874218</v>
          </cell>
          <cell r="K250">
            <v>3985.4421779182157</v>
          </cell>
        </row>
        <row r="251">
          <cell r="D251">
            <v>680.34314561392944</v>
          </cell>
          <cell r="E251">
            <v>788.99314733245114</v>
          </cell>
          <cell r="F251">
            <v>1765.8599359993896</v>
          </cell>
          <cell r="G251">
            <v>4229.0626355087434</v>
          </cell>
          <cell r="H251">
            <v>4235.944609825623</v>
          </cell>
          <cell r="I251">
            <v>5829.69414963282</v>
          </cell>
          <cell r="J251">
            <v>6012.3125446675676</v>
          </cell>
          <cell r="K251">
            <v>7681.7697520428392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D254">
            <v>208.04999999999984</v>
          </cell>
          <cell r="E254">
            <v>208.04999999999995</v>
          </cell>
          <cell r="F254">
            <v>208.04999999999995</v>
          </cell>
          <cell r="G254">
            <v>208.05000000000018</v>
          </cell>
          <cell r="H254">
            <v>208.05000000000018</v>
          </cell>
          <cell r="I254">
            <v>208.05000000000018</v>
          </cell>
          <cell r="J254">
            <v>208.05000000000018</v>
          </cell>
          <cell r="K254">
            <v>208.04999999999927</v>
          </cell>
        </row>
        <row r="255">
          <cell r="D255">
            <v>21981.638522694113</v>
          </cell>
          <cell r="E255">
            <v>22415.415295245126</v>
          </cell>
          <cell r="F255">
            <v>16310.976082062358</v>
          </cell>
          <cell r="G255">
            <v>9019.9945566699243</v>
          </cell>
          <cell r="H255">
            <v>4868.6929810333886</v>
          </cell>
          <cell r="I255">
            <v>4413.7232080890244</v>
          </cell>
          <cell r="J255">
            <v>3729.8720631034189</v>
          </cell>
          <cell r="K255">
            <v>8511.2055218518362</v>
          </cell>
        </row>
        <row r="256">
          <cell r="D256">
            <v>8032.4269520550934</v>
          </cell>
          <cell r="E256">
            <v>10725.929246319587</v>
          </cell>
          <cell r="F256">
            <v>5443.0647840148595</v>
          </cell>
          <cell r="G256">
            <v>8621.9369898292553</v>
          </cell>
          <cell r="H256">
            <v>12186.237984114436</v>
          </cell>
          <cell r="I256">
            <v>13135.081016304008</v>
          </cell>
          <cell r="J256">
            <v>12401.627462512532</v>
          </cell>
          <cell r="K256">
            <v>13025.444907085697</v>
          </cell>
        </row>
        <row r="257">
          <cell r="D257">
            <v>11890.446807433553</v>
          </cell>
          <cell r="E257">
            <v>11921.96944115828</v>
          </cell>
          <cell r="F257">
            <v>23792.402387303999</v>
          </cell>
          <cell r="G257">
            <v>23605.867928504966</v>
          </cell>
          <cell r="H257">
            <v>23605.867928504962</v>
          </cell>
          <cell r="I257">
            <v>23419.333469705925</v>
          </cell>
          <cell r="J257">
            <v>23419.333469705933</v>
          </cell>
          <cell r="K257">
            <v>23419.333469705925</v>
          </cell>
        </row>
        <row r="258">
          <cell r="D258">
            <v>16112.024983201658</v>
          </cell>
          <cell r="E258">
            <v>16724.204202063371</v>
          </cell>
          <cell r="F258">
            <v>16777.627177213242</v>
          </cell>
          <cell r="G258">
            <v>16778.135892128746</v>
          </cell>
          <cell r="H258">
            <v>16796.025486515584</v>
          </cell>
          <cell r="I258">
            <v>16972.157266955033</v>
          </cell>
          <cell r="J258">
            <v>16962.317743024283</v>
          </cell>
          <cell r="K258">
            <v>17015.297569931561</v>
          </cell>
        </row>
        <row r="259">
          <cell r="D259">
            <v>6473.2141091021949</v>
          </cell>
          <cell r="E259">
            <v>6511.5501081199827</v>
          </cell>
          <cell r="F259">
            <v>10579.324300204229</v>
          </cell>
          <cell r="G259">
            <v>13286.71934834449</v>
          </cell>
          <cell r="H259">
            <v>13859.359419951714</v>
          </cell>
          <cell r="I259">
            <v>14478.049945964092</v>
          </cell>
          <cell r="J259">
            <v>15532.481495547909</v>
          </cell>
          <cell r="K259">
            <v>16428.031039661684</v>
          </cell>
        </row>
        <row r="260">
          <cell r="D260">
            <v>625.26302549648608</v>
          </cell>
          <cell r="E260">
            <v>405.00757149709528</v>
          </cell>
          <cell r="F260">
            <v>238.26246612634577</v>
          </cell>
          <cell r="G260">
            <v>226.38260577340037</v>
          </cell>
          <cell r="H260">
            <v>216.3833997236768</v>
          </cell>
          <cell r="I260">
            <v>231.46047298214256</v>
          </cell>
          <cell r="J260">
            <v>231.46047298214256</v>
          </cell>
          <cell r="K260">
            <v>217.49923569929277</v>
          </cell>
        </row>
        <row r="261">
          <cell r="D261">
            <v>522.12586232613785</v>
          </cell>
          <cell r="E261">
            <v>762.81097558982674</v>
          </cell>
          <cell r="F261">
            <v>854.41976431776641</v>
          </cell>
          <cell r="G261">
            <v>1154.927409198144</v>
          </cell>
          <cell r="H261">
            <v>1959.5963507154961</v>
          </cell>
          <cell r="I261">
            <v>3001.2292334126296</v>
          </cell>
          <cell r="J261">
            <v>3960.5812703723623</v>
          </cell>
          <cell r="K261">
            <v>3841.2672130382343</v>
          </cell>
        </row>
        <row r="262">
          <cell r="D262">
            <v>1890.6675283001916</v>
          </cell>
          <cell r="E262">
            <v>1950.491230924192</v>
          </cell>
          <cell r="F262">
            <v>1950.491230924192</v>
          </cell>
          <cell r="G262">
            <v>2770.2824489411041</v>
          </cell>
          <cell r="H262">
            <v>2894.6786599987158</v>
          </cell>
          <cell r="I262">
            <v>3047.5106499868275</v>
          </cell>
          <cell r="J262">
            <v>5562.2649517286809</v>
          </cell>
          <cell r="K262">
            <v>5657.2344011967907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D265">
            <v>0</v>
          </cell>
          <cell r="E265">
            <v>0</v>
          </cell>
          <cell r="F265">
            <v>-2.2737367544323206E-13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D266">
            <v>1540.0868289524192</v>
          </cell>
          <cell r="E266">
            <v>1106.7175036160766</v>
          </cell>
          <cell r="F266">
            <v>731.49176120910022</v>
          </cell>
          <cell r="G266">
            <v>714.72318352382604</v>
          </cell>
          <cell r="H266">
            <v>132.55684551934311</v>
          </cell>
          <cell r="I266">
            <v>95.23588343690183</v>
          </cell>
          <cell r="J266">
            <v>102.5715113731967</v>
          </cell>
          <cell r="K266">
            <v>8.8261695259525865</v>
          </cell>
        </row>
        <row r="267">
          <cell r="D267">
            <v>471.16902860342338</v>
          </cell>
          <cell r="E267">
            <v>7163.8480537232545</v>
          </cell>
          <cell r="F267">
            <v>10964.034005046262</v>
          </cell>
          <cell r="G267">
            <v>11142.841615360554</v>
          </cell>
          <cell r="H267">
            <v>15750.591095529846</v>
          </cell>
          <cell r="I267">
            <v>8835.4417710561574</v>
          </cell>
          <cell r="J267">
            <v>11627.801310835182</v>
          </cell>
          <cell r="K267">
            <v>11743.644069583936</v>
          </cell>
        </row>
        <row r="268">
          <cell r="D268">
            <v>57851.036458039518</v>
          </cell>
          <cell r="E268">
            <v>49379.192366662763</v>
          </cell>
          <cell r="F268">
            <v>49379.19236666277</v>
          </cell>
          <cell r="G268">
            <v>49738.084672169505</v>
          </cell>
          <cell r="H268">
            <v>49738.084672169483</v>
          </cell>
          <cell r="I268">
            <v>67776.099455696429</v>
          </cell>
          <cell r="J268">
            <v>65100.205482576566</v>
          </cell>
          <cell r="K268">
            <v>65100.205482576566</v>
          </cell>
        </row>
        <row r="269">
          <cell r="D269">
            <v>72128.184004873125</v>
          </cell>
          <cell r="E269">
            <v>70379.414857069103</v>
          </cell>
          <cell r="F269">
            <v>69835.134819845145</v>
          </cell>
          <cell r="G269">
            <v>69799.942853284942</v>
          </cell>
          <cell r="H269">
            <v>71291.457077098166</v>
          </cell>
          <cell r="I269">
            <v>71281.863655141031</v>
          </cell>
          <cell r="J269">
            <v>73472.792272578794</v>
          </cell>
          <cell r="K269">
            <v>75686.583260751693</v>
          </cell>
        </row>
        <row r="270">
          <cell r="D270">
            <v>13335.458430654782</v>
          </cell>
          <cell r="E270">
            <v>14526.263650143328</v>
          </cell>
          <cell r="F270">
            <v>19510.852869298771</v>
          </cell>
          <cell r="G270">
            <v>22374.594532846164</v>
          </cell>
          <cell r="H270">
            <v>22431.392475311466</v>
          </cell>
          <cell r="I270">
            <v>22816.977002036245</v>
          </cell>
          <cell r="J270">
            <v>25942.413775888002</v>
          </cell>
          <cell r="K270">
            <v>29983.333804691378</v>
          </cell>
        </row>
        <row r="271">
          <cell r="D271">
            <v>249.3142043107122</v>
          </cell>
          <cell r="E271">
            <v>273.45153602633809</v>
          </cell>
          <cell r="F271">
            <v>191.02123588231913</v>
          </cell>
          <cell r="G271">
            <v>0</v>
          </cell>
          <cell r="H271">
            <v>117.83280675836313</v>
          </cell>
          <cell r="I271">
            <v>2.7657537075407506</v>
          </cell>
          <cell r="J271">
            <v>0</v>
          </cell>
          <cell r="K271">
            <v>0</v>
          </cell>
        </row>
        <row r="272">
          <cell r="D272">
            <v>14846.194556521092</v>
          </cell>
          <cell r="E272">
            <v>17306.768925366971</v>
          </cell>
          <cell r="F272">
            <v>16195.089766083182</v>
          </cell>
          <cell r="G272">
            <v>20889.980624241427</v>
          </cell>
          <cell r="H272">
            <v>23299.432498661427</v>
          </cell>
          <cell r="I272">
            <v>22662.225133076761</v>
          </cell>
          <cell r="J272">
            <v>26439.64026056536</v>
          </cell>
          <cell r="K272">
            <v>27121.110099240836</v>
          </cell>
        </row>
        <row r="273">
          <cell r="D273">
            <v>69.361208660079569</v>
          </cell>
          <cell r="E273">
            <v>74.930610281375309</v>
          </cell>
          <cell r="F273">
            <v>74.930610281375309</v>
          </cell>
          <cell r="G273">
            <v>74.954306955052715</v>
          </cell>
          <cell r="H273">
            <v>75.15022781944252</v>
          </cell>
          <cell r="I273">
            <v>77.39829914248989</v>
          </cell>
          <cell r="J273">
            <v>78.504676857052971</v>
          </cell>
          <cell r="K273">
            <v>84.759523345347617</v>
          </cell>
        </row>
        <row r="274"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D277">
            <v>4857.7109905957086</v>
          </cell>
          <cell r="E277">
            <v>5182.4493797990945</v>
          </cell>
          <cell r="F277">
            <v>4753.7509436812106</v>
          </cell>
          <cell r="G277">
            <v>4465.1611477220858</v>
          </cell>
          <cell r="H277">
            <v>3725.7774856190586</v>
          </cell>
          <cell r="I277">
            <v>2209.9447513812156</v>
          </cell>
          <cell r="J277">
            <v>174.19936403692012</v>
          </cell>
          <cell r="K277">
            <v>36.93118707934844</v>
          </cell>
        </row>
        <row r="278">
          <cell r="D278">
            <v>14.131475886259796</v>
          </cell>
          <cell r="E278">
            <v>117.24741529944086</v>
          </cell>
          <cell r="F278">
            <v>417.75189776235237</v>
          </cell>
          <cell r="G278">
            <v>1703.916781149416</v>
          </cell>
          <cell r="H278">
            <v>3002.2048303693832</v>
          </cell>
          <cell r="I278">
            <v>4482.0539804357986</v>
          </cell>
          <cell r="J278">
            <v>3042.7824908683101</v>
          </cell>
          <cell r="K278">
            <v>2822.4212200707448</v>
          </cell>
        </row>
        <row r="279">
          <cell r="D279">
            <v>5420.5333978061199</v>
          </cell>
          <cell r="E279">
            <v>5627.8762053724759</v>
          </cell>
          <cell r="F279">
            <v>5800.7448242273604</v>
          </cell>
          <cell r="G279">
            <v>5800.7448242273604</v>
          </cell>
          <cell r="H279">
            <v>5800.7448242273604</v>
          </cell>
          <cell r="I279">
            <v>5800.7448242273585</v>
          </cell>
          <cell r="J279">
            <v>9377.1383315733892</v>
          </cell>
          <cell r="K279">
            <v>9377.1383315733874</v>
          </cell>
        </row>
        <row r="280">
          <cell r="D280">
            <v>4422.5527031806423</v>
          </cell>
          <cell r="E280">
            <v>4541.9392838935746</v>
          </cell>
          <cell r="F280">
            <v>4734.3642134503552</v>
          </cell>
          <cell r="G280">
            <v>5000.7704353361896</v>
          </cell>
          <cell r="H280">
            <v>5131.4619648898943</v>
          </cell>
          <cell r="I280">
            <v>5334.7210711172402</v>
          </cell>
          <cell r="J280">
            <v>5337.0383267537081</v>
          </cell>
          <cell r="K280">
            <v>5750.6485908537506</v>
          </cell>
        </row>
        <row r="281">
          <cell r="D281">
            <v>5.0414107420723617</v>
          </cell>
          <cell r="E281">
            <v>284.35727716873362</v>
          </cell>
          <cell r="F281">
            <v>300.8579437092929</v>
          </cell>
          <cell r="G281">
            <v>345.67907228547148</v>
          </cell>
          <cell r="H281">
            <v>376.16957749099294</v>
          </cell>
          <cell r="I281">
            <v>399.4191184161923</v>
          </cell>
          <cell r="J281">
            <v>400.00447349601711</v>
          </cell>
          <cell r="K281">
            <v>440.40081305800061</v>
          </cell>
        </row>
        <row r="282">
          <cell r="D282">
            <v>0.4618640992137889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</row>
        <row r="283">
          <cell r="D283">
            <v>110.71886145660177</v>
          </cell>
          <cell r="E283">
            <v>299.6497485288055</v>
          </cell>
          <cell r="F283">
            <v>511.02626745507564</v>
          </cell>
          <cell r="G283">
            <v>621.55192993479432</v>
          </cell>
          <cell r="H283">
            <v>926.26819993862739</v>
          </cell>
          <cell r="I283">
            <v>2137.0481661240256</v>
          </cell>
          <cell r="J283">
            <v>2005.563222198427</v>
          </cell>
          <cell r="K283">
            <v>2237.8723366427739</v>
          </cell>
        </row>
        <row r="284">
          <cell r="D284">
            <v>294.75965859658413</v>
          </cell>
          <cell r="E284">
            <v>390.58839399236166</v>
          </cell>
          <cell r="F284">
            <v>622.15989885401041</v>
          </cell>
          <cell r="G284">
            <v>848.89347456971211</v>
          </cell>
          <cell r="H284">
            <v>849.3423721486264</v>
          </cell>
          <cell r="I284">
            <v>859.23424304188688</v>
          </cell>
          <cell r="J284">
            <v>861.50482108643075</v>
          </cell>
          <cell r="K284">
            <v>961.64878636491608</v>
          </cell>
        </row>
        <row r="285"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</row>
        <row r="286"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</row>
        <row r="287">
          <cell r="D287">
            <v>0</v>
          </cell>
          <cell r="E287">
            <v>-5.6843418860808015E-14</v>
          </cell>
          <cell r="F287">
            <v>0</v>
          </cell>
          <cell r="G287">
            <v>0</v>
          </cell>
          <cell r="H287">
            <v>-1.1368683772161603E-13</v>
          </cell>
          <cell r="I287">
            <v>-1.1368683772161603E-13</v>
          </cell>
          <cell r="J287">
            <v>-1.1368683772161603E-13</v>
          </cell>
          <cell r="K287">
            <v>0</v>
          </cell>
        </row>
        <row r="288">
          <cell r="D288">
            <v>4118.8019843794582</v>
          </cell>
          <cell r="E288">
            <v>4615.1738411941951</v>
          </cell>
          <cell r="F288">
            <v>3539.1714361012664</v>
          </cell>
          <cell r="G288">
            <v>1876.9547129495686</v>
          </cell>
          <cell r="H288">
            <v>1639.1116178427542</v>
          </cell>
          <cell r="I288">
            <v>1591.7841060159335</v>
          </cell>
          <cell r="J288">
            <v>648.27459335968649</v>
          </cell>
          <cell r="K288">
            <v>3170.1171205523588</v>
          </cell>
        </row>
        <row r="289">
          <cell r="D289">
            <v>1729.7089304822832</v>
          </cell>
          <cell r="E289">
            <v>984.46068016116692</v>
          </cell>
          <cell r="F289">
            <v>3617.0541336375145</v>
          </cell>
          <cell r="G289">
            <v>345.85277594355409</v>
          </cell>
          <cell r="H289">
            <v>395.27625446196259</v>
          </cell>
          <cell r="I289">
            <v>335.34046254595819</v>
          </cell>
          <cell r="J289">
            <v>4851.7848407885995</v>
          </cell>
          <cell r="K289">
            <v>3676.2368147119419</v>
          </cell>
        </row>
        <row r="290">
          <cell r="D290">
            <v>14661.731244829709</v>
          </cell>
          <cell r="E290">
            <v>20320.288396034099</v>
          </cell>
          <cell r="F290">
            <v>22049.270843562554</v>
          </cell>
          <cell r="G290">
            <v>29383.502852569451</v>
          </cell>
          <cell r="H290">
            <v>30757.412182688586</v>
          </cell>
          <cell r="I290">
            <v>31945.436290960151</v>
          </cell>
          <cell r="J290">
            <v>24479.467704572722</v>
          </cell>
          <cell r="K290">
            <v>24479.467704572722</v>
          </cell>
        </row>
        <row r="291">
          <cell r="D291">
            <v>4737.5490480075241</v>
          </cell>
          <cell r="E291">
            <v>5475.4971442906317</v>
          </cell>
          <cell r="F291">
            <v>5049.2337016028632</v>
          </cell>
          <cell r="G291">
            <v>5044.7233044661925</v>
          </cell>
          <cell r="H291">
            <v>5039.9058113438377</v>
          </cell>
          <cell r="I291">
            <v>5035.6483481419082</v>
          </cell>
          <cell r="J291">
            <v>5614.7247084666142</v>
          </cell>
          <cell r="K291">
            <v>5751.0470934113782</v>
          </cell>
        </row>
        <row r="292">
          <cell r="D292">
            <v>5.956801435602781</v>
          </cell>
          <cell r="E292">
            <v>25.990930808408574</v>
          </cell>
          <cell r="F292">
            <v>25.990930808408571</v>
          </cell>
          <cell r="G292">
            <v>25.990930808408574</v>
          </cell>
          <cell r="H292">
            <v>26.529821589252563</v>
          </cell>
          <cell r="I292">
            <v>33.242338182502216</v>
          </cell>
          <cell r="J292">
            <v>272.87730761107485</v>
          </cell>
          <cell r="K292">
            <v>372.624141043593</v>
          </cell>
        </row>
        <row r="293">
          <cell r="D293">
            <v>162.71966122829693</v>
          </cell>
          <cell r="E293">
            <v>8.4482427464968648</v>
          </cell>
          <cell r="F293">
            <v>91.061806928529862</v>
          </cell>
          <cell r="G293">
            <v>91.716228783236076</v>
          </cell>
          <cell r="H293">
            <v>0</v>
          </cell>
          <cell r="I293">
            <v>0</v>
          </cell>
          <cell r="J293">
            <v>3.339314111231225</v>
          </cell>
          <cell r="K293">
            <v>0</v>
          </cell>
        </row>
        <row r="294">
          <cell r="D294">
            <v>1131.2183710287622</v>
          </cell>
          <cell r="E294">
            <v>1971.8303570502119</v>
          </cell>
          <cell r="F294">
            <v>1581.0904171198135</v>
          </cell>
          <cell r="G294">
            <v>907.85652695090448</v>
          </cell>
          <cell r="H294">
            <v>1093.8456379413039</v>
          </cell>
          <cell r="I294">
            <v>1123.4422530119843</v>
          </cell>
          <cell r="J294">
            <v>3324.1133981832177</v>
          </cell>
          <cell r="K294">
            <v>3096.5664299719033</v>
          </cell>
        </row>
        <row r="295">
          <cell r="D295">
            <v>519.83941342686171</v>
          </cell>
          <cell r="E295">
            <v>532.29897558482378</v>
          </cell>
          <cell r="F295">
            <v>532.29897558482378</v>
          </cell>
          <cell r="G295">
            <v>619.23576549404413</v>
          </cell>
          <cell r="H295">
            <v>707.22031629063065</v>
          </cell>
          <cell r="I295">
            <v>812.2948709193937</v>
          </cell>
          <cell r="J295">
            <v>1251.5094441626702</v>
          </cell>
          <cell r="K295">
            <v>1268.2893428280754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</row>
        <row r="297"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-1.1368683772161603E-13</v>
          </cell>
          <cell r="J298">
            <v>0</v>
          </cell>
          <cell r="K298">
            <v>0</v>
          </cell>
        </row>
        <row r="299">
          <cell r="D299">
            <v>96298.666065668061</v>
          </cell>
          <cell r="E299">
            <v>26642.730273758149</v>
          </cell>
          <cell r="F299">
            <v>12098.964899704621</v>
          </cell>
          <cell r="G299">
            <v>3676.3565471170714</v>
          </cell>
          <cell r="H299">
            <v>3615.0389773795791</v>
          </cell>
          <cell r="I299">
            <v>3555.7332707638875</v>
          </cell>
          <cell r="J299">
            <v>3546.2625295826947</v>
          </cell>
          <cell r="K299">
            <v>3536.8421052631579</v>
          </cell>
        </row>
        <row r="300">
          <cell r="D300">
            <v>117630.87910048939</v>
          </cell>
          <cell r="E300">
            <v>115535.24106936551</v>
          </cell>
          <cell r="F300">
            <v>133245.39616842702</v>
          </cell>
          <cell r="G300">
            <v>108349.93202281145</v>
          </cell>
          <cell r="H300">
            <v>137885.35250678909</v>
          </cell>
          <cell r="I300">
            <v>160861.49914355998</v>
          </cell>
          <cell r="J300">
            <v>174884.69478236814</v>
          </cell>
          <cell r="K300">
            <v>147690.2942084627</v>
          </cell>
        </row>
        <row r="301">
          <cell r="D301">
            <v>64688.839163007353</v>
          </cell>
          <cell r="E301">
            <v>62973.882196704595</v>
          </cell>
          <cell r="F301">
            <v>59945.598630609085</v>
          </cell>
          <cell r="G301">
            <v>107050.56287050604</v>
          </cell>
          <cell r="H301">
            <v>97643.522793889308</v>
          </cell>
          <cell r="I301">
            <v>103373.89781530874</v>
          </cell>
          <cell r="J301">
            <v>117225.53456293282</v>
          </cell>
          <cell r="K301">
            <v>144928.80805818099</v>
          </cell>
        </row>
        <row r="302">
          <cell r="D302">
            <v>5549.9340933220128</v>
          </cell>
          <cell r="E302">
            <v>5416.2956134476408</v>
          </cell>
          <cell r="F302">
            <v>5463.6909933817851</v>
          </cell>
          <cell r="G302">
            <v>5468.6478817394345</v>
          </cell>
          <cell r="H302">
            <v>5471.1133917794123</v>
          </cell>
          <cell r="I302">
            <v>5467.822629274342</v>
          </cell>
          <cell r="J302">
            <v>5473.6980695911498</v>
          </cell>
          <cell r="K302">
            <v>5556.7541347223887</v>
          </cell>
        </row>
        <row r="303">
          <cell r="D303">
            <v>34520.225646964776</v>
          </cell>
          <cell r="E303">
            <v>95394.439622141595</v>
          </cell>
          <cell r="F303">
            <v>95394.439622141595</v>
          </cell>
          <cell r="G303">
            <v>95394.439622141595</v>
          </cell>
          <cell r="H303">
            <v>95652.10779886505</v>
          </cell>
          <cell r="I303">
            <v>99594.31825369643</v>
          </cell>
          <cell r="J303">
            <v>113900.74172968981</v>
          </cell>
          <cell r="K303">
            <v>130616.29092322351</v>
          </cell>
        </row>
        <row r="304">
          <cell r="D304">
            <v>4252.0295668529061</v>
          </cell>
          <cell r="E304">
            <v>3292.9813811514841</v>
          </cell>
          <cell r="F304">
            <v>2892.9504793034275</v>
          </cell>
          <cell r="G304">
            <v>2892.7460175284532</v>
          </cell>
          <cell r="H304">
            <v>1027.2660220142777</v>
          </cell>
          <cell r="I304">
            <v>633.54815091884916</v>
          </cell>
          <cell r="J304">
            <v>605.09313560269311</v>
          </cell>
          <cell r="K304">
            <v>534.31605641229567</v>
          </cell>
        </row>
        <row r="305">
          <cell r="D305">
            <v>26283.362064488116</v>
          </cell>
          <cell r="E305">
            <v>51006.700290379966</v>
          </cell>
          <cell r="F305">
            <v>59784.863446560594</v>
          </cell>
          <cell r="G305">
            <v>65944.762221990575</v>
          </cell>
          <cell r="H305">
            <v>67827.38693614988</v>
          </cell>
          <cell r="I305">
            <v>64512.11034371717</v>
          </cell>
          <cell r="J305">
            <v>52216.649365927253</v>
          </cell>
          <cell r="K305">
            <v>55324.029716828991</v>
          </cell>
        </row>
        <row r="306">
          <cell r="D306">
            <v>7898.7022720532223</v>
          </cell>
          <cell r="E306">
            <v>8985.3451497310198</v>
          </cell>
          <cell r="F306">
            <v>8985.3451497310198</v>
          </cell>
          <cell r="G306">
            <v>8985.4206593111994</v>
          </cell>
          <cell r="H306">
            <v>8987.7818982659282</v>
          </cell>
          <cell r="I306">
            <v>9260.164546543996</v>
          </cell>
          <cell r="J306">
            <v>9342.992823235154</v>
          </cell>
          <cell r="K306">
            <v>9457.0546197256208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D308">
            <v>7.8773790330624252</v>
          </cell>
          <cell r="E308">
            <v>212.38638698512477</v>
          </cell>
          <cell r="F308">
            <v>251.519421993984</v>
          </cell>
          <cell r="G308">
            <v>258.36638007144757</v>
          </cell>
          <cell r="H308">
            <v>262.79876052945838</v>
          </cell>
          <cell r="I308">
            <v>279.69802396521482</v>
          </cell>
          <cell r="J308">
            <v>279.69802396521482</v>
          </cell>
          <cell r="K308">
            <v>279.69802396521482</v>
          </cell>
        </row>
        <row r="309"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</row>
      </sheetData>
      <sheetData sheetId="2"/>
      <sheetData sheetId="3">
        <row r="2">
          <cell r="D2">
            <v>872.75400000000002</v>
          </cell>
          <cell r="E2">
            <v>804.16070107564622</v>
          </cell>
          <cell r="F2">
            <v>778.21670107564626</v>
          </cell>
          <cell r="G2">
            <v>778.21670107564626</v>
          </cell>
          <cell r="H2">
            <v>80.856701075646185</v>
          </cell>
          <cell r="I2">
            <v>72.116701075646191</v>
          </cell>
          <cell r="J2">
            <v>36.396701075646192</v>
          </cell>
          <cell r="K2">
            <v>36.396701075646192</v>
          </cell>
        </row>
        <row r="3">
          <cell r="D3">
            <v>4073.8726500000012</v>
          </cell>
          <cell r="E3">
            <v>3527.0057198664954</v>
          </cell>
          <cell r="F3">
            <v>3194.6868892017728</v>
          </cell>
          <cell r="G3">
            <v>2902.3660922103982</v>
          </cell>
          <cell r="H3">
            <v>3114.759541187228</v>
          </cell>
          <cell r="I3">
            <v>3045.5022070051205</v>
          </cell>
          <cell r="J3">
            <v>3062.8146136684086</v>
          </cell>
          <cell r="K3">
            <v>2850.451015863744</v>
          </cell>
        </row>
        <row r="4"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D5">
            <v>13149</v>
          </cell>
          <cell r="E5">
            <v>13751</v>
          </cell>
          <cell r="F5">
            <v>13751</v>
          </cell>
          <cell r="G5">
            <v>13755.585718810382</v>
          </cell>
          <cell r="H5">
            <v>13849.031015376069</v>
          </cell>
          <cell r="I5">
            <v>13881.1271073553</v>
          </cell>
          <cell r="J5">
            <v>13881.1271073553</v>
          </cell>
          <cell r="K5">
            <v>14042.463204796895</v>
          </cell>
        </row>
        <row r="6">
          <cell r="D6">
            <v>2411.5000000000005</v>
          </cell>
          <cell r="E6">
            <v>2582.7889976764013</v>
          </cell>
          <cell r="F6">
            <v>3663.8400000000006</v>
          </cell>
          <cell r="G6">
            <v>4544.5888077801064</v>
          </cell>
          <cell r="H6">
            <v>4544.5888077801064</v>
          </cell>
          <cell r="I6">
            <v>5025.6844286095538</v>
          </cell>
          <cell r="J6">
            <v>5986.226388103365</v>
          </cell>
          <cell r="K6">
            <v>6802.664662097488</v>
          </cell>
        </row>
        <row r="7">
          <cell r="D7">
            <v>970.58312000000001</v>
          </cell>
          <cell r="E7">
            <v>815.01612</v>
          </cell>
          <cell r="F7">
            <v>482.88865285848254</v>
          </cell>
          <cell r="G7">
            <v>422.95788285848249</v>
          </cell>
          <cell r="H7">
            <v>384.78213285848256</v>
          </cell>
          <cell r="I7">
            <v>8.4376999999999995</v>
          </cell>
          <cell r="J7">
            <v>3.2204999999999995</v>
          </cell>
          <cell r="K7">
            <v>0</v>
          </cell>
        </row>
        <row r="8">
          <cell r="D8">
            <v>633.2825600000001</v>
          </cell>
          <cell r="E8">
            <v>777.50197024936074</v>
          </cell>
          <cell r="F8">
            <v>764.41023016917131</v>
          </cell>
          <cell r="G8">
            <v>813.20355749492148</v>
          </cell>
          <cell r="H8">
            <v>806.32200864337869</v>
          </cell>
          <cell r="I8">
            <v>1032.9183422907417</v>
          </cell>
          <cell r="J8">
            <v>991.30671753207628</v>
          </cell>
          <cell r="K8">
            <v>845.95876150485185</v>
          </cell>
        </row>
        <row r="9">
          <cell r="D9">
            <v>875.99999999999989</v>
          </cell>
          <cell r="E9">
            <v>1089.6506506115611</v>
          </cell>
          <cell r="F9">
            <v>2692.0255474526271</v>
          </cell>
          <cell r="G9">
            <v>2821.0255474526271</v>
          </cell>
          <cell r="H9">
            <v>2888.0255474526266</v>
          </cell>
          <cell r="I9">
            <v>2930.0255474526271</v>
          </cell>
          <cell r="J9">
            <v>3196.7875074344697</v>
          </cell>
          <cell r="K9">
            <v>4008.7875074344693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D12">
            <v>2</v>
          </cell>
          <cell r="E12">
            <v>2</v>
          </cell>
          <cell r="F12">
            <v>2</v>
          </cell>
          <cell r="G12">
            <v>2</v>
          </cell>
          <cell r="H12">
            <v>2</v>
          </cell>
          <cell r="I12">
            <v>2</v>
          </cell>
          <cell r="J12">
            <v>2</v>
          </cell>
          <cell r="K12">
            <v>2</v>
          </cell>
        </row>
        <row r="13">
          <cell r="D13">
            <v>825.24900000000002</v>
          </cell>
          <cell r="E13">
            <v>43.249000000000002</v>
          </cell>
          <cell r="F13">
            <v>43.249000000000002</v>
          </cell>
          <cell r="G13">
            <v>15.648999999999999</v>
          </cell>
          <cell r="H13">
            <v>15.648999999999999</v>
          </cell>
          <cell r="I13">
            <v>6.6240000000000006</v>
          </cell>
          <cell r="J13">
            <v>0</v>
          </cell>
          <cell r="K13">
            <v>0</v>
          </cell>
        </row>
        <row r="14">
          <cell r="D14">
            <v>6799.3825099999995</v>
          </cell>
          <cell r="E14">
            <v>6269.6999100000003</v>
          </cell>
          <cell r="F14">
            <v>7030.2860869484148</v>
          </cell>
          <cell r="G14">
            <v>10331.416051527465</v>
          </cell>
          <cell r="H14">
            <v>11227.544585790443</v>
          </cell>
          <cell r="I14">
            <v>12566.003383159703</v>
          </cell>
          <cell r="J14">
            <v>13691.605113468044</v>
          </cell>
          <cell r="K14">
            <v>14810.483663809409</v>
          </cell>
        </row>
        <row r="15">
          <cell r="D15">
            <v>3906.92</v>
          </cell>
          <cell r="E15">
            <v>5054.92</v>
          </cell>
          <cell r="F15">
            <v>3040.92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D16">
            <v>118.99999999999999</v>
          </cell>
          <cell r="E16">
            <v>118.99999999999999</v>
          </cell>
          <cell r="F16">
            <v>118.99999999999999</v>
          </cell>
          <cell r="G16">
            <v>177.43136944587732</v>
          </cell>
          <cell r="H16">
            <v>180.0602666168337</v>
          </cell>
          <cell r="I16">
            <v>183.1548191353626</v>
          </cell>
          <cell r="J16">
            <v>188.25656710464318</v>
          </cell>
          <cell r="K16">
            <v>193.4642349812475</v>
          </cell>
        </row>
        <row r="17">
          <cell r="D17">
            <v>2228.6999999999998</v>
          </cell>
          <cell r="E17">
            <v>4557.619028220106</v>
          </cell>
          <cell r="F17">
            <v>5985.4035000000003</v>
          </cell>
          <cell r="G17">
            <v>6907.1732040404331</v>
          </cell>
          <cell r="H17">
            <v>7167.0748707070989</v>
          </cell>
          <cell r="I17">
            <v>7830.5532355755186</v>
          </cell>
          <cell r="J17">
            <v>8353.3215675466126</v>
          </cell>
          <cell r="K17">
            <v>9331.1534120408614</v>
          </cell>
        </row>
        <row r="18">
          <cell r="D18">
            <v>646.05138999999997</v>
          </cell>
          <cell r="E18">
            <v>266.33899000000008</v>
          </cell>
          <cell r="F18">
            <v>245.62899000000004</v>
          </cell>
          <cell r="G18">
            <v>214.58899000000002</v>
          </cell>
          <cell r="H18">
            <v>49.033799999999999</v>
          </cell>
          <cell r="I18">
            <v>41.791499999999999</v>
          </cell>
          <cell r="J18">
            <v>26.125</v>
          </cell>
          <cell r="K18">
            <v>2.375</v>
          </cell>
        </row>
        <row r="19">
          <cell r="D19">
            <v>777.34955999999977</v>
          </cell>
          <cell r="E19">
            <v>869.38132436533454</v>
          </cell>
          <cell r="F19">
            <v>783.04198014111319</v>
          </cell>
          <cell r="G19">
            <v>820.17596471626052</v>
          </cell>
          <cell r="H19">
            <v>752.25096471626046</v>
          </cell>
          <cell r="I19">
            <v>902.6514367322859</v>
          </cell>
          <cell r="J19">
            <v>1019.436321537599</v>
          </cell>
          <cell r="K19">
            <v>1003.3423715375986</v>
          </cell>
        </row>
        <row r="20">
          <cell r="D20">
            <v>3211.9999999999995</v>
          </cell>
          <cell r="E20">
            <v>3817.5783424922233</v>
          </cell>
          <cell r="F20">
            <v>3817.5783424922233</v>
          </cell>
          <cell r="G20">
            <v>3817.5783424922233</v>
          </cell>
          <cell r="H20">
            <v>3817.5783424922233</v>
          </cell>
          <cell r="I20">
            <v>3817.5783424922233</v>
          </cell>
          <cell r="J20">
            <v>3819.5783424922229</v>
          </cell>
          <cell r="K20">
            <v>4721.5783424922229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19.190000000000005</v>
          </cell>
          <cell r="J23">
            <v>19.190000000000005</v>
          </cell>
          <cell r="K23">
            <v>19.190000000000005</v>
          </cell>
        </row>
        <row r="24">
          <cell r="D24">
            <v>5312.7</v>
          </cell>
          <cell r="E24">
            <v>4819.0248932222694</v>
          </cell>
          <cell r="F24">
            <v>3501.3448932222682</v>
          </cell>
          <cell r="G24">
            <v>3390.9448932222685</v>
          </cell>
          <cell r="H24">
            <v>2378.6648932222693</v>
          </cell>
          <cell r="I24">
            <v>1799.0648932222691</v>
          </cell>
          <cell r="J24">
            <v>1589.7648932222687</v>
          </cell>
          <cell r="K24">
            <v>2179.3648932222691</v>
          </cell>
        </row>
        <row r="25">
          <cell r="D25">
            <v>625.99199999999996</v>
          </cell>
          <cell r="E25">
            <v>910.24708041689291</v>
          </cell>
          <cell r="F25">
            <v>1129.0194861660075</v>
          </cell>
          <cell r="G25">
            <v>1042.5694861660074</v>
          </cell>
          <cell r="H25">
            <v>1432.6280419925458</v>
          </cell>
          <cell r="I25">
            <v>1270.7900629972164</v>
          </cell>
          <cell r="J25">
            <v>1516.8927875973038</v>
          </cell>
          <cell r="K25">
            <v>1477.5857464245091</v>
          </cell>
        </row>
        <row r="26">
          <cell r="D26">
            <v>1920</v>
          </cell>
          <cell r="E26">
            <v>1920</v>
          </cell>
          <cell r="F26">
            <v>1920</v>
          </cell>
          <cell r="G26">
            <v>1920</v>
          </cell>
          <cell r="H26">
            <v>1920</v>
          </cell>
          <cell r="I26">
            <v>1920</v>
          </cell>
          <cell r="J26">
            <v>2400</v>
          </cell>
          <cell r="K26">
            <v>2400</v>
          </cell>
        </row>
        <row r="27">
          <cell r="D27">
            <v>2338</v>
          </cell>
          <cell r="E27">
            <v>2338</v>
          </cell>
          <cell r="F27">
            <v>2338</v>
          </cell>
          <cell r="G27">
            <v>2338</v>
          </cell>
          <cell r="H27">
            <v>2338</v>
          </cell>
          <cell r="I27">
            <v>2338</v>
          </cell>
          <cell r="J27">
            <v>2338</v>
          </cell>
          <cell r="K27">
            <v>2338</v>
          </cell>
        </row>
        <row r="28">
          <cell r="D28">
            <v>690.50000000000011</v>
          </cell>
          <cell r="E28">
            <v>703.49857936101614</v>
          </cell>
          <cell r="F28">
            <v>1953.7316666666663</v>
          </cell>
          <cell r="G28">
            <v>2121.9801751683594</v>
          </cell>
          <cell r="H28">
            <v>2146.107269211891</v>
          </cell>
          <cell r="I28">
            <v>2197.4847593757863</v>
          </cell>
          <cell r="J28">
            <v>2534.6979085073672</v>
          </cell>
          <cell r="K28">
            <v>2598.9050396549337</v>
          </cell>
        </row>
        <row r="29">
          <cell r="D29">
            <v>13.109999999999998</v>
          </cell>
          <cell r="E29">
            <v>1.71</v>
          </cell>
          <cell r="F29">
            <v>1.71</v>
          </cell>
          <cell r="G29">
            <v>1.71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D30">
            <v>15.30231</v>
          </cell>
          <cell r="E30">
            <v>51.010974853183285</v>
          </cell>
          <cell r="F30">
            <v>94.319691763987336</v>
          </cell>
          <cell r="G30">
            <v>101.19870672763294</v>
          </cell>
          <cell r="H30">
            <v>112.21396088508203</v>
          </cell>
          <cell r="I30">
            <v>197.25177696854283</v>
          </cell>
          <cell r="J30">
            <v>216.05159052413288</v>
          </cell>
          <cell r="K30">
            <v>217.0194345624497</v>
          </cell>
        </row>
        <row r="31">
          <cell r="D31">
            <v>1052.1799999999998</v>
          </cell>
          <cell r="E31">
            <v>1068.7561534202246</v>
          </cell>
          <cell r="F31">
            <v>1540.6601245692689</v>
          </cell>
          <cell r="G31">
            <v>2571.953551824959</v>
          </cell>
          <cell r="H31">
            <v>2786.7217608527444</v>
          </cell>
          <cell r="I31">
            <v>3387.7561534202246</v>
          </cell>
          <cell r="J31">
            <v>3473.3323068404493</v>
          </cell>
          <cell r="K31">
            <v>4082.2362779894938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D35">
            <v>0</v>
          </cell>
          <cell r="E35">
            <v>5.2749610696095812E-4</v>
          </cell>
          <cell r="F35">
            <v>5.2749610696095812E-4</v>
          </cell>
          <cell r="G35">
            <v>8.7470532890013795E-3</v>
          </cell>
          <cell r="H35">
            <v>8.7470532890013795E-3</v>
          </cell>
          <cell r="I35">
            <v>8.7470532890013778E-3</v>
          </cell>
          <cell r="J35">
            <v>1.09522212185098E-2</v>
          </cell>
          <cell r="K35">
            <v>1.1140977244676909E-2</v>
          </cell>
        </row>
        <row r="36">
          <cell r="D36">
            <v>0</v>
          </cell>
          <cell r="E36">
            <v>33.754733982655104</v>
          </cell>
          <cell r="F36">
            <v>513.75473398265513</v>
          </cell>
          <cell r="G36">
            <v>513.75473398265513</v>
          </cell>
          <cell r="H36">
            <v>753.75473398265513</v>
          </cell>
          <cell r="I36">
            <v>993.75473398265513</v>
          </cell>
          <cell r="J36">
            <v>1233.7547339826551</v>
          </cell>
          <cell r="K36">
            <v>1254.8776882838943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D39">
            <v>157.5</v>
          </cell>
          <cell r="E39">
            <v>215.86036827213823</v>
          </cell>
          <cell r="F39">
            <v>215.86036827213823</v>
          </cell>
          <cell r="G39">
            <v>228.86036827213823</v>
          </cell>
          <cell r="H39">
            <v>228.86036827213823</v>
          </cell>
          <cell r="I39">
            <v>228.86036827213823</v>
          </cell>
          <cell r="J39">
            <v>229.71087495658841</v>
          </cell>
          <cell r="K39">
            <v>416.55781519596184</v>
          </cell>
        </row>
        <row r="40">
          <cell r="D40">
            <v>1451.77592</v>
          </cell>
          <cell r="E40">
            <v>1381.8259200000002</v>
          </cell>
          <cell r="F40">
            <v>930.3086790117685</v>
          </cell>
          <cell r="G40">
            <v>930.38775962468185</v>
          </cell>
          <cell r="H40">
            <v>930.51743227295844</v>
          </cell>
          <cell r="I40">
            <v>710.14817893337852</v>
          </cell>
          <cell r="J40">
            <v>237.54808919249791</v>
          </cell>
          <cell r="K40">
            <v>184.21298328978787</v>
          </cell>
        </row>
        <row r="41">
          <cell r="D41">
            <v>10.400000000000002</v>
          </cell>
          <cell r="E41">
            <v>10.498343510047155</v>
          </cell>
          <cell r="F41">
            <v>10.498886480660026</v>
          </cell>
          <cell r="G41">
            <v>10.50576356555734</v>
          </cell>
          <cell r="H41">
            <v>10.505893149245377</v>
          </cell>
          <cell r="I41">
            <v>10.530350458261838</v>
          </cell>
          <cell r="J41">
            <v>10.534879202357086</v>
          </cell>
          <cell r="K41">
            <v>10.71444868421961</v>
          </cell>
        </row>
        <row r="42">
          <cell r="D42">
            <v>134.89970554123838</v>
          </cell>
          <cell r="E42">
            <v>337.92394120180393</v>
          </cell>
          <cell r="F42">
            <v>381.66740305116042</v>
          </cell>
          <cell r="G42">
            <v>529.0621728305789</v>
          </cell>
          <cell r="H42">
            <v>529.0621728305789</v>
          </cell>
          <cell r="I42">
            <v>576.92394120180393</v>
          </cell>
          <cell r="J42">
            <v>792.94817686236945</v>
          </cell>
          <cell r="K42">
            <v>893.688421714936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D46">
            <v>9656.4015500000005</v>
          </cell>
          <cell r="E46">
            <v>9486.6345500000007</v>
          </cell>
          <cell r="F46">
            <v>9413.9545500000004</v>
          </cell>
          <cell r="G46">
            <v>8797.2745500000019</v>
          </cell>
          <cell r="H46">
            <v>5363.71674863921</v>
          </cell>
          <cell r="I46">
            <v>2303.4595954183796</v>
          </cell>
          <cell r="J46">
            <v>1880.7040821993385</v>
          </cell>
          <cell r="K46">
            <v>3097.6381523204213</v>
          </cell>
        </row>
        <row r="47">
          <cell r="D47">
            <v>1220.48046</v>
          </cell>
          <cell r="E47">
            <v>932.71539457937092</v>
          </cell>
          <cell r="F47">
            <v>1418.7853626210629</v>
          </cell>
          <cell r="G47">
            <v>1782.6526932787206</v>
          </cell>
          <cell r="H47">
            <v>1961.4047812248391</v>
          </cell>
          <cell r="I47">
            <v>2748.5770740970202</v>
          </cell>
          <cell r="J47">
            <v>3167.3305604465077</v>
          </cell>
          <cell r="K47">
            <v>3152.9616138419124</v>
          </cell>
        </row>
        <row r="48">
          <cell r="D48">
            <v>4006.08</v>
          </cell>
          <cell r="E48">
            <v>4006.08</v>
          </cell>
          <cell r="F48">
            <v>4006.08</v>
          </cell>
          <cell r="G48">
            <v>4006.08</v>
          </cell>
          <cell r="H48">
            <v>5206.08</v>
          </cell>
          <cell r="I48">
            <v>6406.079999999999</v>
          </cell>
          <cell r="J48">
            <v>7116.48</v>
          </cell>
          <cell r="K48">
            <v>6847.6799999999994</v>
          </cell>
        </row>
        <row r="49">
          <cell r="D49">
            <v>1080</v>
          </cell>
          <cell r="E49">
            <v>1080</v>
          </cell>
          <cell r="F49">
            <v>1089.5191181992434</v>
          </cell>
          <cell r="G49">
            <v>1108.572432390622</v>
          </cell>
          <cell r="H49">
            <v>1141.692029014808</v>
          </cell>
          <cell r="I49">
            <v>1190.0234411788467</v>
          </cell>
          <cell r="J49">
            <v>1300.023441178847</v>
          </cell>
          <cell r="K49">
            <v>1392.7827605356542</v>
          </cell>
        </row>
        <row r="50">
          <cell r="D50">
            <v>281.5</v>
          </cell>
          <cell r="E50">
            <v>408.23460559953173</v>
          </cell>
          <cell r="F50">
            <v>452.23460559953173</v>
          </cell>
          <cell r="G50">
            <v>487.86742159953172</v>
          </cell>
          <cell r="H50">
            <v>514.37883159953185</v>
          </cell>
          <cell r="I50">
            <v>546.64034559953177</v>
          </cell>
          <cell r="J50">
            <v>788.77465312452966</v>
          </cell>
          <cell r="K50">
            <v>837.84182443662974</v>
          </cell>
        </row>
        <row r="51">
          <cell r="D51">
            <v>133.93011999999999</v>
          </cell>
          <cell r="E51">
            <v>71.85011999999999</v>
          </cell>
          <cell r="F51">
            <v>63.702119999999987</v>
          </cell>
          <cell r="G51">
            <v>63.702119999999987</v>
          </cell>
          <cell r="H51">
            <v>27.602119999999999</v>
          </cell>
          <cell r="I51">
            <v>23.8003</v>
          </cell>
          <cell r="J51">
            <v>23.8003</v>
          </cell>
          <cell r="K51">
            <v>23.8003</v>
          </cell>
        </row>
        <row r="52">
          <cell r="D52">
            <v>171.46305000000004</v>
          </cell>
          <cell r="E52">
            <v>257.53663509295041</v>
          </cell>
          <cell r="F52">
            <v>263.1525815207097</v>
          </cell>
          <cell r="G52">
            <v>273.65642743899951</v>
          </cell>
          <cell r="H52">
            <v>278.81009424809048</v>
          </cell>
          <cell r="I52">
            <v>503.12876259301055</v>
          </cell>
          <cell r="J52">
            <v>637.59027858762875</v>
          </cell>
          <cell r="K52">
            <v>641.30624272187174</v>
          </cell>
        </row>
        <row r="53">
          <cell r="D53">
            <v>2266</v>
          </cell>
          <cell r="E53">
            <v>2327.5087855753391</v>
          </cell>
          <cell r="F53">
            <v>2365.2744781149895</v>
          </cell>
          <cell r="G53">
            <v>2390.7399581149893</v>
          </cell>
          <cell r="H53">
            <v>2412.008818114989</v>
          </cell>
          <cell r="I53">
            <v>2439.884983514989</v>
          </cell>
          <cell r="J53">
            <v>2469.3714300549896</v>
          </cell>
          <cell r="K53">
            <v>3089.1266869205037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D56">
            <v>0</v>
          </cell>
          <cell r="E56">
            <v>0.3669943374111736</v>
          </cell>
          <cell r="F56">
            <v>0.3669943374111736</v>
          </cell>
          <cell r="G56">
            <v>0.3669943374111736</v>
          </cell>
          <cell r="H56">
            <v>0.3669943374111736</v>
          </cell>
          <cell r="I56">
            <v>0.3669943374111736</v>
          </cell>
          <cell r="J56">
            <v>0.3669943374111736</v>
          </cell>
          <cell r="K56">
            <v>0.3669943374111736</v>
          </cell>
        </row>
        <row r="57">
          <cell r="D57">
            <v>52819.41883000001</v>
          </cell>
          <cell r="E57">
            <v>49169.984185626745</v>
          </cell>
          <cell r="F57">
            <v>44015.930185626748</v>
          </cell>
          <cell r="G57">
            <v>36774.890185626733</v>
          </cell>
          <cell r="H57">
            <v>25733.500335626733</v>
          </cell>
          <cell r="I57">
            <v>22523.405535626734</v>
          </cell>
          <cell r="J57">
            <v>19519.563035626736</v>
          </cell>
          <cell r="K57">
            <v>24057.330678728758</v>
          </cell>
        </row>
        <row r="58">
          <cell r="D58">
            <v>25177.767720000003</v>
          </cell>
          <cell r="E58">
            <v>21891.232620000006</v>
          </cell>
          <cell r="F58">
            <v>23078.074671303679</v>
          </cell>
          <cell r="G58">
            <v>26977.983936073175</v>
          </cell>
          <cell r="H58">
            <v>39086.311055375001</v>
          </cell>
          <cell r="I58">
            <v>42020.026875375006</v>
          </cell>
          <cell r="J58">
            <v>43293.332444999105</v>
          </cell>
          <cell r="K58">
            <v>41426.00244479737</v>
          </cell>
        </row>
        <row r="59">
          <cell r="D59">
            <v>12188.16</v>
          </cell>
          <cell r="E59">
            <v>6907.2000000000007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D60">
            <v>5590</v>
          </cell>
          <cell r="E60">
            <v>5591.5971726123598</v>
          </cell>
          <cell r="F60">
            <v>5698.0295084346208</v>
          </cell>
          <cell r="G60">
            <v>5857.4674195989719</v>
          </cell>
          <cell r="H60">
            <v>6236.668115569516</v>
          </cell>
          <cell r="I60">
            <v>6557.5473045605731</v>
          </cell>
          <cell r="J60">
            <v>6950.7334079026978</v>
          </cell>
          <cell r="K60">
            <v>7170.0701743999425</v>
          </cell>
        </row>
        <row r="61">
          <cell r="D61">
            <v>44946.2</v>
          </cell>
          <cell r="E61">
            <v>61831.977952308676</v>
          </cell>
          <cell r="F61">
            <v>62006.757015808398</v>
          </cell>
          <cell r="G61">
            <v>67213.951965512373</v>
          </cell>
          <cell r="H61">
            <v>67213.951965512373</v>
          </cell>
          <cell r="I61">
            <v>69404.390568912553</v>
          </cell>
          <cell r="J61">
            <v>81241.654211576388</v>
          </cell>
          <cell r="K61">
            <v>86548.93414749665</v>
          </cell>
        </row>
        <row r="62">
          <cell r="D62">
            <v>5028.3810200000007</v>
          </cell>
          <cell r="E62">
            <v>1673.8347000000003</v>
          </cell>
          <cell r="F62">
            <v>1458.1605423920639</v>
          </cell>
          <cell r="G62">
            <v>1248.1130423920638</v>
          </cell>
          <cell r="H62">
            <v>1060.9728123920638</v>
          </cell>
          <cell r="I62">
            <v>862.853412392064</v>
          </cell>
          <cell r="J62">
            <v>833.37662239206395</v>
          </cell>
          <cell r="K62">
            <v>674.14537239206402</v>
          </cell>
        </row>
        <row r="63">
          <cell r="D63">
            <v>3500.5210299999999</v>
          </cell>
          <cell r="E63">
            <v>7100.2005303410733</v>
          </cell>
          <cell r="F63">
            <v>7095.1655303410726</v>
          </cell>
          <cell r="G63">
            <v>6894.2927803410721</v>
          </cell>
          <cell r="H63">
            <v>6749.0615303410705</v>
          </cell>
          <cell r="I63">
            <v>7261.4793993421281</v>
          </cell>
          <cell r="J63">
            <v>7326.3943117653753</v>
          </cell>
          <cell r="K63">
            <v>6585.6729401993061</v>
          </cell>
        </row>
        <row r="64">
          <cell r="D64">
            <v>39756.640000000007</v>
          </cell>
          <cell r="E64">
            <v>52802.867668028572</v>
          </cell>
          <cell r="F64">
            <v>55900.764651489757</v>
          </cell>
          <cell r="G64">
            <v>63959.325331165601</v>
          </cell>
          <cell r="H64">
            <v>63959.325331165608</v>
          </cell>
          <cell r="I64">
            <v>65956.280250018535</v>
          </cell>
          <cell r="J64">
            <v>70530.79253966923</v>
          </cell>
          <cell r="K64">
            <v>86140.792539669215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D67">
            <v>24</v>
          </cell>
          <cell r="E67">
            <v>170.26226410986715</v>
          </cell>
          <cell r="F67">
            <v>170.26226410986715</v>
          </cell>
          <cell r="G67">
            <v>170.26226410986715</v>
          </cell>
          <cell r="H67">
            <v>170.26226410986715</v>
          </cell>
          <cell r="I67">
            <v>170.26226410986715</v>
          </cell>
          <cell r="J67">
            <v>170.26226410986715</v>
          </cell>
          <cell r="K67">
            <v>170.26226410986717</v>
          </cell>
        </row>
        <row r="68">
          <cell r="D68">
            <v>4225.29</v>
          </cell>
          <cell r="E68">
            <v>2365.8900000000003</v>
          </cell>
          <cell r="F68">
            <v>2089.89</v>
          </cell>
          <cell r="G68">
            <v>1471.6499999999999</v>
          </cell>
          <cell r="H68">
            <v>1221.8</v>
          </cell>
          <cell r="I68">
            <v>404.8</v>
          </cell>
          <cell r="J68">
            <v>34.478010859698379</v>
          </cell>
          <cell r="K68">
            <v>34.478010859698379</v>
          </cell>
        </row>
        <row r="69">
          <cell r="D69">
            <v>2273.84413</v>
          </cell>
          <cell r="E69">
            <v>1134.7279004101326</v>
          </cell>
          <cell r="F69">
            <v>1039.2724004101326</v>
          </cell>
          <cell r="G69">
            <v>998.7849966233498</v>
          </cell>
          <cell r="H69">
            <v>1047.6300512691173</v>
          </cell>
          <cell r="I69">
            <v>2672.0321495807316</v>
          </cell>
          <cell r="J69">
            <v>4269.9288968306819</v>
          </cell>
          <cell r="K69">
            <v>4298.1578306334668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D71">
            <v>9.0000000000000018</v>
          </cell>
          <cell r="E71">
            <v>9.0000000000000018</v>
          </cell>
          <cell r="F71">
            <v>9.0000000000000018</v>
          </cell>
          <cell r="G71">
            <v>10.000000000000002</v>
          </cell>
          <cell r="H71">
            <v>10.000000000000002</v>
          </cell>
          <cell r="I71">
            <v>10.000000000000002</v>
          </cell>
          <cell r="J71">
            <v>10.000000000000002</v>
          </cell>
          <cell r="K71">
            <v>10.000000000000002</v>
          </cell>
        </row>
        <row r="72">
          <cell r="D72">
            <v>5063.8500000000004</v>
          </cell>
          <cell r="E72">
            <v>5608.8565667587345</v>
          </cell>
          <cell r="F72">
            <v>5834.8565667587354</v>
          </cell>
          <cell r="G72">
            <v>6451.8565667587354</v>
          </cell>
          <cell r="H72">
            <v>6451.8565667587345</v>
          </cell>
          <cell r="I72">
            <v>6501.8565667587336</v>
          </cell>
          <cell r="J72">
            <v>6551.8565667587354</v>
          </cell>
          <cell r="K72">
            <v>7236.7273788852481</v>
          </cell>
        </row>
        <row r="73">
          <cell r="D73">
            <v>1017.0608699999999</v>
          </cell>
          <cell r="E73">
            <v>492.21786999999989</v>
          </cell>
          <cell r="F73">
            <v>222.91979750356873</v>
          </cell>
          <cell r="G73">
            <v>217.32429750356869</v>
          </cell>
          <cell r="H73">
            <v>217.20789750356872</v>
          </cell>
          <cell r="I73">
            <v>215.00190929370223</v>
          </cell>
          <cell r="J73">
            <v>213.85108196047398</v>
          </cell>
          <cell r="K73">
            <v>57.574832990614837</v>
          </cell>
        </row>
        <row r="74">
          <cell r="D74">
            <v>1781.28458</v>
          </cell>
          <cell r="E74">
            <v>3185.9698091380178</v>
          </cell>
          <cell r="F74">
            <v>3112.7924091380178</v>
          </cell>
          <cell r="G74">
            <v>2870.1519391380184</v>
          </cell>
          <cell r="H74">
            <v>2766.6130512963082</v>
          </cell>
          <cell r="I74">
            <v>2662.5131368954453</v>
          </cell>
          <cell r="J74">
            <v>2616.180125975096</v>
          </cell>
          <cell r="K74">
            <v>2604.2067289291936</v>
          </cell>
        </row>
        <row r="75">
          <cell r="D75">
            <v>836.99999999999989</v>
          </cell>
          <cell r="E75">
            <v>837.69367022607332</v>
          </cell>
          <cell r="F75">
            <v>837.69367022607332</v>
          </cell>
          <cell r="G75">
            <v>837.69367022607332</v>
          </cell>
          <cell r="H75">
            <v>837.69367022607332</v>
          </cell>
          <cell r="I75">
            <v>837.69367022607332</v>
          </cell>
          <cell r="J75">
            <v>839.69367022607332</v>
          </cell>
          <cell r="K75">
            <v>843.69367022607332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D79">
            <v>1871.3999999999999</v>
          </cell>
          <cell r="E79">
            <v>1408.046252954822</v>
          </cell>
          <cell r="F79">
            <v>1408.046252954822</v>
          </cell>
          <cell r="G79">
            <v>1408.046252954822</v>
          </cell>
          <cell r="H79">
            <v>631.41009073983832</v>
          </cell>
          <cell r="I79">
            <v>631.41009073983832</v>
          </cell>
          <cell r="J79">
            <v>467.61009073983837</v>
          </cell>
          <cell r="K79">
            <v>467.61009073983837</v>
          </cell>
        </row>
        <row r="80">
          <cell r="D80">
            <v>362.32599999999996</v>
          </cell>
          <cell r="E80">
            <v>373.40837828607494</v>
          </cell>
          <cell r="F80">
            <v>299.4006744915082</v>
          </cell>
          <cell r="G80">
            <v>271.61086470349301</v>
          </cell>
          <cell r="H80">
            <v>777.10241570877929</v>
          </cell>
          <cell r="I80">
            <v>777.18928039107652</v>
          </cell>
          <cell r="J80">
            <v>742.96104361096297</v>
          </cell>
          <cell r="K80">
            <v>959.30641862456355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D82">
            <v>8</v>
          </cell>
          <cell r="E82">
            <v>8</v>
          </cell>
          <cell r="F82">
            <v>8</v>
          </cell>
          <cell r="G82">
            <v>8</v>
          </cell>
          <cell r="H82">
            <v>20.000000000000004</v>
          </cell>
          <cell r="I82">
            <v>22</v>
          </cell>
          <cell r="J82">
            <v>23.000000000000004</v>
          </cell>
          <cell r="K82">
            <v>20.000000000000004</v>
          </cell>
        </row>
        <row r="83">
          <cell r="D83">
            <v>302.7</v>
          </cell>
          <cell r="E83">
            <v>334.01362031764518</v>
          </cell>
          <cell r="F83">
            <v>345.27506281799674</v>
          </cell>
          <cell r="G83">
            <v>445.27792597376214</v>
          </cell>
          <cell r="H83">
            <v>716.83843456928957</v>
          </cell>
          <cell r="I83">
            <v>772.40954121878224</v>
          </cell>
          <cell r="J83">
            <v>906.55255661444028</v>
          </cell>
          <cell r="K83">
            <v>1713.3549477751794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143.6</v>
          </cell>
          <cell r="E85">
            <v>148.10500691482972</v>
          </cell>
          <cell r="F85">
            <v>148.10500691482972</v>
          </cell>
          <cell r="G85">
            <v>153.78685894094647</v>
          </cell>
          <cell r="H85">
            <v>158.38454833406334</v>
          </cell>
          <cell r="I85">
            <v>159.00408761208263</v>
          </cell>
          <cell r="J85">
            <v>370.9297983994112</v>
          </cell>
          <cell r="K85">
            <v>366.76649822335213</v>
          </cell>
        </row>
        <row r="86">
          <cell r="D86">
            <v>1</v>
          </cell>
          <cell r="E86">
            <v>1</v>
          </cell>
          <cell r="F86">
            <v>1</v>
          </cell>
          <cell r="G86">
            <v>1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10316.328</v>
          </cell>
          <cell r="E90">
            <v>9332.9346085110046</v>
          </cell>
          <cell r="F90">
            <v>7377.9346085110046</v>
          </cell>
          <cell r="G90">
            <v>3967.770608511004</v>
          </cell>
          <cell r="H90">
            <v>3032.5906085110041</v>
          </cell>
          <cell r="I90">
            <v>789.44660851100389</v>
          </cell>
          <cell r="J90">
            <v>54.725135980240765</v>
          </cell>
          <cell r="K90">
            <v>96.602526489044109</v>
          </cell>
        </row>
        <row r="91">
          <cell r="D91">
            <v>31332.784944999996</v>
          </cell>
          <cell r="E91">
            <v>30273.23019769898</v>
          </cell>
          <cell r="F91">
            <v>29759.595068828155</v>
          </cell>
          <cell r="G91">
            <v>28090.90758561292</v>
          </cell>
          <cell r="H91">
            <v>15564.084199361105</v>
          </cell>
          <cell r="I91">
            <v>12386.275760340612</v>
          </cell>
          <cell r="J91">
            <v>14545.851172238888</v>
          </cell>
          <cell r="K91">
            <v>14481.784474042162</v>
          </cell>
        </row>
        <row r="92">
          <cell r="D92">
            <v>7398.7999999999993</v>
          </cell>
          <cell r="E92">
            <v>7398.7999999999993</v>
          </cell>
          <cell r="F92">
            <v>7398.7999999999993</v>
          </cell>
          <cell r="G92">
            <v>7398.7999999999993</v>
          </cell>
          <cell r="H92">
            <v>7398.7999999999993</v>
          </cell>
          <cell r="I92">
            <v>3181.2999999999997</v>
          </cell>
          <cell r="J92">
            <v>0</v>
          </cell>
          <cell r="K92">
            <v>0</v>
          </cell>
        </row>
        <row r="93">
          <cell r="D93">
            <v>16632</v>
          </cell>
          <cell r="E93">
            <v>16794.90915049439</v>
          </cell>
          <cell r="F93">
            <v>16794.90915049439</v>
          </cell>
          <cell r="G93">
            <v>16794.90915049439</v>
          </cell>
          <cell r="H93">
            <v>16794.90915049439</v>
          </cell>
          <cell r="I93">
            <v>16794.90915049439</v>
          </cell>
          <cell r="J93">
            <v>17157.500904691664</v>
          </cell>
          <cell r="K93">
            <v>17157.500904691664</v>
          </cell>
        </row>
        <row r="94">
          <cell r="D94">
            <v>23025.3</v>
          </cell>
          <cell r="E94">
            <v>24976.540271484671</v>
          </cell>
          <cell r="F94">
            <v>25706.029829034924</v>
          </cell>
          <cell r="G94">
            <v>29887.710923206116</v>
          </cell>
          <cell r="H94">
            <v>29922.710923206119</v>
          </cell>
          <cell r="I94">
            <v>33408.206641722354</v>
          </cell>
          <cell r="J94">
            <v>41405.222965545523</v>
          </cell>
          <cell r="K94">
            <v>47141.936410002076</v>
          </cell>
        </row>
        <row r="95">
          <cell r="D95">
            <v>7495.5484000000024</v>
          </cell>
          <cell r="E95">
            <v>4752.2901501314664</v>
          </cell>
          <cell r="F95">
            <v>3423.2052153599075</v>
          </cell>
          <cell r="G95">
            <v>2951.5684153599077</v>
          </cell>
          <cell r="H95">
            <v>2146.9508153599077</v>
          </cell>
          <cell r="I95">
            <v>1374.170921087054</v>
          </cell>
          <cell r="J95">
            <v>929.26509794883714</v>
          </cell>
          <cell r="K95">
            <v>782.35509794883717</v>
          </cell>
        </row>
        <row r="96">
          <cell r="D96">
            <v>1187.8591600000002</v>
          </cell>
          <cell r="E96">
            <v>1762.4538333782859</v>
          </cell>
          <cell r="F96">
            <v>1873.3133726750386</v>
          </cell>
          <cell r="G96">
            <v>1922.5499482381745</v>
          </cell>
          <cell r="H96">
            <v>1906.2480482381743</v>
          </cell>
          <cell r="I96">
            <v>1869.6591774553551</v>
          </cell>
          <cell r="J96">
            <v>2234.4475387043453</v>
          </cell>
          <cell r="K96">
            <v>2152.9142722095612</v>
          </cell>
        </row>
        <row r="97">
          <cell r="D97">
            <v>4783.162480131813</v>
          </cell>
          <cell r="E97">
            <v>6225.9005484919853</v>
          </cell>
          <cell r="F97">
            <v>10758.084117590188</v>
          </cell>
          <cell r="G97">
            <v>16487.821870775897</v>
          </cell>
          <cell r="H97">
            <v>21473.059784449419</v>
          </cell>
          <cell r="I97">
            <v>26353.613960223</v>
          </cell>
          <cell r="J97">
            <v>27678.049269810879</v>
          </cell>
          <cell r="K97">
            <v>33130.772386825614</v>
          </cell>
        </row>
        <row r="98">
          <cell r="D98">
            <v>2342.8375198681861</v>
          </cell>
          <cell r="E98">
            <v>3049.5040594090328</v>
          </cell>
          <cell r="F98">
            <v>5269.4097717319737</v>
          </cell>
          <cell r="G98">
            <v>8075.8886741168226</v>
          </cell>
          <cell r="H98">
            <v>10517.704622903462</v>
          </cell>
          <cell r="I98">
            <v>12908.245502132928</v>
          </cell>
          <cell r="J98">
            <v>13556.96624888356</v>
          </cell>
          <cell r="K98">
            <v>16227.760803126399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D101">
            <v>4339.8758000000007</v>
          </cell>
          <cell r="E101">
            <v>3302.7073000000005</v>
          </cell>
          <cell r="F101">
            <v>2307.7173000000003</v>
          </cell>
          <cell r="G101">
            <v>1843.5974624771277</v>
          </cell>
          <cell r="H101">
            <v>1159.9096729420608</v>
          </cell>
          <cell r="I101">
            <v>424.69323848922465</v>
          </cell>
          <cell r="J101">
            <v>340.64323848922464</v>
          </cell>
          <cell r="K101">
            <v>327.23893848922461</v>
          </cell>
        </row>
        <row r="102">
          <cell r="D102">
            <v>2697.7090499999999</v>
          </cell>
          <cell r="E102">
            <v>2967.7361317585669</v>
          </cell>
          <cell r="F102">
            <v>3171.4831321679858</v>
          </cell>
          <cell r="G102">
            <v>3233.0594715630314</v>
          </cell>
          <cell r="H102">
            <v>3570.4439611597063</v>
          </cell>
          <cell r="I102">
            <v>3214.6009982309533</v>
          </cell>
          <cell r="J102">
            <v>4064.8569406446841</v>
          </cell>
          <cell r="K102">
            <v>4064.5529406446844</v>
          </cell>
        </row>
        <row r="103">
          <cell r="D103">
            <v>2726.4</v>
          </cell>
          <cell r="E103">
            <v>4377.6000000000004</v>
          </cell>
          <cell r="F103">
            <v>4377.6000000000004</v>
          </cell>
          <cell r="G103">
            <v>3398.4</v>
          </cell>
          <cell r="H103">
            <v>3398.4</v>
          </cell>
          <cell r="I103">
            <v>4174.8</v>
          </cell>
          <cell r="J103">
            <v>4951.2</v>
          </cell>
          <cell r="K103">
            <v>4951.2</v>
          </cell>
        </row>
        <row r="104">
          <cell r="D104">
            <v>3276.0000000000005</v>
          </cell>
          <cell r="E104">
            <v>3276.0000000000005</v>
          </cell>
          <cell r="F104">
            <v>3368.1073395533554</v>
          </cell>
          <cell r="G104">
            <v>3460.7730931349547</v>
          </cell>
          <cell r="H104">
            <v>3570.6934666064217</v>
          </cell>
          <cell r="I104">
            <v>3591.6055342295599</v>
          </cell>
          <cell r="J104">
            <v>3591.6055342295599</v>
          </cell>
          <cell r="K104">
            <v>3755.4902473843613</v>
          </cell>
        </row>
        <row r="105">
          <cell r="D105">
            <v>1000.5000000000001</v>
          </cell>
          <cell r="E105">
            <v>2342.8392595016453</v>
          </cell>
          <cell r="F105">
            <v>2645.7553104295162</v>
          </cell>
          <cell r="G105">
            <v>2914.7980601201762</v>
          </cell>
          <cell r="H105">
            <v>2994.7980601201762</v>
          </cell>
          <cell r="I105">
            <v>3058.5601746576417</v>
          </cell>
          <cell r="J105">
            <v>3083.7835226752291</v>
          </cell>
          <cell r="K105">
            <v>3140.1124469414353</v>
          </cell>
        </row>
        <row r="106">
          <cell r="D106">
            <v>1531.91956</v>
          </cell>
          <cell r="E106">
            <v>642.98876000000018</v>
          </cell>
          <cell r="F106">
            <v>627.50376000000006</v>
          </cell>
          <cell r="G106">
            <v>607.38516000000004</v>
          </cell>
          <cell r="H106">
            <v>412.48500000000001</v>
          </cell>
          <cell r="I106">
            <v>98.23</v>
          </cell>
          <cell r="J106">
            <v>55.575000000000003</v>
          </cell>
          <cell r="K106">
            <v>48.925000000000004</v>
          </cell>
        </row>
        <row r="107">
          <cell r="D107">
            <v>2588.7471500000006</v>
          </cell>
          <cell r="E107">
            <v>2952.9081135115048</v>
          </cell>
          <cell r="F107">
            <v>2872.8984073367105</v>
          </cell>
          <cell r="G107">
            <v>3329.9630283577289</v>
          </cell>
          <cell r="H107">
            <v>3398.6971506455448</v>
          </cell>
          <cell r="I107">
            <v>3568.1678948791828</v>
          </cell>
          <cell r="J107">
            <v>3388.503894879183</v>
          </cell>
          <cell r="K107">
            <v>3134.0827364084107</v>
          </cell>
        </row>
        <row r="108">
          <cell r="D108">
            <v>12</v>
          </cell>
          <cell r="E108">
            <v>9.0000000000000018</v>
          </cell>
          <cell r="F108">
            <v>9.0000000000000018</v>
          </cell>
          <cell r="G108">
            <v>19.000000000000004</v>
          </cell>
          <cell r="H108">
            <v>19.000000000000004</v>
          </cell>
          <cell r="I108">
            <v>29</v>
          </cell>
          <cell r="J108">
            <v>28</v>
          </cell>
          <cell r="K108">
            <v>25</v>
          </cell>
        </row>
        <row r="109"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D112">
            <v>5384.8374999999996</v>
          </cell>
          <cell r="E112">
            <v>3855.5254999999997</v>
          </cell>
          <cell r="F112">
            <v>3833.5329999999999</v>
          </cell>
          <cell r="G112">
            <v>3779.5730000000003</v>
          </cell>
          <cell r="H112">
            <v>3479.9000000000005</v>
          </cell>
          <cell r="I112">
            <v>2891.56</v>
          </cell>
          <cell r="J112">
            <v>2891.56</v>
          </cell>
          <cell r="K112">
            <v>2891.56</v>
          </cell>
        </row>
        <row r="113">
          <cell r="D113">
            <v>9646.1954400000031</v>
          </cell>
          <cell r="E113">
            <v>9180.9182541502123</v>
          </cell>
          <cell r="F113">
            <v>8902.3027766084197</v>
          </cell>
          <cell r="G113">
            <v>8343.6593825100426</v>
          </cell>
          <cell r="H113">
            <v>13267.273014429178</v>
          </cell>
          <cell r="I113">
            <v>23193.351935500748</v>
          </cell>
          <cell r="J113">
            <v>27259.758918804615</v>
          </cell>
          <cell r="K113">
            <v>34924.392860700216</v>
          </cell>
        </row>
        <row r="114">
          <cell r="D114">
            <v>63246.720000000008</v>
          </cell>
          <cell r="E114">
            <v>61326.720000000008</v>
          </cell>
          <cell r="F114">
            <v>59493.12000000001</v>
          </cell>
          <cell r="G114">
            <v>59493.12000000001</v>
          </cell>
          <cell r="H114">
            <v>56330.160000000011</v>
          </cell>
          <cell r="I114">
            <v>42452.160000000003</v>
          </cell>
          <cell r="J114">
            <v>39118.560000000012</v>
          </cell>
          <cell r="K114">
            <v>32276.400000000001</v>
          </cell>
        </row>
        <row r="115">
          <cell r="D115">
            <v>23634.999999999996</v>
          </cell>
          <cell r="E115">
            <v>23635.022089431954</v>
          </cell>
          <cell r="F115">
            <v>23635.022089431954</v>
          </cell>
          <cell r="G115">
            <v>23635.022089431954</v>
          </cell>
          <cell r="H115">
            <v>23947.044533813649</v>
          </cell>
          <cell r="I115">
            <v>24780.399837884906</v>
          </cell>
          <cell r="J115">
            <v>25662.103253449579</v>
          </cell>
          <cell r="K115">
            <v>26559.270930693943</v>
          </cell>
        </row>
        <row r="116">
          <cell r="D116">
            <v>10358.200000000001</v>
          </cell>
          <cell r="E116">
            <v>22129.690078874162</v>
          </cell>
          <cell r="F116">
            <v>25129.690078874162</v>
          </cell>
          <cell r="G116">
            <v>30771.453108045476</v>
          </cell>
          <cell r="H116">
            <v>30771.453108045476</v>
          </cell>
          <cell r="I116">
            <v>36879.616031662459</v>
          </cell>
          <cell r="J116">
            <v>42841.335698432253</v>
          </cell>
          <cell r="K116">
            <v>57568.854288960967</v>
          </cell>
        </row>
        <row r="117">
          <cell r="D117">
            <v>7692.8021100000005</v>
          </cell>
          <cell r="E117">
            <v>5008.3338227870054</v>
          </cell>
          <cell r="F117">
            <v>1849.2645527870052</v>
          </cell>
          <cell r="G117">
            <v>1678.6422027870046</v>
          </cell>
          <cell r="H117">
            <v>799.20990000000006</v>
          </cell>
          <cell r="I117">
            <v>708.27379999999994</v>
          </cell>
          <cell r="J117">
            <v>693.75</v>
          </cell>
          <cell r="K117">
            <v>625.02199999999993</v>
          </cell>
        </row>
        <row r="118">
          <cell r="D118">
            <v>1248.5936799999997</v>
          </cell>
          <cell r="E118">
            <v>2893.8347427938702</v>
          </cell>
          <cell r="F118">
            <v>3296.1922253642597</v>
          </cell>
          <cell r="G118">
            <v>3431.248925885659</v>
          </cell>
          <cell r="H118">
            <v>3460.6337134417608</v>
          </cell>
          <cell r="I118">
            <v>3508.2020085683766</v>
          </cell>
          <cell r="J118">
            <v>3598.0882214959897</v>
          </cell>
          <cell r="K118">
            <v>3635.8212969923343</v>
          </cell>
        </row>
        <row r="119">
          <cell r="D119">
            <v>6100.17</v>
          </cell>
          <cell r="E119">
            <v>20535.284350296704</v>
          </cell>
          <cell r="F119">
            <v>24531.67233026848</v>
          </cell>
          <cell r="G119">
            <v>25381.672330268484</v>
          </cell>
          <cell r="H119">
            <v>25731.67233026848</v>
          </cell>
          <cell r="I119">
            <v>31850.081245220532</v>
          </cell>
          <cell r="J119">
            <v>35312.334179876532</v>
          </cell>
          <cell r="K119">
            <v>45200.004896947008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D121">
            <v>225.18792647115231</v>
          </cell>
          <cell r="E121">
            <v>360.33242421414502</v>
          </cell>
          <cell r="F121">
            <v>534.2002992227433</v>
          </cell>
          <cell r="G121">
            <v>854.82317937065409</v>
          </cell>
          <cell r="H121">
            <v>1344.1201923190029</v>
          </cell>
          <cell r="I121">
            <v>2023.0189602356404</v>
          </cell>
          <cell r="J121">
            <v>2527.6197295004117</v>
          </cell>
          <cell r="K121">
            <v>2635.2821619760412</v>
          </cell>
        </row>
        <row r="122">
          <cell r="D122">
            <v>16.812073528847669</v>
          </cell>
          <cell r="E122">
            <v>26.901687429020257</v>
          </cell>
          <cell r="F122">
            <v>39.882310079424698</v>
          </cell>
          <cell r="G122">
            <v>63.819363546490216</v>
          </cell>
          <cell r="H122">
            <v>100.34928541238108</v>
          </cell>
          <cell r="I122">
            <v>151.03448947158162</v>
          </cell>
          <cell r="J122">
            <v>188.70695872218863</v>
          </cell>
          <cell r="K122">
            <v>196.74481740954923</v>
          </cell>
        </row>
        <row r="123">
          <cell r="D123">
            <v>3923.3</v>
          </cell>
          <cell r="E123">
            <v>3030.044656205388</v>
          </cell>
          <cell r="F123">
            <v>3099.8970831604124</v>
          </cell>
          <cell r="G123">
            <v>2844.9114274242452</v>
          </cell>
          <cell r="H123">
            <v>2833.6206324481027</v>
          </cell>
          <cell r="I123">
            <v>2833.6206324481027</v>
          </cell>
          <cell r="J123">
            <v>1404.620632448102</v>
          </cell>
          <cell r="K123">
            <v>832.62063244810224</v>
          </cell>
        </row>
        <row r="124">
          <cell r="D124">
            <v>5061.8678499999996</v>
          </cell>
          <cell r="E124">
            <v>5305.937043104298</v>
          </cell>
          <cell r="F124">
            <v>5272.4071506808823</v>
          </cell>
          <cell r="G124">
            <v>4737.7001506808829</v>
          </cell>
          <cell r="H124">
            <v>4417.8459787314023</v>
          </cell>
          <cell r="I124">
            <v>3827.0063711548182</v>
          </cell>
          <cell r="J124">
            <v>4416.2411503992607</v>
          </cell>
          <cell r="K124">
            <v>4897.3018067373296</v>
          </cell>
        </row>
        <row r="125"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D126">
            <v>3389</v>
          </cell>
          <cell r="E126">
            <v>3578.7858782349622</v>
          </cell>
          <cell r="F126">
            <v>3578.7858782349622</v>
          </cell>
          <cell r="G126">
            <v>3578.7858782349622</v>
          </cell>
          <cell r="H126">
            <v>3578.7858782349622</v>
          </cell>
          <cell r="I126">
            <v>3578.7858782349622</v>
          </cell>
          <cell r="J126">
            <v>3578.7858782349622</v>
          </cell>
          <cell r="K126">
            <v>3578.7858782349622</v>
          </cell>
        </row>
        <row r="127">
          <cell r="D127">
            <v>2151.6999999999998</v>
          </cell>
          <cell r="E127">
            <v>2636.8389896177264</v>
          </cell>
          <cell r="F127">
            <v>4306.073040725556</v>
          </cell>
          <cell r="G127">
            <v>6037.5938976079233</v>
          </cell>
          <cell r="H127">
            <v>6037.5938976079224</v>
          </cell>
          <cell r="I127">
            <v>6566.8388666366382</v>
          </cell>
          <cell r="J127">
            <v>7600.2989896177251</v>
          </cell>
          <cell r="K127">
            <v>7884.4099966885369</v>
          </cell>
        </row>
        <row r="128">
          <cell r="D128">
            <v>2021.9790899999998</v>
          </cell>
          <cell r="E128">
            <v>1823.8951066666662</v>
          </cell>
          <cell r="F128">
            <v>834.08130666666648</v>
          </cell>
          <cell r="G128">
            <v>732.8688999513048</v>
          </cell>
          <cell r="H128">
            <v>595.28432995130481</v>
          </cell>
          <cell r="I128">
            <v>408.53119995130493</v>
          </cell>
          <cell r="J128">
            <v>378.17277080027958</v>
          </cell>
          <cell r="K128">
            <v>153.31266229062632</v>
          </cell>
        </row>
        <row r="129">
          <cell r="D129">
            <v>54.699909999999996</v>
          </cell>
          <cell r="E129">
            <v>180.41945144701836</v>
          </cell>
          <cell r="F129">
            <v>230.18872293634149</v>
          </cell>
          <cell r="G129">
            <v>232.05211694925802</v>
          </cell>
          <cell r="H129">
            <v>244.80171709596684</v>
          </cell>
          <cell r="I129">
            <v>248.5058424401735</v>
          </cell>
          <cell r="J129">
            <v>274.98113692803122</v>
          </cell>
          <cell r="K129">
            <v>260.21581979924275</v>
          </cell>
        </row>
        <row r="130">
          <cell r="D130">
            <v>2605</v>
          </cell>
          <cell r="E130">
            <v>3146.8857010038464</v>
          </cell>
          <cell r="F130">
            <v>4766.4111571609092</v>
          </cell>
          <cell r="G130">
            <v>5616.4111571609083</v>
          </cell>
          <cell r="H130">
            <v>6488.4111571609083</v>
          </cell>
          <cell r="I130">
            <v>6622.4111571609083</v>
          </cell>
          <cell r="J130">
            <v>7782.5544892743455</v>
          </cell>
          <cell r="K130">
            <v>8907.6895984562689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D134">
            <v>311.20845999999995</v>
          </cell>
          <cell r="E134">
            <v>657.5037800755141</v>
          </cell>
          <cell r="F134">
            <v>657.5037800755141</v>
          </cell>
          <cell r="G134">
            <v>657.5037800755141</v>
          </cell>
          <cell r="H134">
            <v>656.29471825926976</v>
          </cell>
          <cell r="I134">
            <v>656.29471825926976</v>
          </cell>
          <cell r="J134">
            <v>463.09471825926971</v>
          </cell>
          <cell r="K134">
            <v>463.09471825926971</v>
          </cell>
        </row>
        <row r="135">
          <cell r="D135">
            <v>1706.3831</v>
          </cell>
          <cell r="E135">
            <v>1393.0794628138528</v>
          </cell>
          <cell r="F135">
            <v>1246.3830890038437</v>
          </cell>
          <cell r="G135">
            <v>1166.1927658001107</v>
          </cell>
          <cell r="H135">
            <v>958.23900841098236</v>
          </cell>
          <cell r="I135">
            <v>829.29513496416791</v>
          </cell>
          <cell r="J135">
            <v>857.40005266113405</v>
          </cell>
          <cell r="K135">
            <v>999.48760104573228</v>
          </cell>
        </row>
        <row r="136"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D137">
            <v>2190</v>
          </cell>
          <cell r="E137">
            <v>2190</v>
          </cell>
          <cell r="F137">
            <v>2190</v>
          </cell>
          <cell r="G137">
            <v>2190</v>
          </cell>
          <cell r="H137">
            <v>2190</v>
          </cell>
          <cell r="I137">
            <v>2235.8230695102679</v>
          </cell>
          <cell r="J137">
            <v>2285.3920766192728</v>
          </cell>
          <cell r="K137">
            <v>2285.3920766192728</v>
          </cell>
        </row>
        <row r="138">
          <cell r="D138">
            <v>422.7</v>
          </cell>
          <cell r="E138">
            <v>422.7</v>
          </cell>
          <cell r="F138">
            <v>422.7</v>
          </cell>
          <cell r="G138">
            <v>682.26796246533991</v>
          </cell>
          <cell r="H138">
            <v>682.26796246533991</v>
          </cell>
          <cell r="I138">
            <v>970.01173506119517</v>
          </cell>
          <cell r="J138">
            <v>1065.44</v>
          </cell>
          <cell r="K138">
            <v>1340.3999999999999</v>
          </cell>
        </row>
        <row r="139">
          <cell r="D139">
            <v>185.39144000000002</v>
          </cell>
          <cell r="E139">
            <v>149.77099812635805</v>
          </cell>
          <cell r="F139">
            <v>152.90043335709549</v>
          </cell>
          <cell r="G139">
            <v>106.9213835381571</v>
          </cell>
          <cell r="H139">
            <v>65.198716214577487</v>
          </cell>
          <cell r="I139">
            <v>29.57371621457748</v>
          </cell>
          <cell r="J139">
            <v>29.57371621457748</v>
          </cell>
          <cell r="K139">
            <v>16.083716214577482</v>
          </cell>
        </row>
        <row r="140">
          <cell r="D140">
            <v>12.64175</v>
          </cell>
          <cell r="E140">
            <v>23.968927703132671</v>
          </cell>
          <cell r="F140">
            <v>25.503903894292442</v>
          </cell>
          <cell r="G140">
            <v>28.640940413707206</v>
          </cell>
          <cell r="H140">
            <v>29.037519783391868</v>
          </cell>
          <cell r="I140">
            <v>56.548320969620256</v>
          </cell>
          <cell r="J140">
            <v>65.712124790806442</v>
          </cell>
          <cell r="K140">
            <v>84.516430404941048</v>
          </cell>
        </row>
        <row r="141">
          <cell r="D141">
            <v>55.365820000000014</v>
          </cell>
          <cell r="E141">
            <v>55.365820000000014</v>
          </cell>
          <cell r="F141">
            <v>580.75947958939219</v>
          </cell>
          <cell r="G141">
            <v>686.49076729220178</v>
          </cell>
          <cell r="H141">
            <v>686.49076729220178</v>
          </cell>
          <cell r="I141">
            <v>734.2696063139997</v>
          </cell>
          <cell r="J141">
            <v>1619.9738793807446</v>
          </cell>
          <cell r="K141">
            <v>2149.4859085873236</v>
          </cell>
        </row>
        <row r="142"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D145">
            <v>1136.7530000000004</v>
          </cell>
          <cell r="E145">
            <v>673.69815278111844</v>
          </cell>
          <cell r="F145">
            <v>407.17815278111846</v>
          </cell>
          <cell r="G145">
            <v>395.98515278111859</v>
          </cell>
          <cell r="H145">
            <v>3.4130418282759827</v>
          </cell>
          <cell r="I145">
            <v>3.4130418282759827</v>
          </cell>
          <cell r="J145">
            <v>3.4130418282759827</v>
          </cell>
          <cell r="K145">
            <v>3.4130418282759827</v>
          </cell>
        </row>
        <row r="146">
          <cell r="D146">
            <v>3496.2966000000006</v>
          </cell>
          <cell r="E146">
            <v>3383.84341952863</v>
          </cell>
          <cell r="F146">
            <v>2978.3374925327075</v>
          </cell>
          <cell r="G146">
            <v>2531.1948463943763</v>
          </cell>
          <cell r="H146">
            <v>3207.7295899806886</v>
          </cell>
          <cell r="I146">
            <v>3093.4391452123114</v>
          </cell>
          <cell r="J146">
            <v>3607.3841101615326</v>
          </cell>
          <cell r="K146">
            <v>3482.6535813839228</v>
          </cell>
        </row>
        <row r="147">
          <cell r="D147">
            <v>1960</v>
          </cell>
          <cell r="E147">
            <v>1960</v>
          </cell>
          <cell r="F147">
            <v>3221</v>
          </cell>
          <cell r="G147">
            <v>4482</v>
          </cell>
          <cell r="H147">
            <v>3522.0000000000005</v>
          </cell>
          <cell r="I147">
            <v>3692</v>
          </cell>
          <cell r="J147">
            <v>3692</v>
          </cell>
          <cell r="K147">
            <v>3692</v>
          </cell>
        </row>
        <row r="148">
          <cell r="D148">
            <v>57</v>
          </cell>
          <cell r="E148">
            <v>57</v>
          </cell>
          <cell r="F148">
            <v>57</v>
          </cell>
          <cell r="G148">
            <v>57</v>
          </cell>
          <cell r="H148">
            <v>57</v>
          </cell>
          <cell r="I148">
            <v>58</v>
          </cell>
          <cell r="J148">
            <v>182.53163716229531</v>
          </cell>
          <cell r="K148">
            <v>267.05786128864383</v>
          </cell>
        </row>
        <row r="149">
          <cell r="D149">
            <v>329.09548005905486</v>
          </cell>
          <cell r="E149">
            <v>476.57745431347786</v>
          </cell>
          <cell r="F149">
            <v>476.57745431347786</v>
          </cell>
          <cell r="G149">
            <v>476.57745431347786</v>
          </cell>
          <cell r="H149">
            <v>1127.7774543134781</v>
          </cell>
          <cell r="I149">
            <v>1317.1774543134779</v>
          </cell>
          <cell r="J149">
            <v>1456.5414543134777</v>
          </cell>
          <cell r="K149">
            <v>1615.9932675385492</v>
          </cell>
        </row>
        <row r="150">
          <cell r="D150">
            <v>91.305699999999987</v>
          </cell>
          <cell r="E150">
            <v>10.783320000000002</v>
          </cell>
          <cell r="F150">
            <v>10.783320000000002</v>
          </cell>
          <cell r="G150">
            <v>5.0564399999999994</v>
          </cell>
          <cell r="H150">
            <v>5.0564399999999994</v>
          </cell>
          <cell r="I150">
            <v>4.18344</v>
          </cell>
          <cell r="J150">
            <v>0</v>
          </cell>
          <cell r="K150">
            <v>0</v>
          </cell>
        </row>
        <row r="151">
          <cell r="D151">
            <v>349.12209000000001</v>
          </cell>
          <cell r="E151">
            <v>355.54245909850641</v>
          </cell>
          <cell r="F151">
            <v>357.31568854073265</v>
          </cell>
          <cell r="G151">
            <v>357.31568854073265</v>
          </cell>
          <cell r="H151">
            <v>359.16911308925194</v>
          </cell>
          <cell r="I151">
            <v>386.18608857151099</v>
          </cell>
          <cell r="J151">
            <v>417.48123762617075</v>
          </cell>
          <cell r="K151">
            <v>388.34521556245033</v>
          </cell>
        </row>
        <row r="152">
          <cell r="D152">
            <v>45.000000000000007</v>
          </cell>
          <cell r="E152">
            <v>105.95658335333505</v>
          </cell>
          <cell r="F152">
            <v>105.95658335333505</v>
          </cell>
          <cell r="G152">
            <v>105.95658335333505</v>
          </cell>
          <cell r="H152">
            <v>105.95658335333505</v>
          </cell>
          <cell r="I152">
            <v>249.3864473133936</v>
          </cell>
          <cell r="J152">
            <v>359.96131310186252</v>
          </cell>
          <cell r="K152">
            <v>591.50424923294156</v>
          </cell>
        </row>
        <row r="153"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D155">
            <v>30</v>
          </cell>
          <cell r="E155">
            <v>52</v>
          </cell>
          <cell r="F155">
            <v>52</v>
          </cell>
          <cell r="G155">
            <v>52</v>
          </cell>
          <cell r="H155">
            <v>52</v>
          </cell>
          <cell r="I155">
            <v>52</v>
          </cell>
          <cell r="J155">
            <v>52</v>
          </cell>
          <cell r="K155">
            <v>52</v>
          </cell>
        </row>
        <row r="156">
          <cell r="D156">
            <v>1185.78</v>
          </cell>
          <cell r="E156">
            <v>841.99817278040075</v>
          </cell>
          <cell r="F156">
            <v>841.99817278040075</v>
          </cell>
          <cell r="G156">
            <v>841.99817278040075</v>
          </cell>
          <cell r="H156">
            <v>841.99817278040075</v>
          </cell>
          <cell r="I156">
            <v>841.99817278040075</v>
          </cell>
          <cell r="J156">
            <v>561.39817278040073</v>
          </cell>
          <cell r="K156">
            <v>0.19817278040064695</v>
          </cell>
        </row>
        <row r="157">
          <cell r="D157">
            <v>3969.2192000000005</v>
          </cell>
          <cell r="E157">
            <v>3623.6392419133781</v>
          </cell>
          <cell r="F157">
            <v>3497.5268205270499</v>
          </cell>
          <cell r="G157">
            <v>3164.7446671961247</v>
          </cell>
          <cell r="H157">
            <v>3191.9331793092056</v>
          </cell>
          <cell r="I157">
            <v>3537.9021193842245</v>
          </cell>
          <cell r="J157">
            <v>3938.19783543723</v>
          </cell>
          <cell r="K157">
            <v>4627.0286475902476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D159">
            <v>237.00000000000003</v>
          </cell>
          <cell r="E159">
            <v>294.98953302260446</v>
          </cell>
          <cell r="F159">
            <v>294.98953302260446</v>
          </cell>
          <cell r="G159">
            <v>294.98953302260446</v>
          </cell>
          <cell r="H159">
            <v>300.98953302260446</v>
          </cell>
          <cell r="I159">
            <v>345.98953302260441</v>
          </cell>
          <cell r="J159">
            <v>408.98953302260446</v>
          </cell>
          <cell r="K159">
            <v>441.9614670303497</v>
          </cell>
        </row>
        <row r="160">
          <cell r="D160">
            <v>2486.3000000000006</v>
          </cell>
          <cell r="E160">
            <v>3945.3209972769323</v>
          </cell>
          <cell r="F160">
            <v>3987.4758432769322</v>
          </cell>
          <cell r="G160">
            <v>4134.5670048577649</v>
          </cell>
          <cell r="H160">
            <v>4201.4654763107656</v>
          </cell>
          <cell r="I160">
            <v>4301.9115802635042</v>
          </cell>
          <cell r="J160">
            <v>5005.3149893033687</v>
          </cell>
          <cell r="K160">
            <v>5753.4604594246111</v>
          </cell>
        </row>
        <row r="161">
          <cell r="D161">
            <v>1142.7181</v>
          </cell>
          <cell r="E161">
            <v>800.71809999999994</v>
          </cell>
          <cell r="F161">
            <v>325.71809999999994</v>
          </cell>
          <cell r="G161">
            <v>173.33732305513755</v>
          </cell>
          <cell r="H161">
            <v>124.83732305513755</v>
          </cell>
          <cell r="I161">
            <v>7.19207305513756</v>
          </cell>
          <cell r="J161">
            <v>1.2468530704003662</v>
          </cell>
          <cell r="K161">
            <v>1.2720337943157844</v>
          </cell>
        </row>
        <row r="162">
          <cell r="D162">
            <v>68.746639999999999</v>
          </cell>
          <cell r="E162">
            <v>197.27411712913451</v>
          </cell>
          <cell r="F162">
            <v>197.76665976191757</v>
          </cell>
          <cell r="G162">
            <v>207.99108938971949</v>
          </cell>
          <cell r="H162">
            <v>213.17625810582044</v>
          </cell>
          <cell r="I162">
            <v>258.89495161089502</v>
          </cell>
          <cell r="J162">
            <v>287.33524204443256</v>
          </cell>
          <cell r="K162">
            <v>312.98789134819197</v>
          </cell>
        </row>
        <row r="163">
          <cell r="D163">
            <v>1.1930000000000001</v>
          </cell>
          <cell r="E163">
            <v>18.67968906756392</v>
          </cell>
          <cell r="F163">
            <v>18.67968906756392</v>
          </cell>
          <cell r="G163">
            <v>18.67968906756392</v>
          </cell>
          <cell r="H163">
            <v>18.67968906756392</v>
          </cell>
          <cell r="I163">
            <v>18.67968906756392</v>
          </cell>
          <cell r="J163">
            <v>18.67968906756392</v>
          </cell>
          <cell r="K163">
            <v>18.67968906756392</v>
          </cell>
        </row>
        <row r="164"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D167">
            <v>9511.49</v>
          </cell>
          <cell r="E167">
            <v>8858.0188836439738</v>
          </cell>
          <cell r="F167">
            <v>5103.4988836439725</v>
          </cell>
          <cell r="G167">
            <v>5098.3688836439724</v>
          </cell>
          <cell r="H167">
            <v>4803.0488836439727</v>
          </cell>
          <cell r="I167">
            <v>2226.1288836439717</v>
          </cell>
          <cell r="J167">
            <v>2214.1688836439721</v>
          </cell>
          <cell r="K167">
            <v>1901.3688836439719</v>
          </cell>
        </row>
        <row r="168">
          <cell r="D168">
            <v>52044.520139999986</v>
          </cell>
          <cell r="E168">
            <v>51352.575464723224</v>
          </cell>
          <cell r="F168">
            <v>47623.093404199491</v>
          </cell>
          <cell r="G168">
            <v>41739.442986253227</v>
          </cell>
          <cell r="H168">
            <v>35862.127868081072</v>
          </cell>
          <cell r="I168">
            <v>45213.078353154167</v>
          </cell>
          <cell r="J168">
            <v>45081.499711662109</v>
          </cell>
          <cell r="K168">
            <v>45061.631377116908</v>
          </cell>
        </row>
        <row r="169"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D170">
            <v>18512</v>
          </cell>
          <cell r="E170">
            <v>18808.292812593216</v>
          </cell>
          <cell r="F170">
            <v>18808.292812593216</v>
          </cell>
          <cell r="G170">
            <v>18938.804771848467</v>
          </cell>
          <cell r="H170">
            <v>19204.671150248898</v>
          </cell>
          <cell r="I170">
            <v>19417.980014859419</v>
          </cell>
          <cell r="J170">
            <v>19524.139482315772</v>
          </cell>
          <cell r="K170">
            <v>19587.922366133833</v>
          </cell>
        </row>
        <row r="171">
          <cell r="D171">
            <v>8957.7999999999993</v>
          </cell>
          <cell r="E171">
            <v>8963.4827562516166</v>
          </cell>
          <cell r="F171">
            <v>12569.66648184246</v>
          </cell>
          <cell r="G171">
            <v>15577.442076106545</v>
          </cell>
          <cell r="H171">
            <v>15846.269430245629</v>
          </cell>
          <cell r="I171">
            <v>17735.692239690394</v>
          </cell>
          <cell r="J171">
            <v>19793.164398544523</v>
          </cell>
          <cell r="K171">
            <v>25957.27877079726</v>
          </cell>
        </row>
        <row r="172">
          <cell r="D172">
            <v>13927.99768</v>
          </cell>
          <cell r="E172">
            <v>8629.2116280374812</v>
          </cell>
          <cell r="F172">
            <v>6039.6877909933619</v>
          </cell>
          <cell r="G172">
            <v>2331.9670034559167</v>
          </cell>
          <cell r="H172">
            <v>797.77677413312915</v>
          </cell>
          <cell r="I172">
            <v>603.40888901077165</v>
          </cell>
          <cell r="J172">
            <v>483.39818350521296</v>
          </cell>
          <cell r="K172">
            <v>128.12163478751378</v>
          </cell>
        </row>
        <row r="173">
          <cell r="D173">
            <v>4809.9395999999988</v>
          </cell>
          <cell r="E173">
            <v>5387.6217304920183</v>
          </cell>
          <cell r="F173">
            <v>5442.7299949309618</v>
          </cell>
          <cell r="G173">
            <v>5409.0102949309612</v>
          </cell>
          <cell r="H173">
            <v>5485.0802513018634</v>
          </cell>
          <cell r="I173">
            <v>6150.5521220678747</v>
          </cell>
          <cell r="J173">
            <v>6157.0161271124025</v>
          </cell>
          <cell r="K173">
            <v>6113.6180257230635</v>
          </cell>
        </row>
        <row r="174">
          <cell r="D174">
            <v>18904.953000000001</v>
          </cell>
          <cell r="E174">
            <v>20056.817344104675</v>
          </cell>
          <cell r="F174">
            <v>23014.953000000001</v>
          </cell>
          <cell r="G174">
            <v>24562.015301829877</v>
          </cell>
          <cell r="H174">
            <v>25711.015301829877</v>
          </cell>
          <cell r="I174">
            <v>27050.46551603952</v>
          </cell>
          <cell r="J174">
            <v>49227.450865438812</v>
          </cell>
          <cell r="K174">
            <v>56764.634816519996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D177">
            <v>772.99999999999989</v>
          </cell>
          <cell r="E177">
            <v>772.99999999999989</v>
          </cell>
          <cell r="F177">
            <v>772.99999999999989</v>
          </cell>
          <cell r="G177">
            <v>772.99999999999989</v>
          </cell>
          <cell r="H177">
            <v>772.99999999999989</v>
          </cell>
          <cell r="I177">
            <v>772.99999999999989</v>
          </cell>
          <cell r="J177">
            <v>692</v>
          </cell>
          <cell r="K177">
            <v>692</v>
          </cell>
        </row>
        <row r="178"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D179">
            <v>1992.459325</v>
          </cell>
          <cell r="E179">
            <v>1521.2710455855502</v>
          </cell>
          <cell r="F179">
            <v>1521.2710455855502</v>
          </cell>
          <cell r="G179">
            <v>1350.2710455855502</v>
          </cell>
          <cell r="H179">
            <v>1122.2710455855502</v>
          </cell>
          <cell r="I179">
            <v>993.54604558555025</v>
          </cell>
          <cell r="J179">
            <v>501.0450783800444</v>
          </cell>
          <cell r="K179">
            <v>495.25007838004439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1117</v>
          </cell>
          <cell r="H180">
            <v>1117</v>
          </cell>
          <cell r="I180">
            <v>1117</v>
          </cell>
          <cell r="J180">
            <v>1117</v>
          </cell>
          <cell r="K180">
            <v>1117</v>
          </cell>
        </row>
        <row r="181">
          <cell r="D181">
            <v>116</v>
          </cell>
          <cell r="E181">
            <v>116</v>
          </cell>
          <cell r="F181">
            <v>116</v>
          </cell>
          <cell r="G181">
            <v>116</v>
          </cell>
          <cell r="H181">
            <v>116</v>
          </cell>
          <cell r="I181">
            <v>128</v>
          </cell>
          <cell r="J181">
            <v>151.75483091764812</v>
          </cell>
          <cell r="K181">
            <v>285.75483091764823</v>
          </cell>
        </row>
        <row r="182">
          <cell r="D182">
            <v>424.29999999999995</v>
          </cell>
          <cell r="E182">
            <v>424.29999999999995</v>
          </cell>
          <cell r="F182">
            <v>467.37758345476743</v>
          </cell>
          <cell r="G182">
            <v>467.37758345476743</v>
          </cell>
          <cell r="H182">
            <v>467.37758345476749</v>
          </cell>
          <cell r="I182">
            <v>468.37758345476738</v>
          </cell>
          <cell r="J182">
            <v>753.53569165129534</v>
          </cell>
          <cell r="K182">
            <v>1143.8412121844699</v>
          </cell>
        </row>
        <row r="183">
          <cell r="D183">
            <v>770.11239999999998</v>
          </cell>
          <cell r="E183">
            <v>199.56270000000001</v>
          </cell>
          <cell r="F183">
            <v>47.5627</v>
          </cell>
          <cell r="G183">
            <v>6.2700000000000006E-2</v>
          </cell>
          <cell r="H183">
            <v>4.1799999999999997E-2</v>
          </cell>
          <cell r="I183">
            <v>4.1799999999999997E-2</v>
          </cell>
          <cell r="J183">
            <v>4.1799999999999997E-2</v>
          </cell>
          <cell r="K183">
            <v>0</v>
          </cell>
        </row>
        <row r="184">
          <cell r="D184">
            <v>66.501840000000001</v>
          </cell>
          <cell r="E184">
            <v>89.6079247132718</v>
          </cell>
          <cell r="F184">
            <v>109.66704035635225</v>
          </cell>
          <cell r="G184">
            <v>138.54167367743918</v>
          </cell>
          <cell r="H184">
            <v>151.59294929196028</v>
          </cell>
          <cell r="I184">
            <v>158.82573815329533</v>
          </cell>
          <cell r="J184">
            <v>166.68047105922474</v>
          </cell>
          <cell r="K184">
            <v>166.16643020963571</v>
          </cell>
        </row>
        <row r="185">
          <cell r="D185">
            <v>73.679046100000136</v>
          </cell>
          <cell r="E185">
            <v>73.679046100000136</v>
          </cell>
          <cell r="F185">
            <v>73.679046100000136</v>
          </cell>
          <cell r="G185">
            <v>73.679046100000136</v>
          </cell>
          <cell r="H185">
            <v>73.679046100000136</v>
          </cell>
          <cell r="I185">
            <v>73.679046100000136</v>
          </cell>
          <cell r="J185">
            <v>73.679046100000136</v>
          </cell>
          <cell r="K185">
            <v>73.679046100000136</v>
          </cell>
        </row>
        <row r="186"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1.4824372030532547E-4</v>
          </cell>
          <cell r="K189">
            <v>1.6358452191528872E-4</v>
          </cell>
        </row>
        <row r="190">
          <cell r="D190">
            <v>468.97680000000003</v>
          </cell>
          <cell r="E190">
            <v>468.97680000000003</v>
          </cell>
          <cell r="F190">
            <v>457.33679999999998</v>
          </cell>
          <cell r="G190">
            <v>682.2278</v>
          </cell>
          <cell r="H190">
            <v>782.50066000000004</v>
          </cell>
          <cell r="I190">
            <v>1014.5827599999999</v>
          </cell>
          <cell r="J190">
            <v>1244.3066100000001</v>
          </cell>
          <cell r="K190">
            <v>1244.3066100000001</v>
          </cell>
        </row>
        <row r="191"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D192">
            <v>34</v>
          </cell>
          <cell r="E192">
            <v>45</v>
          </cell>
          <cell r="F192">
            <v>45</v>
          </cell>
          <cell r="G192">
            <v>45</v>
          </cell>
          <cell r="H192">
            <v>45</v>
          </cell>
          <cell r="I192">
            <v>45</v>
          </cell>
          <cell r="J192">
            <v>48</v>
          </cell>
          <cell r="K192">
            <v>49</v>
          </cell>
        </row>
        <row r="193">
          <cell r="D193">
            <v>58.3</v>
          </cell>
          <cell r="E193">
            <v>301.92750000000012</v>
          </cell>
          <cell r="F193">
            <v>287.92750000000012</v>
          </cell>
          <cell r="G193">
            <v>301.92750000000012</v>
          </cell>
          <cell r="H193">
            <v>301.92750000000018</v>
          </cell>
          <cell r="I193">
            <v>305.04894358462457</v>
          </cell>
          <cell r="J193">
            <v>370.64750000000015</v>
          </cell>
          <cell r="K193">
            <v>484.82729959562113</v>
          </cell>
        </row>
        <row r="194">
          <cell r="D194">
            <v>1.2357800000000001</v>
          </cell>
          <cell r="E194">
            <v>1.6091133333333334</v>
          </cell>
          <cell r="F194">
            <v>4.3600662761743898</v>
          </cell>
          <cell r="G194">
            <v>4.3600662761743898</v>
          </cell>
          <cell r="H194">
            <v>4.0797362761743896</v>
          </cell>
          <cell r="I194">
            <v>3.3037362761743894</v>
          </cell>
          <cell r="J194">
            <v>3.1242862761743893</v>
          </cell>
          <cell r="K194">
            <v>3.1242862761743893</v>
          </cell>
        </row>
        <row r="195">
          <cell r="D195">
            <v>19.65635</v>
          </cell>
          <cell r="E195">
            <v>33.896581046355045</v>
          </cell>
          <cell r="F195">
            <v>34.812562940676052</v>
          </cell>
          <cell r="G195">
            <v>34.842579801892086</v>
          </cell>
          <cell r="H195">
            <v>34.254747492220623</v>
          </cell>
          <cell r="I195">
            <v>34.294717720716697</v>
          </cell>
          <cell r="J195">
            <v>30.176785298352172</v>
          </cell>
          <cell r="K195">
            <v>37.411628886085332</v>
          </cell>
        </row>
        <row r="196">
          <cell r="D196">
            <v>120</v>
          </cell>
          <cell r="E196">
            <v>130.65213989563819</v>
          </cell>
          <cell r="F196">
            <v>130.65213989563819</v>
          </cell>
          <cell r="G196">
            <v>130.65213989563821</v>
          </cell>
          <cell r="H196">
            <v>130.65213989563821</v>
          </cell>
          <cell r="I196">
            <v>130.65213989563819</v>
          </cell>
          <cell r="J196">
            <v>154.65213989563819</v>
          </cell>
          <cell r="K196">
            <v>159.65213989563821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D200">
            <v>21.16</v>
          </cell>
          <cell r="E200">
            <v>21.16</v>
          </cell>
          <cell r="F200">
            <v>21.16</v>
          </cell>
          <cell r="G200">
            <v>21.16</v>
          </cell>
          <cell r="H200">
            <v>21.16</v>
          </cell>
          <cell r="I200">
            <v>21.16</v>
          </cell>
          <cell r="J200">
            <v>21.16</v>
          </cell>
          <cell r="K200">
            <v>21.16</v>
          </cell>
        </row>
        <row r="201">
          <cell r="D201">
            <v>1098.1699000000001</v>
          </cell>
          <cell r="E201">
            <v>1098.1699000000001</v>
          </cell>
          <cell r="F201">
            <v>1090.6813729865066</v>
          </cell>
          <cell r="G201">
            <v>1090.6813729865066</v>
          </cell>
          <cell r="H201">
            <v>947.28812298650666</v>
          </cell>
          <cell r="I201">
            <v>867.05305568204108</v>
          </cell>
          <cell r="J201">
            <v>812.11797016072444</v>
          </cell>
          <cell r="K201">
            <v>802.71171376283087</v>
          </cell>
        </row>
        <row r="202"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3">
          <cell r="D203">
            <v>1589</v>
          </cell>
          <cell r="E203">
            <v>1589</v>
          </cell>
          <cell r="F203">
            <v>1589</v>
          </cell>
          <cell r="G203">
            <v>1589</v>
          </cell>
          <cell r="H203">
            <v>1589</v>
          </cell>
          <cell r="I203">
            <v>1611.9999999999998</v>
          </cell>
          <cell r="J203">
            <v>1620.3421703726735</v>
          </cell>
          <cell r="K203">
            <v>1664.9999999999998</v>
          </cell>
        </row>
        <row r="204">
          <cell r="D204">
            <v>61.7</v>
          </cell>
          <cell r="E204">
            <v>282.82270795133576</v>
          </cell>
          <cell r="F204">
            <v>284.38456551391187</v>
          </cell>
          <cell r="G204">
            <v>286.25790996575239</v>
          </cell>
          <cell r="H204">
            <v>286.31222751455545</v>
          </cell>
          <cell r="I204">
            <v>286.31222751455545</v>
          </cell>
          <cell r="J204">
            <v>286.31222751455545</v>
          </cell>
          <cell r="K204">
            <v>682.69280545276047</v>
          </cell>
        </row>
        <row r="205">
          <cell r="D205">
            <v>15.214499999999999</v>
          </cell>
          <cell r="E205">
            <v>15.214499999999999</v>
          </cell>
          <cell r="F205">
            <v>15.214499999999999</v>
          </cell>
          <cell r="G205">
            <v>15.214499999999999</v>
          </cell>
          <cell r="H205">
            <v>15.214499999999999</v>
          </cell>
          <cell r="I205">
            <v>7.6</v>
          </cell>
          <cell r="J205">
            <v>0</v>
          </cell>
          <cell r="K205">
            <v>0</v>
          </cell>
        </row>
        <row r="206">
          <cell r="D206">
            <v>50.408929999999998</v>
          </cell>
          <cell r="E206">
            <v>94.838921929017403</v>
          </cell>
          <cell r="F206">
            <v>105.05540402681549</v>
          </cell>
          <cell r="G206">
            <v>108.47204716410772</v>
          </cell>
          <cell r="H206">
            <v>108.47204716410772</v>
          </cell>
          <cell r="I206">
            <v>131.70939766273233</v>
          </cell>
          <cell r="J206">
            <v>161.11649237335251</v>
          </cell>
          <cell r="K206">
            <v>134.16115447581038</v>
          </cell>
        </row>
        <row r="207">
          <cell r="D207">
            <v>1.2</v>
          </cell>
          <cell r="E207">
            <v>1.8194832025918766</v>
          </cell>
          <cell r="F207">
            <v>1.8194832025918766</v>
          </cell>
          <cell r="G207">
            <v>1.8194832025918766</v>
          </cell>
          <cell r="H207">
            <v>1.8194832025918766</v>
          </cell>
          <cell r="I207">
            <v>1.8194832025918766</v>
          </cell>
          <cell r="J207">
            <v>1.8194832025918766</v>
          </cell>
          <cell r="K207">
            <v>1.8194832025918766</v>
          </cell>
        </row>
        <row r="208"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</row>
        <row r="212">
          <cell r="D212">
            <v>0</v>
          </cell>
          <cell r="E212">
            <v>232.75831526080344</v>
          </cell>
          <cell r="F212">
            <v>472.75831526080344</v>
          </cell>
          <cell r="G212">
            <v>712.75831526080344</v>
          </cell>
          <cell r="H212">
            <v>712.75831526080344</v>
          </cell>
          <cell r="I212">
            <v>712.75831526080344</v>
          </cell>
          <cell r="J212">
            <v>712.75831526080344</v>
          </cell>
          <cell r="K212">
            <v>712.75831526080344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0.19582031641195585</v>
          </cell>
          <cell r="K215">
            <v>54.013512548639163</v>
          </cell>
        </row>
        <row r="216">
          <cell r="D216">
            <v>479.351</v>
          </cell>
          <cell r="E216">
            <v>361.47100000000006</v>
          </cell>
          <cell r="F216">
            <v>252.83100000000002</v>
          </cell>
          <cell r="G216">
            <v>144.38249999999999</v>
          </cell>
          <cell r="H216">
            <v>136.88925</v>
          </cell>
          <cell r="I216">
            <v>136.88925</v>
          </cell>
          <cell r="J216">
            <v>136.88925</v>
          </cell>
          <cell r="K216">
            <v>136.88925</v>
          </cell>
        </row>
        <row r="217">
          <cell r="D217">
            <v>1.649</v>
          </cell>
          <cell r="E217">
            <v>1.9453527467889615</v>
          </cell>
          <cell r="F217">
            <v>2.0576089212315334</v>
          </cell>
          <cell r="G217">
            <v>2.2448698029734189</v>
          </cell>
          <cell r="H217">
            <v>2.9885281197750708</v>
          </cell>
          <cell r="I217">
            <v>3.1101585110187413</v>
          </cell>
          <cell r="J217">
            <v>3.2718324723549377</v>
          </cell>
          <cell r="K217">
            <v>3.6073316203341363</v>
          </cell>
        </row>
        <row r="218">
          <cell r="D218">
            <v>59.56</v>
          </cell>
          <cell r="E218">
            <v>184.58704771518845</v>
          </cell>
          <cell r="F218">
            <v>185.09424613963608</v>
          </cell>
          <cell r="G218">
            <v>198.07304574629859</v>
          </cell>
          <cell r="H218">
            <v>228.57244928699907</v>
          </cell>
          <cell r="I218">
            <v>327.71383621492492</v>
          </cell>
          <cell r="J218">
            <v>313.10763224407486</v>
          </cell>
          <cell r="K218">
            <v>312.60043381962714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2">
          <cell r="D222">
            <v>6975.44</v>
          </cell>
          <cell r="E222">
            <v>5388.4400000000005</v>
          </cell>
          <cell r="F222">
            <v>5054.2399999999989</v>
          </cell>
          <cell r="G222">
            <v>4428.6399999999994</v>
          </cell>
          <cell r="H222">
            <v>4036.72</v>
          </cell>
          <cell r="I222">
            <v>3484.7200000000003</v>
          </cell>
          <cell r="J222">
            <v>3485.126106316181</v>
          </cell>
          <cell r="K222">
            <v>3496.3482920491788</v>
          </cell>
        </row>
        <row r="223">
          <cell r="D223">
            <v>17356.29</v>
          </cell>
          <cell r="E223">
            <v>14406.37760996695</v>
          </cell>
          <cell r="F223">
            <v>13613.793819782693</v>
          </cell>
          <cell r="G223">
            <v>12288.689577910642</v>
          </cell>
          <cell r="H223">
            <v>13414.048767095588</v>
          </cell>
          <cell r="I223">
            <v>15005.392010264361</v>
          </cell>
          <cell r="J223">
            <v>16103.547865475948</v>
          </cell>
          <cell r="K223">
            <v>17788.295661277123</v>
          </cell>
        </row>
        <row r="224">
          <cell r="D224">
            <v>485</v>
          </cell>
          <cell r="E224">
            <v>485</v>
          </cell>
          <cell r="F224">
            <v>485</v>
          </cell>
          <cell r="G224">
            <v>485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D225">
            <v>37</v>
          </cell>
          <cell r="E225">
            <v>37</v>
          </cell>
          <cell r="F225">
            <v>37</v>
          </cell>
          <cell r="G225">
            <v>37</v>
          </cell>
          <cell r="H225">
            <v>37</v>
          </cell>
          <cell r="I225">
            <v>37</v>
          </cell>
          <cell r="J225">
            <v>37</v>
          </cell>
          <cell r="K225">
            <v>37</v>
          </cell>
        </row>
        <row r="226">
          <cell r="D226">
            <v>3431</v>
          </cell>
          <cell r="E226">
            <v>10095.837378580487</v>
          </cell>
          <cell r="F226">
            <v>10095.837378580487</v>
          </cell>
          <cell r="G226">
            <v>10095.837378580487</v>
          </cell>
          <cell r="H226">
            <v>10095.837378580487</v>
          </cell>
          <cell r="I226">
            <v>10095.132296910797</v>
          </cell>
          <cell r="J226">
            <v>10408.061909266677</v>
          </cell>
          <cell r="K226">
            <v>12806.221537858277</v>
          </cell>
        </row>
        <row r="227">
          <cell r="D227">
            <v>204.10042999999999</v>
          </cell>
          <cell r="E227">
            <v>77.000429999999994</v>
          </cell>
          <cell r="F227">
            <v>76.979234282587697</v>
          </cell>
          <cell r="G227">
            <v>65.762713104690988</v>
          </cell>
          <cell r="H227">
            <v>59.606713104690989</v>
          </cell>
          <cell r="I227">
            <v>60.85759190935083</v>
          </cell>
          <cell r="J227">
            <v>44.003815633210301</v>
          </cell>
          <cell r="K227">
            <v>57.745351675156698</v>
          </cell>
        </row>
        <row r="228">
          <cell r="D228">
            <v>1138.11103</v>
          </cell>
          <cell r="E228">
            <v>2253.6337396771419</v>
          </cell>
          <cell r="F228">
            <v>2256.9395677870043</v>
          </cell>
          <cell r="G228">
            <v>2308.4158789687053</v>
          </cell>
          <cell r="H228">
            <v>2334.4659051923591</v>
          </cell>
          <cell r="I228">
            <v>2434.32459539091</v>
          </cell>
          <cell r="J228">
            <v>2522.3029715484581</v>
          </cell>
          <cell r="K228">
            <v>2644.3855952488871</v>
          </cell>
        </row>
        <row r="229">
          <cell r="D229">
            <v>1238.3800000000001</v>
          </cell>
          <cell r="E229">
            <v>5585.6744553954404</v>
          </cell>
          <cell r="F229">
            <v>5585.6744553954404</v>
          </cell>
          <cell r="G229">
            <v>5585.6744553954404</v>
          </cell>
          <cell r="H229">
            <v>5585.6744553954395</v>
          </cell>
          <cell r="I229">
            <v>5655.6744553954395</v>
          </cell>
          <cell r="J229">
            <v>5763.6744553954404</v>
          </cell>
          <cell r="K229">
            <v>5870.6744553954404</v>
          </cell>
        </row>
        <row r="230"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</row>
        <row r="231"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</row>
        <row r="232"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D233">
            <v>28543.311000000002</v>
          </cell>
          <cell r="E233">
            <v>22966.557550218291</v>
          </cell>
          <cell r="F233">
            <v>20694.978193362629</v>
          </cell>
          <cell r="G233">
            <v>20703.92261566297</v>
          </cell>
          <cell r="H233">
            <v>17464.458553103774</v>
          </cell>
          <cell r="I233">
            <v>12707.736669891965</v>
          </cell>
          <cell r="J233">
            <v>9951.7958573748456</v>
          </cell>
          <cell r="K233">
            <v>9982.9742325852003</v>
          </cell>
        </row>
        <row r="234">
          <cell r="D234">
            <v>1659.44173</v>
          </cell>
          <cell r="E234">
            <v>1711.5870694117882</v>
          </cell>
          <cell r="F234">
            <v>3289.6528993370544</v>
          </cell>
          <cell r="G234">
            <v>5403.3261420239714</v>
          </cell>
          <cell r="H234">
            <v>6517.8438151430446</v>
          </cell>
          <cell r="I234">
            <v>8035.9184058606952</v>
          </cell>
          <cell r="J234">
            <v>9237.1239385917488</v>
          </cell>
          <cell r="K234">
            <v>9143.4283483897925</v>
          </cell>
        </row>
        <row r="235"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3300.0000000000005</v>
          </cell>
          <cell r="I235">
            <v>4950</v>
          </cell>
          <cell r="J235">
            <v>6600.0000000000009</v>
          </cell>
          <cell r="K235">
            <v>8250</v>
          </cell>
        </row>
        <row r="236">
          <cell r="D236">
            <v>949</v>
          </cell>
          <cell r="E236">
            <v>949</v>
          </cell>
          <cell r="F236">
            <v>988.10604958701174</v>
          </cell>
          <cell r="G236">
            <v>1039.220983756469</v>
          </cell>
          <cell r="H236">
            <v>1039.220983756469</v>
          </cell>
          <cell r="I236">
            <v>1154.6190937595134</v>
          </cell>
          <cell r="J236">
            <v>1342.3672037256601</v>
          </cell>
          <cell r="K236">
            <v>1427.4295017649495</v>
          </cell>
        </row>
        <row r="237">
          <cell r="D237">
            <v>5100</v>
          </cell>
          <cell r="E237">
            <v>5728.1115322664964</v>
          </cell>
          <cell r="F237">
            <v>9669.1476499743749</v>
          </cell>
          <cell r="G237">
            <v>10339.029275749419</v>
          </cell>
          <cell r="H237">
            <v>10339.029275749419</v>
          </cell>
          <cell r="I237">
            <v>14663.790328510235</v>
          </cell>
          <cell r="J237">
            <v>15276.260510101394</v>
          </cell>
          <cell r="K237">
            <v>18876.997711725988</v>
          </cell>
        </row>
        <row r="238">
          <cell r="D238">
            <v>398.42050000000006</v>
          </cell>
          <cell r="E238">
            <v>170.61788312982065</v>
          </cell>
          <cell r="F238">
            <v>161.90756726264442</v>
          </cell>
          <cell r="G238">
            <v>155.2974827362126</v>
          </cell>
          <cell r="H238">
            <v>147.82169218321249</v>
          </cell>
          <cell r="I238">
            <v>95.60266256315883</v>
          </cell>
          <cell r="J238">
            <v>68.31145938305302</v>
          </cell>
          <cell r="K238">
            <v>63.211198780634611</v>
          </cell>
        </row>
        <row r="239">
          <cell r="D239">
            <v>1574.4969999999998</v>
          </cell>
          <cell r="E239">
            <v>1978.0774451405791</v>
          </cell>
          <cell r="F239">
            <v>2055.2690735826018</v>
          </cell>
          <cell r="G239">
            <v>2104.5217443489828</v>
          </cell>
          <cell r="H239">
            <v>2114.7749198080323</v>
          </cell>
          <cell r="I239">
            <v>2493.5523712370232</v>
          </cell>
          <cell r="J239">
            <v>3150.6241962870376</v>
          </cell>
          <cell r="K239">
            <v>3015.5574037879537</v>
          </cell>
        </row>
        <row r="240">
          <cell r="D240">
            <v>34.999999999999993</v>
          </cell>
          <cell r="E240">
            <v>79.32189000000001</v>
          </cell>
          <cell r="F240">
            <v>79.32189000000001</v>
          </cell>
          <cell r="G240">
            <v>99.452939999999998</v>
          </cell>
          <cell r="H240">
            <v>154.61140840000002</v>
          </cell>
          <cell r="I240">
            <v>219.962718585</v>
          </cell>
          <cell r="J240">
            <v>278.31803168632001</v>
          </cell>
          <cell r="K240">
            <v>349.66856272132003</v>
          </cell>
        </row>
        <row r="241"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D244">
            <v>1727.76</v>
          </cell>
          <cell r="E244">
            <v>577.7600000000001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5">
          <cell r="D245">
            <v>5061.6811700000007</v>
          </cell>
          <cell r="E245">
            <v>4990.9593965516215</v>
          </cell>
          <cell r="F245">
            <v>4443.7863965516208</v>
          </cell>
          <cell r="G245">
            <v>4368.0264565516209</v>
          </cell>
          <cell r="H245">
            <v>3405.9185165516205</v>
          </cell>
          <cell r="I245">
            <v>1018.8945673874858</v>
          </cell>
          <cell r="J245">
            <v>751.29990473288183</v>
          </cell>
          <cell r="K245">
            <v>630.54440473288184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D247">
            <v>7065</v>
          </cell>
          <cell r="E247">
            <v>9183.4997793853563</v>
          </cell>
          <cell r="F247">
            <v>9408.4997793853581</v>
          </cell>
          <cell r="G247">
            <v>9971.4997793853563</v>
          </cell>
          <cell r="H247">
            <v>9971.4997793853563</v>
          </cell>
          <cell r="I247">
            <v>9971.4997793853563</v>
          </cell>
          <cell r="J247">
            <v>9971.4997793853563</v>
          </cell>
          <cell r="K247">
            <v>9971.4997793853563</v>
          </cell>
        </row>
        <row r="248">
          <cell r="D248">
            <v>5079</v>
          </cell>
          <cell r="E248">
            <v>5112.9811038129565</v>
          </cell>
          <cell r="F248">
            <v>5112.9811038129565</v>
          </cell>
          <cell r="G248">
            <v>6302.4345803661372</v>
          </cell>
          <cell r="H248">
            <v>6302.4345803661381</v>
          </cell>
          <cell r="I248">
            <v>6534.08363696991</v>
          </cell>
          <cell r="J248">
            <v>7002.9963402419144</v>
          </cell>
          <cell r="K248">
            <v>7103.147283638139</v>
          </cell>
        </row>
        <row r="249">
          <cell r="D249">
            <v>1144.2179300000003</v>
          </cell>
          <cell r="E249">
            <v>782.99938999999995</v>
          </cell>
          <cell r="F249">
            <v>717.21452377317235</v>
          </cell>
          <cell r="G249">
            <v>691.33266377317227</v>
          </cell>
          <cell r="H249">
            <v>633.50416377317219</v>
          </cell>
          <cell r="I249">
            <v>336.25320822073968</v>
          </cell>
          <cell r="J249">
            <v>153.4384282207397</v>
          </cell>
          <cell r="K249">
            <v>122.70342822073968</v>
          </cell>
        </row>
        <row r="250">
          <cell r="D250">
            <v>521.29667000000006</v>
          </cell>
          <cell r="E250">
            <v>643.26099358548333</v>
          </cell>
          <cell r="F250">
            <v>654.70580588836344</v>
          </cell>
          <cell r="G250">
            <v>663.71014824106146</v>
          </cell>
          <cell r="H250">
            <v>667.09674827034939</v>
          </cell>
          <cell r="I250">
            <v>677.94495421795034</v>
          </cell>
          <cell r="J250">
            <v>661.21861725303654</v>
          </cell>
          <cell r="K250">
            <v>568.86404459394305</v>
          </cell>
        </row>
        <row r="251">
          <cell r="D251">
            <v>466.51</v>
          </cell>
          <cell r="E251">
            <v>530.59080206443309</v>
          </cell>
          <cell r="F251">
            <v>1017.3415334757196</v>
          </cell>
          <cell r="G251">
            <v>2171.5662118396649</v>
          </cell>
          <cell r="H251">
            <v>2171.5662118396649</v>
          </cell>
          <cell r="I251">
            <v>2868.5908020644329</v>
          </cell>
          <cell r="J251">
            <v>2947.6716041288664</v>
          </cell>
          <cell r="K251">
            <v>3666.4223355401509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D254">
            <v>28.999999999999996</v>
          </cell>
          <cell r="E254">
            <v>28.999999999999996</v>
          </cell>
          <cell r="F254">
            <v>28.999999999999996</v>
          </cell>
          <cell r="G254">
            <v>28.999999999999996</v>
          </cell>
          <cell r="H254">
            <v>28.999999999999996</v>
          </cell>
          <cell r="I254">
            <v>28.999999999999996</v>
          </cell>
          <cell r="J254">
            <v>28.999999999999996</v>
          </cell>
          <cell r="K254">
            <v>28.999999999999996</v>
          </cell>
        </row>
        <row r="255">
          <cell r="D255">
            <v>6441.34</v>
          </cell>
          <cell r="E255">
            <v>5625.9800000000005</v>
          </cell>
          <cell r="F255">
            <v>3094.08</v>
          </cell>
          <cell r="G255">
            <v>1909.26</v>
          </cell>
          <cell r="H255">
            <v>860.91282293625306</v>
          </cell>
          <cell r="I255">
            <v>769.91282293625306</v>
          </cell>
          <cell r="J255">
            <v>666.17282293625294</v>
          </cell>
          <cell r="K255">
            <v>885.34321240055408</v>
          </cell>
        </row>
        <row r="256">
          <cell r="D256">
            <v>4172.5733500000006</v>
          </cell>
          <cell r="E256">
            <v>4221.2801599910626</v>
          </cell>
          <cell r="F256">
            <v>4169.8024403270647</v>
          </cell>
          <cell r="G256">
            <v>3958.9024403270641</v>
          </cell>
          <cell r="H256">
            <v>2248.1625659214119</v>
          </cell>
          <cell r="I256">
            <v>2338.1861961500231</v>
          </cell>
          <cell r="J256">
            <v>2204.6752601561629</v>
          </cell>
          <cell r="K256">
            <v>3257.1564172640146</v>
          </cell>
        </row>
        <row r="257">
          <cell r="D257">
            <v>1414</v>
          </cell>
          <cell r="E257">
            <v>1414</v>
          </cell>
          <cell r="F257">
            <v>2828</v>
          </cell>
          <cell r="G257">
            <v>2828</v>
          </cell>
          <cell r="H257">
            <v>2828</v>
          </cell>
          <cell r="I257">
            <v>2828</v>
          </cell>
          <cell r="J257">
            <v>2828</v>
          </cell>
          <cell r="K257">
            <v>2828</v>
          </cell>
        </row>
        <row r="258">
          <cell r="D258">
            <v>6644.9630638483322</v>
          </cell>
          <cell r="E258">
            <v>6644.9630638483322</v>
          </cell>
          <cell r="F258">
            <v>6644.9630638483322</v>
          </cell>
          <cell r="G258">
            <v>6644.9630638483322</v>
          </cell>
          <cell r="H258">
            <v>6644.9630638483322</v>
          </cell>
          <cell r="I258">
            <v>6685.6367943823388</v>
          </cell>
          <cell r="J258">
            <v>6685.6367943823388</v>
          </cell>
          <cell r="K258">
            <v>6685.6367943823388</v>
          </cell>
        </row>
        <row r="259">
          <cell r="D259">
            <v>2975.8999999999996</v>
          </cell>
          <cell r="E259">
            <v>2988.7854276054809</v>
          </cell>
          <cell r="F259">
            <v>4831.88</v>
          </cell>
          <cell r="G259">
            <v>6017.486457603567</v>
          </cell>
          <cell r="H259">
            <v>6264.068345101462</v>
          </cell>
          <cell r="I259">
            <v>6498.4341424011818</v>
          </cell>
          <cell r="J259">
            <v>6802.7847513608804</v>
          </cell>
          <cell r="K259">
            <v>7449.5099204220314</v>
          </cell>
        </row>
        <row r="260">
          <cell r="D260">
            <v>1359.9014</v>
          </cell>
          <cell r="E260">
            <v>1131.6779999999999</v>
          </cell>
          <cell r="F260">
            <v>770.678</v>
          </cell>
          <cell r="G260">
            <v>675.678</v>
          </cell>
          <cell r="H260">
            <v>119.49123969996511</v>
          </cell>
          <cell r="I260">
            <v>119.49123969996511</v>
          </cell>
          <cell r="J260">
            <v>119.39623969996512</v>
          </cell>
          <cell r="K260">
            <v>114.95000000000002</v>
          </cell>
        </row>
        <row r="261">
          <cell r="D261">
            <v>95.899979999999999</v>
          </cell>
          <cell r="E261">
            <v>139.37033202856753</v>
          </cell>
          <cell r="F261">
            <v>150.20273735482814</v>
          </cell>
          <cell r="G261">
            <v>156.98165925531009</v>
          </cell>
          <cell r="H261">
            <v>169.15067943954193</v>
          </cell>
          <cell r="I261">
            <v>252.22977462882457</v>
          </cell>
          <cell r="J261">
            <v>312.98740987643436</v>
          </cell>
          <cell r="K261">
            <v>305.64821519928836</v>
          </cell>
        </row>
        <row r="262">
          <cell r="D262">
            <v>1791.7090000000001</v>
          </cell>
          <cell r="E262">
            <v>1823.5336574652581</v>
          </cell>
          <cell r="F262">
            <v>1823.5336574652581</v>
          </cell>
          <cell r="G262">
            <v>2222.5336574652583</v>
          </cell>
          <cell r="H262">
            <v>2304.5336574652579</v>
          </cell>
          <cell r="I262">
            <v>2374.5336574652583</v>
          </cell>
          <cell r="J262">
            <v>4074.6296989598827</v>
          </cell>
          <cell r="K262">
            <v>4142.6296989598832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D266">
            <v>355.67500000000001</v>
          </cell>
          <cell r="E266">
            <v>135.61500000000001</v>
          </cell>
          <cell r="F266">
            <v>135.61500000000001</v>
          </cell>
          <cell r="G266">
            <v>128.23900000000003</v>
          </cell>
          <cell r="H266">
            <v>18.626999999999999</v>
          </cell>
          <cell r="I266">
            <v>18.626999999999999</v>
          </cell>
          <cell r="J266">
            <v>18.626999999999999</v>
          </cell>
          <cell r="K266">
            <v>7.9799999999999995</v>
          </cell>
        </row>
        <row r="267">
          <cell r="D267">
            <v>1168.3065500000002</v>
          </cell>
          <cell r="E267">
            <v>1992.0373719271208</v>
          </cell>
          <cell r="F267">
            <v>3281.088633248693</v>
          </cell>
          <cell r="G267">
            <v>3280.482533248693</v>
          </cell>
          <cell r="H267">
            <v>4430.4807396875285</v>
          </cell>
          <cell r="I267">
            <v>4380.7950379138683</v>
          </cell>
          <cell r="J267">
            <v>4253.4880379138694</v>
          </cell>
          <cell r="K267">
            <v>4734.4022294257265</v>
          </cell>
        </row>
        <row r="268">
          <cell r="D268">
            <v>9531.8399999999983</v>
          </cell>
          <cell r="E268">
            <v>6949.4400000000005</v>
          </cell>
          <cell r="F268">
            <v>6949.4400000000005</v>
          </cell>
          <cell r="G268">
            <v>6949.4400000000005</v>
          </cell>
          <cell r="H268">
            <v>6949.4400000000005</v>
          </cell>
          <cell r="I268">
            <v>9449.4399999999987</v>
          </cell>
          <cell r="J268">
            <v>9022.64</v>
          </cell>
          <cell r="K268">
            <v>9022.64</v>
          </cell>
        </row>
        <row r="269">
          <cell r="D269">
            <v>16395</v>
          </cell>
          <cell r="E269">
            <v>16642.057144427556</v>
          </cell>
          <cell r="F269">
            <v>16739.632571544971</v>
          </cell>
          <cell r="G269">
            <v>16742.054727082079</v>
          </cell>
          <cell r="H269">
            <v>17075.481920547518</v>
          </cell>
          <cell r="I269">
            <v>17075.481920547518</v>
          </cell>
          <cell r="J269">
            <v>17508.620678606028</v>
          </cell>
          <cell r="K269">
            <v>17909.144955842916</v>
          </cell>
        </row>
        <row r="270">
          <cell r="D270">
            <v>6024.9332921311689</v>
          </cell>
          <cell r="E270">
            <v>6506.7247547902398</v>
          </cell>
          <cell r="F270">
            <v>8117.9943753711495</v>
          </cell>
          <cell r="G270">
            <v>9012.6807536917604</v>
          </cell>
          <cell r="H270">
            <v>9012.6807536917604</v>
          </cell>
          <cell r="I270">
            <v>8978.6829370978376</v>
          </cell>
          <cell r="J270">
            <v>9397.1456621102006</v>
          </cell>
          <cell r="K270">
            <v>11219.72953137591</v>
          </cell>
        </row>
        <row r="271">
          <cell r="D271">
            <v>2958.0640399999997</v>
          </cell>
          <cell r="E271">
            <v>558.79734395235039</v>
          </cell>
          <cell r="F271">
            <v>509.54734395235033</v>
          </cell>
          <cell r="G271">
            <v>509.54734395235033</v>
          </cell>
          <cell r="H271">
            <v>292.50960000000003</v>
          </cell>
          <cell r="I271">
            <v>14.523000000000001</v>
          </cell>
          <cell r="J271">
            <v>0</v>
          </cell>
          <cell r="K271">
            <v>0</v>
          </cell>
        </row>
        <row r="272">
          <cell r="D272">
            <v>3161.1063900000004</v>
          </cell>
          <cell r="E272">
            <v>2588.7639463896894</v>
          </cell>
          <cell r="F272">
            <v>2604.2782470900215</v>
          </cell>
          <cell r="G272">
            <v>3160.5510713068511</v>
          </cell>
          <cell r="H272">
            <v>2893.9667392706538</v>
          </cell>
          <cell r="I272">
            <v>3066.4269562835502</v>
          </cell>
          <cell r="J272">
            <v>3276.6078650658515</v>
          </cell>
          <cell r="K272">
            <v>3412.2756052020154</v>
          </cell>
        </row>
        <row r="273">
          <cell r="D273">
            <v>81.000000000000014</v>
          </cell>
          <cell r="E273">
            <v>87.621664068153407</v>
          </cell>
          <cell r="F273">
            <v>87.621664068153407</v>
          </cell>
          <cell r="G273">
            <v>87.621664068153407</v>
          </cell>
          <cell r="H273">
            <v>87.621664068153407</v>
          </cell>
          <cell r="I273">
            <v>87.621664068153393</v>
          </cell>
          <cell r="J273">
            <v>88.621664068153407</v>
          </cell>
          <cell r="K273">
            <v>95.621664068153407</v>
          </cell>
        </row>
        <row r="274"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D277">
            <v>792.03</v>
          </cell>
          <cell r="E277">
            <v>792.03</v>
          </cell>
          <cell r="F277">
            <v>678.28</v>
          </cell>
          <cell r="G277">
            <v>632.28000000000009</v>
          </cell>
          <cell r="H277">
            <v>564.20000000000005</v>
          </cell>
          <cell r="I277">
            <v>250</v>
          </cell>
          <cell r="J277">
            <v>250</v>
          </cell>
          <cell r="K277">
            <v>250</v>
          </cell>
        </row>
        <row r="278">
          <cell r="D278">
            <v>469.91209999999995</v>
          </cell>
          <cell r="E278">
            <v>469.8291627461528</v>
          </cell>
          <cell r="F278">
            <v>387.63579818287582</v>
          </cell>
          <cell r="G278">
            <v>404.40479818287582</v>
          </cell>
          <cell r="H278">
            <v>636.88428785174801</v>
          </cell>
          <cell r="I278">
            <v>860.71083918622674</v>
          </cell>
          <cell r="J278">
            <v>833.48058612332727</v>
          </cell>
          <cell r="K278">
            <v>819.27048612332726</v>
          </cell>
        </row>
        <row r="279">
          <cell r="D279">
            <v>700.00000000000011</v>
          </cell>
          <cell r="E279">
            <v>700.00000000000011</v>
          </cell>
          <cell r="F279">
            <v>700.00000000000011</v>
          </cell>
          <cell r="G279">
            <v>700.00000000000011</v>
          </cell>
          <cell r="H279">
            <v>700.00000000000011</v>
          </cell>
          <cell r="I279">
            <v>700.00000000000011</v>
          </cell>
          <cell r="J279">
            <v>1117</v>
          </cell>
          <cell r="K279">
            <v>1117</v>
          </cell>
        </row>
        <row r="280">
          <cell r="D280">
            <v>1119</v>
          </cell>
          <cell r="E280">
            <v>1220</v>
          </cell>
          <cell r="F280">
            <v>1220</v>
          </cell>
          <cell r="G280">
            <v>1284.4255015027254</v>
          </cell>
          <cell r="H280">
            <v>1315.7554683799244</v>
          </cell>
          <cell r="I280">
            <v>1366.2528316564212</v>
          </cell>
          <cell r="J280">
            <v>1366.2528316564212</v>
          </cell>
          <cell r="K280">
            <v>1465.0283843292164</v>
          </cell>
        </row>
        <row r="281">
          <cell r="D281">
            <v>3.7</v>
          </cell>
          <cell r="E281">
            <v>200.40995088935958</v>
          </cell>
          <cell r="F281">
            <v>211.71400000000003</v>
          </cell>
          <cell r="G281">
            <v>241.6130680441378</v>
          </cell>
          <cell r="H281">
            <v>261.61306804413783</v>
          </cell>
          <cell r="I281">
            <v>276.61306804413783</v>
          </cell>
          <cell r="J281">
            <v>276.61306804413778</v>
          </cell>
          <cell r="K281">
            <v>280.31306804413782</v>
          </cell>
        </row>
        <row r="282">
          <cell r="D282">
            <v>92.032499999999985</v>
          </cell>
          <cell r="E282">
            <v>29.022500000000001</v>
          </cell>
          <cell r="F282">
            <v>16.197500000000002</v>
          </cell>
          <cell r="G282">
            <v>16.197500000000002</v>
          </cell>
          <cell r="H282">
            <v>16.197500000000002</v>
          </cell>
          <cell r="I282">
            <v>13.965</v>
          </cell>
          <cell r="J282">
            <v>13.965</v>
          </cell>
          <cell r="K282">
            <v>0</v>
          </cell>
        </row>
        <row r="283">
          <cell r="D283">
            <v>51.075590000000005</v>
          </cell>
          <cell r="E283">
            <v>124.18519946380516</v>
          </cell>
          <cell r="F283">
            <v>124.27407103515426</v>
          </cell>
          <cell r="G283">
            <v>118.48993603546897</v>
          </cell>
          <cell r="H283">
            <v>123.19839359015477</v>
          </cell>
          <cell r="I283">
            <v>219.76065414049251</v>
          </cell>
          <cell r="J283">
            <v>218.16263563556612</v>
          </cell>
          <cell r="K283">
            <v>164.56663298342406</v>
          </cell>
        </row>
        <row r="284">
          <cell r="D284">
            <v>262</v>
          </cell>
          <cell r="E284">
            <v>352.23967924335909</v>
          </cell>
          <cell r="F284">
            <v>568.83253637054861</v>
          </cell>
          <cell r="G284">
            <v>779.21487239814417</v>
          </cell>
          <cell r="H284">
            <v>779.21487239814417</v>
          </cell>
          <cell r="I284">
            <v>779.21487239814417</v>
          </cell>
          <cell r="J284">
            <v>779.21487239814417</v>
          </cell>
          <cell r="K284">
            <v>866.95701959063297</v>
          </cell>
        </row>
        <row r="285"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</row>
        <row r="286"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</row>
        <row r="287"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</row>
        <row r="288">
          <cell r="D288">
            <v>1274.2630000000001</v>
          </cell>
          <cell r="E288">
            <v>791.94300000000032</v>
          </cell>
          <cell r="F288">
            <v>711.49800000000005</v>
          </cell>
          <cell r="G288">
            <v>482.64351240039798</v>
          </cell>
          <cell r="H288">
            <v>477.13351240039799</v>
          </cell>
          <cell r="I288">
            <v>455.99232999511827</v>
          </cell>
          <cell r="J288">
            <v>212.24881759472032</v>
          </cell>
          <cell r="K288">
            <v>449.18881759472032</v>
          </cell>
        </row>
        <row r="289">
          <cell r="D289">
            <v>1738.1471500000002</v>
          </cell>
          <cell r="E289">
            <v>1323.4861910958907</v>
          </cell>
          <cell r="F289">
            <v>1321.5822579373789</v>
          </cell>
          <cell r="G289">
            <v>1097.1278854845423</v>
          </cell>
          <cell r="H289">
            <v>862.57604955354384</v>
          </cell>
          <cell r="I289">
            <v>781.61954955354372</v>
          </cell>
          <cell r="J289">
            <v>1060.5743611519731</v>
          </cell>
          <cell r="K289">
            <v>958.26277032877056</v>
          </cell>
        </row>
        <row r="290">
          <cell r="D290">
            <v>1940</v>
          </cell>
          <cell r="E290">
            <v>2820</v>
          </cell>
          <cell r="F290">
            <v>2820</v>
          </cell>
          <cell r="G290">
            <v>4020.0000000000005</v>
          </cell>
          <cell r="H290">
            <v>4020.0000000000005</v>
          </cell>
          <cell r="I290">
            <v>4020.0000000000005</v>
          </cell>
          <cell r="J290">
            <v>3020</v>
          </cell>
          <cell r="K290">
            <v>3020</v>
          </cell>
        </row>
        <row r="291">
          <cell r="D291">
            <v>1607</v>
          </cell>
          <cell r="E291">
            <v>1724.7817105036077</v>
          </cell>
          <cell r="F291">
            <v>1724.7817105036077</v>
          </cell>
          <cell r="G291">
            <v>1724.7817105036077</v>
          </cell>
          <cell r="H291">
            <v>1724.7817105036077</v>
          </cell>
          <cell r="I291">
            <v>1724.7817105036077</v>
          </cell>
          <cell r="J291">
            <v>1858.7434517545264</v>
          </cell>
          <cell r="K291">
            <v>1887.5038086460645</v>
          </cell>
        </row>
        <row r="292">
          <cell r="D292">
            <v>5</v>
          </cell>
          <cell r="E292">
            <v>19.105117648676696</v>
          </cell>
          <cell r="F292">
            <v>19.105117648676696</v>
          </cell>
          <cell r="G292">
            <v>19.105117648676696</v>
          </cell>
          <cell r="H292">
            <v>19.105117648676696</v>
          </cell>
          <cell r="I292">
            <v>24.105117648676696</v>
          </cell>
          <cell r="J292">
            <v>124.10511764867671</v>
          </cell>
          <cell r="K292">
            <v>164.10511764867672</v>
          </cell>
        </row>
        <row r="293">
          <cell r="D293">
            <v>84.1905</v>
          </cell>
          <cell r="E293">
            <v>84.1905</v>
          </cell>
          <cell r="F293">
            <v>84.1905</v>
          </cell>
          <cell r="G293">
            <v>84.1905</v>
          </cell>
          <cell r="H293">
            <v>30.040499999999998</v>
          </cell>
          <cell r="I293">
            <v>30.040499999999998</v>
          </cell>
          <cell r="J293">
            <v>30.040499999999998</v>
          </cell>
          <cell r="K293">
            <v>3.298</v>
          </cell>
        </row>
        <row r="294">
          <cell r="D294">
            <v>240.66912000000002</v>
          </cell>
          <cell r="E294">
            <v>327.46354647523589</v>
          </cell>
          <cell r="F294">
            <v>331.073256650134</v>
          </cell>
          <cell r="G294">
            <v>332.48882430737916</v>
          </cell>
          <cell r="H294">
            <v>332.48882430737916</v>
          </cell>
          <cell r="I294">
            <v>335.12193314781229</v>
          </cell>
          <cell r="J294">
            <v>510.92843455322446</v>
          </cell>
          <cell r="K294">
            <v>462.02747718255569</v>
          </cell>
        </row>
        <row r="295">
          <cell r="D295">
            <v>607.99999999999989</v>
          </cell>
          <cell r="E295">
            <v>619.74776531641953</v>
          </cell>
          <cell r="F295">
            <v>619.74776531641953</v>
          </cell>
          <cell r="G295">
            <v>679.74776531641942</v>
          </cell>
          <cell r="H295">
            <v>739.74776531641953</v>
          </cell>
          <cell r="I295">
            <v>799.74776531641953</v>
          </cell>
          <cell r="J295">
            <v>1099.7477653164196</v>
          </cell>
          <cell r="K295">
            <v>1118.7477653164194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</row>
        <row r="297"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</row>
        <row r="299">
          <cell r="D299">
            <v>18734.876000000004</v>
          </cell>
          <cell r="E299">
            <v>11149.485000000001</v>
          </cell>
          <cell r="F299">
            <v>2322.61</v>
          </cell>
          <cell r="G299">
            <v>501.00999999999993</v>
          </cell>
          <cell r="H299">
            <v>477.64</v>
          </cell>
          <cell r="I299">
            <v>449.14</v>
          </cell>
          <cell r="J299">
            <v>449.14</v>
          </cell>
          <cell r="K299">
            <v>448</v>
          </cell>
        </row>
        <row r="300">
          <cell r="D300">
            <v>33953.492630000001</v>
          </cell>
          <cell r="E300">
            <v>35331.531182178383</v>
          </cell>
          <cell r="F300">
            <v>35530.196440909982</v>
          </cell>
          <cell r="G300">
            <v>35927.500154962276</v>
          </cell>
          <cell r="H300">
            <v>40676.899664826313</v>
          </cell>
          <cell r="I300">
            <v>46345.398576232881</v>
          </cell>
          <cell r="J300">
            <v>47021.427069184174</v>
          </cell>
          <cell r="K300">
            <v>46101.520602326986</v>
          </cell>
        </row>
        <row r="301">
          <cell r="D301">
            <v>9374</v>
          </cell>
          <cell r="E301">
            <v>8884</v>
          </cell>
          <cell r="F301">
            <v>7811</v>
          </cell>
          <cell r="G301">
            <v>13107.000000000004</v>
          </cell>
          <cell r="H301">
            <v>11922.000000000002</v>
          </cell>
          <cell r="I301">
            <v>12352.000000000002</v>
          </cell>
          <cell r="J301">
            <v>14002.000000000002</v>
          </cell>
          <cell r="K301">
            <v>17302.000000000004</v>
          </cell>
        </row>
        <row r="302">
          <cell r="D302">
            <v>1692.9999999999998</v>
          </cell>
          <cell r="E302">
            <v>1790.5139637448647</v>
          </cell>
          <cell r="F302">
            <v>1790.5139637448647</v>
          </cell>
          <cell r="G302">
            <v>1790.5139637448647</v>
          </cell>
          <cell r="H302">
            <v>1790.5139637448647</v>
          </cell>
          <cell r="I302">
            <v>1790.5139637448647</v>
          </cell>
          <cell r="J302">
            <v>1792.2332964244374</v>
          </cell>
          <cell r="K302">
            <v>1818.3035843044149</v>
          </cell>
        </row>
        <row r="303">
          <cell r="D303">
            <v>13602.5</v>
          </cell>
          <cell r="E303">
            <v>33420.706479250191</v>
          </cell>
          <cell r="F303">
            <v>33420.706479250191</v>
          </cell>
          <cell r="G303">
            <v>33420.706479250191</v>
          </cell>
          <cell r="H303">
            <v>33420.706479250191</v>
          </cell>
          <cell r="I303">
            <v>34382.908600491312</v>
          </cell>
          <cell r="J303">
            <v>38337.951778175586</v>
          </cell>
          <cell r="K303">
            <v>41468.24687185006</v>
          </cell>
        </row>
        <row r="304">
          <cell r="D304">
            <v>2227.2223200000003</v>
          </cell>
          <cell r="E304">
            <v>1235.1521557338597</v>
          </cell>
          <cell r="F304">
            <v>1206.4182557338597</v>
          </cell>
          <cell r="G304">
            <v>1166.8910857338592</v>
          </cell>
          <cell r="H304">
            <v>674.13447000000019</v>
          </cell>
          <cell r="I304">
            <v>484.67390999999998</v>
          </cell>
          <cell r="J304">
            <v>392.26152000000002</v>
          </cell>
          <cell r="K304">
            <v>338.60282000000001</v>
          </cell>
        </row>
        <row r="305">
          <cell r="D305">
            <v>3633.9492999999993</v>
          </cell>
          <cell r="E305">
            <v>17238.346493374396</v>
          </cell>
          <cell r="F305">
            <v>17244.038912726734</v>
          </cell>
          <cell r="G305">
            <v>17244.038912726734</v>
          </cell>
          <cell r="H305">
            <v>17147.816062726732</v>
          </cell>
          <cell r="I305">
            <v>17072.331612726732</v>
          </cell>
          <cell r="J305">
            <v>17658.471072726734</v>
          </cell>
          <cell r="K305">
            <v>18032.039813170904</v>
          </cell>
        </row>
        <row r="306">
          <cell r="D306">
            <v>9720.92</v>
          </cell>
          <cell r="E306">
            <v>11043.492445059754</v>
          </cell>
          <cell r="F306">
            <v>11043.492445059754</v>
          </cell>
          <cell r="G306">
            <v>11043.492445059754</v>
          </cell>
          <cell r="H306">
            <v>11043.492445059754</v>
          </cell>
          <cell r="I306">
            <v>11043.492445059755</v>
          </cell>
          <cell r="J306">
            <v>11112.49244505975</v>
          </cell>
          <cell r="K306">
            <v>11255.492445059754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D308">
            <v>4</v>
          </cell>
          <cell r="E308">
            <v>101.58137891728711</v>
          </cell>
          <cell r="F308">
            <v>119.15305525681863</v>
          </cell>
          <cell r="G308">
            <v>122.05636960494805</v>
          </cell>
          <cell r="H308">
            <v>123.86058117512256</v>
          </cell>
          <cell r="I308">
            <v>130.47465441149401</v>
          </cell>
          <cell r="J308">
            <v>130.47465441149401</v>
          </cell>
          <cell r="K308">
            <v>130.47465441149401</v>
          </cell>
        </row>
        <row r="309"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</row>
      </sheetData>
      <sheetData sheetId="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fespan_sources"/>
      <sheetName val="lifespan"/>
      <sheetName val="capex_sources"/>
      <sheetName val="capex"/>
      <sheetName val="concordance_det"/>
      <sheetName val="euref_det"/>
      <sheetName val="stanford_det"/>
    </sheetNames>
    <sheetDataSet>
      <sheetData sheetId="0" refreshError="1"/>
      <sheetData sheetId="1">
        <row r="2">
          <cell r="C2">
            <v>40</v>
          </cell>
          <cell r="D2">
            <v>40</v>
          </cell>
          <cell r="E2">
            <v>40</v>
          </cell>
          <cell r="F2">
            <v>40</v>
          </cell>
          <cell r="G2">
            <v>40</v>
          </cell>
          <cell r="H2">
            <v>40</v>
          </cell>
          <cell r="I2">
            <v>40</v>
          </cell>
          <cell r="J2">
            <v>40</v>
          </cell>
        </row>
        <row r="3">
          <cell r="C3">
            <v>30</v>
          </cell>
          <cell r="D3">
            <v>30</v>
          </cell>
          <cell r="E3">
            <v>30</v>
          </cell>
          <cell r="F3">
            <v>30</v>
          </cell>
          <cell r="G3">
            <v>30</v>
          </cell>
          <cell r="H3">
            <v>30</v>
          </cell>
          <cell r="I3">
            <v>30</v>
          </cell>
          <cell r="J3">
            <v>30</v>
          </cell>
        </row>
        <row r="4">
          <cell r="C4">
            <v>60</v>
          </cell>
          <cell r="D4">
            <v>60</v>
          </cell>
          <cell r="E4">
            <v>60</v>
          </cell>
          <cell r="F4">
            <v>60</v>
          </cell>
          <cell r="G4">
            <v>60</v>
          </cell>
          <cell r="H4">
            <v>60</v>
          </cell>
          <cell r="I4">
            <v>60</v>
          </cell>
          <cell r="J4">
            <v>60</v>
          </cell>
        </row>
        <row r="5">
          <cell r="C5">
            <v>60</v>
          </cell>
          <cell r="D5">
            <v>60</v>
          </cell>
          <cell r="E5">
            <v>60</v>
          </cell>
          <cell r="F5">
            <v>60</v>
          </cell>
          <cell r="G5">
            <v>60</v>
          </cell>
          <cell r="H5">
            <v>60</v>
          </cell>
          <cell r="I5">
            <v>60</v>
          </cell>
          <cell r="J5">
            <v>60</v>
          </cell>
        </row>
        <row r="6">
          <cell r="C6">
            <v>20</v>
          </cell>
          <cell r="D6">
            <v>22</v>
          </cell>
          <cell r="E6">
            <v>23.5</v>
          </cell>
          <cell r="F6">
            <v>25</v>
          </cell>
          <cell r="G6">
            <v>25</v>
          </cell>
          <cell r="H6">
            <v>25</v>
          </cell>
          <cell r="I6">
            <v>25</v>
          </cell>
          <cell r="J6">
            <v>25</v>
          </cell>
        </row>
        <row r="7">
          <cell r="C7">
            <v>20</v>
          </cell>
          <cell r="D7">
            <v>25</v>
          </cell>
          <cell r="E7">
            <v>27.5</v>
          </cell>
          <cell r="F7">
            <v>30</v>
          </cell>
          <cell r="G7">
            <v>30</v>
          </cell>
          <cell r="H7">
            <v>30</v>
          </cell>
          <cell r="I7">
            <v>30</v>
          </cell>
          <cell r="J7">
            <v>30</v>
          </cell>
        </row>
        <row r="8">
          <cell r="C8">
            <v>35</v>
          </cell>
          <cell r="D8">
            <v>35</v>
          </cell>
          <cell r="E8">
            <v>35</v>
          </cell>
          <cell r="F8">
            <v>35</v>
          </cell>
          <cell r="G8">
            <v>35</v>
          </cell>
          <cell r="H8">
            <v>35</v>
          </cell>
          <cell r="I8">
            <v>35</v>
          </cell>
          <cell r="J8">
            <v>35</v>
          </cell>
        </row>
        <row r="9">
          <cell r="C9">
            <v>25</v>
          </cell>
          <cell r="D9">
            <v>25</v>
          </cell>
          <cell r="E9">
            <v>25</v>
          </cell>
          <cell r="F9">
            <v>25</v>
          </cell>
          <cell r="G9">
            <v>25</v>
          </cell>
          <cell r="H9">
            <v>25</v>
          </cell>
          <cell r="I9">
            <v>25</v>
          </cell>
          <cell r="J9">
            <v>25</v>
          </cell>
        </row>
        <row r="10">
          <cell r="C10">
            <v>25</v>
          </cell>
          <cell r="D10">
            <v>25</v>
          </cell>
          <cell r="E10">
            <v>25</v>
          </cell>
          <cell r="F10">
            <v>25</v>
          </cell>
          <cell r="G10">
            <v>25</v>
          </cell>
          <cell r="H10">
            <v>25</v>
          </cell>
          <cell r="I10">
            <v>25</v>
          </cell>
          <cell r="J10">
            <v>25</v>
          </cell>
        </row>
        <row r="11">
          <cell r="C11">
            <v>25</v>
          </cell>
          <cell r="D11">
            <v>25</v>
          </cell>
          <cell r="E11">
            <v>25</v>
          </cell>
          <cell r="F11">
            <v>25</v>
          </cell>
          <cell r="G11">
            <v>25</v>
          </cell>
          <cell r="H11">
            <v>25</v>
          </cell>
          <cell r="I11">
            <v>25</v>
          </cell>
          <cell r="J11">
            <v>25</v>
          </cell>
        </row>
        <row r="12">
          <cell r="C12">
            <v>30</v>
          </cell>
          <cell r="D12">
            <v>30</v>
          </cell>
          <cell r="E12">
            <v>30</v>
          </cell>
          <cell r="F12">
            <v>30</v>
          </cell>
          <cell r="G12">
            <v>30</v>
          </cell>
          <cell r="H12">
            <v>30</v>
          </cell>
          <cell r="I12">
            <v>30</v>
          </cell>
          <cell r="J12">
            <v>30</v>
          </cell>
        </row>
        <row r="13">
          <cell r="C13">
            <v>20</v>
          </cell>
          <cell r="D13">
            <v>20</v>
          </cell>
          <cell r="E13">
            <v>20</v>
          </cell>
          <cell r="F13">
            <v>20</v>
          </cell>
          <cell r="G13">
            <v>20</v>
          </cell>
          <cell r="H13">
            <v>20</v>
          </cell>
          <cell r="I13">
            <v>20</v>
          </cell>
          <cell r="J13">
            <v>20</v>
          </cell>
        </row>
        <row r="14">
          <cell r="C14">
            <v>30</v>
          </cell>
          <cell r="D14">
            <v>30</v>
          </cell>
          <cell r="E14">
            <v>30</v>
          </cell>
          <cell r="F14">
            <v>30</v>
          </cell>
          <cell r="G14">
            <v>30</v>
          </cell>
          <cell r="H14">
            <v>30</v>
          </cell>
          <cell r="I14">
            <v>30</v>
          </cell>
          <cell r="J14">
            <v>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EXIOBASE"/>
      <sheetName val="generation_EXIOBASE"/>
    </sheetNames>
    <sheetDataSet>
      <sheetData sheetId="0">
        <row r="2">
          <cell r="D2">
            <v>872.75400000000002</v>
          </cell>
          <cell r="E2">
            <v>698.20320000000004</v>
          </cell>
          <cell r="F2">
            <v>436.37700000000001</v>
          </cell>
          <cell r="G2">
            <v>174.55079999999998</v>
          </cell>
          <cell r="H2">
            <v>109.09424999999999</v>
          </cell>
          <cell r="I2">
            <v>43.637699999999995</v>
          </cell>
          <cell r="J2">
            <v>21.818849999999998</v>
          </cell>
          <cell r="K2">
            <v>0</v>
          </cell>
        </row>
        <row r="3">
          <cell r="D3">
            <v>4073.8726500000012</v>
          </cell>
          <cell r="E3">
            <v>3259.098120000001</v>
          </cell>
          <cell r="F3">
            <v>2036.9363250000006</v>
          </cell>
          <cell r="G3">
            <v>814.77453000000014</v>
          </cell>
          <cell r="H3">
            <v>509.23408125000014</v>
          </cell>
          <cell r="I3">
            <v>203.69363250000015</v>
          </cell>
          <cell r="J3">
            <v>101.84681625000007</v>
          </cell>
          <cell r="K3">
            <v>0</v>
          </cell>
        </row>
        <row r="4"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D5">
            <v>13149</v>
          </cell>
          <cell r="E5">
            <v>12302.8</v>
          </cell>
          <cell r="F5">
            <v>11033.5</v>
          </cell>
          <cell r="G5">
            <v>9764.2000000000007</v>
          </cell>
          <cell r="H5">
            <v>9446.875</v>
          </cell>
          <cell r="I5">
            <v>9129.5499999999993</v>
          </cell>
          <cell r="J5">
            <v>9023.7749999999996</v>
          </cell>
          <cell r="K5">
            <v>8918</v>
          </cell>
        </row>
        <row r="6">
          <cell r="D6">
            <v>2411.5000000000005</v>
          </cell>
          <cell r="E6">
            <v>8014.8087911023667</v>
          </cell>
          <cell r="F6">
            <v>16419.771977755918</v>
          </cell>
          <cell r="G6">
            <v>24824.735164409467</v>
          </cell>
          <cell r="H6">
            <v>26925.975961072851</v>
          </cell>
          <cell r="I6">
            <v>29027.216757736238</v>
          </cell>
          <cell r="J6">
            <v>29727.630356624035</v>
          </cell>
          <cell r="K6">
            <v>30428.043955511832</v>
          </cell>
        </row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D8">
            <v>970.58312000000001</v>
          </cell>
          <cell r="E8">
            <v>776.46649600000001</v>
          </cell>
          <cell r="F8">
            <v>485.29156</v>
          </cell>
          <cell r="G8">
            <v>194.116624</v>
          </cell>
          <cell r="H8">
            <v>121.32289000000003</v>
          </cell>
          <cell r="I8">
            <v>48.529156000000057</v>
          </cell>
          <cell r="J8">
            <v>24.264578000000029</v>
          </cell>
          <cell r="K8">
            <v>0</v>
          </cell>
        </row>
        <row r="9">
          <cell r="D9">
            <v>633.2825600000001</v>
          </cell>
          <cell r="E9">
            <v>506.62604800000008</v>
          </cell>
          <cell r="F9">
            <v>316.64128000000005</v>
          </cell>
          <cell r="G9">
            <v>126.65651200000002</v>
          </cell>
          <cell r="H9">
            <v>79.160320000000013</v>
          </cell>
          <cell r="I9">
            <v>31.664128000000005</v>
          </cell>
          <cell r="J9">
            <v>15.832064000000003</v>
          </cell>
          <cell r="K9">
            <v>0</v>
          </cell>
        </row>
        <row r="10">
          <cell r="D10">
            <v>20.201981009456851</v>
          </cell>
          <cell r="E10">
            <v>4426.3080079458196</v>
          </cell>
          <cell r="F10">
            <v>11035.467048350363</v>
          </cell>
          <cell r="G10">
            <v>17644.626088754907</v>
          </cell>
          <cell r="H10">
            <v>19296.915848856042</v>
          </cell>
          <cell r="I10">
            <v>20949.205608957178</v>
          </cell>
          <cell r="J10">
            <v>21499.968862324225</v>
          </cell>
          <cell r="K10">
            <v>22050.732115691269</v>
          </cell>
        </row>
        <row r="11">
          <cell r="D11">
            <v>855.79801899054303</v>
          </cell>
          <cell r="E11">
            <v>4550.8644923708507</v>
          </cell>
          <cell r="F11">
            <v>10093.464202441311</v>
          </cell>
          <cell r="G11">
            <v>15636.063912511774</v>
          </cell>
          <cell r="H11">
            <v>17021.713840029388</v>
          </cell>
          <cell r="I11">
            <v>18407.363767547002</v>
          </cell>
          <cell r="J11">
            <v>18869.247076719541</v>
          </cell>
          <cell r="K11">
            <v>19331.13038589208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D14">
            <v>2</v>
          </cell>
          <cell r="E14">
            <v>1.8399999999999999</v>
          </cell>
          <cell r="F14">
            <v>1.6</v>
          </cell>
          <cell r="G14">
            <v>1.3599999999999999</v>
          </cell>
          <cell r="H14">
            <v>1.2999999999999998</v>
          </cell>
          <cell r="I14">
            <v>1.24</v>
          </cell>
          <cell r="J14">
            <v>1.22</v>
          </cell>
          <cell r="K14">
            <v>1.2</v>
          </cell>
        </row>
        <row r="15">
          <cell r="D15">
            <v>825.24900000000002</v>
          </cell>
          <cell r="E15">
            <v>660.19920000000002</v>
          </cell>
          <cell r="F15">
            <v>412.62450000000001</v>
          </cell>
          <cell r="G15">
            <v>165.0498</v>
          </cell>
          <cell r="H15">
            <v>103.15612500000003</v>
          </cell>
          <cell r="I15">
            <v>41.262450000000058</v>
          </cell>
          <cell r="J15">
            <v>20.631225000000029</v>
          </cell>
          <cell r="K15">
            <v>0</v>
          </cell>
        </row>
        <row r="16">
          <cell r="D16">
            <v>6799.3825099999995</v>
          </cell>
          <cell r="E16">
            <v>5439.5060079999994</v>
          </cell>
          <cell r="F16">
            <v>3399.6912549999997</v>
          </cell>
          <cell r="G16">
            <v>1359.8765019999992</v>
          </cell>
          <cell r="H16">
            <v>849.92281374999993</v>
          </cell>
          <cell r="I16">
            <v>339.9691255000007</v>
          </cell>
          <cell r="J16">
            <v>169.98456275000035</v>
          </cell>
          <cell r="K16">
            <v>0</v>
          </cell>
        </row>
        <row r="17">
          <cell r="D17">
            <v>3906.92</v>
          </cell>
          <cell r="E17">
            <v>3125.5360000000001</v>
          </cell>
          <cell r="F17">
            <v>1953.46</v>
          </cell>
          <cell r="G17">
            <v>781.38400000000001</v>
          </cell>
          <cell r="H17">
            <v>488.36500000000001</v>
          </cell>
          <cell r="I17">
            <v>195.346</v>
          </cell>
          <cell r="J17">
            <v>97.673000000000002</v>
          </cell>
          <cell r="K17">
            <v>0</v>
          </cell>
        </row>
        <row r="18">
          <cell r="D18">
            <v>118.99999999999999</v>
          </cell>
          <cell r="E18">
            <v>119.19999999999999</v>
          </cell>
          <cell r="F18">
            <v>119.5</v>
          </cell>
          <cell r="G18">
            <v>119.8</v>
          </cell>
          <cell r="H18">
            <v>119.875</v>
          </cell>
          <cell r="I18">
            <v>119.95</v>
          </cell>
          <cell r="J18">
            <v>119.97499999999999</v>
          </cell>
          <cell r="K18">
            <v>120</v>
          </cell>
        </row>
        <row r="19">
          <cell r="D19">
            <v>1499.45625</v>
          </cell>
          <cell r="E19">
            <v>2838.1770000000006</v>
          </cell>
          <cell r="F19">
            <v>4846.2581250000003</v>
          </cell>
          <cell r="G19">
            <v>6854.3392500000018</v>
          </cell>
          <cell r="H19">
            <v>7356.359531250002</v>
          </cell>
          <cell r="I19">
            <v>7858.3798125000012</v>
          </cell>
          <cell r="J19">
            <v>8025.7199062500013</v>
          </cell>
          <cell r="K19">
            <v>8193.0600000000013</v>
          </cell>
        </row>
        <row r="20">
          <cell r="D20">
            <v>729.24374999999998</v>
          </cell>
          <cell r="E20">
            <v>3715.395</v>
          </cell>
          <cell r="F20">
            <v>8194.6218749999989</v>
          </cell>
          <cell r="G20">
            <v>12673.848749999999</v>
          </cell>
          <cell r="H20">
            <v>13793.655468749999</v>
          </cell>
          <cell r="I20">
            <v>14913.462187499998</v>
          </cell>
          <cell r="J20">
            <v>15286.731093749997</v>
          </cell>
          <cell r="K20">
            <v>15659.999999999998</v>
          </cell>
        </row>
        <row r="21">
          <cell r="D21">
            <v>646.05138999999997</v>
          </cell>
          <cell r="E21">
            <v>516.84111199999995</v>
          </cell>
          <cell r="F21">
            <v>323.02569499999998</v>
          </cell>
          <cell r="G21">
            <v>129.21027800000002</v>
          </cell>
          <cell r="H21">
            <v>80.75642375000001</v>
          </cell>
          <cell r="I21">
            <v>32.302569500000004</v>
          </cell>
          <cell r="J21">
            <v>16.151284750000002</v>
          </cell>
          <cell r="K21">
            <v>0</v>
          </cell>
        </row>
        <row r="22">
          <cell r="D22">
            <v>777.34955999999977</v>
          </cell>
          <cell r="E22">
            <v>621.87964799999986</v>
          </cell>
          <cell r="F22">
            <v>388.67477999999988</v>
          </cell>
          <cell r="G22">
            <v>155.46991199999991</v>
          </cell>
          <cell r="H22">
            <v>97.168694999999957</v>
          </cell>
          <cell r="I22">
            <v>38.867478000000006</v>
          </cell>
          <cell r="J22">
            <v>19.433739000000003</v>
          </cell>
          <cell r="K22">
            <v>0</v>
          </cell>
        </row>
        <row r="23">
          <cell r="D23">
            <v>235.2895644399029</v>
          </cell>
          <cell r="E23">
            <v>17182.722235753801</v>
          </cell>
          <cell r="F23">
            <v>42603.87124272465</v>
          </cell>
          <cell r="G23">
            <v>68025.020249695488</v>
          </cell>
          <cell r="H23">
            <v>74380.30750143819</v>
          </cell>
          <cell r="I23">
            <v>80735.594753180907</v>
          </cell>
          <cell r="J23">
            <v>82854.023837095156</v>
          </cell>
          <cell r="K23">
            <v>84972.45292100939</v>
          </cell>
        </row>
        <row r="24">
          <cell r="D24">
            <v>2976.7104355600968</v>
          </cell>
          <cell r="E24">
            <v>3384.817770981489</v>
          </cell>
          <cell r="F24">
            <v>3996.9787741135779</v>
          </cell>
          <cell r="G24">
            <v>4609.1397772456667</v>
          </cell>
          <cell r="H24">
            <v>4762.180028028688</v>
          </cell>
          <cell r="I24">
            <v>4915.2202788117102</v>
          </cell>
          <cell r="J24">
            <v>4966.2336957393845</v>
          </cell>
          <cell r="K24">
            <v>5017.2471126670589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D26">
            <v>0</v>
          </cell>
          <cell r="E26">
            <v>0.68192019742189069</v>
          </cell>
          <cell r="F26">
            <v>1.7048004935547267</v>
          </cell>
          <cell r="G26">
            <v>2.7276807896875628</v>
          </cell>
          <cell r="H26">
            <v>2.9834008637207718</v>
          </cell>
          <cell r="I26">
            <v>3.2391209377539805</v>
          </cell>
          <cell r="J26">
            <v>3.324360962431717</v>
          </cell>
          <cell r="K26">
            <v>3.4096009871094535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D28">
            <v>5312.7</v>
          </cell>
          <cell r="E28">
            <v>4250.16</v>
          </cell>
          <cell r="F28">
            <v>2656.35</v>
          </cell>
          <cell r="G28">
            <v>1062.54</v>
          </cell>
          <cell r="H28">
            <v>664.08750000000009</v>
          </cell>
          <cell r="I28">
            <v>265.63500000000022</v>
          </cell>
          <cell r="J28">
            <v>132.81750000000011</v>
          </cell>
          <cell r="K28">
            <v>0</v>
          </cell>
        </row>
        <row r="29">
          <cell r="D29">
            <v>625.99199999999996</v>
          </cell>
          <cell r="E29">
            <v>500.79359999999997</v>
          </cell>
          <cell r="F29">
            <v>312.99599999999998</v>
          </cell>
          <cell r="G29">
            <v>125.19839999999999</v>
          </cell>
          <cell r="H29">
            <v>78.249000000000024</v>
          </cell>
          <cell r="I29">
            <v>31.299600000000055</v>
          </cell>
          <cell r="J29">
            <v>15.649800000000027</v>
          </cell>
          <cell r="K29">
            <v>0</v>
          </cell>
        </row>
        <row r="30">
          <cell r="D30">
            <v>1920</v>
          </cell>
          <cell r="E30">
            <v>1536</v>
          </cell>
          <cell r="F30">
            <v>960</v>
          </cell>
          <cell r="G30">
            <v>384</v>
          </cell>
          <cell r="H30">
            <v>240</v>
          </cell>
          <cell r="I30">
            <v>96</v>
          </cell>
          <cell r="J30">
            <v>48</v>
          </cell>
          <cell r="K30">
            <v>0</v>
          </cell>
        </row>
        <row r="31">
          <cell r="D31">
            <v>2338</v>
          </cell>
          <cell r="E31">
            <v>2323.4</v>
          </cell>
          <cell r="F31">
            <v>2301.5</v>
          </cell>
          <cell r="G31">
            <v>2279.6</v>
          </cell>
          <cell r="H31">
            <v>2274.125</v>
          </cell>
          <cell r="I31">
            <v>2268.65</v>
          </cell>
          <cell r="J31">
            <v>2266.8249999999998</v>
          </cell>
          <cell r="K31">
            <v>2265</v>
          </cell>
        </row>
        <row r="32">
          <cell r="D32">
            <v>690.50000000000011</v>
          </cell>
          <cell r="E32">
            <v>3739.9269512282308</v>
          </cell>
          <cell r="F32">
            <v>8314.0673780705765</v>
          </cell>
          <cell r="G32">
            <v>12888.207804912923</v>
          </cell>
          <cell r="H32">
            <v>14031.742911623509</v>
          </cell>
          <cell r="I32">
            <v>15175.278018334095</v>
          </cell>
          <cell r="J32">
            <v>15556.456387237624</v>
          </cell>
          <cell r="K32">
            <v>15937.634756141153</v>
          </cell>
        </row>
        <row r="33">
          <cell r="D33">
            <v>0</v>
          </cell>
          <cell r="E33">
            <v>1223.3963939113771</v>
          </cell>
          <cell r="F33">
            <v>3058.4909847784425</v>
          </cell>
          <cell r="G33">
            <v>4893.5855756455085</v>
          </cell>
          <cell r="H33">
            <v>5352.3592233622749</v>
          </cell>
          <cell r="I33">
            <v>5811.1328710790403</v>
          </cell>
          <cell r="J33">
            <v>5964.0574203179622</v>
          </cell>
          <cell r="K33">
            <v>6116.9819695568849</v>
          </cell>
        </row>
        <row r="34">
          <cell r="D34">
            <v>13.109999999999998</v>
          </cell>
          <cell r="E34">
            <v>10.487999999999998</v>
          </cell>
          <cell r="F34">
            <v>6.5549999999999988</v>
          </cell>
          <cell r="G34">
            <v>2.6219999999999981</v>
          </cell>
          <cell r="H34">
            <v>1.638749999999999</v>
          </cell>
          <cell r="I34">
            <v>0.65549999999999997</v>
          </cell>
          <cell r="J34">
            <v>0.32774999999999999</v>
          </cell>
          <cell r="K34">
            <v>0</v>
          </cell>
        </row>
        <row r="35">
          <cell r="D35">
            <v>15.30231</v>
          </cell>
          <cell r="E35">
            <v>12.241848000000001</v>
          </cell>
          <cell r="F35">
            <v>7.6511550000000002</v>
          </cell>
          <cell r="G35">
            <v>3.0604619999999993</v>
          </cell>
          <cell r="H35">
            <v>1.9127887499999998</v>
          </cell>
          <cell r="I35">
            <v>0.76511550000000028</v>
          </cell>
          <cell r="J35">
            <v>0.38255775000000014</v>
          </cell>
          <cell r="K35">
            <v>0</v>
          </cell>
        </row>
        <row r="36">
          <cell r="D36">
            <v>915.39659999999992</v>
          </cell>
          <cell r="E36">
            <v>1584.096785246702</v>
          </cell>
          <cell r="F36">
            <v>2587.1470631167554</v>
          </cell>
          <cell r="G36">
            <v>3590.1973409868087</v>
          </cell>
          <cell r="H36">
            <v>3840.9599104543222</v>
          </cell>
          <cell r="I36">
            <v>4091.7224799218352</v>
          </cell>
          <cell r="J36">
            <v>4175.3100030776732</v>
          </cell>
          <cell r="K36">
            <v>4258.8975262335107</v>
          </cell>
        </row>
        <row r="37">
          <cell r="D37">
            <v>136.7834</v>
          </cell>
          <cell r="E37">
            <v>2512.1206077400525</v>
          </cell>
          <cell r="F37">
            <v>6075.126419350132</v>
          </cell>
          <cell r="G37">
            <v>9638.132230960211</v>
          </cell>
          <cell r="H37">
            <v>10528.88368386273</v>
          </cell>
          <cell r="I37">
            <v>11419.63513676525</v>
          </cell>
          <cell r="J37">
            <v>11716.552287732757</v>
          </cell>
          <cell r="K37">
            <v>12013.469438700264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D39">
            <v>0</v>
          </cell>
          <cell r="E39">
            <v>2.0318054269072889</v>
          </cell>
          <cell r="F39">
            <v>5.0795135672682221</v>
          </cell>
          <cell r="G39">
            <v>8.1272217076291557</v>
          </cell>
          <cell r="H39">
            <v>8.8891487427193887</v>
          </cell>
          <cell r="I39">
            <v>9.6510757778096217</v>
          </cell>
          <cell r="J39">
            <v>9.9050514561730338</v>
          </cell>
          <cell r="K39">
            <v>10.159027134536444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D45">
            <v>157.5</v>
          </cell>
          <cell r="E45">
            <v>256.57559999999995</v>
          </cell>
          <cell r="F45">
            <v>405.18899999999991</v>
          </cell>
          <cell r="G45">
            <v>553.80239999999981</v>
          </cell>
          <cell r="H45">
            <v>590.95574999999985</v>
          </cell>
          <cell r="I45">
            <v>628.10909999999978</v>
          </cell>
          <cell r="J45">
            <v>640.4935499999998</v>
          </cell>
          <cell r="K45">
            <v>652.87799999999982</v>
          </cell>
        </row>
        <row r="46">
          <cell r="D46">
            <v>0</v>
          </cell>
          <cell r="E46">
            <v>268.49382332402666</v>
          </cell>
          <cell r="F46">
            <v>671.23455831006663</v>
          </cell>
          <cell r="G46">
            <v>1073.9752932961067</v>
          </cell>
          <cell r="H46">
            <v>1174.6604770426165</v>
          </cell>
          <cell r="I46">
            <v>1275.3456607891264</v>
          </cell>
          <cell r="J46">
            <v>1308.9073887046297</v>
          </cell>
          <cell r="K46">
            <v>1342.4691166201333</v>
          </cell>
        </row>
        <row r="47">
          <cell r="D47">
            <v>1451.77592</v>
          </cell>
          <cell r="E47">
            <v>1161.420736</v>
          </cell>
          <cell r="F47">
            <v>725.88796000000002</v>
          </cell>
          <cell r="G47">
            <v>290.35518400000001</v>
          </cell>
          <cell r="H47">
            <v>181.47199000000001</v>
          </cell>
          <cell r="I47">
            <v>72.588796000000002</v>
          </cell>
          <cell r="J47">
            <v>36.294398000000001</v>
          </cell>
          <cell r="K47">
            <v>0</v>
          </cell>
        </row>
        <row r="48">
          <cell r="D48">
            <v>10.400000000000002</v>
          </cell>
          <cell r="E48">
            <v>8.3200000000000021</v>
          </cell>
          <cell r="F48">
            <v>5.2000000000000011</v>
          </cell>
          <cell r="G48">
            <v>2.08</v>
          </cell>
          <cell r="H48">
            <v>1.3000000000000007</v>
          </cell>
          <cell r="I48">
            <v>0.52000000000000135</v>
          </cell>
          <cell r="J48">
            <v>0.26000000000000068</v>
          </cell>
          <cell r="K48">
            <v>0</v>
          </cell>
        </row>
        <row r="49">
          <cell r="D49">
            <v>75.543598918635411</v>
          </cell>
          <cell r="E49">
            <v>329.25885380910404</v>
          </cell>
          <cell r="F49">
            <v>709.831736144807</v>
          </cell>
          <cell r="G49">
            <v>1090.40461848051</v>
          </cell>
          <cell r="H49">
            <v>1185.5478390644357</v>
          </cell>
          <cell r="I49">
            <v>1280.6910596483613</v>
          </cell>
          <cell r="J49">
            <v>1312.4054665096698</v>
          </cell>
          <cell r="K49">
            <v>1344.1198733709784</v>
          </cell>
        </row>
        <row r="50">
          <cell r="D50">
            <v>59.356106622602965</v>
          </cell>
          <cell r="E50">
            <v>579.39996563836303</v>
          </cell>
          <cell r="F50">
            <v>1359.4657541620031</v>
          </cell>
          <cell r="G50">
            <v>2139.5315426856432</v>
          </cell>
          <cell r="H50">
            <v>2334.5479898165531</v>
          </cell>
          <cell r="I50">
            <v>2529.564436947463</v>
          </cell>
          <cell r="J50">
            <v>2594.5699193244332</v>
          </cell>
          <cell r="K50">
            <v>2659.5754017014033</v>
          </cell>
        </row>
        <row r="51">
          <cell r="D51">
            <v>0</v>
          </cell>
          <cell r="E51">
            <v>29.130551076919115</v>
          </cell>
          <cell r="F51">
            <v>72.826377692297783</v>
          </cell>
          <cell r="G51">
            <v>116.52220430767646</v>
          </cell>
          <cell r="H51">
            <v>127.44616096152112</v>
          </cell>
          <cell r="I51">
            <v>138.37011761536579</v>
          </cell>
          <cell r="J51">
            <v>142.01143649998068</v>
          </cell>
          <cell r="K51">
            <v>145.65275538459557</v>
          </cell>
        </row>
        <row r="52">
          <cell r="D52">
            <v>0</v>
          </cell>
          <cell r="E52">
            <v>30.240929210513343</v>
          </cell>
          <cell r="F52">
            <v>75.602323026283358</v>
          </cell>
          <cell r="G52">
            <v>120.96371684205337</v>
          </cell>
          <cell r="H52">
            <v>132.30406529599588</v>
          </cell>
          <cell r="I52">
            <v>143.64441374993837</v>
          </cell>
          <cell r="J52">
            <v>147.42452990125253</v>
          </cell>
          <cell r="K52">
            <v>151.20464605256672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D54">
            <v>9656.4015500000005</v>
          </cell>
          <cell r="E54">
            <v>7725.1212400000004</v>
          </cell>
          <cell r="F54">
            <v>4828.2007750000002</v>
          </cell>
          <cell r="G54">
            <v>1931.2803100000001</v>
          </cell>
          <cell r="H54">
            <v>1207.0501937500003</v>
          </cell>
          <cell r="I54">
            <v>482.82007750000048</v>
          </cell>
          <cell r="J54">
            <v>241.41003875000024</v>
          </cell>
          <cell r="K54">
            <v>0</v>
          </cell>
        </row>
        <row r="55">
          <cell r="D55">
            <v>1220.48046</v>
          </cell>
          <cell r="E55">
            <v>976.38436799999999</v>
          </cell>
          <cell r="F55">
            <v>610.24023</v>
          </cell>
          <cell r="G55">
            <v>244.096092</v>
          </cell>
          <cell r="H55">
            <v>152.56005749999997</v>
          </cell>
          <cell r="I55">
            <v>61.024022999999943</v>
          </cell>
          <cell r="J55">
            <v>30.512011499999971</v>
          </cell>
          <cell r="K55">
            <v>0</v>
          </cell>
        </row>
        <row r="56">
          <cell r="D56">
            <v>4006.08</v>
          </cell>
          <cell r="E56">
            <v>3204.864</v>
          </cell>
          <cell r="F56">
            <v>2003.04</v>
          </cell>
          <cell r="G56">
            <v>801.21599999999989</v>
          </cell>
          <cell r="H56">
            <v>500.76</v>
          </cell>
          <cell r="I56">
            <v>200.30400000000009</v>
          </cell>
          <cell r="J56">
            <v>100.15200000000004</v>
          </cell>
          <cell r="K56">
            <v>0</v>
          </cell>
        </row>
        <row r="57">
          <cell r="D57">
            <v>1080</v>
          </cell>
          <cell r="E57">
            <v>1077</v>
          </cell>
          <cell r="F57">
            <v>1072.5</v>
          </cell>
          <cell r="G57">
            <v>1068</v>
          </cell>
          <cell r="H57">
            <v>1066.875</v>
          </cell>
          <cell r="I57">
            <v>1065.75</v>
          </cell>
          <cell r="J57">
            <v>1065.375</v>
          </cell>
          <cell r="K57">
            <v>1065</v>
          </cell>
        </row>
        <row r="58">
          <cell r="D58">
            <v>281.5</v>
          </cell>
          <cell r="E58">
            <v>5819.5755763155194</v>
          </cell>
          <cell r="F58">
            <v>14126.688940788797</v>
          </cell>
          <cell r="G58">
            <v>22433.802305262077</v>
          </cell>
          <cell r="H58">
            <v>24510.580646380397</v>
          </cell>
          <cell r="I58">
            <v>26587.358987498716</v>
          </cell>
          <cell r="J58">
            <v>27279.618434538155</v>
          </cell>
          <cell r="K58">
            <v>27971.877881577595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D60">
            <v>133.93011999999999</v>
          </cell>
          <cell r="E60">
            <v>107.14409599999999</v>
          </cell>
          <cell r="F60">
            <v>66.965059999999994</v>
          </cell>
          <cell r="G60">
            <v>26.786023999999998</v>
          </cell>
          <cell r="H60">
            <v>16.741264999999999</v>
          </cell>
          <cell r="I60">
            <v>6.6965059999999994</v>
          </cell>
          <cell r="J60">
            <v>3.3482529999999997</v>
          </cell>
          <cell r="K60">
            <v>0</v>
          </cell>
        </row>
        <row r="61">
          <cell r="D61">
            <v>171.46305000000004</v>
          </cell>
          <cell r="E61">
            <v>137.17044000000004</v>
          </cell>
          <cell r="F61">
            <v>85.731525000000019</v>
          </cell>
          <cell r="G61">
            <v>34.292609999999996</v>
          </cell>
          <cell r="H61">
            <v>21.432881250000008</v>
          </cell>
          <cell r="I61">
            <v>8.5731525000000204</v>
          </cell>
          <cell r="J61">
            <v>4.2865762500000102</v>
          </cell>
          <cell r="K61">
            <v>0</v>
          </cell>
        </row>
        <row r="62">
          <cell r="D62">
            <v>1452.1233148103408</v>
          </cell>
          <cell r="E62">
            <v>6299.9107784564758</v>
          </cell>
          <cell r="F62">
            <v>13571.591973925677</v>
          </cell>
          <cell r="G62">
            <v>20843.273169394881</v>
          </cell>
          <cell r="H62">
            <v>22661.19346826218</v>
          </cell>
          <cell r="I62">
            <v>24479.113767129482</v>
          </cell>
          <cell r="J62">
            <v>25085.087200085247</v>
          </cell>
          <cell r="K62">
            <v>25691.060633041016</v>
          </cell>
        </row>
        <row r="63">
          <cell r="D63">
            <v>813.87668518965938</v>
          </cell>
          <cell r="E63">
            <v>3865.8822459091839</v>
          </cell>
          <cell r="F63">
            <v>8443.8905869884711</v>
          </cell>
          <cell r="G63">
            <v>13021.898928067758</v>
          </cell>
          <cell r="H63">
            <v>14166.40101333758</v>
          </cell>
          <cell r="I63">
            <v>15310.903098607401</v>
          </cell>
          <cell r="J63">
            <v>15692.403793697342</v>
          </cell>
          <cell r="K63">
            <v>16073.904488787282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D67">
            <v>52819.41883000001</v>
          </cell>
          <cell r="E67">
            <v>42255.535064000011</v>
          </cell>
          <cell r="F67">
            <v>26409.709415000005</v>
          </cell>
          <cell r="G67">
            <v>10563.883765999999</v>
          </cell>
          <cell r="H67">
            <v>6602.4273537500012</v>
          </cell>
          <cell r="I67">
            <v>2640.9709415000034</v>
          </cell>
          <cell r="J67">
            <v>1320.4854707500017</v>
          </cell>
          <cell r="K67">
            <v>0</v>
          </cell>
        </row>
        <row r="68">
          <cell r="D68">
            <v>25177.767720000003</v>
          </cell>
          <cell r="E68">
            <v>20142.214176000001</v>
          </cell>
          <cell r="F68">
            <v>12588.883860000002</v>
          </cell>
          <cell r="G68">
            <v>5035.5535439999985</v>
          </cell>
          <cell r="H68">
            <v>3147.2209650000004</v>
          </cell>
          <cell r="I68">
            <v>1258.8883860000024</v>
          </cell>
          <cell r="J68">
            <v>629.44419300000118</v>
          </cell>
          <cell r="K68">
            <v>0</v>
          </cell>
        </row>
        <row r="69">
          <cell r="D69">
            <v>12188.16</v>
          </cell>
          <cell r="E69">
            <v>9750.5280000000002</v>
          </cell>
          <cell r="F69">
            <v>6094.08</v>
          </cell>
          <cell r="G69">
            <v>2437.6319999999996</v>
          </cell>
          <cell r="H69">
            <v>1523.5200000000004</v>
          </cell>
          <cell r="I69">
            <v>609.40800000000127</v>
          </cell>
          <cell r="J69">
            <v>304.70400000000063</v>
          </cell>
          <cell r="K69">
            <v>0</v>
          </cell>
        </row>
        <row r="70">
          <cell r="D70">
            <v>5590</v>
          </cell>
          <cell r="E70">
            <v>5362.4</v>
          </cell>
          <cell r="F70">
            <v>5021</v>
          </cell>
          <cell r="G70">
            <v>4679.6000000000004</v>
          </cell>
          <cell r="H70">
            <v>4594.25</v>
          </cell>
          <cell r="I70">
            <v>4508.8999999999996</v>
          </cell>
          <cell r="J70">
            <v>4480.45</v>
          </cell>
          <cell r="K70">
            <v>4452</v>
          </cell>
        </row>
        <row r="71">
          <cell r="D71">
            <v>41636.23197397936</v>
          </cell>
          <cell r="E71">
            <v>77201.265579183499</v>
          </cell>
          <cell r="F71">
            <v>130548.81598698968</v>
          </cell>
          <cell r="G71">
            <v>183896.36639479588</v>
          </cell>
          <cell r="H71">
            <v>197233.25399674743</v>
          </cell>
          <cell r="I71">
            <v>210570.14159869895</v>
          </cell>
          <cell r="J71">
            <v>215015.77079934947</v>
          </cell>
          <cell r="K71">
            <v>219461.4</v>
          </cell>
        </row>
        <row r="72">
          <cell r="D72">
            <v>3309.9680260206369</v>
          </cell>
          <cell r="E72">
            <v>17792.131273218871</v>
          </cell>
          <cell r="F72">
            <v>39515.37614401622</v>
          </cell>
          <cell r="G72">
            <v>61238.621014813572</v>
          </cell>
          <cell r="H72">
            <v>66669.432232512903</v>
          </cell>
          <cell r="I72">
            <v>72100.243450212234</v>
          </cell>
          <cell r="J72">
            <v>73910.513856112026</v>
          </cell>
          <cell r="K72">
            <v>75720.784262011803</v>
          </cell>
        </row>
        <row r="73">
          <cell r="D73">
            <v>5028.3810200000007</v>
          </cell>
          <cell r="E73">
            <v>4022.7048160000004</v>
          </cell>
          <cell r="F73">
            <v>2514.1905100000004</v>
          </cell>
          <cell r="G73">
            <v>1005.6762039999999</v>
          </cell>
          <cell r="H73">
            <v>628.54762749999986</v>
          </cell>
          <cell r="I73">
            <v>251.41905099999985</v>
          </cell>
          <cell r="J73">
            <v>125.70952549999993</v>
          </cell>
          <cell r="K73">
            <v>0</v>
          </cell>
        </row>
        <row r="74">
          <cell r="D74">
            <v>3500.5210299999999</v>
          </cell>
          <cell r="E74">
            <v>2800.4168239999999</v>
          </cell>
          <cell r="F74">
            <v>1750.2605149999999</v>
          </cell>
          <cell r="G74">
            <v>700.10420599999998</v>
          </cell>
          <cell r="H74">
            <v>437.56512874999999</v>
          </cell>
          <cell r="I74">
            <v>175.02605149999999</v>
          </cell>
          <cell r="J74">
            <v>87.513025749999997</v>
          </cell>
          <cell r="K74">
            <v>0</v>
          </cell>
        </row>
        <row r="75">
          <cell r="D75">
            <v>10623.867825200145</v>
          </cell>
          <cell r="E75">
            <v>36081.085296534744</v>
          </cell>
          <cell r="F75">
            <v>74266.911503536641</v>
          </cell>
          <cell r="G75">
            <v>112452.73771053855</v>
          </cell>
          <cell r="H75">
            <v>121999.19426228902</v>
          </cell>
          <cell r="I75">
            <v>131545.65081403949</v>
          </cell>
          <cell r="J75">
            <v>134727.80299795631</v>
          </cell>
          <cell r="K75">
            <v>137909.95518187314</v>
          </cell>
        </row>
        <row r="76">
          <cell r="D76">
            <v>29132.772174799862</v>
          </cell>
          <cell r="E76">
            <v>49841.113180220294</v>
          </cell>
          <cell r="F76">
            <v>80903.624688350945</v>
          </cell>
          <cell r="G76">
            <v>111966.13619648159</v>
          </cell>
          <cell r="H76">
            <v>119731.76407351425</v>
          </cell>
          <cell r="I76">
            <v>127497.39195054691</v>
          </cell>
          <cell r="J76">
            <v>130085.93457622446</v>
          </cell>
          <cell r="K76">
            <v>132674.47720190202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D78">
            <v>0</v>
          </cell>
          <cell r="E78">
            <v>232.9072370950372</v>
          </cell>
          <cell r="F78">
            <v>582.26809273759295</v>
          </cell>
          <cell r="G78">
            <v>931.62894838014881</v>
          </cell>
          <cell r="H78">
            <v>1018.9691622907877</v>
          </cell>
          <cell r="I78">
            <v>1106.3093762014266</v>
          </cell>
          <cell r="J78">
            <v>1135.4227808383062</v>
          </cell>
          <cell r="K78">
            <v>1164.5361854751859</v>
          </cell>
        </row>
        <row r="79">
          <cell r="D79">
            <v>24</v>
          </cell>
          <cell r="E79">
            <v>25.6</v>
          </cell>
          <cell r="F79">
            <v>28</v>
          </cell>
          <cell r="G79">
            <v>30.4</v>
          </cell>
          <cell r="H79">
            <v>31</v>
          </cell>
          <cell r="I79">
            <v>31.6</v>
          </cell>
          <cell r="J79">
            <v>31.8</v>
          </cell>
          <cell r="K79">
            <v>32</v>
          </cell>
        </row>
        <row r="80">
          <cell r="D80">
            <v>4225.29</v>
          </cell>
          <cell r="E80">
            <v>3380.232</v>
          </cell>
          <cell r="F80">
            <v>2112.645</v>
          </cell>
          <cell r="G80">
            <v>845.05799999999999</v>
          </cell>
          <cell r="H80">
            <v>528.16125000000011</v>
          </cell>
          <cell r="I80">
            <v>211.26450000000023</v>
          </cell>
          <cell r="J80">
            <v>105.63225000000011</v>
          </cell>
          <cell r="K80">
            <v>0</v>
          </cell>
        </row>
        <row r="81">
          <cell r="D81">
            <v>2273.84413</v>
          </cell>
          <cell r="E81">
            <v>1819.075304</v>
          </cell>
          <cell r="F81">
            <v>1136.922065</v>
          </cell>
          <cell r="G81">
            <v>454.76882599999999</v>
          </cell>
          <cell r="H81">
            <v>284.23051624999994</v>
          </cell>
          <cell r="I81">
            <v>113.69220649999988</v>
          </cell>
          <cell r="J81">
            <v>56.846103249999942</v>
          </cell>
          <cell r="K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D83">
            <v>9.0000000000000018</v>
          </cell>
          <cell r="E83">
            <v>9.0000000000000018</v>
          </cell>
          <cell r="F83">
            <v>9</v>
          </cell>
          <cell r="G83">
            <v>9</v>
          </cell>
          <cell r="H83">
            <v>9</v>
          </cell>
          <cell r="I83">
            <v>9</v>
          </cell>
          <cell r="J83">
            <v>9</v>
          </cell>
          <cell r="K83">
            <v>9</v>
          </cell>
        </row>
        <row r="84">
          <cell r="D84">
            <v>3796.0836721380447</v>
          </cell>
          <cell r="E84">
            <v>6054.5086027139123</v>
          </cell>
          <cell r="F84">
            <v>9442.1459985777146</v>
          </cell>
          <cell r="G84">
            <v>12829.783394441514</v>
          </cell>
          <cell r="H84">
            <v>13676.692743407464</v>
          </cell>
          <cell r="I84">
            <v>14523.602092373414</v>
          </cell>
          <cell r="J84">
            <v>14805.905208695398</v>
          </cell>
          <cell r="K84">
            <v>15088.208325017382</v>
          </cell>
        </row>
        <row r="85">
          <cell r="D85">
            <v>1267.7663278619555</v>
          </cell>
          <cell r="E85">
            <v>2029.9221568612834</v>
          </cell>
          <cell r="F85">
            <v>3173.1559003602752</v>
          </cell>
          <cell r="G85">
            <v>4316.3896438592665</v>
          </cell>
          <cell r="H85">
            <v>4602.1980797340148</v>
          </cell>
          <cell r="I85">
            <v>4888.0065156087621</v>
          </cell>
          <cell r="J85">
            <v>4983.2759942336779</v>
          </cell>
          <cell r="K85">
            <v>5078.5454728585946</v>
          </cell>
        </row>
        <row r="86">
          <cell r="D86">
            <v>1017.0608699999999</v>
          </cell>
          <cell r="E86">
            <v>813.64869599999997</v>
          </cell>
          <cell r="F86">
            <v>508.53043499999995</v>
          </cell>
          <cell r="G86">
            <v>203.41217399999994</v>
          </cell>
          <cell r="H86">
            <v>127.13260874999997</v>
          </cell>
          <cell r="I86">
            <v>50.853043500000013</v>
          </cell>
          <cell r="J86">
            <v>25.426521750000006</v>
          </cell>
          <cell r="K86">
            <v>0</v>
          </cell>
        </row>
        <row r="87">
          <cell r="D87">
            <v>1781.28458</v>
          </cell>
          <cell r="E87">
            <v>1425.027664</v>
          </cell>
          <cell r="F87">
            <v>890.64229</v>
          </cell>
          <cell r="G87">
            <v>356.25691599999982</v>
          </cell>
          <cell r="H87">
            <v>222.66057249999994</v>
          </cell>
          <cell r="I87">
            <v>89.064229000000068</v>
          </cell>
          <cell r="J87">
            <v>44.532114500000034</v>
          </cell>
          <cell r="K87">
            <v>0</v>
          </cell>
        </row>
        <row r="88">
          <cell r="D88">
            <v>5.4225338112260086</v>
          </cell>
          <cell r="E88">
            <v>1933.3811850479447</v>
          </cell>
          <cell r="F88">
            <v>4825.3191619030231</v>
          </cell>
          <cell r="G88">
            <v>7717.2571387581011</v>
          </cell>
          <cell r="H88">
            <v>8440.2416329718708</v>
          </cell>
          <cell r="I88">
            <v>9163.2261271856405</v>
          </cell>
          <cell r="J88">
            <v>9404.220958590231</v>
          </cell>
          <cell r="K88">
            <v>9645.2157899948197</v>
          </cell>
        </row>
        <row r="89">
          <cell r="D89">
            <v>831.57746618877388</v>
          </cell>
          <cell r="E89">
            <v>1642.4985051732406</v>
          </cell>
          <cell r="F89">
            <v>2858.88006364994</v>
          </cell>
          <cell r="G89">
            <v>4075.2616221266403</v>
          </cell>
          <cell r="H89">
            <v>4379.3570117458148</v>
          </cell>
          <cell r="I89">
            <v>4683.4524013649898</v>
          </cell>
          <cell r="J89">
            <v>4784.8175312380481</v>
          </cell>
          <cell r="K89">
            <v>4886.1826611111064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D91">
            <v>0</v>
          </cell>
          <cell r="E91">
            <v>164.75461908514308</v>
          </cell>
          <cell r="F91">
            <v>411.88654771285769</v>
          </cell>
          <cell r="G91">
            <v>659.01847634057231</v>
          </cell>
          <cell r="H91">
            <v>720.80145849750102</v>
          </cell>
          <cell r="I91">
            <v>782.58444065442961</v>
          </cell>
          <cell r="J91">
            <v>803.17876804007255</v>
          </cell>
          <cell r="K91">
            <v>823.77309542571538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D93">
            <v>1871.3999999999999</v>
          </cell>
          <cell r="E93">
            <v>1497.12</v>
          </cell>
          <cell r="F93">
            <v>935.69999999999993</v>
          </cell>
          <cell r="G93">
            <v>374.28</v>
          </cell>
          <cell r="H93">
            <v>233.92500000000007</v>
          </cell>
          <cell r="I93">
            <v>93.570000000000164</v>
          </cell>
          <cell r="J93">
            <v>46.785000000000082</v>
          </cell>
          <cell r="K93">
            <v>0</v>
          </cell>
        </row>
        <row r="94">
          <cell r="D94">
            <v>362.32599999999996</v>
          </cell>
          <cell r="E94">
            <v>289.86079999999998</v>
          </cell>
          <cell r="F94">
            <v>181.16299999999998</v>
          </cell>
          <cell r="G94">
            <v>72.465199999999982</v>
          </cell>
          <cell r="H94">
            <v>45.290750000000003</v>
          </cell>
          <cell r="I94">
            <v>18.116300000000024</v>
          </cell>
          <cell r="J94">
            <v>9.0581500000000119</v>
          </cell>
          <cell r="K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D96">
            <v>8</v>
          </cell>
          <cell r="E96">
            <v>8</v>
          </cell>
          <cell r="F96">
            <v>8</v>
          </cell>
          <cell r="G96">
            <v>8</v>
          </cell>
          <cell r="H96">
            <v>8</v>
          </cell>
          <cell r="I96">
            <v>8</v>
          </cell>
          <cell r="J96">
            <v>8</v>
          </cell>
          <cell r="K96">
            <v>8</v>
          </cell>
        </row>
        <row r="97">
          <cell r="D97">
            <v>302.7</v>
          </cell>
          <cell r="E97">
            <v>1039.8167939156137</v>
          </cell>
          <cell r="F97">
            <v>2145.4919847890342</v>
          </cell>
          <cell r="G97">
            <v>3251.1671756624546</v>
          </cell>
          <cell r="H97">
            <v>3527.5859733808093</v>
          </cell>
          <cell r="I97">
            <v>3804.0047710991644</v>
          </cell>
          <cell r="J97">
            <v>3896.1443703386162</v>
          </cell>
          <cell r="K97">
            <v>3988.2839695780681</v>
          </cell>
        </row>
        <row r="98">
          <cell r="D98">
            <v>0</v>
          </cell>
          <cell r="E98">
            <v>257.87640209743387</v>
          </cell>
          <cell r="F98">
            <v>644.69100524358464</v>
          </cell>
          <cell r="G98">
            <v>1031.5056083897355</v>
          </cell>
          <cell r="H98">
            <v>1128.209259176273</v>
          </cell>
          <cell r="I98">
            <v>1224.9129099628108</v>
          </cell>
          <cell r="J98">
            <v>1257.14746022499</v>
          </cell>
          <cell r="K98">
            <v>1289.3820104871693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D100">
            <v>143.6</v>
          </cell>
          <cell r="E100">
            <v>114.88</v>
          </cell>
          <cell r="F100">
            <v>71.8</v>
          </cell>
          <cell r="G100">
            <v>28.72</v>
          </cell>
          <cell r="H100">
            <v>17.950000000000003</v>
          </cell>
          <cell r="I100">
            <v>7.1800000000000068</v>
          </cell>
          <cell r="J100">
            <v>3.5900000000000034</v>
          </cell>
          <cell r="K100">
            <v>0</v>
          </cell>
        </row>
        <row r="101">
          <cell r="D101">
            <v>0</v>
          </cell>
          <cell r="E101">
            <v>339.15785383714615</v>
          </cell>
          <cell r="F101">
            <v>847.89463459286526</v>
          </cell>
          <cell r="G101">
            <v>1356.6314153485846</v>
          </cell>
          <cell r="H101">
            <v>1483.8156105375142</v>
          </cell>
          <cell r="I101">
            <v>1610.9998057264438</v>
          </cell>
          <cell r="J101">
            <v>1653.3945374560872</v>
          </cell>
          <cell r="K101">
            <v>1695.7892691857305</v>
          </cell>
        </row>
        <row r="102">
          <cell r="D102">
            <v>1</v>
          </cell>
          <cell r="E102">
            <v>302.69988621965791</v>
          </cell>
          <cell r="F102">
            <v>755.24971554914475</v>
          </cell>
          <cell r="G102">
            <v>1207.7995448786317</v>
          </cell>
          <cell r="H102">
            <v>1320.9370022110033</v>
          </cell>
          <cell r="I102">
            <v>1434.074459543375</v>
          </cell>
          <cell r="J102">
            <v>1471.7869453208323</v>
          </cell>
          <cell r="K102">
            <v>1509.4994310982895</v>
          </cell>
        </row>
        <row r="103"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D104">
            <v>0</v>
          </cell>
          <cell r="E104">
            <v>9.493869504085465</v>
          </cell>
          <cell r="F104">
            <v>23.734673760213663</v>
          </cell>
          <cell r="G104">
            <v>37.97547801634186</v>
          </cell>
          <cell r="H104">
            <v>41.53567908037391</v>
          </cell>
          <cell r="I104">
            <v>45.09588014440596</v>
          </cell>
          <cell r="J104">
            <v>46.282613832416644</v>
          </cell>
          <cell r="K104">
            <v>47.469347520427327</v>
          </cell>
        </row>
        <row r="105"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D106">
            <v>10316.328</v>
          </cell>
          <cell r="E106">
            <v>8253.0623999999989</v>
          </cell>
          <cell r="F106">
            <v>5158.1639999999998</v>
          </cell>
          <cell r="G106">
            <v>2063.2655999999988</v>
          </cell>
          <cell r="H106">
            <v>1289.5409999999993</v>
          </cell>
          <cell r="I106">
            <v>515.8163999999997</v>
          </cell>
          <cell r="J106">
            <v>257.90819999999985</v>
          </cell>
          <cell r="K106">
            <v>0</v>
          </cell>
        </row>
        <row r="107">
          <cell r="D107">
            <v>31332.784944999996</v>
          </cell>
          <cell r="E107">
            <v>25066.227955999995</v>
          </cell>
          <cell r="F107">
            <v>15666.392472499998</v>
          </cell>
          <cell r="G107">
            <v>6266.556988999997</v>
          </cell>
          <cell r="H107">
            <v>3916.598118124999</v>
          </cell>
          <cell r="I107">
            <v>1566.6392472500011</v>
          </cell>
          <cell r="J107">
            <v>783.31962362500053</v>
          </cell>
          <cell r="K107">
            <v>0</v>
          </cell>
        </row>
        <row r="108">
          <cell r="D108">
            <v>7398.7999999999993</v>
          </cell>
          <cell r="E108">
            <v>5919.0399999999991</v>
          </cell>
          <cell r="F108">
            <v>3699.3999999999996</v>
          </cell>
          <cell r="G108">
            <v>1479.7599999999993</v>
          </cell>
          <cell r="H108">
            <v>924.84999999999991</v>
          </cell>
          <cell r="I108">
            <v>369.94000000000051</v>
          </cell>
          <cell r="J108">
            <v>184.97000000000025</v>
          </cell>
          <cell r="K108">
            <v>0</v>
          </cell>
        </row>
        <row r="109">
          <cell r="D109">
            <v>16632</v>
          </cell>
          <cell r="E109">
            <v>16708.599999999999</v>
          </cell>
          <cell r="F109">
            <v>16823.5</v>
          </cell>
          <cell r="G109">
            <v>16938.400000000001</v>
          </cell>
          <cell r="H109">
            <v>16967.125</v>
          </cell>
          <cell r="I109">
            <v>16995.849999999999</v>
          </cell>
          <cell r="J109">
            <v>17005.424999999999</v>
          </cell>
          <cell r="K109">
            <v>17015</v>
          </cell>
        </row>
        <row r="110">
          <cell r="D110">
            <v>23025.3</v>
          </cell>
          <cell r="E110">
            <v>38319.278395470901</v>
          </cell>
          <cell r="F110">
            <v>61260.245988677256</v>
          </cell>
          <cell r="G110">
            <v>84201.21358188361</v>
          </cell>
          <cell r="H110">
            <v>89936.455480185192</v>
          </cell>
          <cell r="I110">
            <v>95671.697378486773</v>
          </cell>
          <cell r="J110">
            <v>97583.444677920634</v>
          </cell>
          <cell r="K110">
            <v>99495.191977354509</v>
          </cell>
        </row>
        <row r="111">
          <cell r="D111">
            <v>0</v>
          </cell>
          <cell r="E111">
            <v>3903.0692686774782</v>
          </cell>
          <cell r="F111">
            <v>9757.6731716936956</v>
          </cell>
          <cell r="G111">
            <v>15612.277074709913</v>
          </cell>
          <cell r="H111">
            <v>17075.928050463968</v>
          </cell>
          <cell r="I111">
            <v>18539.57902621802</v>
          </cell>
          <cell r="J111">
            <v>19027.462684802704</v>
          </cell>
          <cell r="K111">
            <v>19515.346343387391</v>
          </cell>
        </row>
        <row r="112">
          <cell r="D112">
            <v>7495.5484000000024</v>
          </cell>
          <cell r="E112">
            <v>5996.4387200000019</v>
          </cell>
          <cell r="F112">
            <v>3747.7742000000012</v>
          </cell>
          <cell r="G112">
            <v>1499.1096800000005</v>
          </cell>
          <cell r="H112">
            <v>936.94355000000041</v>
          </cell>
          <cell r="I112">
            <v>374.77742000000035</v>
          </cell>
          <cell r="J112">
            <v>187.38871000000017</v>
          </cell>
          <cell r="K112">
            <v>0</v>
          </cell>
        </row>
        <row r="113">
          <cell r="D113">
            <v>1187.8591600000002</v>
          </cell>
          <cell r="E113">
            <v>950.28732800000012</v>
          </cell>
          <cell r="F113">
            <v>593.9295800000001</v>
          </cell>
          <cell r="G113">
            <v>237.57183199999997</v>
          </cell>
          <cell r="H113">
            <v>148.48239500000005</v>
          </cell>
          <cell r="I113">
            <v>59.392958000000135</v>
          </cell>
          <cell r="J113">
            <v>29.696479000000068</v>
          </cell>
          <cell r="K113">
            <v>0</v>
          </cell>
        </row>
        <row r="114">
          <cell r="D114">
            <v>1123.4799205401905</v>
          </cell>
          <cell r="E114">
            <v>7608.1329552228335</v>
          </cell>
          <cell r="F114">
            <v>17335.112507246798</v>
          </cell>
          <cell r="G114">
            <v>27062.092059270763</v>
          </cell>
          <cell r="H114">
            <v>29493.836947276752</v>
          </cell>
          <cell r="I114">
            <v>31925.581835282741</v>
          </cell>
          <cell r="J114">
            <v>32736.163464618072</v>
          </cell>
          <cell r="K114">
            <v>33546.745093953403</v>
          </cell>
        </row>
        <row r="115">
          <cell r="D115">
            <v>3659.6825595916221</v>
          </cell>
          <cell r="E115">
            <v>16171.458513800693</v>
          </cell>
          <cell r="F115">
            <v>34939.122445114299</v>
          </cell>
          <cell r="G115">
            <v>53706.78637642791</v>
          </cell>
          <cell r="H115">
            <v>58398.702359256305</v>
          </cell>
          <cell r="I115">
            <v>63090.618342084708</v>
          </cell>
          <cell r="J115">
            <v>64654.590336360845</v>
          </cell>
          <cell r="K115">
            <v>66218.562330636982</v>
          </cell>
        </row>
        <row r="116">
          <cell r="D116">
            <v>2342.8375198681861</v>
          </cell>
          <cell r="E116">
            <v>3045.3306407474715</v>
          </cell>
          <cell r="F116">
            <v>4099.0703220664</v>
          </cell>
          <cell r="G116">
            <v>5152.8100033853279</v>
          </cell>
          <cell r="H116">
            <v>5416.2449237150595</v>
          </cell>
          <cell r="I116">
            <v>5679.679844044791</v>
          </cell>
          <cell r="J116">
            <v>5767.4914841547015</v>
          </cell>
          <cell r="K116">
            <v>5855.303124264613</v>
          </cell>
        </row>
        <row r="117">
          <cell r="D117">
            <v>0</v>
          </cell>
          <cell r="E117">
            <v>634.79150694222642</v>
          </cell>
          <cell r="F117">
            <v>1586.9787673555659</v>
          </cell>
          <cell r="G117">
            <v>2539.1660277689057</v>
          </cell>
          <cell r="H117">
            <v>2777.2128428722403</v>
          </cell>
          <cell r="I117">
            <v>3015.259657975575</v>
          </cell>
          <cell r="J117">
            <v>3094.6085963433534</v>
          </cell>
          <cell r="K117">
            <v>3173.9575347111318</v>
          </cell>
        </row>
        <row r="118">
          <cell r="D118">
            <v>0</v>
          </cell>
          <cell r="E118">
            <v>10</v>
          </cell>
          <cell r="F118">
            <v>25</v>
          </cell>
          <cell r="G118">
            <v>40</v>
          </cell>
          <cell r="H118">
            <v>43.75</v>
          </cell>
          <cell r="I118">
            <v>47.5</v>
          </cell>
          <cell r="J118">
            <v>48.75</v>
          </cell>
          <cell r="K118">
            <v>50</v>
          </cell>
        </row>
        <row r="119">
          <cell r="D119">
            <v>4339.8758000000007</v>
          </cell>
          <cell r="E119">
            <v>3471.9006400000007</v>
          </cell>
          <cell r="F119">
            <v>2169.9379000000004</v>
          </cell>
          <cell r="G119">
            <v>867.97515999999996</v>
          </cell>
          <cell r="H119">
            <v>542.4844750000002</v>
          </cell>
          <cell r="I119">
            <v>216.99379000000044</v>
          </cell>
          <cell r="J119">
            <v>108.49689500000022</v>
          </cell>
          <cell r="K119">
            <v>0</v>
          </cell>
        </row>
        <row r="120">
          <cell r="D120">
            <v>2697.7090499999999</v>
          </cell>
          <cell r="E120">
            <v>2158.1672399999998</v>
          </cell>
          <cell r="F120">
            <v>1348.854525</v>
          </cell>
          <cell r="G120">
            <v>539.54180999999971</v>
          </cell>
          <cell r="H120">
            <v>337.21363124999993</v>
          </cell>
          <cell r="I120">
            <v>134.88545250000016</v>
          </cell>
          <cell r="J120">
            <v>67.442726250000078</v>
          </cell>
          <cell r="K120">
            <v>0</v>
          </cell>
        </row>
        <row r="121">
          <cell r="D121">
            <v>2726.4</v>
          </cell>
          <cell r="E121">
            <v>2181.12</v>
          </cell>
          <cell r="F121">
            <v>1363.2</v>
          </cell>
          <cell r="G121">
            <v>545.27999999999975</v>
          </cell>
          <cell r="H121">
            <v>340.79999999999995</v>
          </cell>
          <cell r="I121">
            <v>136.32000000000016</v>
          </cell>
          <cell r="J121">
            <v>68.160000000000082</v>
          </cell>
          <cell r="K121">
            <v>0</v>
          </cell>
        </row>
        <row r="122">
          <cell r="D122">
            <v>3276.0000000000005</v>
          </cell>
          <cell r="E122">
            <v>3268.0000000000005</v>
          </cell>
          <cell r="F122">
            <v>3256</v>
          </cell>
          <cell r="G122">
            <v>3244</v>
          </cell>
          <cell r="H122">
            <v>3241</v>
          </cell>
          <cell r="I122">
            <v>3238</v>
          </cell>
          <cell r="J122">
            <v>3237</v>
          </cell>
          <cell r="K122">
            <v>3236</v>
          </cell>
        </row>
        <row r="123">
          <cell r="D123">
            <v>996.21925373134354</v>
          </cell>
          <cell r="E123">
            <v>9355.8823638259382</v>
          </cell>
          <cell r="F123">
            <v>21895.377028967825</v>
          </cell>
          <cell r="G123">
            <v>34434.871694109723</v>
          </cell>
          <cell r="H123">
            <v>37569.745360395187</v>
          </cell>
          <cell r="I123">
            <v>40704.619026680659</v>
          </cell>
          <cell r="J123">
            <v>41749.576915442485</v>
          </cell>
          <cell r="K123">
            <v>42794.534804204312</v>
          </cell>
        </row>
        <row r="124">
          <cell r="D124">
            <v>4.280746268656717</v>
          </cell>
          <cell r="E124">
            <v>2399.0411760493394</v>
          </cell>
          <cell r="F124">
            <v>5991.1818207203623</v>
          </cell>
          <cell r="G124">
            <v>9583.3224653913858</v>
          </cell>
          <cell r="H124">
            <v>10481.35762655914</v>
          </cell>
          <cell r="I124">
            <v>11379.392787726896</v>
          </cell>
          <cell r="J124">
            <v>11678.737841449481</v>
          </cell>
          <cell r="K124">
            <v>11978.082895172067</v>
          </cell>
        </row>
        <row r="125">
          <cell r="D125">
            <v>1531.91956</v>
          </cell>
          <cell r="E125">
            <v>1225.535648</v>
          </cell>
          <cell r="F125">
            <v>765.95978000000002</v>
          </cell>
          <cell r="G125">
            <v>306.38391200000001</v>
          </cell>
          <cell r="H125">
            <v>191.48994500000003</v>
          </cell>
          <cell r="I125">
            <v>76.595978000000059</v>
          </cell>
          <cell r="J125">
            <v>38.29798900000003</v>
          </cell>
          <cell r="K125">
            <v>0</v>
          </cell>
        </row>
        <row r="126">
          <cell r="D126">
            <v>2588.7471500000006</v>
          </cell>
          <cell r="E126">
            <v>2070.9977200000003</v>
          </cell>
          <cell r="F126">
            <v>1294.3735750000003</v>
          </cell>
          <cell r="G126">
            <v>517.74942999999985</v>
          </cell>
          <cell r="H126">
            <v>323.5933937499999</v>
          </cell>
          <cell r="I126">
            <v>129.43735749999996</v>
          </cell>
          <cell r="J126">
            <v>64.718678749999981</v>
          </cell>
          <cell r="K126">
            <v>0</v>
          </cell>
        </row>
        <row r="127">
          <cell r="D127">
            <v>0</v>
          </cell>
          <cell r="E127">
            <v>4180.5195838183281</v>
          </cell>
          <cell r="F127">
            <v>10451.29895954582</v>
          </cell>
          <cell r="G127">
            <v>16722.078335273312</v>
          </cell>
          <cell r="H127">
            <v>18289.773179205185</v>
          </cell>
          <cell r="I127">
            <v>19857.468023137058</v>
          </cell>
          <cell r="J127">
            <v>20380.032971114349</v>
          </cell>
          <cell r="K127">
            <v>20902.597919091641</v>
          </cell>
        </row>
        <row r="128">
          <cell r="D128">
            <v>12</v>
          </cell>
          <cell r="E128">
            <v>1212.4222558103659</v>
          </cell>
          <cell r="F128">
            <v>3013.0556395259146</v>
          </cell>
          <cell r="G128">
            <v>4813.6890232414635</v>
          </cell>
          <cell r="H128">
            <v>5263.8473691703502</v>
          </cell>
          <cell r="I128">
            <v>5714.005715099237</v>
          </cell>
          <cell r="J128">
            <v>5864.0584970755335</v>
          </cell>
          <cell r="K128">
            <v>6014.1112790518291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D130">
            <v>0</v>
          </cell>
          <cell r="E130">
            <v>4.6134041729529427</v>
          </cell>
          <cell r="F130">
            <v>11.533510432382357</v>
          </cell>
          <cell r="G130">
            <v>18.453616691811771</v>
          </cell>
          <cell r="H130">
            <v>20.183643256669125</v>
          </cell>
          <cell r="I130">
            <v>21.913669821526479</v>
          </cell>
          <cell r="J130">
            <v>22.490345343145599</v>
          </cell>
          <cell r="K130">
            <v>23.067020864764714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D132">
            <v>5384.8374999999996</v>
          </cell>
          <cell r="E132">
            <v>4307.87</v>
          </cell>
          <cell r="F132">
            <v>2692.4187499999998</v>
          </cell>
          <cell r="G132">
            <v>1076.9674999999997</v>
          </cell>
          <cell r="H132">
            <v>673.10468750000018</v>
          </cell>
          <cell r="I132">
            <v>269.24187500000062</v>
          </cell>
          <cell r="J132">
            <v>134.62093750000031</v>
          </cell>
          <cell r="K132">
            <v>0</v>
          </cell>
        </row>
        <row r="133">
          <cell r="D133">
            <v>9646.1954400000031</v>
          </cell>
          <cell r="E133">
            <v>7716.9563520000029</v>
          </cell>
          <cell r="F133">
            <v>4823.0977200000016</v>
          </cell>
          <cell r="G133">
            <v>1929.2390880000003</v>
          </cell>
          <cell r="H133">
            <v>1205.7744300000004</v>
          </cell>
          <cell r="I133">
            <v>482.30977200000052</v>
          </cell>
          <cell r="J133">
            <v>241.15488600000026</v>
          </cell>
          <cell r="K133">
            <v>0</v>
          </cell>
        </row>
        <row r="134">
          <cell r="D134">
            <v>63246.720000000008</v>
          </cell>
          <cell r="E134">
            <v>50597.376000000004</v>
          </cell>
          <cell r="F134">
            <v>31623.360000000004</v>
          </cell>
          <cell r="G134">
            <v>12649.343999999997</v>
          </cell>
          <cell r="H134">
            <v>7905.84</v>
          </cell>
          <cell r="I134">
            <v>3162.336000000003</v>
          </cell>
          <cell r="J134">
            <v>1581.1680000000015</v>
          </cell>
          <cell r="K134">
            <v>0</v>
          </cell>
        </row>
        <row r="135">
          <cell r="D135">
            <v>23634.999999999996</v>
          </cell>
          <cell r="E135">
            <v>22614.399999999998</v>
          </cell>
          <cell r="F135">
            <v>21083.5</v>
          </cell>
          <cell r="G135">
            <v>19552.599999999999</v>
          </cell>
          <cell r="H135">
            <v>19169.875</v>
          </cell>
          <cell r="I135">
            <v>18787.150000000001</v>
          </cell>
          <cell r="J135">
            <v>18659.575000000001</v>
          </cell>
          <cell r="K135">
            <v>18532</v>
          </cell>
        </row>
        <row r="136">
          <cell r="D136">
            <v>10358.200000000001</v>
          </cell>
          <cell r="E136">
            <v>40325.410648605844</v>
          </cell>
          <cell r="F136">
            <v>85276.226621514608</v>
          </cell>
          <cell r="G136">
            <v>130227.04259442339</v>
          </cell>
          <cell r="H136">
            <v>141464.74658765059</v>
          </cell>
          <cell r="I136">
            <v>152702.45058087778</v>
          </cell>
          <cell r="J136">
            <v>156448.3519119535</v>
          </cell>
          <cell r="K136">
            <v>160194.25324302923</v>
          </cell>
        </row>
        <row r="137">
          <cell r="D137">
            <v>0</v>
          </cell>
          <cell r="E137">
            <v>7082.5599069017962</v>
          </cell>
          <cell r="F137">
            <v>17706.39976725449</v>
          </cell>
          <cell r="G137">
            <v>28330.239627607185</v>
          </cell>
          <cell r="H137">
            <v>30986.19959269536</v>
          </cell>
          <cell r="I137">
            <v>33642.159557783532</v>
          </cell>
          <cell r="J137">
            <v>34527.479546146256</v>
          </cell>
          <cell r="K137">
            <v>35412.79953450898</v>
          </cell>
        </row>
        <row r="138">
          <cell r="D138">
            <v>7692.8021100000005</v>
          </cell>
          <cell r="E138">
            <v>6154.2416880000001</v>
          </cell>
          <cell r="F138">
            <v>3846.4010550000003</v>
          </cell>
          <cell r="G138">
            <v>1538.5604219999996</v>
          </cell>
          <cell r="H138">
            <v>961.60026375000007</v>
          </cell>
          <cell r="I138">
            <v>384.64010550000057</v>
          </cell>
          <cell r="J138">
            <v>192.32005275000029</v>
          </cell>
          <cell r="K138">
            <v>0</v>
          </cell>
        </row>
        <row r="139">
          <cell r="D139">
            <v>1248.5936799999997</v>
          </cell>
          <cell r="E139">
            <v>998.8749439999998</v>
          </cell>
          <cell r="F139">
            <v>624.29683999999986</v>
          </cell>
          <cell r="G139">
            <v>249.71873599999992</v>
          </cell>
          <cell r="H139">
            <v>156.07420999999994</v>
          </cell>
          <cell r="I139">
            <v>62.429683999999952</v>
          </cell>
          <cell r="J139">
            <v>31.214841999999976</v>
          </cell>
          <cell r="K139">
            <v>0</v>
          </cell>
        </row>
        <row r="140">
          <cell r="D140">
            <v>2915.4580942448192</v>
          </cell>
          <cell r="E140">
            <v>14781.599036262432</v>
          </cell>
          <cell r="F140">
            <v>32580.810449288849</v>
          </cell>
          <cell r="G140">
            <v>50380.021862315276</v>
          </cell>
          <cell r="H140">
            <v>54829.824715571871</v>
          </cell>
          <cell r="I140">
            <v>59279.627568828466</v>
          </cell>
          <cell r="J140">
            <v>60762.895186580674</v>
          </cell>
          <cell r="K140">
            <v>62246.162804332882</v>
          </cell>
        </row>
        <row r="141">
          <cell r="D141">
            <v>3184.7119057551809</v>
          </cell>
          <cell r="E141">
            <v>28068.775096242032</v>
          </cell>
          <cell r="F141">
            <v>65394.869881972307</v>
          </cell>
          <cell r="G141">
            <v>102720.96466770257</v>
          </cell>
          <cell r="H141">
            <v>112052.48836413515</v>
          </cell>
          <cell r="I141">
            <v>121384.01206056771</v>
          </cell>
          <cell r="J141">
            <v>124494.51995937857</v>
          </cell>
          <cell r="K141">
            <v>127605.02785818942</v>
          </cell>
        </row>
        <row r="142">
          <cell r="D142">
            <v>0</v>
          </cell>
          <cell r="E142">
            <v>901.63405172562511</v>
          </cell>
          <cell r="F142">
            <v>2254.0851293140627</v>
          </cell>
          <cell r="G142">
            <v>3606.5362069025005</v>
          </cell>
          <cell r="H142">
            <v>3944.6489762996098</v>
          </cell>
          <cell r="I142">
            <v>4282.7617456967191</v>
          </cell>
          <cell r="J142">
            <v>4395.4660021624222</v>
          </cell>
          <cell r="K142">
            <v>4508.1702586281253</v>
          </cell>
        </row>
        <row r="143">
          <cell r="D143">
            <v>225.18792647115231</v>
          </cell>
          <cell r="E143">
            <v>1199.2017188038799</v>
          </cell>
          <cell r="F143">
            <v>2660.2224073029715</v>
          </cell>
          <cell r="G143">
            <v>4121.2430958020632</v>
          </cell>
          <cell r="H143">
            <v>4486.498267926836</v>
          </cell>
          <cell r="I143">
            <v>4851.7534400516088</v>
          </cell>
          <cell r="J143">
            <v>4973.5051640931997</v>
          </cell>
          <cell r="K143">
            <v>5095.2568881347906</v>
          </cell>
        </row>
        <row r="144">
          <cell r="D144">
            <v>16.812073528847669</v>
          </cell>
          <cell r="E144">
            <v>20.449658823078135</v>
          </cell>
          <cell r="F144">
            <v>25.906036764423835</v>
          </cell>
          <cell r="G144">
            <v>31.362414705769535</v>
          </cell>
          <cell r="H144">
            <v>32.726509191105961</v>
          </cell>
          <cell r="I144">
            <v>34.090603676442385</v>
          </cell>
          <cell r="J144">
            <v>34.545301838221192</v>
          </cell>
          <cell r="K144">
            <v>35</v>
          </cell>
        </row>
        <row r="145">
          <cell r="D145">
            <v>3923.3</v>
          </cell>
          <cell r="E145">
            <v>3138.6400000000003</v>
          </cell>
          <cell r="F145">
            <v>1961.65</v>
          </cell>
          <cell r="G145">
            <v>784.65999999999985</v>
          </cell>
          <cell r="H145">
            <v>490.41249999999991</v>
          </cell>
          <cell r="I145">
            <v>196.16499999999996</v>
          </cell>
          <cell r="J145">
            <v>98.082499999999982</v>
          </cell>
          <cell r="K145">
            <v>0</v>
          </cell>
        </row>
        <row r="146">
          <cell r="D146">
            <v>5061.8678499999996</v>
          </cell>
          <cell r="E146">
            <v>4049.4942799999999</v>
          </cell>
          <cell r="F146">
            <v>2530.9339249999998</v>
          </cell>
          <cell r="G146">
            <v>1012.3735699999997</v>
          </cell>
          <cell r="H146">
            <v>632.73348124999984</v>
          </cell>
          <cell r="I146">
            <v>253.09339249999994</v>
          </cell>
          <cell r="J146">
            <v>126.54669624999997</v>
          </cell>
          <cell r="K146">
            <v>0</v>
          </cell>
        </row>
        <row r="147"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D148">
            <v>3389</v>
          </cell>
          <cell r="E148">
            <v>3250.6</v>
          </cell>
          <cell r="F148">
            <v>3043</v>
          </cell>
          <cell r="G148">
            <v>2835.4</v>
          </cell>
          <cell r="H148">
            <v>2783.5</v>
          </cell>
          <cell r="I148">
            <v>2731.6</v>
          </cell>
          <cell r="J148">
            <v>2714.3</v>
          </cell>
          <cell r="K148">
            <v>2697</v>
          </cell>
        </row>
        <row r="149">
          <cell r="D149">
            <v>2151.6999999999998</v>
          </cell>
          <cell r="E149">
            <v>6202.4080628266693</v>
          </cell>
          <cell r="F149">
            <v>12278.470157066673</v>
          </cell>
          <cell r="G149">
            <v>18354.532251306675</v>
          </cell>
          <cell r="H149">
            <v>19873.547774866674</v>
          </cell>
          <cell r="I149">
            <v>21392.563298426678</v>
          </cell>
          <cell r="J149">
            <v>21898.90180628001</v>
          </cell>
          <cell r="K149">
            <v>22405.240314133345</v>
          </cell>
        </row>
        <row r="150">
          <cell r="D150">
            <v>0</v>
          </cell>
          <cell r="E150">
            <v>833.43164453539475</v>
          </cell>
          <cell r="F150">
            <v>2083.5791113384867</v>
          </cell>
          <cell r="G150">
            <v>3333.726578141579</v>
          </cell>
          <cell r="H150">
            <v>3646.2634448423514</v>
          </cell>
          <cell r="I150">
            <v>3958.8003115431243</v>
          </cell>
          <cell r="J150">
            <v>4062.9792671100486</v>
          </cell>
          <cell r="K150">
            <v>4167.1582226769733</v>
          </cell>
        </row>
        <row r="151">
          <cell r="D151">
            <v>2021.9790899999998</v>
          </cell>
          <cell r="E151">
            <v>1617.5832719999999</v>
          </cell>
          <cell r="F151">
            <v>1010.9895449999999</v>
          </cell>
          <cell r="G151">
            <v>404.39581799999996</v>
          </cell>
          <cell r="H151">
            <v>252.74738624999998</v>
          </cell>
          <cell r="I151">
            <v>101.09895449999999</v>
          </cell>
          <cell r="J151">
            <v>50.549477249999995</v>
          </cell>
          <cell r="K151">
            <v>0</v>
          </cell>
        </row>
        <row r="152">
          <cell r="D152">
            <v>54.699909999999996</v>
          </cell>
          <cell r="E152">
            <v>43.759927999999995</v>
          </cell>
          <cell r="F152">
            <v>27.349954999999998</v>
          </cell>
          <cell r="G152">
            <v>10.939981999999993</v>
          </cell>
          <cell r="H152">
            <v>6.8374887499999986</v>
          </cell>
          <cell r="I152">
            <v>2.7349955000000037</v>
          </cell>
          <cell r="J152">
            <v>1.3674977500000018</v>
          </cell>
          <cell r="K152">
            <v>0</v>
          </cell>
        </row>
        <row r="153">
          <cell r="D153">
            <v>682.06123130418769</v>
          </cell>
          <cell r="E153">
            <v>1581.2894978866909</v>
          </cell>
          <cell r="F153">
            <v>2930.131897760446</v>
          </cell>
          <cell r="G153">
            <v>4278.9742976342004</v>
          </cell>
          <cell r="H153">
            <v>4616.1848976026395</v>
          </cell>
          <cell r="I153">
            <v>4953.3954975710776</v>
          </cell>
          <cell r="J153">
            <v>5065.7990308938906</v>
          </cell>
          <cell r="K153">
            <v>5178.2025642167036</v>
          </cell>
        </row>
        <row r="154">
          <cell r="D154">
            <v>1922.9387686958121</v>
          </cell>
          <cell r="E154">
            <v>4765.6608483262708</v>
          </cell>
          <cell r="F154">
            <v>9029.7439677719576</v>
          </cell>
          <cell r="G154">
            <v>13293.827087217647</v>
          </cell>
          <cell r="H154">
            <v>14359.847867079068</v>
          </cell>
          <cell r="I154">
            <v>15425.868646940489</v>
          </cell>
          <cell r="J154">
            <v>15781.208906894297</v>
          </cell>
          <cell r="K154">
            <v>16136.549166848105</v>
          </cell>
        </row>
        <row r="155">
          <cell r="D155">
            <v>0</v>
          </cell>
          <cell r="E155">
            <v>228.69161304345445</v>
          </cell>
          <cell r="F155">
            <v>571.72903260863609</v>
          </cell>
          <cell r="G155">
            <v>914.76645217381781</v>
          </cell>
          <cell r="H155">
            <v>1000.5258070651132</v>
          </cell>
          <cell r="I155">
            <v>1086.2851619564085</v>
          </cell>
          <cell r="J155">
            <v>1114.8716135868403</v>
          </cell>
          <cell r="K155">
            <v>1143.4580652172722</v>
          </cell>
        </row>
        <row r="156">
          <cell r="D156">
            <v>0</v>
          </cell>
          <cell r="E156">
            <v>219.11285806565493</v>
          </cell>
          <cell r="F156">
            <v>547.78214516413732</v>
          </cell>
          <cell r="G156">
            <v>876.45143226261973</v>
          </cell>
          <cell r="H156">
            <v>958.61875403724025</v>
          </cell>
          <cell r="I156">
            <v>1040.7860758118609</v>
          </cell>
          <cell r="J156">
            <v>1068.1751830700678</v>
          </cell>
          <cell r="K156">
            <v>1095.5642903282746</v>
          </cell>
        </row>
        <row r="157">
          <cell r="D157">
            <v>0</v>
          </cell>
          <cell r="E157">
            <v>90</v>
          </cell>
          <cell r="F157">
            <v>225</v>
          </cell>
          <cell r="G157">
            <v>360</v>
          </cell>
          <cell r="H157">
            <v>393.75</v>
          </cell>
          <cell r="I157">
            <v>427.5</v>
          </cell>
          <cell r="J157">
            <v>438.75</v>
          </cell>
          <cell r="K157">
            <v>450</v>
          </cell>
        </row>
        <row r="158">
          <cell r="D158">
            <v>311.20845999999995</v>
          </cell>
          <cell r="E158">
            <v>248.96676799999995</v>
          </cell>
          <cell r="F158">
            <v>155.60422999999997</v>
          </cell>
          <cell r="G158">
            <v>62.241691999999972</v>
          </cell>
          <cell r="H158">
            <v>38.901057499999993</v>
          </cell>
          <cell r="I158">
            <v>15.560423000000014</v>
          </cell>
          <cell r="J158">
            <v>7.7802115000000072</v>
          </cell>
          <cell r="K158">
            <v>0</v>
          </cell>
        </row>
        <row r="159">
          <cell r="D159">
            <v>1706.3831</v>
          </cell>
          <cell r="E159">
            <v>1365.1064799999999</v>
          </cell>
          <cell r="F159">
            <v>853.19155000000001</v>
          </cell>
          <cell r="G159">
            <v>341.27661999999987</v>
          </cell>
          <cell r="H159">
            <v>213.2978875</v>
          </cell>
          <cell r="I159">
            <v>85.319155000000137</v>
          </cell>
          <cell r="J159">
            <v>42.659577500000069</v>
          </cell>
          <cell r="K159">
            <v>0</v>
          </cell>
        </row>
        <row r="160"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D161">
            <v>2190</v>
          </cell>
          <cell r="E161">
            <v>2121.6</v>
          </cell>
          <cell r="F161">
            <v>2019</v>
          </cell>
          <cell r="G161">
            <v>1916.4</v>
          </cell>
          <cell r="H161">
            <v>1890.75</v>
          </cell>
          <cell r="I161">
            <v>1865.1</v>
          </cell>
          <cell r="J161">
            <v>1856.55</v>
          </cell>
          <cell r="K161">
            <v>1848</v>
          </cell>
        </row>
        <row r="162">
          <cell r="D162">
            <v>422.7</v>
          </cell>
          <cell r="E162">
            <v>999.75103103065885</v>
          </cell>
          <cell r="F162">
            <v>1865.3275775766469</v>
          </cell>
          <cell r="G162">
            <v>2730.904124122635</v>
          </cell>
          <cell r="H162">
            <v>2947.2982607591321</v>
          </cell>
          <cell r="I162">
            <v>3163.6923973956286</v>
          </cell>
          <cell r="J162">
            <v>3235.8237762744611</v>
          </cell>
          <cell r="K162">
            <v>3307.9551551532936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D164">
            <v>185.39144000000002</v>
          </cell>
          <cell r="E164">
            <v>148.313152</v>
          </cell>
          <cell r="F164">
            <v>92.695720000000009</v>
          </cell>
          <cell r="G164">
            <v>37.078287999999986</v>
          </cell>
          <cell r="H164">
            <v>23.173929999999999</v>
          </cell>
          <cell r="I164">
            <v>9.2695720000000108</v>
          </cell>
          <cell r="J164">
            <v>4.6347860000000054</v>
          </cell>
          <cell r="K164">
            <v>0</v>
          </cell>
        </row>
        <row r="165">
          <cell r="D165">
            <v>12.64175</v>
          </cell>
          <cell r="E165">
            <v>10.1134</v>
          </cell>
          <cell r="F165">
            <v>6.320875</v>
          </cell>
          <cell r="G165">
            <v>2.5283499999999997</v>
          </cell>
          <cell r="H165">
            <v>1.5802187500000002</v>
          </cell>
          <cell r="I165">
            <v>0.6320875000000008</v>
          </cell>
          <cell r="J165">
            <v>0.3160437500000004</v>
          </cell>
          <cell r="K165">
            <v>0</v>
          </cell>
        </row>
        <row r="166">
          <cell r="D166">
            <v>0</v>
          </cell>
          <cell r="E166">
            <v>1955.3814962654826</v>
          </cell>
          <cell r="F166">
            <v>4888.4537406637064</v>
          </cell>
          <cell r="G166">
            <v>7821.5259850619304</v>
          </cell>
          <cell r="H166">
            <v>8554.7940461614853</v>
          </cell>
          <cell r="I166">
            <v>9288.0621072610411</v>
          </cell>
          <cell r="J166">
            <v>9532.484794294227</v>
          </cell>
          <cell r="K166">
            <v>9776.9074813274128</v>
          </cell>
        </row>
        <row r="167">
          <cell r="D167">
            <v>55.365820000000006</v>
          </cell>
          <cell r="E167">
            <v>1900.4721005445058</v>
          </cell>
          <cell r="F167">
            <v>4668.1315213612643</v>
          </cell>
          <cell r="G167">
            <v>7435.7909421780232</v>
          </cell>
          <cell r="H167">
            <v>8127.705797382212</v>
          </cell>
          <cell r="I167">
            <v>8819.6206525864018</v>
          </cell>
          <cell r="J167">
            <v>9050.2589376544656</v>
          </cell>
          <cell r="K167">
            <v>9280.8972227225295</v>
          </cell>
        </row>
        <row r="168">
          <cell r="D168">
            <v>0</v>
          </cell>
          <cell r="E168">
            <v>43.295704332960838</v>
          </cell>
          <cell r="F168">
            <v>108.2392608324021</v>
          </cell>
          <cell r="G168">
            <v>173.18281733184335</v>
          </cell>
          <cell r="H168">
            <v>189.41870645670366</v>
          </cell>
          <cell r="I168">
            <v>205.65459558156397</v>
          </cell>
          <cell r="J168">
            <v>211.06655862318408</v>
          </cell>
          <cell r="K168">
            <v>216.47852166480419</v>
          </cell>
        </row>
        <row r="169">
          <cell r="D169">
            <v>0</v>
          </cell>
          <cell r="E169">
            <v>13.157210947811686</v>
          </cell>
          <cell r="F169">
            <v>32.893027369529214</v>
          </cell>
          <cell r="G169">
            <v>52.628843791246744</v>
          </cell>
          <cell r="H169">
            <v>57.562797896676123</v>
          </cell>
          <cell r="I169">
            <v>62.496752002105502</v>
          </cell>
          <cell r="J169">
            <v>64.141403370581969</v>
          </cell>
          <cell r="K169">
            <v>65.786054739058429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D171">
            <v>1136.7530000000004</v>
          </cell>
          <cell r="E171">
            <v>909.40240000000028</v>
          </cell>
          <cell r="F171">
            <v>568.37650000000019</v>
          </cell>
          <cell r="G171">
            <v>227.35059999999999</v>
          </cell>
          <cell r="H171">
            <v>142.09412500000008</v>
          </cell>
          <cell r="I171">
            <v>56.837650000000167</v>
          </cell>
          <cell r="J171">
            <v>28.418825000000083</v>
          </cell>
          <cell r="K171">
            <v>0</v>
          </cell>
        </row>
        <row r="172">
          <cell r="D172">
            <v>3496.2966000000006</v>
          </cell>
          <cell r="E172">
            <v>2797.0372800000005</v>
          </cell>
          <cell r="F172">
            <v>1748.1483000000003</v>
          </cell>
          <cell r="G172">
            <v>699.25932000000012</v>
          </cell>
          <cell r="H172">
            <v>437.03707500000019</v>
          </cell>
          <cell r="I172">
            <v>174.81483000000026</v>
          </cell>
          <cell r="J172">
            <v>87.407415000000128</v>
          </cell>
          <cell r="K172">
            <v>0</v>
          </cell>
        </row>
        <row r="173">
          <cell r="D173">
            <v>1960</v>
          </cell>
          <cell r="E173">
            <v>1568</v>
          </cell>
          <cell r="F173">
            <v>980</v>
          </cell>
          <cell r="G173">
            <v>392</v>
          </cell>
          <cell r="H173">
            <v>245</v>
          </cell>
          <cell r="I173">
            <v>98</v>
          </cell>
          <cell r="J173">
            <v>49</v>
          </cell>
          <cell r="K173">
            <v>0</v>
          </cell>
        </row>
        <row r="174">
          <cell r="D174">
            <v>57</v>
          </cell>
          <cell r="E174">
            <v>56.8</v>
          </cell>
          <cell r="F174">
            <v>56.5</v>
          </cell>
          <cell r="G174">
            <v>56.2</v>
          </cell>
          <cell r="H174">
            <v>56.125</v>
          </cell>
          <cell r="I174">
            <v>56.05</v>
          </cell>
          <cell r="J174">
            <v>56.024999999999999</v>
          </cell>
          <cell r="K174">
            <v>56</v>
          </cell>
        </row>
        <row r="175">
          <cell r="D175">
            <v>329.09548005905486</v>
          </cell>
          <cell r="E175">
            <v>1909.1857526829917</v>
          </cell>
          <cell r="F175">
            <v>4279.3211616188973</v>
          </cell>
          <cell r="G175">
            <v>6649.456570554803</v>
          </cell>
          <cell r="H175">
            <v>7241.9904227887791</v>
          </cell>
          <cell r="I175">
            <v>7834.5242750227553</v>
          </cell>
          <cell r="J175">
            <v>8032.0355591007474</v>
          </cell>
          <cell r="K175">
            <v>8229.5468431787394</v>
          </cell>
        </row>
        <row r="176"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D177">
            <v>91.305699999999987</v>
          </cell>
          <cell r="E177">
            <v>73.04455999999999</v>
          </cell>
          <cell r="F177">
            <v>45.652849999999994</v>
          </cell>
          <cell r="G177">
            <v>18.261139999999997</v>
          </cell>
          <cell r="H177">
            <v>11.4132125</v>
          </cell>
          <cell r="I177">
            <v>4.5652850000000029</v>
          </cell>
          <cell r="J177">
            <v>2.2826425000000015</v>
          </cell>
          <cell r="K177">
            <v>0</v>
          </cell>
        </row>
        <row r="178">
          <cell r="D178">
            <v>349.12209000000001</v>
          </cell>
          <cell r="E178">
            <v>279.29767200000003</v>
          </cell>
          <cell r="F178">
            <v>174.56104500000001</v>
          </cell>
          <cell r="G178">
            <v>69.82441799999998</v>
          </cell>
          <cell r="H178">
            <v>43.640261250000009</v>
          </cell>
          <cell r="I178">
            <v>17.456104500000038</v>
          </cell>
          <cell r="J178">
            <v>8.7280522500000188</v>
          </cell>
          <cell r="K178">
            <v>0</v>
          </cell>
        </row>
        <row r="179">
          <cell r="D179">
            <v>4.1860465116279073</v>
          </cell>
          <cell r="E179">
            <v>5459.6408291397329</v>
          </cell>
          <cell r="F179">
            <v>13642.82300308189</v>
          </cell>
          <cell r="G179">
            <v>21826.00517702405</v>
          </cell>
          <cell r="H179">
            <v>23871.800720509589</v>
          </cell>
          <cell r="I179">
            <v>25917.596263995129</v>
          </cell>
          <cell r="J179">
            <v>26599.528111823642</v>
          </cell>
          <cell r="K179">
            <v>27281.459959652155</v>
          </cell>
        </row>
        <row r="180">
          <cell r="D180">
            <v>40.8139534883721</v>
          </cell>
          <cell r="E180">
            <v>3896.962072236694</v>
          </cell>
          <cell r="F180">
            <v>9681.1842503591761</v>
          </cell>
          <cell r="G180">
            <v>15465.40642848166</v>
          </cell>
          <cell r="H180">
            <v>16911.461973012279</v>
          </cell>
          <cell r="I180">
            <v>18357.517517542896</v>
          </cell>
          <cell r="J180">
            <v>18839.536032386437</v>
          </cell>
          <cell r="K180">
            <v>19321.554547229978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D183">
            <v>30</v>
          </cell>
          <cell r="E183">
            <v>100</v>
          </cell>
          <cell r="F183">
            <v>205</v>
          </cell>
          <cell r="G183">
            <v>310</v>
          </cell>
          <cell r="H183">
            <v>336.25</v>
          </cell>
          <cell r="I183">
            <v>362.5</v>
          </cell>
          <cell r="J183">
            <v>371.25</v>
          </cell>
          <cell r="K183">
            <v>380</v>
          </cell>
        </row>
        <row r="184">
          <cell r="D184">
            <v>1185.78</v>
          </cell>
          <cell r="E184">
            <v>948.62400000000002</v>
          </cell>
          <cell r="F184">
            <v>592.89</v>
          </cell>
          <cell r="G184">
            <v>237.15599999999995</v>
          </cell>
          <cell r="H184">
            <v>148.22249999999997</v>
          </cell>
          <cell r="I184">
            <v>59.288999999999987</v>
          </cell>
          <cell r="J184">
            <v>29.644499999999994</v>
          </cell>
          <cell r="K184">
            <v>0</v>
          </cell>
        </row>
        <row r="185">
          <cell r="D185">
            <v>3969.2192000000005</v>
          </cell>
          <cell r="E185">
            <v>3175.3753600000005</v>
          </cell>
          <cell r="F185">
            <v>1984.6096000000002</v>
          </cell>
          <cell r="G185">
            <v>793.84384</v>
          </cell>
          <cell r="H185">
            <v>496.15240000000017</v>
          </cell>
          <cell r="I185">
            <v>198.46096000000034</v>
          </cell>
          <cell r="J185">
            <v>99.230480000000171</v>
          </cell>
          <cell r="K185">
            <v>0</v>
          </cell>
        </row>
        <row r="186"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D187">
            <v>237.00000000000003</v>
          </cell>
          <cell r="E187">
            <v>237.00000000000003</v>
          </cell>
          <cell r="F187">
            <v>237</v>
          </cell>
          <cell r="G187">
            <v>237</v>
          </cell>
          <cell r="H187">
            <v>237</v>
          </cell>
          <cell r="I187">
            <v>237</v>
          </cell>
          <cell r="J187">
            <v>237</v>
          </cell>
          <cell r="K187">
            <v>237</v>
          </cell>
        </row>
        <row r="188">
          <cell r="D188">
            <v>2486.3000000000006</v>
          </cell>
          <cell r="E188">
            <v>4393.42777828424</v>
          </cell>
          <cell r="F188">
            <v>7254.1194457105976</v>
          </cell>
          <cell r="G188">
            <v>10114.811113136957</v>
          </cell>
          <cell r="H188">
            <v>10829.984029993546</v>
          </cell>
          <cell r="I188">
            <v>11545.156946850137</v>
          </cell>
          <cell r="J188">
            <v>11783.547919135666</v>
          </cell>
          <cell r="K188">
            <v>12021.938891421196</v>
          </cell>
        </row>
        <row r="189">
          <cell r="D189">
            <v>0</v>
          </cell>
          <cell r="E189">
            <v>647.22889116721763</v>
          </cell>
          <cell r="F189">
            <v>1618.0722279180441</v>
          </cell>
          <cell r="G189">
            <v>2588.9155646688705</v>
          </cell>
          <cell r="H189">
            <v>2831.626398856577</v>
          </cell>
          <cell r="I189">
            <v>3074.3372330442835</v>
          </cell>
          <cell r="J189">
            <v>3155.2408444401858</v>
          </cell>
          <cell r="K189">
            <v>3236.1444558360881</v>
          </cell>
        </row>
        <row r="190">
          <cell r="D190">
            <v>1142.7181</v>
          </cell>
          <cell r="E190">
            <v>914.17448000000002</v>
          </cell>
          <cell r="F190">
            <v>571.35905000000002</v>
          </cell>
          <cell r="G190">
            <v>228.54361999999992</v>
          </cell>
          <cell r="H190">
            <v>142.83976250000001</v>
          </cell>
          <cell r="I190">
            <v>57.135905000000093</v>
          </cell>
          <cell r="J190">
            <v>28.567952500000047</v>
          </cell>
          <cell r="K190">
            <v>0</v>
          </cell>
        </row>
        <row r="191">
          <cell r="D191">
            <v>68.746639999999999</v>
          </cell>
          <cell r="E191">
            <v>54.997312000000001</v>
          </cell>
          <cell r="F191">
            <v>34.37332</v>
          </cell>
          <cell r="G191">
            <v>13.749327999999998</v>
          </cell>
          <cell r="H191">
            <v>8.5933299999999981</v>
          </cell>
          <cell r="I191">
            <v>3.4373319999999978</v>
          </cell>
          <cell r="J191">
            <v>1.7186659999999989</v>
          </cell>
          <cell r="K191">
            <v>0</v>
          </cell>
        </row>
        <row r="192">
          <cell r="D192">
            <v>0</v>
          </cell>
          <cell r="E192">
            <v>1325.2963503683029</v>
          </cell>
          <cell r="F192">
            <v>3313.2408759207569</v>
          </cell>
          <cell r="G192">
            <v>5301.1854014732116</v>
          </cell>
          <cell r="H192">
            <v>5798.1715328613245</v>
          </cell>
          <cell r="I192">
            <v>6295.1576642494383</v>
          </cell>
          <cell r="J192">
            <v>6460.8197080454756</v>
          </cell>
          <cell r="K192">
            <v>6626.4817518415139</v>
          </cell>
        </row>
        <row r="193">
          <cell r="D193">
            <v>1.1930000000000001</v>
          </cell>
          <cell r="E193">
            <v>1424.4471081548024</v>
          </cell>
          <cell r="F193">
            <v>3559.3282703870059</v>
          </cell>
          <cell r="G193">
            <v>5694.20943261921</v>
          </cell>
          <cell r="H193">
            <v>6227.9297231772598</v>
          </cell>
          <cell r="I193">
            <v>6761.6500137353105</v>
          </cell>
          <cell r="J193">
            <v>6939.556777254661</v>
          </cell>
          <cell r="K193">
            <v>7117.4635407740116</v>
          </cell>
        </row>
        <row r="194"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D195">
            <v>0</v>
          </cell>
          <cell r="E195">
            <v>53.262271209935513</v>
          </cell>
          <cell r="F195">
            <v>133.15567802483878</v>
          </cell>
          <cell r="G195">
            <v>213.04908483974205</v>
          </cell>
          <cell r="H195">
            <v>233.02243654346785</v>
          </cell>
          <cell r="I195">
            <v>252.99578824719367</v>
          </cell>
          <cell r="J195">
            <v>259.65357214843561</v>
          </cell>
          <cell r="K195">
            <v>266.31135604967756</v>
          </cell>
        </row>
        <row r="196"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D197">
            <v>9511.49</v>
          </cell>
          <cell r="E197">
            <v>7609.192</v>
          </cell>
          <cell r="F197">
            <v>4755.7449999999999</v>
          </cell>
          <cell r="G197">
            <v>1902.2979999999998</v>
          </cell>
          <cell r="H197">
            <v>1188.9362500000002</v>
          </cell>
          <cell r="I197">
            <v>475.57450000000063</v>
          </cell>
          <cell r="J197">
            <v>237.78725000000031</v>
          </cell>
          <cell r="K197">
            <v>0</v>
          </cell>
        </row>
        <row r="198">
          <cell r="D198">
            <v>52044.520139999986</v>
          </cell>
          <cell r="E198">
            <v>41635.616111999989</v>
          </cell>
          <cell r="F198">
            <v>26022.260069999993</v>
          </cell>
          <cell r="G198">
            <v>10408.904027999997</v>
          </cell>
          <cell r="H198">
            <v>6505.565017500001</v>
          </cell>
          <cell r="I198">
            <v>2602.2260070000048</v>
          </cell>
          <cell r="J198">
            <v>1301.1130035000024</v>
          </cell>
          <cell r="K198">
            <v>0</v>
          </cell>
        </row>
        <row r="199"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D200">
            <v>18512</v>
          </cell>
          <cell r="E200">
            <v>17675.400000000001</v>
          </cell>
          <cell r="F200">
            <v>16420.5</v>
          </cell>
          <cell r="G200">
            <v>15165.6</v>
          </cell>
          <cell r="H200">
            <v>14851.875</v>
          </cell>
          <cell r="I200">
            <v>14538.15</v>
          </cell>
          <cell r="J200">
            <v>14433.575000000001</v>
          </cell>
          <cell r="K200">
            <v>14329</v>
          </cell>
        </row>
        <row r="201">
          <cell r="D201">
            <v>8957.7999999999993</v>
          </cell>
          <cell r="E201">
            <v>32254.253330939024</v>
          </cell>
          <cell r="F201">
            <v>67198.933327347549</v>
          </cell>
          <cell r="G201">
            <v>102143.6133237561</v>
          </cell>
          <cell r="H201">
            <v>110879.78332285822</v>
          </cell>
          <cell r="I201">
            <v>119615.95332196035</v>
          </cell>
          <cell r="J201">
            <v>122528.00998832773</v>
          </cell>
          <cell r="K201">
            <v>125440.06665469511</v>
          </cell>
        </row>
        <row r="202">
          <cell r="D202">
            <v>0</v>
          </cell>
          <cell r="E202">
            <v>6630.2893831282627</v>
          </cell>
          <cell r="F202">
            <v>16575.723457820655</v>
          </cell>
          <cell r="G202">
            <v>26521.157532513051</v>
          </cell>
          <cell r="H202">
            <v>29007.516051186147</v>
          </cell>
          <cell r="I202">
            <v>31493.874569859243</v>
          </cell>
          <cell r="J202">
            <v>32322.660742750275</v>
          </cell>
          <cell r="K202">
            <v>33151.446915641311</v>
          </cell>
        </row>
        <row r="203">
          <cell r="D203">
            <v>13927.99768</v>
          </cell>
          <cell r="E203">
            <v>11142.398144000001</v>
          </cell>
          <cell r="F203">
            <v>6963.9988400000002</v>
          </cell>
          <cell r="G203">
            <v>2785.5995359999997</v>
          </cell>
          <cell r="H203">
            <v>1740.9997100000001</v>
          </cell>
          <cell r="I203">
            <v>696.39988400000038</v>
          </cell>
          <cell r="J203">
            <v>348.19994200000019</v>
          </cell>
          <cell r="K203">
            <v>0</v>
          </cell>
        </row>
        <row r="204">
          <cell r="D204">
            <v>4809.9395999999988</v>
          </cell>
          <cell r="E204">
            <v>3847.9516799999992</v>
          </cell>
          <cell r="F204">
            <v>2404.9697999999994</v>
          </cell>
          <cell r="G204">
            <v>961.98791999999958</v>
          </cell>
          <cell r="H204">
            <v>601.24244999999974</v>
          </cell>
          <cell r="I204">
            <v>240.49697999999989</v>
          </cell>
          <cell r="J204">
            <v>120.24848999999995</v>
          </cell>
          <cell r="K204">
            <v>0</v>
          </cell>
        </row>
        <row r="205">
          <cell r="D205">
            <v>4148.867522564944</v>
          </cell>
          <cell r="E205">
            <v>12319.258383104529</v>
          </cell>
          <cell r="F205">
            <v>24574.844673913904</v>
          </cell>
          <cell r="G205">
            <v>36830.43096472328</v>
          </cell>
          <cell r="H205">
            <v>39894.327537425619</v>
          </cell>
          <cell r="I205">
            <v>42958.224110127965</v>
          </cell>
          <cell r="J205">
            <v>43979.522967695419</v>
          </cell>
          <cell r="K205">
            <v>45000.821825262865</v>
          </cell>
        </row>
        <row r="206">
          <cell r="D206">
            <v>14756.085477435057</v>
          </cell>
          <cell r="E206">
            <v>27325.404745481581</v>
          </cell>
          <cell r="F206">
            <v>46179.38364755136</v>
          </cell>
          <cell r="G206">
            <v>65033.362549621146</v>
          </cell>
          <cell r="H206">
            <v>69746.85727513858</v>
          </cell>
          <cell r="I206">
            <v>74460.352000656028</v>
          </cell>
          <cell r="J206">
            <v>76031.516909161845</v>
          </cell>
          <cell r="K206">
            <v>77602.681817667661</v>
          </cell>
        </row>
        <row r="207">
          <cell r="D207">
            <v>0</v>
          </cell>
          <cell r="E207">
            <v>1559.3067316754241</v>
          </cell>
          <cell r="F207">
            <v>3898.2668291885598</v>
          </cell>
          <cell r="G207">
            <v>6237.2269267016964</v>
          </cell>
          <cell r="H207">
            <v>6821.9669510799795</v>
          </cell>
          <cell r="I207">
            <v>7406.7069754582635</v>
          </cell>
          <cell r="J207">
            <v>7601.6203169176915</v>
          </cell>
          <cell r="K207">
            <v>7796.5336583771195</v>
          </cell>
        </row>
        <row r="208">
          <cell r="D208">
            <v>0</v>
          </cell>
          <cell r="E208">
            <v>472.39878623431878</v>
          </cell>
          <cell r="F208">
            <v>1180.9969655857969</v>
          </cell>
          <cell r="G208">
            <v>1889.5951449372751</v>
          </cell>
          <cell r="H208">
            <v>2066.7446897751447</v>
          </cell>
          <cell r="I208">
            <v>2243.8942346130143</v>
          </cell>
          <cell r="J208">
            <v>2302.9440828923043</v>
          </cell>
          <cell r="K208">
            <v>2361.9939311715939</v>
          </cell>
        </row>
        <row r="209">
          <cell r="D209">
            <v>772.99999999999989</v>
          </cell>
          <cell r="E209">
            <v>818.39999999999986</v>
          </cell>
          <cell r="F209">
            <v>886.5</v>
          </cell>
          <cell r="G209">
            <v>954.6</v>
          </cell>
          <cell r="H209">
            <v>971.625</v>
          </cell>
          <cell r="I209">
            <v>988.65</v>
          </cell>
          <cell r="J209">
            <v>994.32500000000005</v>
          </cell>
          <cell r="K209">
            <v>1000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1">
          <cell r="D211">
            <v>1992.459325</v>
          </cell>
          <cell r="E211">
            <v>1593.9674600000001</v>
          </cell>
          <cell r="F211">
            <v>996.22966250000002</v>
          </cell>
          <cell r="G211">
            <v>398.49186499999996</v>
          </cell>
          <cell r="H211">
            <v>249.05741562499998</v>
          </cell>
          <cell r="I211">
            <v>99.62296624999999</v>
          </cell>
          <cell r="J211">
            <v>49.811483124999995</v>
          </cell>
          <cell r="K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</row>
        <row r="213">
          <cell r="D213">
            <v>116</v>
          </cell>
          <cell r="E213">
            <v>116</v>
          </cell>
          <cell r="F213">
            <v>116</v>
          </cell>
          <cell r="G213">
            <v>116</v>
          </cell>
          <cell r="H213">
            <v>116</v>
          </cell>
          <cell r="I213">
            <v>116</v>
          </cell>
          <cell r="J213">
            <v>116</v>
          </cell>
          <cell r="K213">
            <v>116</v>
          </cell>
        </row>
        <row r="214">
          <cell r="D214">
            <v>424.29999999999995</v>
          </cell>
          <cell r="E214">
            <v>1971.3491049775573</v>
          </cell>
          <cell r="F214">
            <v>4291.9227624438936</v>
          </cell>
          <cell r="G214">
            <v>6612.4964199102296</v>
          </cell>
          <cell r="H214">
            <v>7192.6398342768134</v>
          </cell>
          <cell r="I214">
            <v>7772.7832486433972</v>
          </cell>
          <cell r="J214">
            <v>7966.1643867655921</v>
          </cell>
          <cell r="K214">
            <v>8159.545524887787</v>
          </cell>
        </row>
        <row r="215">
          <cell r="D215">
            <v>0</v>
          </cell>
          <cell r="E215">
            <v>432.19822846178624</v>
          </cell>
          <cell r="F215">
            <v>1080.4955711544656</v>
          </cell>
          <cell r="G215">
            <v>1728.792913847145</v>
          </cell>
          <cell r="H215">
            <v>1890.8672495203148</v>
          </cell>
          <cell r="I215">
            <v>2052.9415851934846</v>
          </cell>
          <cell r="J215">
            <v>2106.9663637512076</v>
          </cell>
          <cell r="K215">
            <v>2160.9911423089311</v>
          </cell>
        </row>
        <row r="216">
          <cell r="D216">
            <v>770.11239999999998</v>
          </cell>
          <cell r="E216">
            <v>616.08992000000001</v>
          </cell>
          <cell r="F216">
            <v>385.05619999999999</v>
          </cell>
          <cell r="G216">
            <v>154.02247999999997</v>
          </cell>
          <cell r="H216">
            <v>96.264049999999997</v>
          </cell>
          <cell r="I216">
            <v>38.505620000000022</v>
          </cell>
          <cell r="J216">
            <v>19.252810000000011</v>
          </cell>
          <cell r="K216">
            <v>0</v>
          </cell>
        </row>
        <row r="217">
          <cell r="D217">
            <v>66.501840000000001</v>
          </cell>
          <cell r="E217">
            <v>53.201472000000003</v>
          </cell>
          <cell r="F217">
            <v>33.250920000000001</v>
          </cell>
          <cell r="G217">
            <v>13.300367999999999</v>
          </cell>
          <cell r="H217">
            <v>8.312730000000002</v>
          </cell>
          <cell r="I217">
            <v>3.325092000000005</v>
          </cell>
          <cell r="J217">
            <v>1.6625460000000025</v>
          </cell>
          <cell r="K217">
            <v>0</v>
          </cell>
        </row>
        <row r="218">
          <cell r="D218">
            <v>9.0002105234491907</v>
          </cell>
          <cell r="E218">
            <v>595.81484672624219</v>
          </cell>
          <cell r="F218">
            <v>1476.0368010304317</v>
          </cell>
          <cell r="G218">
            <v>2356.2587553346216</v>
          </cell>
          <cell r="H218">
            <v>2576.3142439106687</v>
          </cell>
          <cell r="I218">
            <v>2796.3697324867162</v>
          </cell>
          <cell r="J218">
            <v>2869.7215620120651</v>
          </cell>
          <cell r="K218">
            <v>2943.0733915374144</v>
          </cell>
        </row>
        <row r="219">
          <cell r="D219">
            <v>64.678835576550952</v>
          </cell>
          <cell r="E219">
            <v>1334.7360218246336</v>
          </cell>
          <cell r="F219">
            <v>3239.8218011967574</v>
          </cell>
          <cell r="G219">
            <v>5144.9075805688817</v>
          </cell>
          <cell r="H219">
            <v>5621.1790254119123</v>
          </cell>
          <cell r="I219">
            <v>6097.450470254943</v>
          </cell>
          <cell r="J219">
            <v>6256.2076185359529</v>
          </cell>
          <cell r="K219">
            <v>6414.9647668169637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D221">
            <v>0</v>
          </cell>
          <cell r="E221">
            <v>0.83423350218954584</v>
          </cell>
          <cell r="F221">
            <v>2.0855837554738645</v>
          </cell>
          <cell r="G221">
            <v>3.3369340087581834</v>
          </cell>
          <cell r="H221">
            <v>3.6497715720792629</v>
          </cell>
          <cell r="I221">
            <v>3.9626091354003425</v>
          </cell>
          <cell r="J221">
            <v>4.0668883231740356</v>
          </cell>
          <cell r="K221">
            <v>4.1711675109477291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</row>
        <row r="224">
          <cell r="D224">
            <v>468.97680000000003</v>
          </cell>
          <cell r="E224">
            <v>375.18144000000001</v>
          </cell>
          <cell r="F224">
            <v>234.48840000000001</v>
          </cell>
          <cell r="G224">
            <v>93.79535999999996</v>
          </cell>
          <cell r="H224">
            <v>58.622099999999989</v>
          </cell>
          <cell r="I224">
            <v>23.448840000000018</v>
          </cell>
          <cell r="J224">
            <v>11.724420000000009</v>
          </cell>
          <cell r="K224">
            <v>0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6">
          <cell r="D226">
            <v>34</v>
          </cell>
          <cell r="E226">
            <v>34</v>
          </cell>
          <cell r="F226">
            <v>34</v>
          </cell>
          <cell r="G226">
            <v>34</v>
          </cell>
          <cell r="H226">
            <v>34</v>
          </cell>
          <cell r="I226">
            <v>34</v>
          </cell>
          <cell r="J226">
            <v>34</v>
          </cell>
          <cell r="K226">
            <v>34</v>
          </cell>
        </row>
        <row r="227">
          <cell r="D227">
            <v>58.3</v>
          </cell>
          <cell r="E227">
            <v>170.5916</v>
          </cell>
          <cell r="F227">
            <v>339.029</v>
          </cell>
          <cell r="G227">
            <v>507.46640000000002</v>
          </cell>
          <cell r="H227">
            <v>549.57574999999997</v>
          </cell>
          <cell r="I227">
            <v>591.68509999999992</v>
          </cell>
          <cell r="J227">
            <v>605.72154999999998</v>
          </cell>
          <cell r="K227">
            <v>619.75799999999992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D229">
            <v>1.2357800000000001</v>
          </cell>
          <cell r="E229">
            <v>0.98862400000000006</v>
          </cell>
          <cell r="F229">
            <v>0.61789000000000005</v>
          </cell>
          <cell r="G229">
            <v>0.24715599999999993</v>
          </cell>
          <cell r="H229">
            <v>0.15447250000000001</v>
          </cell>
          <cell r="I229">
            <v>6.1789000000000094E-2</v>
          </cell>
          <cell r="J229">
            <v>3.0894500000000047E-2</v>
          </cell>
          <cell r="K229">
            <v>0</v>
          </cell>
        </row>
        <row r="230">
          <cell r="D230">
            <v>19.65635</v>
          </cell>
          <cell r="E230">
            <v>15.72508</v>
          </cell>
          <cell r="F230">
            <v>9.8281749999999999</v>
          </cell>
          <cell r="G230">
            <v>3.9312699999999996</v>
          </cell>
          <cell r="H230">
            <v>2.4570437499999995</v>
          </cell>
          <cell r="I230">
            <v>0.98281749999999946</v>
          </cell>
          <cell r="J230">
            <v>0.49140874999999973</v>
          </cell>
          <cell r="K230">
            <v>0</v>
          </cell>
        </row>
        <row r="231">
          <cell r="D231">
            <v>0</v>
          </cell>
          <cell r="E231">
            <v>1825.1480670755655</v>
          </cell>
          <cell r="F231">
            <v>4562.8701676889132</v>
          </cell>
          <cell r="G231">
            <v>7300.5922683022618</v>
          </cell>
          <cell r="H231">
            <v>7985.0227934555978</v>
          </cell>
          <cell r="I231">
            <v>8669.4533186089338</v>
          </cell>
          <cell r="J231">
            <v>8897.5968269933801</v>
          </cell>
          <cell r="K231">
            <v>9125.7403353778263</v>
          </cell>
        </row>
        <row r="232">
          <cell r="D232">
            <v>120</v>
          </cell>
          <cell r="E232">
            <v>177.10380093873516</v>
          </cell>
          <cell r="F232">
            <v>262.75950234683785</v>
          </cell>
          <cell r="G232">
            <v>348.41520375494065</v>
          </cell>
          <cell r="H232">
            <v>369.82912910696632</v>
          </cell>
          <cell r="I232">
            <v>391.24305445899194</v>
          </cell>
          <cell r="J232">
            <v>398.38102957633384</v>
          </cell>
          <cell r="K232">
            <v>405.51900469367575</v>
          </cell>
        </row>
        <row r="233"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5"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</row>
        <row r="236">
          <cell r="D236">
            <v>21.16</v>
          </cell>
          <cell r="E236">
            <v>16.928000000000001</v>
          </cell>
          <cell r="F236">
            <v>10.58</v>
          </cell>
          <cell r="G236">
            <v>4.2319999999999993</v>
          </cell>
          <cell r="H236">
            <v>2.6449999999999996</v>
          </cell>
          <cell r="I236">
            <v>1.0579999999999998</v>
          </cell>
          <cell r="J236">
            <v>0.52899999999999991</v>
          </cell>
          <cell r="K236">
            <v>0</v>
          </cell>
        </row>
        <row r="237">
          <cell r="D237">
            <v>1098.1699000000001</v>
          </cell>
          <cell r="E237">
            <v>878.53592000000003</v>
          </cell>
          <cell r="F237">
            <v>549.08495000000005</v>
          </cell>
          <cell r="G237">
            <v>219.63397999999995</v>
          </cell>
          <cell r="H237">
            <v>137.27123750000004</v>
          </cell>
          <cell r="I237">
            <v>54.90849500000013</v>
          </cell>
          <cell r="J237">
            <v>27.454247500000065</v>
          </cell>
          <cell r="K237">
            <v>0</v>
          </cell>
        </row>
        <row r="238"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D239">
            <v>1589</v>
          </cell>
          <cell r="E239">
            <v>1586.4</v>
          </cell>
          <cell r="F239">
            <v>1582.5</v>
          </cell>
          <cell r="G239">
            <v>1578.6</v>
          </cell>
          <cell r="H239">
            <v>1577.625</v>
          </cell>
          <cell r="I239">
            <v>1576.65</v>
          </cell>
          <cell r="J239">
            <v>1576.325</v>
          </cell>
          <cell r="K239">
            <v>1576</v>
          </cell>
        </row>
        <row r="240">
          <cell r="D240">
            <v>61.7</v>
          </cell>
          <cell r="E240">
            <v>1011.2552463461318</v>
          </cell>
          <cell r="F240">
            <v>2435.5881158653292</v>
          </cell>
          <cell r="G240">
            <v>3859.9209853845268</v>
          </cell>
          <cell r="H240">
            <v>4216.0042027643267</v>
          </cell>
          <cell r="I240">
            <v>4572.0874201441256</v>
          </cell>
          <cell r="J240">
            <v>4690.7818259373926</v>
          </cell>
          <cell r="K240">
            <v>4809.4762317306586</v>
          </cell>
        </row>
        <row r="241">
          <cell r="D241">
            <v>0</v>
          </cell>
          <cell r="E241">
            <v>255.87260232183519</v>
          </cell>
          <cell r="F241">
            <v>639.68150580458791</v>
          </cell>
          <cell r="G241">
            <v>1023.4904092873408</v>
          </cell>
          <cell r="H241">
            <v>1119.4426351580289</v>
          </cell>
          <cell r="I241">
            <v>1215.3948610287171</v>
          </cell>
          <cell r="J241">
            <v>1247.3789363189464</v>
          </cell>
          <cell r="K241">
            <v>1279.3630116091758</v>
          </cell>
        </row>
        <row r="242">
          <cell r="D242">
            <v>15.214499999999999</v>
          </cell>
          <cell r="E242">
            <v>12.1716</v>
          </cell>
          <cell r="F242">
            <v>7.6072499999999996</v>
          </cell>
          <cell r="G242">
            <v>3.0428999999999995</v>
          </cell>
          <cell r="H242">
            <v>1.9018125000000001</v>
          </cell>
          <cell r="I242">
            <v>0.76072500000000076</v>
          </cell>
          <cell r="J242">
            <v>0.38036250000000038</v>
          </cell>
          <cell r="K242">
            <v>0</v>
          </cell>
        </row>
        <row r="243">
          <cell r="D243">
            <v>50.408929999999998</v>
          </cell>
          <cell r="E243">
            <v>40.327143999999997</v>
          </cell>
          <cell r="F243">
            <v>25.204464999999999</v>
          </cell>
          <cell r="G243">
            <v>10.081785999999994</v>
          </cell>
          <cell r="H243">
            <v>6.3011162499999998</v>
          </cell>
          <cell r="I243">
            <v>2.5204465000000056</v>
          </cell>
          <cell r="J243">
            <v>1.2602232500000028</v>
          </cell>
          <cell r="K243">
            <v>0</v>
          </cell>
        </row>
        <row r="244">
          <cell r="D244">
            <v>0</v>
          </cell>
          <cell r="E244">
            <v>350.55128913142312</v>
          </cell>
          <cell r="F244">
            <v>876.3782228285578</v>
          </cell>
          <cell r="G244">
            <v>1402.2051565256925</v>
          </cell>
          <cell r="H244">
            <v>1533.6618899499761</v>
          </cell>
          <cell r="I244">
            <v>1665.1186233742596</v>
          </cell>
          <cell r="J244">
            <v>1708.9375345156877</v>
          </cell>
          <cell r="K244">
            <v>1752.7564456571156</v>
          </cell>
        </row>
        <row r="245">
          <cell r="D245">
            <v>1.2</v>
          </cell>
          <cell r="E245">
            <v>561.59117456058561</v>
          </cell>
          <cell r="F245">
            <v>1402.177936401464</v>
          </cell>
          <cell r="G245">
            <v>2242.7646982423421</v>
          </cell>
          <cell r="H245">
            <v>2452.9113887025615</v>
          </cell>
          <cell r="I245">
            <v>2663.0580791627813</v>
          </cell>
          <cell r="J245">
            <v>2733.1069759828542</v>
          </cell>
          <cell r="K245">
            <v>2803.1558728029277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D247">
            <v>0</v>
          </cell>
          <cell r="E247">
            <v>2.5364661358234097</v>
          </cell>
          <cell r="F247">
            <v>6.3411653395585237</v>
          </cell>
          <cell r="G247">
            <v>10.145864543293639</v>
          </cell>
          <cell r="H247">
            <v>11.097039344227417</v>
          </cell>
          <cell r="I247">
            <v>12.048214145161195</v>
          </cell>
          <cell r="J247">
            <v>12.36527241213912</v>
          </cell>
          <cell r="K247">
            <v>12.682330679117047</v>
          </cell>
        </row>
        <row r="248"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D253">
            <v>0</v>
          </cell>
          <cell r="E253">
            <v>27.6</v>
          </cell>
          <cell r="F253">
            <v>69</v>
          </cell>
          <cell r="G253">
            <v>110.4</v>
          </cell>
          <cell r="H253">
            <v>120.75</v>
          </cell>
          <cell r="I253">
            <v>131.1</v>
          </cell>
          <cell r="J253">
            <v>134.55000000000001</v>
          </cell>
          <cell r="K253">
            <v>138</v>
          </cell>
        </row>
        <row r="254">
          <cell r="D254">
            <v>0</v>
          </cell>
          <cell r="E254">
            <v>663.81447386610546</v>
          </cell>
          <cell r="F254">
            <v>1659.5361846652636</v>
          </cell>
          <cell r="G254">
            <v>2655.2578954644218</v>
          </cell>
          <cell r="H254">
            <v>2904.1883231642114</v>
          </cell>
          <cell r="I254">
            <v>3153.1187508640005</v>
          </cell>
          <cell r="J254">
            <v>3236.0955600972638</v>
          </cell>
          <cell r="K254">
            <v>3319.0723693305272</v>
          </cell>
        </row>
        <row r="255">
          <cell r="D255">
            <v>479.351</v>
          </cell>
          <cell r="E255">
            <v>383.48079999999999</v>
          </cell>
          <cell r="F255">
            <v>239.6755</v>
          </cell>
          <cell r="G255">
            <v>95.870199999999954</v>
          </cell>
          <cell r="H255">
            <v>59.918874999999986</v>
          </cell>
          <cell r="I255">
            <v>23.967550000000017</v>
          </cell>
          <cell r="J255">
            <v>11.983775000000009</v>
          </cell>
          <cell r="K255">
            <v>0</v>
          </cell>
        </row>
        <row r="256">
          <cell r="D256">
            <v>1.649</v>
          </cell>
          <cell r="E256">
            <v>1.3191999999999999</v>
          </cell>
          <cell r="F256">
            <v>0.82450000000000001</v>
          </cell>
          <cell r="G256">
            <v>0.32979999999999987</v>
          </cell>
          <cell r="H256">
            <v>0.206125</v>
          </cell>
          <cell r="I256">
            <v>8.2450000000000134E-2</v>
          </cell>
          <cell r="J256">
            <v>4.1225000000000067E-2</v>
          </cell>
          <cell r="K256">
            <v>0</v>
          </cell>
        </row>
        <row r="257">
          <cell r="D257">
            <v>1.5925133689839572</v>
          </cell>
          <cell r="E257">
            <v>426.74558901221997</v>
          </cell>
          <cell r="F257">
            <v>1064.4752024770739</v>
          </cell>
          <cell r="G257">
            <v>1702.204815941928</v>
          </cell>
          <cell r="H257">
            <v>1861.6372193081415</v>
          </cell>
          <cell r="I257">
            <v>2021.0696226743548</v>
          </cell>
          <cell r="J257">
            <v>2074.2137571297594</v>
          </cell>
          <cell r="K257">
            <v>2127.357891585164</v>
          </cell>
        </row>
        <row r="258">
          <cell r="D258">
            <v>57.967486631016044</v>
          </cell>
          <cell r="E258">
            <v>106.09760754951164</v>
          </cell>
          <cell r="F258">
            <v>178.292788927255</v>
          </cell>
          <cell r="G258">
            <v>250.48797030499841</v>
          </cell>
          <cell r="H258">
            <v>268.53676564943424</v>
          </cell>
          <cell r="I258">
            <v>286.5855609938701</v>
          </cell>
          <cell r="J258">
            <v>292.60182610868208</v>
          </cell>
          <cell r="K258">
            <v>298.61809122349399</v>
          </cell>
        </row>
        <row r="259">
          <cell r="D259">
            <v>0</v>
          </cell>
          <cell r="E259">
            <v>23.574963926874087</v>
          </cell>
          <cell r="F259">
            <v>58.937409817185213</v>
          </cell>
          <cell r="G259">
            <v>94.299855707496349</v>
          </cell>
          <cell r="H259">
            <v>103.14046718007413</v>
          </cell>
          <cell r="I259">
            <v>111.9810786526519</v>
          </cell>
          <cell r="J259">
            <v>114.92794914351117</v>
          </cell>
          <cell r="K259">
            <v>117.87481963437043</v>
          </cell>
        </row>
        <row r="260">
          <cell r="D260">
            <v>0</v>
          </cell>
          <cell r="E260">
            <v>14.232878801008647</v>
          </cell>
          <cell r="F260">
            <v>35.582197002521617</v>
          </cell>
          <cell r="G260">
            <v>56.931515204034589</v>
          </cell>
          <cell r="H260">
            <v>62.268844754412825</v>
          </cell>
          <cell r="I260">
            <v>67.606174304791068</v>
          </cell>
          <cell r="J260">
            <v>69.385284154917144</v>
          </cell>
          <cell r="K260">
            <v>71.164394005043235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D262">
            <v>6975.44</v>
          </cell>
          <cell r="E262">
            <v>5580.3519999999999</v>
          </cell>
          <cell r="F262">
            <v>3487.72</v>
          </cell>
          <cell r="G262">
            <v>1395.0879999999997</v>
          </cell>
          <cell r="H262">
            <v>871.92999999999984</v>
          </cell>
          <cell r="I262">
            <v>348.77199999999993</v>
          </cell>
          <cell r="J262">
            <v>174.38599999999997</v>
          </cell>
          <cell r="K262">
            <v>0</v>
          </cell>
        </row>
        <row r="263">
          <cell r="D263">
            <v>17356.29</v>
          </cell>
          <cell r="E263">
            <v>13885.032000000001</v>
          </cell>
          <cell r="F263">
            <v>8678.1450000000004</v>
          </cell>
          <cell r="G263">
            <v>3471.2579999999998</v>
          </cell>
          <cell r="H263">
            <v>2169.5362500000001</v>
          </cell>
          <cell r="I263">
            <v>867.81450000000041</v>
          </cell>
          <cell r="J263">
            <v>433.9072500000002</v>
          </cell>
          <cell r="K263">
            <v>0</v>
          </cell>
        </row>
        <row r="264">
          <cell r="D264">
            <v>485</v>
          </cell>
          <cell r="E264">
            <v>388</v>
          </cell>
          <cell r="F264">
            <v>242.5</v>
          </cell>
          <cell r="G264">
            <v>97</v>
          </cell>
          <cell r="H264">
            <v>60.625</v>
          </cell>
          <cell r="I264">
            <v>24.25</v>
          </cell>
          <cell r="J264">
            <v>12.125</v>
          </cell>
          <cell r="K264">
            <v>0</v>
          </cell>
        </row>
        <row r="265">
          <cell r="D265">
            <v>37</v>
          </cell>
          <cell r="E265">
            <v>37</v>
          </cell>
          <cell r="F265">
            <v>37</v>
          </cell>
          <cell r="G265">
            <v>37</v>
          </cell>
          <cell r="H265">
            <v>37</v>
          </cell>
          <cell r="I265">
            <v>37</v>
          </cell>
          <cell r="J265">
            <v>37</v>
          </cell>
          <cell r="K265">
            <v>37</v>
          </cell>
        </row>
        <row r="266">
          <cell r="D266">
            <v>3069.7888528457684</v>
          </cell>
          <cell r="E266">
            <v>5365.4230822766149</v>
          </cell>
          <cell r="F266">
            <v>8808.8744264228844</v>
          </cell>
          <cell r="G266">
            <v>12252.325770569154</v>
          </cell>
          <cell r="H266">
            <v>13113.18860660572</v>
          </cell>
          <cell r="I266">
            <v>13974.051442642287</v>
          </cell>
          <cell r="J266">
            <v>14261.005721321144</v>
          </cell>
          <cell r="K266">
            <v>14547.96</v>
          </cell>
        </row>
        <row r="267">
          <cell r="D267">
            <v>361.21114715423181</v>
          </cell>
          <cell r="E267">
            <v>8412.0818757327525</v>
          </cell>
          <cell r="F267">
            <v>20488.387968600531</v>
          </cell>
          <cell r="G267">
            <v>32564.694061468312</v>
          </cell>
          <cell r="H267">
            <v>35583.770584685255</v>
          </cell>
          <cell r="I267">
            <v>38602.847107902198</v>
          </cell>
          <cell r="J267">
            <v>39609.205948974515</v>
          </cell>
          <cell r="K267">
            <v>40615.564790046832</v>
          </cell>
        </row>
        <row r="268">
          <cell r="D268">
            <v>204.10042999999999</v>
          </cell>
          <cell r="E268">
            <v>163.28034399999999</v>
          </cell>
          <cell r="F268">
            <v>102.05021499999999</v>
          </cell>
          <cell r="G268">
            <v>40.820085999999975</v>
          </cell>
          <cell r="H268">
            <v>25.512553749999995</v>
          </cell>
          <cell r="I268">
            <v>10.205021500000015</v>
          </cell>
          <cell r="J268">
            <v>5.1025107500000075</v>
          </cell>
          <cell r="K268">
            <v>0</v>
          </cell>
        </row>
        <row r="269">
          <cell r="D269">
            <v>1138.11103</v>
          </cell>
          <cell r="E269">
            <v>910.48882400000002</v>
          </cell>
          <cell r="F269">
            <v>569.05551500000001</v>
          </cell>
          <cell r="G269">
            <v>227.62220600000001</v>
          </cell>
          <cell r="H269">
            <v>142.26387875</v>
          </cell>
          <cell r="I269">
            <v>56.905551500000001</v>
          </cell>
          <cell r="J269">
            <v>28.452775750000001</v>
          </cell>
          <cell r="K269">
            <v>0</v>
          </cell>
        </row>
        <row r="270">
          <cell r="D270">
            <v>85.448220000000006</v>
          </cell>
          <cell r="E270">
            <v>15630.68562726816</v>
          </cell>
          <cell r="F270">
            <v>38948.541738170396</v>
          </cell>
          <cell r="G270">
            <v>62266.397849072637</v>
          </cell>
          <cell r="H270">
            <v>68095.861876798197</v>
          </cell>
          <cell r="I270">
            <v>73925.32590452375</v>
          </cell>
          <cell r="J270">
            <v>75868.480580432282</v>
          </cell>
          <cell r="K270">
            <v>77811.6352563408</v>
          </cell>
        </row>
        <row r="271">
          <cell r="D271">
            <v>1152.9317799999999</v>
          </cell>
          <cell r="E271">
            <v>2277.5089683653177</v>
          </cell>
          <cell r="F271">
            <v>3964.374750913295</v>
          </cell>
          <cell r="G271">
            <v>5651.2405334612722</v>
          </cell>
          <cell r="H271">
            <v>6072.9569790982659</v>
          </cell>
          <cell r="I271">
            <v>6494.6734247352606</v>
          </cell>
          <cell r="J271">
            <v>6635.2455732809249</v>
          </cell>
          <cell r="K271">
            <v>6775.8177218265901</v>
          </cell>
        </row>
        <row r="272"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D273">
            <v>0</v>
          </cell>
          <cell r="E273">
            <v>2.378180139200039</v>
          </cell>
          <cell r="F273">
            <v>5.9454503480000973</v>
          </cell>
          <cell r="G273">
            <v>9.512720556800156</v>
          </cell>
          <cell r="H273">
            <v>10.404538109000171</v>
          </cell>
          <cell r="I273">
            <v>11.296355661200185</v>
          </cell>
          <cell r="J273">
            <v>11.59362817860019</v>
          </cell>
          <cell r="K273">
            <v>11.890900696000195</v>
          </cell>
        </row>
        <row r="274"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D275">
            <v>28543.311000000002</v>
          </cell>
          <cell r="E275">
            <v>22834.648800000003</v>
          </cell>
          <cell r="F275">
            <v>14271.655500000001</v>
          </cell>
          <cell r="G275">
            <v>5708.6621999999988</v>
          </cell>
          <cell r="H275">
            <v>3567.9138750000002</v>
          </cell>
          <cell r="I275">
            <v>1427.1655500000015</v>
          </cell>
          <cell r="J275">
            <v>713.58277500000077</v>
          </cell>
          <cell r="K275">
            <v>0</v>
          </cell>
        </row>
        <row r="276">
          <cell r="D276">
            <v>1659.44173</v>
          </cell>
          <cell r="E276">
            <v>1327.5533840000001</v>
          </cell>
          <cell r="F276">
            <v>829.720865</v>
          </cell>
          <cell r="G276">
            <v>331.88834599999996</v>
          </cell>
          <cell r="H276">
            <v>207.43021625000006</v>
          </cell>
          <cell r="I276">
            <v>82.97208650000016</v>
          </cell>
          <cell r="J276">
            <v>41.48604325000008</v>
          </cell>
          <cell r="K276">
            <v>0</v>
          </cell>
        </row>
        <row r="277"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D278">
            <v>949</v>
          </cell>
          <cell r="E278">
            <v>873.4</v>
          </cell>
          <cell r="F278">
            <v>760</v>
          </cell>
          <cell r="G278">
            <v>646.59999999999991</v>
          </cell>
          <cell r="H278">
            <v>618.25</v>
          </cell>
          <cell r="I278">
            <v>589.90000000000009</v>
          </cell>
          <cell r="J278">
            <v>580.45000000000005</v>
          </cell>
          <cell r="K278">
            <v>571</v>
          </cell>
        </row>
        <row r="279">
          <cell r="D279">
            <v>5100</v>
          </cell>
          <cell r="E279">
            <v>18209.349989369017</v>
          </cell>
          <cell r="F279">
            <v>37873.374973422535</v>
          </cell>
          <cell r="G279">
            <v>57537.39995747606</v>
          </cell>
          <cell r="H279">
            <v>62453.406203489445</v>
          </cell>
          <cell r="I279">
            <v>67369.412449502823</v>
          </cell>
          <cell r="J279">
            <v>69008.081198173953</v>
          </cell>
          <cell r="K279">
            <v>70646.74994684507</v>
          </cell>
        </row>
        <row r="280">
          <cell r="D280">
            <v>0</v>
          </cell>
          <cell r="E280">
            <v>2900.5125588282644</v>
          </cell>
          <cell r="F280">
            <v>7251.2813970706611</v>
          </cell>
          <cell r="G280">
            <v>11602.050235313058</v>
          </cell>
          <cell r="H280">
            <v>12689.742444873656</v>
          </cell>
          <cell r="I280">
            <v>13777.434654434255</v>
          </cell>
          <cell r="J280">
            <v>14139.998724287789</v>
          </cell>
          <cell r="K280">
            <v>14502.562794141322</v>
          </cell>
        </row>
        <row r="281">
          <cell r="D281">
            <v>398.42050000000006</v>
          </cell>
          <cell r="E281">
            <v>318.73640000000006</v>
          </cell>
          <cell r="F281">
            <v>199.21025000000003</v>
          </cell>
          <cell r="G281">
            <v>79.684100000000001</v>
          </cell>
          <cell r="H281">
            <v>49.802562500000022</v>
          </cell>
          <cell r="I281">
            <v>19.921025000000043</v>
          </cell>
          <cell r="J281">
            <v>9.9605125000000214</v>
          </cell>
          <cell r="K281">
            <v>0</v>
          </cell>
        </row>
        <row r="282">
          <cell r="D282">
            <v>1574.4969999999998</v>
          </cell>
          <cell r="E282">
            <v>1259.5975999999998</v>
          </cell>
          <cell r="F282">
            <v>787.24849999999992</v>
          </cell>
          <cell r="G282">
            <v>314.89939999999979</v>
          </cell>
          <cell r="H282">
            <v>196.81212499999992</v>
          </cell>
          <cell r="I282">
            <v>78.72485000000006</v>
          </cell>
          <cell r="J282">
            <v>39.36242500000003</v>
          </cell>
          <cell r="K282">
            <v>0</v>
          </cell>
        </row>
        <row r="283">
          <cell r="D283">
            <v>11.793750057990108</v>
          </cell>
          <cell r="E283">
            <v>4459.4563688526105</v>
          </cell>
          <cell r="F283">
            <v>11130.950297044541</v>
          </cell>
          <cell r="G283">
            <v>17802.444225236472</v>
          </cell>
          <cell r="H283">
            <v>19470.317707284456</v>
          </cell>
          <cell r="I283">
            <v>21138.191189332436</v>
          </cell>
          <cell r="J283">
            <v>21694.149016681764</v>
          </cell>
          <cell r="K283">
            <v>22250.106844031092</v>
          </cell>
        </row>
        <row r="284">
          <cell r="D284">
            <v>23.20624994200989</v>
          </cell>
          <cell r="E284">
            <v>15563.2420609933</v>
          </cell>
          <cell r="F284">
            <v>38873.295777570238</v>
          </cell>
          <cell r="G284">
            <v>62183.349494147173</v>
          </cell>
          <cell r="H284">
            <v>68010.862923291395</v>
          </cell>
          <cell r="I284">
            <v>73838.376352435633</v>
          </cell>
          <cell r="J284">
            <v>75780.880828817055</v>
          </cell>
          <cell r="K284">
            <v>77723.385305198462</v>
          </cell>
        </row>
        <row r="285"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</row>
        <row r="286">
          <cell r="D286">
            <v>0</v>
          </cell>
          <cell r="E286">
            <v>2.3403145645104391</v>
          </cell>
          <cell r="F286">
            <v>5.850786411276097</v>
          </cell>
          <cell r="G286">
            <v>9.3612582580417563</v>
          </cell>
          <cell r="H286">
            <v>10.23887621973317</v>
          </cell>
          <cell r="I286">
            <v>11.116494181424583</v>
          </cell>
          <cell r="J286">
            <v>11.40903350198839</v>
          </cell>
          <cell r="K286">
            <v>11.701572822552194</v>
          </cell>
        </row>
        <row r="287">
          <cell r="D287">
            <v>0</v>
          </cell>
          <cell r="E287">
            <v>22</v>
          </cell>
          <cell r="F287">
            <v>55</v>
          </cell>
          <cell r="G287">
            <v>88</v>
          </cell>
          <cell r="H287">
            <v>96.25</v>
          </cell>
          <cell r="I287">
            <v>104.5</v>
          </cell>
          <cell r="J287">
            <v>107.25</v>
          </cell>
          <cell r="K287">
            <v>110</v>
          </cell>
        </row>
        <row r="288">
          <cell r="D288">
            <v>1727.76</v>
          </cell>
          <cell r="E288">
            <v>1382.2080000000001</v>
          </cell>
          <cell r="F288">
            <v>863.88</v>
          </cell>
          <cell r="G288">
            <v>345.55199999999991</v>
          </cell>
          <cell r="H288">
            <v>215.97000000000003</v>
          </cell>
          <cell r="I288">
            <v>86.388000000000147</v>
          </cell>
          <cell r="J288">
            <v>43.194000000000074</v>
          </cell>
          <cell r="K288">
            <v>0</v>
          </cell>
        </row>
        <row r="289">
          <cell r="D289">
            <v>5061.6811700000007</v>
          </cell>
          <cell r="E289">
            <v>4049.3449360000004</v>
          </cell>
          <cell r="F289">
            <v>2530.8405850000004</v>
          </cell>
          <cell r="G289">
            <v>1012.3362339999999</v>
          </cell>
          <cell r="H289">
            <v>632.71014625000021</v>
          </cell>
          <cell r="I289">
            <v>253.08405850000054</v>
          </cell>
          <cell r="J289">
            <v>126.54202925000027</v>
          </cell>
          <cell r="K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</row>
        <row r="291">
          <cell r="D291">
            <v>7065</v>
          </cell>
          <cell r="E291">
            <v>6598</v>
          </cell>
          <cell r="F291">
            <v>5897.5</v>
          </cell>
          <cell r="G291">
            <v>5197</v>
          </cell>
          <cell r="H291">
            <v>5021.875</v>
          </cell>
          <cell r="I291">
            <v>4846.75</v>
          </cell>
          <cell r="J291">
            <v>4788.375</v>
          </cell>
          <cell r="K291">
            <v>4730</v>
          </cell>
        </row>
        <row r="292">
          <cell r="D292">
            <v>5076.9424076706591</v>
          </cell>
          <cell r="E292">
            <v>7451.9977532958001</v>
          </cell>
          <cell r="F292">
            <v>11014.580771733512</v>
          </cell>
          <cell r="G292">
            <v>14577.163790171224</v>
          </cell>
          <cell r="H292">
            <v>15467.80954478065</v>
          </cell>
          <cell r="I292">
            <v>16358.455299390076</v>
          </cell>
          <cell r="J292">
            <v>16655.33721759322</v>
          </cell>
          <cell r="K292">
            <v>16952.219135796364</v>
          </cell>
        </row>
        <row r="293">
          <cell r="D293">
            <v>2.0575923293411695</v>
          </cell>
          <cell r="E293">
            <v>590.74685817162504</v>
          </cell>
          <cell r="F293">
            <v>1473.7807569350507</v>
          </cell>
          <cell r="G293">
            <v>2356.8146556984766</v>
          </cell>
          <cell r="H293">
            <v>2577.5731303893331</v>
          </cell>
          <cell r="I293">
            <v>2798.3316050801895</v>
          </cell>
          <cell r="J293">
            <v>2871.917763310475</v>
          </cell>
          <cell r="K293">
            <v>2945.5039215407605</v>
          </cell>
        </row>
        <row r="294">
          <cell r="D294">
            <v>1144.2179300000003</v>
          </cell>
          <cell r="E294">
            <v>915.37434400000018</v>
          </cell>
          <cell r="F294">
            <v>572.10896500000013</v>
          </cell>
          <cell r="G294">
            <v>228.84358599999996</v>
          </cell>
          <cell r="H294">
            <v>143.02724124999997</v>
          </cell>
          <cell r="I294">
            <v>57.21089649999999</v>
          </cell>
          <cell r="J294">
            <v>28.605448249999995</v>
          </cell>
          <cell r="K294">
            <v>0</v>
          </cell>
        </row>
        <row r="295">
          <cell r="D295">
            <v>521.29667000000006</v>
          </cell>
          <cell r="E295">
            <v>417.03733600000004</v>
          </cell>
          <cell r="F295">
            <v>260.64833500000003</v>
          </cell>
          <cell r="G295">
            <v>104.25933399999997</v>
          </cell>
          <cell r="H295">
            <v>65.162083749999994</v>
          </cell>
          <cell r="I295">
            <v>26.06483350000002</v>
          </cell>
          <cell r="J295">
            <v>13.03241675000001</v>
          </cell>
          <cell r="K295">
            <v>0</v>
          </cell>
        </row>
        <row r="296">
          <cell r="D296">
            <v>278.20485615212527</v>
          </cell>
          <cell r="E296">
            <v>1204.6593220753637</v>
          </cell>
          <cell r="F296">
            <v>2594.3410209602207</v>
          </cell>
          <cell r="G296">
            <v>3984.0227198450784</v>
          </cell>
          <cell r="H296">
            <v>4331.4431445662922</v>
          </cell>
          <cell r="I296">
            <v>4678.8635692875068</v>
          </cell>
          <cell r="J296">
            <v>4794.6703775279111</v>
          </cell>
          <cell r="K296">
            <v>4910.4771857683163</v>
          </cell>
        </row>
        <row r="297">
          <cell r="D297">
            <v>188.30514384787472</v>
          </cell>
          <cell r="E297">
            <v>3190.0076897259428</v>
          </cell>
          <cell r="F297">
            <v>7692.5615085430454</v>
          </cell>
          <cell r="G297">
            <v>12195.115327360147</v>
          </cell>
          <cell r="H297">
            <v>13320.753782064421</v>
          </cell>
          <cell r="I297">
            <v>14446.392236768697</v>
          </cell>
          <cell r="J297">
            <v>14821.605055003456</v>
          </cell>
          <cell r="K297">
            <v>15196.817873238215</v>
          </cell>
        </row>
        <row r="298">
          <cell r="D298">
            <v>0</v>
          </cell>
          <cell r="E298">
            <v>216.22488819385003</v>
          </cell>
          <cell r="F298">
            <v>540.56222048462507</v>
          </cell>
          <cell r="G298">
            <v>864.89955277540014</v>
          </cell>
          <cell r="H298">
            <v>945.98388584809391</v>
          </cell>
          <cell r="I298">
            <v>1027.0682189207876</v>
          </cell>
          <cell r="J298">
            <v>1054.0963299450189</v>
          </cell>
          <cell r="K298">
            <v>1081.1244409692501</v>
          </cell>
        </row>
        <row r="299">
          <cell r="D299">
            <v>0</v>
          </cell>
          <cell r="E299">
            <v>190.77914519141606</v>
          </cell>
          <cell r="F299">
            <v>476.94786297854012</v>
          </cell>
          <cell r="G299">
            <v>763.11658076566425</v>
          </cell>
          <cell r="H299">
            <v>834.65876021244526</v>
          </cell>
          <cell r="I299">
            <v>906.20093965922615</v>
          </cell>
          <cell r="J299">
            <v>930.04833280815319</v>
          </cell>
          <cell r="K299">
            <v>953.89572595708023</v>
          </cell>
        </row>
        <row r="300">
          <cell r="D300">
            <v>28.999999999999996</v>
          </cell>
          <cell r="E300">
            <v>43.199999999999996</v>
          </cell>
          <cell r="F300">
            <v>64.5</v>
          </cell>
          <cell r="G300">
            <v>85.8</v>
          </cell>
          <cell r="H300">
            <v>91.125</v>
          </cell>
          <cell r="I300">
            <v>96.45</v>
          </cell>
          <cell r="J300">
            <v>98.224999999999994</v>
          </cell>
          <cell r="K300">
            <v>100</v>
          </cell>
        </row>
        <row r="301">
          <cell r="D301">
            <v>6441.34</v>
          </cell>
          <cell r="E301">
            <v>5153.0720000000001</v>
          </cell>
          <cell r="F301">
            <v>3220.67</v>
          </cell>
          <cell r="G301">
            <v>1288.268</v>
          </cell>
          <cell r="H301">
            <v>805.16750000000002</v>
          </cell>
          <cell r="I301">
            <v>322.06700000000001</v>
          </cell>
          <cell r="J301">
            <v>161.0335</v>
          </cell>
          <cell r="K301">
            <v>0</v>
          </cell>
        </row>
        <row r="302">
          <cell r="D302">
            <v>4172.5733500000006</v>
          </cell>
          <cell r="E302">
            <v>3338.0586800000005</v>
          </cell>
          <cell r="F302">
            <v>2086.2866750000003</v>
          </cell>
          <cell r="G302">
            <v>834.51467000000002</v>
          </cell>
          <cell r="H302">
            <v>521.57166875000007</v>
          </cell>
          <cell r="I302">
            <v>208.62866750000012</v>
          </cell>
          <cell r="J302">
            <v>104.31433375000006</v>
          </cell>
          <cell r="K302">
            <v>0</v>
          </cell>
        </row>
        <row r="303">
          <cell r="D303">
            <v>1414</v>
          </cell>
          <cell r="E303">
            <v>1131.2</v>
          </cell>
          <cell r="F303">
            <v>707</v>
          </cell>
          <cell r="G303">
            <v>282.79999999999995</v>
          </cell>
          <cell r="H303">
            <v>176.75</v>
          </cell>
          <cell r="I303">
            <v>70.700000000000045</v>
          </cell>
          <cell r="J303">
            <v>35.350000000000023</v>
          </cell>
          <cell r="K303">
            <v>0</v>
          </cell>
        </row>
        <row r="304">
          <cell r="D304">
            <v>6644.9630638483322</v>
          </cell>
          <cell r="E304">
            <v>6640.970451078666</v>
          </cell>
          <cell r="F304">
            <v>6634.9815319241661</v>
          </cell>
          <cell r="G304">
            <v>6628.9926127696663</v>
          </cell>
          <cell r="H304">
            <v>6627.495382981042</v>
          </cell>
          <cell r="I304">
            <v>6625.9981531924168</v>
          </cell>
          <cell r="J304">
            <v>6625.4990765962084</v>
          </cell>
          <cell r="K304">
            <v>6625</v>
          </cell>
        </row>
        <row r="305">
          <cell r="D305">
            <v>2975.8999999999992</v>
          </cell>
          <cell r="E305">
            <v>7562.4886555050598</v>
          </cell>
          <cell r="F305">
            <v>14442.371638762652</v>
          </cell>
          <cell r="G305">
            <v>21322.254622020242</v>
          </cell>
          <cell r="H305">
            <v>23042.225367834639</v>
          </cell>
          <cell r="I305">
            <v>24762.196113649035</v>
          </cell>
          <cell r="J305">
            <v>25335.519695587169</v>
          </cell>
          <cell r="K305">
            <v>25908.843277525302</v>
          </cell>
        </row>
        <row r="306">
          <cell r="D306">
            <v>0</v>
          </cell>
          <cell r="E306">
            <v>1173.5975631646568</v>
          </cell>
          <cell r="F306">
            <v>2933.9939079116421</v>
          </cell>
          <cell r="G306">
            <v>4694.3902526586271</v>
          </cell>
          <cell r="H306">
            <v>5134.4893388453729</v>
          </cell>
          <cell r="I306">
            <v>5574.5884250321196</v>
          </cell>
          <cell r="J306">
            <v>5721.2881204277019</v>
          </cell>
          <cell r="K306">
            <v>5867.9878158232841</v>
          </cell>
        </row>
        <row r="307">
          <cell r="D307">
            <v>1359.9014</v>
          </cell>
          <cell r="E307">
            <v>1087.92112</v>
          </cell>
          <cell r="F307">
            <v>679.95069999999998</v>
          </cell>
          <cell r="G307">
            <v>271.98027999999999</v>
          </cell>
          <cell r="H307">
            <v>169.98767500000008</v>
          </cell>
          <cell r="I307">
            <v>67.995070000000169</v>
          </cell>
          <cell r="J307">
            <v>33.997535000000084</v>
          </cell>
          <cell r="K307">
            <v>0</v>
          </cell>
        </row>
        <row r="308">
          <cell r="D308">
            <v>95.899979999999999</v>
          </cell>
          <cell r="E308">
            <v>76.719983999999997</v>
          </cell>
          <cell r="F308">
            <v>47.94999</v>
          </cell>
          <cell r="G308">
            <v>19.179996000000003</v>
          </cell>
          <cell r="H308">
            <v>11.987497500000003</v>
          </cell>
          <cell r="I308">
            <v>4.7949990000000042</v>
          </cell>
          <cell r="J308">
            <v>2.3974995000000021</v>
          </cell>
          <cell r="K308">
            <v>0</v>
          </cell>
        </row>
        <row r="309">
          <cell r="D309">
            <v>1791.7090000000001</v>
          </cell>
          <cell r="E309">
            <v>3313.0466101616339</v>
          </cell>
          <cell r="F309">
            <v>5595.053025404085</v>
          </cell>
          <cell r="G309">
            <v>7877.0594406465361</v>
          </cell>
          <cell r="H309">
            <v>8447.5610444571485</v>
          </cell>
          <cell r="I309">
            <v>9018.0626482677617</v>
          </cell>
          <cell r="J309">
            <v>9208.2298495379655</v>
          </cell>
          <cell r="K309">
            <v>9398.3970508081693</v>
          </cell>
        </row>
        <row r="310">
          <cell r="D310">
            <v>0</v>
          </cell>
          <cell r="E310">
            <v>3913.5817810586677</v>
          </cell>
          <cell r="F310">
            <v>9783.9544526466689</v>
          </cell>
          <cell r="G310">
            <v>15654.327124234671</v>
          </cell>
          <cell r="H310">
            <v>17121.920292131668</v>
          </cell>
          <cell r="I310">
            <v>18589.513460028669</v>
          </cell>
          <cell r="J310">
            <v>19078.711182661005</v>
          </cell>
          <cell r="K310">
            <v>19567.908905293338</v>
          </cell>
        </row>
        <row r="311">
          <cell r="D311">
            <v>0</v>
          </cell>
          <cell r="E311">
            <v>2.0000000000000004E-2</v>
          </cell>
          <cell r="F311">
            <v>0.05</v>
          </cell>
          <cell r="G311">
            <v>8.0000000000000016E-2</v>
          </cell>
          <cell r="H311">
            <v>8.7500000000000008E-2</v>
          </cell>
          <cell r="I311">
            <v>9.5000000000000001E-2</v>
          </cell>
          <cell r="J311">
            <v>9.7500000000000003E-2</v>
          </cell>
          <cell r="K311">
            <v>0.1</v>
          </cell>
        </row>
        <row r="312">
          <cell r="D312">
            <v>0</v>
          </cell>
          <cell r="E312">
            <v>1.5133822377436499</v>
          </cell>
          <cell r="F312">
            <v>3.7834555943591246</v>
          </cell>
          <cell r="G312">
            <v>6.0535289509745995</v>
          </cell>
          <cell r="H312">
            <v>6.6210472901284678</v>
          </cell>
          <cell r="I312">
            <v>7.1885656292823361</v>
          </cell>
          <cell r="J312">
            <v>7.3777384090002922</v>
          </cell>
          <cell r="K312">
            <v>7.5669111887182492</v>
          </cell>
        </row>
        <row r="313">
          <cell r="D313">
            <v>0</v>
          </cell>
          <cell r="E313">
            <v>20</v>
          </cell>
          <cell r="F313">
            <v>50</v>
          </cell>
          <cell r="G313">
            <v>80</v>
          </cell>
          <cell r="H313">
            <v>87.5</v>
          </cell>
          <cell r="I313">
            <v>95</v>
          </cell>
          <cell r="J313">
            <v>97.5</v>
          </cell>
          <cell r="K313">
            <v>100</v>
          </cell>
        </row>
        <row r="314">
          <cell r="D314">
            <v>355.67500000000001</v>
          </cell>
          <cell r="E314">
            <v>284.54000000000002</v>
          </cell>
          <cell r="F314">
            <v>177.83750000000001</v>
          </cell>
          <cell r="G314">
            <v>71.134999999999991</v>
          </cell>
          <cell r="H314">
            <v>44.459374999999994</v>
          </cell>
          <cell r="I314">
            <v>17.783749999999998</v>
          </cell>
          <cell r="J314">
            <v>8.8918749999999989</v>
          </cell>
          <cell r="K314">
            <v>0</v>
          </cell>
        </row>
        <row r="315">
          <cell r="D315">
            <v>1168.3065500000002</v>
          </cell>
          <cell r="E315">
            <v>934.64524000000017</v>
          </cell>
          <cell r="F315">
            <v>584.15327500000012</v>
          </cell>
          <cell r="G315">
            <v>233.66130999999996</v>
          </cell>
          <cell r="H315">
            <v>146.03831875000003</v>
          </cell>
          <cell r="I315">
            <v>58.415327500000103</v>
          </cell>
          <cell r="J315">
            <v>29.207663750000052</v>
          </cell>
          <cell r="K315">
            <v>0</v>
          </cell>
        </row>
        <row r="316">
          <cell r="D316">
            <v>9531.8399999999983</v>
          </cell>
          <cell r="E316">
            <v>7625.4719999999988</v>
          </cell>
          <cell r="F316">
            <v>4765.9199999999992</v>
          </cell>
          <cell r="G316">
            <v>1906.3679999999995</v>
          </cell>
          <cell r="H316">
            <v>1191.48</v>
          </cell>
          <cell r="I316">
            <v>476.59200000000055</v>
          </cell>
          <cell r="J316">
            <v>238.29600000000028</v>
          </cell>
          <cell r="K316">
            <v>0</v>
          </cell>
        </row>
        <row r="317">
          <cell r="D317">
            <v>16395</v>
          </cell>
          <cell r="E317">
            <v>16389.400000000001</v>
          </cell>
          <cell r="F317">
            <v>16381</v>
          </cell>
          <cell r="G317">
            <v>16372.6</v>
          </cell>
          <cell r="H317">
            <v>16370.5</v>
          </cell>
          <cell r="I317">
            <v>16368.4</v>
          </cell>
          <cell r="J317">
            <v>16367.7</v>
          </cell>
          <cell r="K317">
            <v>16367</v>
          </cell>
        </row>
        <row r="318">
          <cell r="D318">
            <v>5804.3952630498943</v>
          </cell>
          <cell r="E318">
            <v>13705.228250659013</v>
          </cell>
          <cell r="F318">
            <v>25556.47773207269</v>
          </cell>
          <cell r="G318">
            <v>37407.727213486374</v>
          </cell>
          <cell r="H318">
            <v>40370.539583839796</v>
          </cell>
          <cell r="I318">
            <v>43333.351954193211</v>
          </cell>
          <cell r="J318">
            <v>44320.956077644354</v>
          </cell>
          <cell r="K318">
            <v>45308.56020109549</v>
          </cell>
        </row>
        <row r="319">
          <cell r="D319">
            <v>220.53802908127497</v>
          </cell>
          <cell r="E319">
            <v>2668.0386565181825</v>
          </cell>
          <cell r="F319">
            <v>6339.2895976735435</v>
          </cell>
          <cell r="G319">
            <v>10010.540538828905</v>
          </cell>
          <cell r="H319">
            <v>10928.353274117746</v>
          </cell>
          <cell r="I319">
            <v>11846.166009406586</v>
          </cell>
          <cell r="J319">
            <v>12152.1035878362</v>
          </cell>
          <cell r="K319">
            <v>12458.041166265813</v>
          </cell>
        </row>
        <row r="320">
          <cell r="D320">
            <v>2958.0640399999997</v>
          </cell>
          <cell r="E320">
            <v>2366.4512319999999</v>
          </cell>
          <cell r="F320">
            <v>1479.0320199999999</v>
          </cell>
          <cell r="G320">
            <v>591.61280799999986</v>
          </cell>
          <cell r="H320">
            <v>369.75800499999991</v>
          </cell>
          <cell r="I320">
            <v>147.90320199999996</v>
          </cell>
          <cell r="J320">
            <v>73.951600999999982</v>
          </cell>
          <cell r="K320">
            <v>0</v>
          </cell>
        </row>
        <row r="321">
          <cell r="D321">
            <v>3161.1063900000004</v>
          </cell>
          <cell r="E321">
            <v>2528.8851120000004</v>
          </cell>
          <cell r="F321">
            <v>1580.5531950000002</v>
          </cell>
          <cell r="G321">
            <v>632.22127799999998</v>
          </cell>
          <cell r="H321">
            <v>395.1382987500001</v>
          </cell>
          <cell r="I321">
            <v>158.05531950000022</v>
          </cell>
          <cell r="J321">
            <v>79.027659750000112</v>
          </cell>
          <cell r="K321">
            <v>0</v>
          </cell>
        </row>
        <row r="322">
          <cell r="D322">
            <v>2.6557377049180326</v>
          </cell>
          <cell r="E322">
            <v>4638.0006673036596</v>
          </cell>
          <cell r="F322">
            <v>11591.01806170177</v>
          </cell>
          <cell r="G322">
            <v>18544.035456099882</v>
          </cell>
          <cell r="H322">
            <v>20282.289804699409</v>
          </cell>
          <cell r="I322">
            <v>22020.544153298935</v>
          </cell>
          <cell r="J322">
            <v>22599.962269498777</v>
          </cell>
          <cell r="K322">
            <v>23179.380385698623</v>
          </cell>
        </row>
        <row r="323">
          <cell r="D323">
            <v>78.344262295081975</v>
          </cell>
          <cell r="E323">
            <v>1978.160816467574</v>
          </cell>
          <cell r="F323">
            <v>4827.8856477263116</v>
          </cell>
          <cell r="G323">
            <v>7677.6104789850497</v>
          </cell>
          <cell r="H323">
            <v>8390.0416867997337</v>
          </cell>
          <cell r="I323">
            <v>9102.4728946144187</v>
          </cell>
          <cell r="J323">
            <v>9339.9499638859816</v>
          </cell>
          <cell r="K323">
            <v>9577.4270331575426</v>
          </cell>
        </row>
        <row r="324"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D325">
            <v>0</v>
          </cell>
          <cell r="E325">
            <v>20</v>
          </cell>
          <cell r="F325">
            <v>50</v>
          </cell>
          <cell r="G325">
            <v>80</v>
          </cell>
          <cell r="H325">
            <v>87.5</v>
          </cell>
          <cell r="I325">
            <v>95</v>
          </cell>
          <cell r="J325">
            <v>97.5</v>
          </cell>
          <cell r="K325">
            <v>100</v>
          </cell>
        </row>
        <row r="326"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</row>
        <row r="327">
          <cell r="D327">
            <v>792.03</v>
          </cell>
          <cell r="E327">
            <v>633.62400000000002</v>
          </cell>
          <cell r="F327">
            <v>396.01499999999999</v>
          </cell>
          <cell r="G327">
            <v>158.40599999999995</v>
          </cell>
          <cell r="H327">
            <v>99.003749999999968</v>
          </cell>
          <cell r="I327">
            <v>39.601499999999987</v>
          </cell>
          <cell r="J327">
            <v>19.800749999999994</v>
          </cell>
          <cell r="K327">
            <v>0</v>
          </cell>
        </row>
        <row r="328">
          <cell r="D328">
            <v>469.91209999999995</v>
          </cell>
          <cell r="E328">
            <v>375.92967999999996</v>
          </cell>
          <cell r="F328">
            <v>234.95604999999998</v>
          </cell>
          <cell r="G328">
            <v>93.982419999999991</v>
          </cell>
          <cell r="H328">
            <v>58.739012500000001</v>
          </cell>
          <cell r="I328">
            <v>23.495605000000012</v>
          </cell>
          <cell r="J328">
            <v>11.747802500000006</v>
          </cell>
          <cell r="K328">
            <v>0</v>
          </cell>
        </row>
        <row r="329">
          <cell r="D329">
            <v>700.00000000000011</v>
          </cell>
          <cell r="E329">
            <v>560.00000000000011</v>
          </cell>
          <cell r="F329">
            <v>350.00000000000006</v>
          </cell>
          <cell r="G329">
            <v>140</v>
          </cell>
          <cell r="H329">
            <v>87.5</v>
          </cell>
          <cell r="I329">
            <v>35</v>
          </cell>
          <cell r="J329">
            <v>17.5</v>
          </cell>
          <cell r="K329">
            <v>0</v>
          </cell>
        </row>
        <row r="330">
          <cell r="D330">
            <v>1119</v>
          </cell>
          <cell r="E330">
            <v>1155</v>
          </cell>
          <cell r="F330">
            <v>1209</v>
          </cell>
          <cell r="G330">
            <v>1263</v>
          </cell>
          <cell r="H330">
            <v>1276.5</v>
          </cell>
          <cell r="I330">
            <v>1290</v>
          </cell>
          <cell r="J330">
            <v>1294.5</v>
          </cell>
          <cell r="K330">
            <v>1299</v>
          </cell>
        </row>
        <row r="331">
          <cell r="D331">
            <v>3.7</v>
          </cell>
          <cell r="E331">
            <v>1089.1736313366373</v>
          </cell>
          <cell r="F331">
            <v>2717.3840783415931</v>
          </cell>
          <cell r="G331">
            <v>4345.5945253465488</v>
          </cell>
          <cell r="H331">
            <v>4752.6471370977879</v>
          </cell>
          <cell r="I331">
            <v>5159.6997488490269</v>
          </cell>
          <cell r="J331">
            <v>5295.3839527661066</v>
          </cell>
          <cell r="K331">
            <v>5431.0681566831863</v>
          </cell>
        </row>
        <row r="332">
          <cell r="D332">
            <v>0</v>
          </cell>
          <cell r="E332">
            <v>207.43145743145743</v>
          </cell>
          <cell r="F332">
            <v>518.57864357864355</v>
          </cell>
          <cell r="G332">
            <v>829.72582972582973</v>
          </cell>
          <cell r="H332">
            <v>907.51262626262621</v>
          </cell>
          <cell r="I332">
            <v>985.2994227994227</v>
          </cell>
          <cell r="J332">
            <v>1011.2283549783549</v>
          </cell>
          <cell r="K332">
            <v>1037.1572871572871</v>
          </cell>
        </row>
        <row r="333">
          <cell r="D333">
            <v>92.032499999999985</v>
          </cell>
          <cell r="E333">
            <v>73.625999999999991</v>
          </cell>
          <cell r="F333">
            <v>46.016249999999992</v>
          </cell>
          <cell r="G333">
            <v>18.406499999999994</v>
          </cell>
          <cell r="H333">
            <v>11.504062499999996</v>
          </cell>
          <cell r="I333">
            <v>4.6016249999999985</v>
          </cell>
          <cell r="J333">
            <v>2.3008124999999993</v>
          </cell>
          <cell r="K333">
            <v>0</v>
          </cell>
        </row>
        <row r="334">
          <cell r="D334">
            <v>51.075590000000005</v>
          </cell>
          <cell r="E334">
            <v>40.860472000000001</v>
          </cell>
          <cell r="F334">
            <v>25.537795000000003</v>
          </cell>
          <cell r="G334">
            <v>10.215117999999997</v>
          </cell>
          <cell r="H334">
            <v>6.3844487500000007</v>
          </cell>
          <cell r="I334">
            <v>2.5537795000000045</v>
          </cell>
          <cell r="J334">
            <v>1.2768897500000023</v>
          </cell>
          <cell r="K334">
            <v>0</v>
          </cell>
        </row>
        <row r="335">
          <cell r="D335">
            <v>0</v>
          </cell>
          <cell r="E335">
            <v>344.6256756001888</v>
          </cell>
          <cell r="F335">
            <v>861.56418900047197</v>
          </cell>
          <cell r="G335">
            <v>1378.5027024007552</v>
          </cell>
          <cell r="H335">
            <v>1507.737330750826</v>
          </cell>
          <cell r="I335">
            <v>1636.9719591008966</v>
          </cell>
          <cell r="J335">
            <v>1680.0501685509203</v>
          </cell>
          <cell r="K335">
            <v>1723.1283780009439</v>
          </cell>
        </row>
        <row r="336">
          <cell r="D336">
            <v>262</v>
          </cell>
          <cell r="E336">
            <v>1036.9415741161683</v>
          </cell>
          <cell r="F336">
            <v>2199.3539352904208</v>
          </cell>
          <cell r="G336">
            <v>3361.7662964646734</v>
          </cell>
          <cell r="H336">
            <v>3652.3693867582365</v>
          </cell>
          <cell r="I336">
            <v>3942.9724770517996</v>
          </cell>
          <cell r="J336">
            <v>4039.8401738163207</v>
          </cell>
          <cell r="K336">
            <v>4136.7078705808417</v>
          </cell>
        </row>
        <row r="337"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</row>
        <row r="338">
          <cell r="D338">
            <v>0</v>
          </cell>
          <cell r="E338">
            <v>0.53929027191209089</v>
          </cell>
          <cell r="F338">
            <v>1.3482256797802272</v>
          </cell>
          <cell r="G338">
            <v>2.1571610876483636</v>
          </cell>
          <cell r="H338">
            <v>2.3593949396153975</v>
          </cell>
          <cell r="I338">
            <v>2.5616287915824314</v>
          </cell>
          <cell r="J338">
            <v>2.6290400755714431</v>
          </cell>
          <cell r="K338">
            <v>2.6964513595604545</v>
          </cell>
        </row>
        <row r="339">
          <cell r="D339">
            <v>0</v>
          </cell>
          <cell r="E339">
            <v>20</v>
          </cell>
          <cell r="F339">
            <v>50</v>
          </cell>
          <cell r="G339">
            <v>80</v>
          </cell>
          <cell r="H339">
            <v>87.5</v>
          </cell>
          <cell r="I339">
            <v>95</v>
          </cell>
          <cell r="J339">
            <v>97.5</v>
          </cell>
          <cell r="K339">
            <v>100</v>
          </cell>
        </row>
        <row r="340">
          <cell r="D340">
            <v>1274.2630000000001</v>
          </cell>
          <cell r="E340">
            <v>1019.4104000000001</v>
          </cell>
          <cell r="F340">
            <v>637.13150000000007</v>
          </cell>
          <cell r="G340">
            <v>254.85259999999994</v>
          </cell>
          <cell r="H340">
            <v>159.28287499999999</v>
          </cell>
          <cell r="I340">
            <v>63.713150000000041</v>
          </cell>
          <cell r="J340">
            <v>31.856575000000021</v>
          </cell>
          <cell r="K340">
            <v>0</v>
          </cell>
        </row>
        <row r="341">
          <cell r="D341">
            <v>1738.1471500000002</v>
          </cell>
          <cell r="E341">
            <v>1390.5177200000003</v>
          </cell>
          <cell r="F341">
            <v>869.07357500000012</v>
          </cell>
          <cell r="G341">
            <v>347.62942999999996</v>
          </cell>
          <cell r="H341">
            <v>217.26839374999997</v>
          </cell>
          <cell r="I341">
            <v>86.907357499999989</v>
          </cell>
          <cell r="J341">
            <v>43.453678749999995</v>
          </cell>
          <cell r="K341">
            <v>0</v>
          </cell>
        </row>
        <row r="342">
          <cell r="D342">
            <v>1940</v>
          </cell>
          <cell r="E342">
            <v>1552</v>
          </cell>
          <cell r="F342">
            <v>970</v>
          </cell>
          <cell r="G342">
            <v>388</v>
          </cell>
          <cell r="H342">
            <v>242.5</v>
          </cell>
          <cell r="I342">
            <v>97</v>
          </cell>
          <cell r="J342">
            <v>48.5</v>
          </cell>
          <cell r="K342">
            <v>0</v>
          </cell>
        </row>
        <row r="343">
          <cell r="D343">
            <v>1607</v>
          </cell>
          <cell r="E343">
            <v>1606.8</v>
          </cell>
          <cell r="F343">
            <v>1606.5</v>
          </cell>
          <cell r="G343">
            <v>1606.2</v>
          </cell>
          <cell r="H343">
            <v>1606.125</v>
          </cell>
          <cell r="I343">
            <v>1606.05</v>
          </cell>
          <cell r="J343">
            <v>1606.0250000000001</v>
          </cell>
          <cell r="K343">
            <v>1606</v>
          </cell>
        </row>
        <row r="344">
          <cell r="D344">
            <v>5</v>
          </cell>
          <cell r="E344">
            <v>2165.6519412532848</v>
          </cell>
          <cell r="F344">
            <v>5406.6298531332122</v>
          </cell>
          <cell r="G344">
            <v>8647.6077650131392</v>
          </cell>
          <cell r="H344">
            <v>9457.852242983121</v>
          </cell>
          <cell r="I344">
            <v>10268.096720953103</v>
          </cell>
          <cell r="J344">
            <v>10538.178213609764</v>
          </cell>
          <cell r="K344">
            <v>10808.259706266424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D346">
            <v>84.1905</v>
          </cell>
          <cell r="E346">
            <v>67.352400000000003</v>
          </cell>
          <cell r="F346">
            <v>42.09525</v>
          </cell>
          <cell r="G346">
            <v>16.838099999999997</v>
          </cell>
          <cell r="H346">
            <v>10.523812499999998</v>
          </cell>
          <cell r="I346">
            <v>4.2095249999999993</v>
          </cell>
          <cell r="J346">
            <v>2.1047624999999996</v>
          </cell>
          <cell r="K346">
            <v>0</v>
          </cell>
        </row>
        <row r="347">
          <cell r="D347">
            <v>240.66912000000002</v>
          </cell>
          <cell r="E347">
            <v>192.53529600000002</v>
          </cell>
          <cell r="F347">
            <v>120.33456000000001</v>
          </cell>
          <cell r="G347">
            <v>48.133824000000004</v>
          </cell>
          <cell r="H347">
            <v>30.083640000000003</v>
          </cell>
          <cell r="I347">
            <v>12.033456000000001</v>
          </cell>
          <cell r="J347">
            <v>6.0167280000000005</v>
          </cell>
          <cell r="K347">
            <v>0</v>
          </cell>
        </row>
        <row r="348">
          <cell r="D348">
            <v>536.70031198385016</v>
          </cell>
          <cell r="E348">
            <v>2149.99030686382</v>
          </cell>
          <cell r="F348">
            <v>4569.9252991837748</v>
          </cell>
          <cell r="G348">
            <v>6989.86029150373</v>
          </cell>
          <cell r="H348">
            <v>7594.8440395837188</v>
          </cell>
          <cell r="I348">
            <v>8199.8277876637076</v>
          </cell>
          <cell r="J348">
            <v>8401.4890370237044</v>
          </cell>
          <cell r="K348">
            <v>8603.1502863836995</v>
          </cell>
        </row>
        <row r="349">
          <cell r="D349">
            <v>71.29968801614973</v>
          </cell>
          <cell r="E349">
            <v>1679.8298393756811</v>
          </cell>
          <cell r="F349">
            <v>4092.6250664149784</v>
          </cell>
          <cell r="G349">
            <v>6505.4202934542755</v>
          </cell>
          <cell r="H349">
            <v>7108.6191002140995</v>
          </cell>
          <cell r="I349">
            <v>7711.8179069739235</v>
          </cell>
          <cell r="J349">
            <v>7912.8841758938652</v>
          </cell>
          <cell r="K349">
            <v>8113.9504448138068</v>
          </cell>
        </row>
        <row r="350"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</row>
        <row r="351"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</row>
        <row r="352"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</row>
        <row r="353">
          <cell r="D353">
            <v>18734.876000000004</v>
          </cell>
          <cell r="E353">
            <v>14987.900800000003</v>
          </cell>
          <cell r="F353">
            <v>9367.4380000000019</v>
          </cell>
          <cell r="G353">
            <v>3746.9752000000008</v>
          </cell>
          <cell r="H353">
            <v>2341.8595000000005</v>
          </cell>
          <cell r="I353">
            <v>936.74380000000019</v>
          </cell>
          <cell r="J353">
            <v>468.3719000000001</v>
          </cell>
          <cell r="K353">
            <v>0</v>
          </cell>
        </row>
        <row r="354">
          <cell r="D354">
            <v>33953.492630000001</v>
          </cell>
          <cell r="E354">
            <v>27162.794104000001</v>
          </cell>
          <cell r="F354">
            <v>16976.746315</v>
          </cell>
          <cell r="G354">
            <v>6790.6985260000001</v>
          </cell>
          <cell r="H354">
            <v>4244.186578750001</v>
          </cell>
          <cell r="I354">
            <v>1697.6746315000019</v>
          </cell>
          <cell r="J354">
            <v>848.83731575000093</v>
          </cell>
          <cell r="K354">
            <v>0</v>
          </cell>
        </row>
        <row r="355">
          <cell r="D355">
            <v>9374</v>
          </cell>
          <cell r="E355">
            <v>7499.2</v>
          </cell>
          <cell r="F355">
            <v>4687</v>
          </cell>
          <cell r="G355">
            <v>1874.7999999999993</v>
          </cell>
          <cell r="H355">
            <v>1171.75</v>
          </cell>
          <cell r="I355">
            <v>468.70000000000073</v>
          </cell>
          <cell r="J355">
            <v>234.35000000000036</v>
          </cell>
          <cell r="K355">
            <v>0</v>
          </cell>
        </row>
        <row r="356">
          <cell r="D356">
            <v>1692.9999999999998</v>
          </cell>
          <cell r="E356">
            <v>1727.7999999999997</v>
          </cell>
          <cell r="F356">
            <v>1780</v>
          </cell>
          <cell r="G356">
            <v>1832.2</v>
          </cell>
          <cell r="H356">
            <v>1845.25</v>
          </cell>
          <cell r="I356">
            <v>1858.3</v>
          </cell>
          <cell r="J356">
            <v>1862.65</v>
          </cell>
          <cell r="K356">
            <v>1867</v>
          </cell>
        </row>
        <row r="357">
          <cell r="D357">
            <v>8759.4449141506066</v>
          </cell>
          <cell r="E357">
            <v>20077.303068262889</v>
          </cell>
          <cell r="F357">
            <v>37054.090299431315</v>
          </cell>
          <cell r="G357">
            <v>54030.877530599741</v>
          </cell>
          <cell r="H357">
            <v>58275.074338391845</v>
          </cell>
          <cell r="I357">
            <v>62519.271146183943</v>
          </cell>
          <cell r="J357">
            <v>63934.00341544798</v>
          </cell>
          <cell r="K357">
            <v>65348.735684712017</v>
          </cell>
        </row>
        <row r="358">
          <cell r="D358">
            <v>4843.0550858493934</v>
          </cell>
          <cell r="E358">
            <v>18119.561262492098</v>
          </cell>
          <cell r="F358">
            <v>38034.320527456155</v>
          </cell>
          <cell r="G358">
            <v>57949.079792420212</v>
          </cell>
          <cell r="H358">
            <v>62927.769608661227</v>
          </cell>
          <cell r="I358">
            <v>67906.459424902234</v>
          </cell>
          <cell r="J358">
            <v>69566.022696982574</v>
          </cell>
          <cell r="K358">
            <v>71225.585969062915</v>
          </cell>
        </row>
        <row r="359">
          <cell r="D359">
            <v>2227.2223200000003</v>
          </cell>
          <cell r="E359">
            <v>1781.7778560000002</v>
          </cell>
          <cell r="F359">
            <v>1113.6111600000002</v>
          </cell>
          <cell r="G359">
            <v>445.44446399999993</v>
          </cell>
          <cell r="H359">
            <v>278.40278999999998</v>
          </cell>
          <cell r="I359">
            <v>111.36111600000004</v>
          </cell>
          <cell r="J359">
            <v>55.680558000000019</v>
          </cell>
          <cell r="K359">
            <v>0</v>
          </cell>
        </row>
        <row r="360">
          <cell r="D360">
            <v>3633.9492999999993</v>
          </cell>
          <cell r="E360">
            <v>2907.1594399999994</v>
          </cell>
          <cell r="F360">
            <v>1816.9746499999997</v>
          </cell>
          <cell r="G360">
            <v>726.78985999999986</v>
          </cell>
          <cell r="H360">
            <v>454.24366250000003</v>
          </cell>
          <cell r="I360">
            <v>181.69746500000019</v>
          </cell>
          <cell r="J360">
            <v>90.848732500000096</v>
          </cell>
          <cell r="K360">
            <v>0</v>
          </cell>
        </row>
        <row r="361">
          <cell r="D361">
            <v>6099.2026980493511</v>
          </cell>
          <cell r="E361">
            <v>31627.220861208607</v>
          </cell>
          <cell r="F361">
            <v>69919.248105947481</v>
          </cell>
          <cell r="G361">
            <v>108211.27535068638</v>
          </cell>
          <cell r="H361">
            <v>117784.28216187109</v>
          </cell>
          <cell r="I361">
            <v>127357.28897305581</v>
          </cell>
          <cell r="J361">
            <v>130548.29124345072</v>
          </cell>
          <cell r="K361">
            <v>133739.29351384562</v>
          </cell>
        </row>
        <row r="362">
          <cell r="D362">
            <v>3621.7173019506481</v>
          </cell>
          <cell r="E362">
            <v>11887.695923319312</v>
          </cell>
          <cell r="F362">
            <v>24286.663855372306</v>
          </cell>
          <cell r="G362">
            <v>36685.6317874253</v>
          </cell>
          <cell r="H362">
            <v>39785.373770438549</v>
          </cell>
          <cell r="I362">
            <v>42885.115753451799</v>
          </cell>
          <cell r="J362">
            <v>43918.36308112288</v>
          </cell>
          <cell r="K362">
            <v>44951.61040879396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</row>
        <row r="364">
          <cell r="D364">
            <v>4</v>
          </cell>
          <cell r="E364">
            <v>2874.8028762246518</v>
          </cell>
          <cell r="F364">
            <v>7181.0071905616287</v>
          </cell>
          <cell r="G364">
            <v>11487.211504898607</v>
          </cell>
          <cell r="H364">
            <v>12563.76258348285</v>
          </cell>
          <cell r="I364">
            <v>13640.313662067094</v>
          </cell>
          <cell r="J364">
            <v>13999.164021595176</v>
          </cell>
          <cell r="K364">
            <v>14358.014381123257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</row>
      </sheetData>
      <sheetData sheetId="1">
        <row r="2">
          <cell r="D2">
            <v>4193.8964184914348</v>
          </cell>
          <cell r="E2">
            <v>3355.1171347931477</v>
          </cell>
          <cell r="F2">
            <v>2096.9482092457174</v>
          </cell>
          <cell r="G2">
            <v>838.77928369828669</v>
          </cell>
          <cell r="H2">
            <v>524.23705231142935</v>
          </cell>
          <cell r="I2">
            <v>209.69482092457201</v>
          </cell>
          <cell r="J2">
            <v>104.84741046228601</v>
          </cell>
          <cell r="K2">
            <v>0</v>
          </cell>
        </row>
        <row r="3">
          <cell r="D3">
            <v>6773.8910056218829</v>
          </cell>
          <cell r="E3">
            <v>5419.1128044975067</v>
          </cell>
          <cell r="F3">
            <v>3386.9455028109414</v>
          </cell>
          <cell r="G3">
            <v>1354.7782011243762</v>
          </cell>
          <cell r="H3">
            <v>846.73637570273513</v>
          </cell>
          <cell r="I3">
            <v>338.69455028109405</v>
          </cell>
          <cell r="J3">
            <v>169.34727514054703</v>
          </cell>
          <cell r="K3">
            <v>0</v>
          </cell>
        </row>
        <row r="4"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D5">
            <v>41009.203623529931</v>
          </cell>
          <cell r="E5">
            <v>40013.623735233938</v>
          </cell>
          <cell r="F5">
            <v>38520.253902789947</v>
          </cell>
          <cell r="G5">
            <v>37026.884070345957</v>
          </cell>
          <cell r="H5">
            <v>36653.541612234956</v>
          </cell>
          <cell r="I5">
            <v>36280.199154123962</v>
          </cell>
          <cell r="J5">
            <v>36155.751668086959</v>
          </cell>
          <cell r="K5">
            <v>36031.304182049964</v>
          </cell>
        </row>
        <row r="6">
          <cell r="D6">
            <v>3958.2121963833001</v>
          </cell>
          <cell r="E6">
            <v>16479.747839873507</v>
          </cell>
          <cell r="F6">
            <v>35262.051305108813</v>
          </cell>
          <cell r="G6">
            <v>54044.354770344122</v>
          </cell>
          <cell r="H6">
            <v>58739.930636652949</v>
          </cell>
          <cell r="I6">
            <v>63435.506502961769</v>
          </cell>
          <cell r="J6">
            <v>65000.698458398045</v>
          </cell>
          <cell r="K6">
            <v>66565.89041383432</v>
          </cell>
        </row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D8">
            <v>208.07635323304697</v>
          </cell>
          <cell r="E8">
            <v>166.46108258643758</v>
          </cell>
          <cell r="F8">
            <v>104.03817661652349</v>
          </cell>
          <cell r="G8">
            <v>41.615270646609389</v>
          </cell>
          <cell r="H8">
            <v>26.009544154130879</v>
          </cell>
          <cell r="I8">
            <v>10.403817661652369</v>
          </cell>
          <cell r="J8">
            <v>5.2019088308261843</v>
          </cell>
          <cell r="K8">
            <v>0</v>
          </cell>
        </row>
        <row r="9">
          <cell r="D9">
            <v>2591.5291228024653</v>
          </cell>
          <cell r="E9">
            <v>2073.2232982419723</v>
          </cell>
          <cell r="F9">
            <v>1295.7645614012326</v>
          </cell>
          <cell r="G9">
            <v>518.30582456049297</v>
          </cell>
          <cell r="H9">
            <v>323.94114035030816</v>
          </cell>
          <cell r="I9">
            <v>129.57645614012335</v>
          </cell>
          <cell r="J9">
            <v>64.788228070061677</v>
          </cell>
          <cell r="K9">
            <v>0</v>
          </cell>
        </row>
        <row r="10">
          <cell r="D10">
            <v>21.628655253999149</v>
          </cell>
          <cell r="E10">
            <v>9076.9973759353506</v>
          </cell>
          <cell r="F10">
            <v>22660.050456957379</v>
          </cell>
          <cell r="G10">
            <v>36243.103537979405</v>
          </cell>
          <cell r="H10">
            <v>39638.86680823491</v>
          </cell>
          <cell r="I10">
            <v>43034.630078490416</v>
          </cell>
          <cell r="J10">
            <v>44166.551168575585</v>
          </cell>
          <cell r="K10">
            <v>45298.472258660753</v>
          </cell>
        </row>
        <row r="11">
          <cell r="D11">
            <v>849.82072049680016</v>
          </cell>
          <cell r="E11">
            <v>7891.8242258247883</v>
          </cell>
          <cell r="F11">
            <v>18454.829483816768</v>
          </cell>
          <cell r="G11">
            <v>29017.834741808751</v>
          </cell>
          <cell r="H11">
            <v>31658.586056306744</v>
          </cell>
          <cell r="I11">
            <v>34299.337370804737</v>
          </cell>
          <cell r="J11">
            <v>35179.58780897074</v>
          </cell>
          <cell r="K11">
            <v>36059.838247136737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D14">
            <v>11.388000000000147</v>
          </cell>
          <cell r="E14">
            <v>10.856448056115624</v>
          </cell>
          <cell r="F14">
            <v>10.05912014028884</v>
          </cell>
          <cell r="G14">
            <v>9.2617922244620576</v>
          </cell>
          <cell r="H14">
            <v>9.0624602455053616</v>
          </cell>
          <cell r="I14">
            <v>8.8631282665486655</v>
          </cell>
          <cell r="J14">
            <v>8.7966842735631001</v>
          </cell>
          <cell r="K14">
            <v>8.7302402805775348</v>
          </cell>
        </row>
        <row r="15">
          <cell r="D15">
            <v>2974.5284851687406</v>
          </cell>
          <cell r="E15">
            <v>2379.6227881349923</v>
          </cell>
          <cell r="F15">
            <v>1487.2642425843703</v>
          </cell>
          <cell r="G15">
            <v>594.90569703374786</v>
          </cell>
          <cell r="H15">
            <v>371.81606064609241</v>
          </cell>
          <cell r="I15">
            <v>148.72642425843696</v>
          </cell>
          <cell r="J15">
            <v>74.363212129218482</v>
          </cell>
          <cell r="K15">
            <v>0</v>
          </cell>
        </row>
        <row r="16">
          <cell r="D16">
            <v>23812.499016720965</v>
          </cell>
          <cell r="E16">
            <v>19049.999213376774</v>
          </cell>
          <cell r="F16">
            <v>11906.249508360483</v>
          </cell>
          <cell r="G16">
            <v>4762.4998033441916</v>
          </cell>
          <cell r="H16">
            <v>2976.5623770901202</v>
          </cell>
          <cell r="I16">
            <v>1190.6249508360488</v>
          </cell>
          <cell r="J16">
            <v>595.31247541802441</v>
          </cell>
          <cell r="K16">
            <v>0</v>
          </cell>
        </row>
        <row r="17">
          <cell r="D17">
            <v>28180.147338810923</v>
          </cell>
          <cell r="E17">
            <v>22544.117871048737</v>
          </cell>
          <cell r="F17">
            <v>14090.073669405461</v>
          </cell>
          <cell r="G17">
            <v>5636.0294677621823</v>
          </cell>
          <cell r="H17">
            <v>3522.5184173513644</v>
          </cell>
          <cell r="I17">
            <v>1409.0073669405465</v>
          </cell>
          <cell r="J17">
            <v>704.50368347027324</v>
          </cell>
          <cell r="K17">
            <v>0</v>
          </cell>
        </row>
        <row r="18">
          <cell r="D18">
            <v>365.41392762372766</v>
          </cell>
          <cell r="E18">
            <v>389.18634604428763</v>
          </cell>
          <cell r="F18">
            <v>424.84497367512756</v>
          </cell>
          <cell r="G18">
            <v>460.50360130596755</v>
          </cell>
          <cell r="H18">
            <v>469.41825821367752</v>
          </cell>
          <cell r="I18">
            <v>478.33291512138754</v>
          </cell>
          <cell r="J18">
            <v>481.30446742395753</v>
          </cell>
          <cell r="K18">
            <v>484.27601972652752</v>
          </cell>
        </row>
        <row r="19">
          <cell r="D19">
            <v>2660.6964727674999</v>
          </cell>
          <cell r="E19">
            <v>6200.6492618740958</v>
          </cell>
          <cell r="F19">
            <v>11510.578445533989</v>
          </cell>
          <cell r="G19">
            <v>16820.507629193882</v>
          </cell>
          <cell r="H19">
            <v>18147.989925108857</v>
          </cell>
          <cell r="I19">
            <v>19475.472221023829</v>
          </cell>
          <cell r="J19">
            <v>19917.966319662155</v>
          </cell>
          <cell r="K19">
            <v>20360.460418300478</v>
          </cell>
        </row>
        <row r="20">
          <cell r="D20">
            <v>2348.3288376911746</v>
          </cell>
          <cell r="E20">
            <v>13457.639535376855</v>
          </cell>
          <cell r="F20">
            <v>30121.605581905373</v>
          </cell>
          <cell r="G20">
            <v>46785.571628433892</v>
          </cell>
          <cell r="H20">
            <v>50951.56314006602</v>
          </cell>
          <cell r="I20">
            <v>55117.554651698149</v>
          </cell>
          <cell r="J20">
            <v>56506.21848890886</v>
          </cell>
          <cell r="K20">
            <v>57894.882326119572</v>
          </cell>
        </row>
        <row r="21">
          <cell r="D21">
            <v>96.095012407692423</v>
          </cell>
          <cell r="E21">
            <v>76.876009926153941</v>
          </cell>
          <cell r="F21">
            <v>48.047506203846211</v>
          </cell>
          <cell r="G21">
            <v>19.219002481538482</v>
          </cell>
          <cell r="H21">
            <v>12.011876550961553</v>
          </cell>
          <cell r="I21">
            <v>4.804750620384624</v>
          </cell>
          <cell r="J21">
            <v>2.402375310192312</v>
          </cell>
          <cell r="K21">
            <v>0</v>
          </cell>
        </row>
        <row r="22">
          <cell r="D22">
            <v>5913.9739080354284</v>
          </cell>
          <cell r="E22">
            <v>4731.1791264283429</v>
          </cell>
          <cell r="F22">
            <v>2956.9869540177142</v>
          </cell>
          <cell r="G22">
            <v>1182.7947816070855</v>
          </cell>
          <cell r="H22">
            <v>739.24673850442878</v>
          </cell>
          <cell r="I22">
            <v>295.69869540177206</v>
          </cell>
          <cell r="J22">
            <v>147.84934770088603</v>
          </cell>
          <cell r="K22">
            <v>0</v>
          </cell>
        </row>
        <row r="23">
          <cell r="D23">
            <v>251.99399556326287</v>
          </cell>
          <cell r="E23">
            <v>33846.013621284117</v>
          </cell>
          <cell r="F23">
            <v>84237.043059865377</v>
          </cell>
          <cell r="G23">
            <v>134628.07249844668</v>
          </cell>
          <cell r="H23">
            <v>147225.82985809198</v>
          </cell>
          <cell r="I23">
            <v>159823.58721773728</v>
          </cell>
          <cell r="J23">
            <v>164022.83967095241</v>
          </cell>
          <cell r="K23">
            <v>168222.09212416751</v>
          </cell>
        </row>
        <row r="24">
          <cell r="D24">
            <v>3124.4604044367379</v>
          </cell>
          <cell r="E24">
            <v>4254.3477926025844</v>
          </cell>
          <cell r="F24">
            <v>5949.1788748513554</v>
          </cell>
          <cell r="G24">
            <v>7644.0099571001256</v>
          </cell>
          <cell r="H24">
            <v>8067.7177276623188</v>
          </cell>
          <cell r="I24">
            <v>8491.4254982245111</v>
          </cell>
          <cell r="J24">
            <v>8632.6614217452407</v>
          </cell>
          <cell r="K24">
            <v>8773.897345265972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D26">
            <v>0</v>
          </cell>
          <cell r="E26">
            <v>1.3547109942684035</v>
          </cell>
          <cell r="F26">
            <v>3.3867774856710082</v>
          </cell>
          <cell r="G26">
            <v>5.4188439770736139</v>
          </cell>
          <cell r="H26">
            <v>5.9268605999242645</v>
          </cell>
          <cell r="I26">
            <v>6.4348772227749151</v>
          </cell>
          <cell r="J26">
            <v>6.6042160970584654</v>
          </cell>
          <cell r="K26">
            <v>6.7735549713420165</v>
          </cell>
        </row>
        <row r="27">
          <cell r="D27">
            <v>-4.5474735088646412E-13</v>
          </cell>
          <cell r="E27">
            <v>-3.6379788070917132E-13</v>
          </cell>
          <cell r="F27">
            <v>-2.2737367544323206E-13</v>
          </cell>
          <cell r="G27">
            <v>-9.0949470177292804E-14</v>
          </cell>
          <cell r="H27">
            <v>-5.6843418860808015E-14</v>
          </cell>
          <cell r="I27">
            <v>-2.2737367544323226E-14</v>
          </cell>
          <cell r="J27">
            <v>-1.1368683772161613E-14</v>
          </cell>
          <cell r="K27">
            <v>0</v>
          </cell>
        </row>
        <row r="28">
          <cell r="D28">
            <v>23317.161110752757</v>
          </cell>
          <cell r="E28">
            <v>18653.728888602207</v>
          </cell>
          <cell r="F28">
            <v>11658.580555376378</v>
          </cell>
          <cell r="G28">
            <v>4663.4322221505499</v>
          </cell>
          <cell r="H28">
            <v>2914.6451388440946</v>
          </cell>
          <cell r="I28">
            <v>1165.8580555376393</v>
          </cell>
          <cell r="J28">
            <v>582.92902776881965</v>
          </cell>
          <cell r="K28">
            <v>0</v>
          </cell>
        </row>
        <row r="29">
          <cell r="D29">
            <v>3034.884994457941</v>
          </cell>
          <cell r="E29">
            <v>2427.9079955663528</v>
          </cell>
          <cell r="F29">
            <v>1517.4424972289705</v>
          </cell>
          <cell r="G29">
            <v>606.97699889158821</v>
          </cell>
          <cell r="H29">
            <v>379.36062430724269</v>
          </cell>
          <cell r="I29">
            <v>151.74424972289717</v>
          </cell>
          <cell r="J29">
            <v>75.872124861448583</v>
          </cell>
          <cell r="K29">
            <v>0</v>
          </cell>
        </row>
        <row r="30">
          <cell r="D30">
            <v>15661.825086032688</v>
          </cell>
          <cell r="E30">
            <v>12529.460068826151</v>
          </cell>
          <cell r="F30">
            <v>7830.912543016344</v>
          </cell>
          <cell r="G30">
            <v>3132.3650172065372</v>
          </cell>
          <cell r="H30">
            <v>1957.728135754086</v>
          </cell>
          <cell r="I30">
            <v>783.09125430163476</v>
          </cell>
          <cell r="J30">
            <v>391.54562715081738</v>
          </cell>
          <cell r="K30">
            <v>0</v>
          </cell>
        </row>
        <row r="31">
          <cell r="D31">
            <v>4061.1240513015728</v>
          </cell>
          <cell r="E31">
            <v>5079.2053302348968</v>
          </cell>
          <cell r="F31">
            <v>6606.3272486348833</v>
          </cell>
          <cell r="G31">
            <v>8133.4491670348698</v>
          </cell>
          <cell r="H31">
            <v>8515.2296466348653</v>
          </cell>
          <cell r="I31">
            <v>8897.0101262348617</v>
          </cell>
          <cell r="J31">
            <v>9024.2702861015277</v>
          </cell>
          <cell r="K31">
            <v>9151.5304459681938</v>
          </cell>
        </row>
        <row r="32">
          <cell r="D32">
            <v>1144.1673954759112</v>
          </cell>
          <cell r="E32">
            <v>7963.864715555972</v>
          </cell>
          <cell r="F32">
            <v>18193.410695676059</v>
          </cell>
          <cell r="G32">
            <v>28422.956675796151</v>
          </cell>
          <cell r="H32">
            <v>30980.343170826171</v>
          </cell>
          <cell r="I32">
            <v>33537.72966585619</v>
          </cell>
          <cell r="J32">
            <v>34390.191830866199</v>
          </cell>
          <cell r="K32">
            <v>35242.653995876208</v>
          </cell>
        </row>
        <row r="33">
          <cell r="D33">
            <v>0</v>
          </cell>
          <cell r="E33">
            <v>1932.7223816466926</v>
          </cell>
          <cell r="F33">
            <v>4831.8059541167313</v>
          </cell>
          <cell r="G33">
            <v>7730.8895265867704</v>
          </cell>
          <cell r="H33">
            <v>8455.6604197042798</v>
          </cell>
          <cell r="I33">
            <v>9180.4313128217891</v>
          </cell>
          <cell r="J33">
            <v>9422.0216105276268</v>
          </cell>
          <cell r="K33">
            <v>9663.6119082334626</v>
          </cell>
        </row>
        <row r="34">
          <cell r="D34">
            <v>440.30054738376498</v>
          </cell>
          <cell r="E34">
            <v>352.24043790701199</v>
          </cell>
          <cell r="F34">
            <v>220.15027369188249</v>
          </cell>
          <cell r="G34">
            <v>88.060109476752984</v>
          </cell>
          <cell r="H34">
            <v>55.037568422970622</v>
          </cell>
          <cell r="I34">
            <v>22.01502736918826</v>
          </cell>
          <cell r="J34">
            <v>11.00751368459413</v>
          </cell>
          <cell r="K34">
            <v>0</v>
          </cell>
        </row>
        <row r="35">
          <cell r="D35">
            <v>54.465952419250122</v>
          </cell>
          <cell r="E35">
            <v>43.572761935400095</v>
          </cell>
          <cell r="F35">
            <v>27.232976209625061</v>
          </cell>
          <cell r="G35">
            <v>10.89319048385002</v>
          </cell>
          <cell r="H35">
            <v>6.8082440524062626</v>
          </cell>
          <cell r="I35">
            <v>2.7232976209625051</v>
          </cell>
          <cell r="J35">
            <v>1.3616488104812525</v>
          </cell>
          <cell r="K35">
            <v>0</v>
          </cell>
        </row>
        <row r="36">
          <cell r="D36">
            <v>1027.8345960642741</v>
          </cell>
          <cell r="E36">
            <v>2754.9900584981106</v>
          </cell>
          <cell r="F36">
            <v>5345.723252148864</v>
          </cell>
          <cell r="G36">
            <v>7936.4564457996185</v>
          </cell>
          <cell r="H36">
            <v>8584.1397442123071</v>
          </cell>
          <cell r="I36">
            <v>9231.8230426249957</v>
          </cell>
          <cell r="J36">
            <v>9447.7174754292246</v>
          </cell>
          <cell r="K36">
            <v>9663.6119082334553</v>
          </cell>
        </row>
        <row r="37">
          <cell r="D37">
            <v>100.7898149157855</v>
          </cell>
          <cell r="E37">
            <v>4830.0580654089872</v>
          </cell>
          <cell r="F37">
            <v>11923.960441148791</v>
          </cell>
          <cell r="G37">
            <v>19017.862816888592</v>
          </cell>
          <cell r="H37">
            <v>20791.33841082354</v>
          </cell>
          <cell r="I37">
            <v>22564.814004758493</v>
          </cell>
          <cell r="J37">
            <v>23155.972536070141</v>
          </cell>
          <cell r="K37">
            <v>23747.131067381793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D39">
            <v>0</v>
          </cell>
          <cell r="E39">
            <v>4.0411876946262275</v>
          </cell>
          <cell r="F39">
            <v>10.102969236565569</v>
          </cell>
          <cell r="G39">
            <v>16.16475077850491</v>
          </cell>
          <cell r="H39">
            <v>17.680196163989745</v>
          </cell>
          <cell r="I39">
            <v>19.19564154947458</v>
          </cell>
          <cell r="J39">
            <v>19.700790011302857</v>
          </cell>
          <cell r="K39">
            <v>20.205938473131138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D45">
            <v>247.58687072390944</v>
          </cell>
          <cell r="E45">
            <v>466.76423715767942</v>
          </cell>
          <cell r="F45">
            <v>795.53028680833438</v>
          </cell>
          <cell r="G45">
            <v>1124.2963364589893</v>
          </cell>
          <cell r="H45">
            <v>1206.4878488716531</v>
          </cell>
          <cell r="I45">
            <v>1288.6793612843169</v>
          </cell>
          <cell r="J45">
            <v>1316.076532088538</v>
          </cell>
          <cell r="K45">
            <v>1343.4737028927593</v>
          </cell>
        </row>
        <row r="46">
          <cell r="D46">
            <v>0</v>
          </cell>
          <cell r="E46">
            <v>707.91760179515029</v>
          </cell>
          <cell r="F46">
            <v>1769.7940044878756</v>
          </cell>
          <cell r="G46">
            <v>2831.6704071806012</v>
          </cell>
          <cell r="H46">
            <v>3097.1395078537826</v>
          </cell>
          <cell r="I46">
            <v>3362.6086085269635</v>
          </cell>
          <cell r="J46">
            <v>3451.0983087513573</v>
          </cell>
          <cell r="K46">
            <v>3539.5880089757511</v>
          </cell>
        </row>
        <row r="47">
          <cell r="D47">
            <v>4086.276102743197</v>
          </cell>
          <cell r="E47">
            <v>3269.0208821945575</v>
          </cell>
          <cell r="F47">
            <v>2043.1380513715985</v>
          </cell>
          <cell r="G47">
            <v>817.25522054863904</v>
          </cell>
          <cell r="H47">
            <v>510.78451284289963</v>
          </cell>
          <cell r="I47">
            <v>204.31380513716022</v>
          </cell>
          <cell r="J47">
            <v>102.15690256858011</v>
          </cell>
          <cell r="K47">
            <v>0</v>
          </cell>
        </row>
        <row r="48">
          <cell r="D48">
            <v>44.507670904396527</v>
          </cell>
          <cell r="E48">
            <v>35.606136723517224</v>
          </cell>
          <cell r="F48">
            <v>22.253835452198263</v>
          </cell>
          <cell r="G48">
            <v>8.9015341808793025</v>
          </cell>
          <cell r="H48">
            <v>5.5634588630495649</v>
          </cell>
          <cell r="I48">
            <v>2.2253835452198274</v>
          </cell>
          <cell r="J48">
            <v>1.1126917726099137</v>
          </cell>
          <cell r="K48">
            <v>0</v>
          </cell>
        </row>
        <row r="49">
          <cell r="D49">
            <v>183.57709063978885</v>
          </cell>
          <cell r="E49">
            <v>854.77927430698151</v>
          </cell>
          <cell r="F49">
            <v>1861.5825498077704</v>
          </cell>
          <cell r="G49">
            <v>2868.3858253085596</v>
          </cell>
          <cell r="H49">
            <v>3120.0866441837566</v>
          </cell>
          <cell r="I49">
            <v>3371.7874630589536</v>
          </cell>
          <cell r="J49">
            <v>3455.687736017353</v>
          </cell>
          <cell r="K49">
            <v>3539.588008975752</v>
          </cell>
        </row>
        <row r="50">
          <cell r="D50">
            <v>11.115476843566471</v>
          </cell>
          <cell r="E50">
            <v>1329.8373896042335</v>
          </cell>
          <cell r="F50">
            <v>3307.9202587452337</v>
          </cell>
          <cell r="G50">
            <v>5286.0031278862343</v>
          </cell>
          <cell r="H50">
            <v>5780.523845171484</v>
          </cell>
          <cell r="I50">
            <v>6275.0445624567337</v>
          </cell>
          <cell r="J50">
            <v>6439.8848015518179</v>
          </cell>
          <cell r="K50">
            <v>6604.7250406469011</v>
          </cell>
        </row>
        <row r="51">
          <cell r="D51">
            <v>0</v>
          </cell>
          <cell r="E51">
            <v>158.18289222622278</v>
          </cell>
          <cell r="F51">
            <v>395.45723056555693</v>
          </cell>
          <cell r="G51">
            <v>632.73156890489111</v>
          </cell>
          <cell r="H51">
            <v>692.05015348972461</v>
          </cell>
          <cell r="I51">
            <v>751.36873807455811</v>
          </cell>
          <cell r="J51">
            <v>771.14159960283598</v>
          </cell>
          <cell r="K51">
            <v>790.91446113111385</v>
          </cell>
        </row>
        <row r="52">
          <cell r="D52">
            <v>0</v>
          </cell>
          <cell r="E52">
            <v>38.173720667523142</v>
          </cell>
          <cell r="F52">
            <v>95.434301668807848</v>
          </cell>
          <cell r="G52">
            <v>152.69488267009257</v>
          </cell>
          <cell r="H52">
            <v>167.01002792041373</v>
          </cell>
          <cell r="I52">
            <v>181.3251731707349</v>
          </cell>
          <cell r="J52">
            <v>186.0968882541753</v>
          </cell>
          <cell r="K52">
            <v>190.8686033376157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D54">
            <v>41094.969599013049</v>
          </cell>
          <cell r="E54">
            <v>32875.975679210438</v>
          </cell>
          <cell r="F54">
            <v>20547.484799506525</v>
          </cell>
          <cell r="G54">
            <v>8218.9939198026113</v>
          </cell>
          <cell r="H54">
            <v>5136.8711998766339</v>
          </cell>
          <cell r="I54">
            <v>2054.7484799506565</v>
          </cell>
          <cell r="J54">
            <v>1027.3742399753282</v>
          </cell>
          <cell r="K54">
            <v>0</v>
          </cell>
        </row>
        <row r="55">
          <cell r="D55">
            <v>5853.3809864617451</v>
          </cell>
          <cell r="E55">
            <v>4682.7047891693965</v>
          </cell>
          <cell r="F55">
            <v>2926.6904932308726</v>
          </cell>
          <cell r="G55">
            <v>1170.6761972923487</v>
          </cell>
          <cell r="H55">
            <v>731.67262330771791</v>
          </cell>
          <cell r="I55">
            <v>292.66904932308717</v>
          </cell>
          <cell r="J55">
            <v>146.33452466154358</v>
          </cell>
          <cell r="K55">
            <v>0</v>
          </cell>
        </row>
        <row r="56">
          <cell r="D56">
            <v>27596.363554668773</v>
          </cell>
          <cell r="E56">
            <v>22077.090843735019</v>
          </cell>
          <cell r="F56">
            <v>13798.181777334386</v>
          </cell>
          <cell r="G56">
            <v>5519.2727109337538</v>
          </cell>
          <cell r="H56">
            <v>3449.5454443335966</v>
          </cell>
          <cell r="I56">
            <v>1379.8181777334394</v>
          </cell>
          <cell r="J56">
            <v>689.90908886671969</v>
          </cell>
          <cell r="K56">
            <v>0</v>
          </cell>
        </row>
        <row r="57">
          <cell r="D57">
            <v>2421.4270483448272</v>
          </cell>
          <cell r="E57">
            <v>2806.1831807056669</v>
          </cell>
          <cell r="F57">
            <v>3383.3173792469261</v>
          </cell>
          <cell r="G57">
            <v>3960.4515777881852</v>
          </cell>
          <cell r="H57">
            <v>4104.7351274235007</v>
          </cell>
          <cell r="I57">
            <v>4249.0186770588152</v>
          </cell>
          <cell r="J57">
            <v>4297.1131936039201</v>
          </cell>
          <cell r="K57">
            <v>4345.2077101490249</v>
          </cell>
        </row>
        <row r="58">
          <cell r="D58">
            <v>508.20861052509071</v>
          </cell>
          <cell r="E58">
            <v>13830.173285814502</v>
          </cell>
          <cell r="F58">
            <v>33813.120298748618</v>
          </cell>
          <cell r="G58">
            <v>53796.067311682738</v>
          </cell>
          <cell r="H58">
            <v>58791.804064916258</v>
          </cell>
          <cell r="I58">
            <v>63787.540818149784</v>
          </cell>
          <cell r="J58">
            <v>65452.78640256096</v>
          </cell>
          <cell r="K58">
            <v>67118.031986972142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D60">
            <v>231.48151548915365</v>
          </cell>
          <cell r="E60">
            <v>185.18521239132292</v>
          </cell>
          <cell r="F60">
            <v>115.74075774457683</v>
          </cell>
          <cell r="G60">
            <v>46.29630309783073</v>
          </cell>
          <cell r="H60">
            <v>28.935189436144213</v>
          </cell>
          <cell r="I60">
            <v>11.574075774457697</v>
          </cell>
          <cell r="J60">
            <v>5.7870378872288484</v>
          </cell>
          <cell r="K60">
            <v>0</v>
          </cell>
        </row>
        <row r="61">
          <cell r="D61">
            <v>2214.2649828379508</v>
          </cell>
          <cell r="E61">
            <v>1771.4119862703606</v>
          </cell>
          <cell r="F61">
            <v>1107.1324914189754</v>
          </cell>
          <cell r="G61">
            <v>442.85299656759003</v>
          </cell>
          <cell r="H61">
            <v>276.78312285474374</v>
          </cell>
          <cell r="I61">
            <v>110.71324914189745</v>
          </cell>
          <cell r="J61">
            <v>55.356624570948725</v>
          </cell>
          <cell r="K61">
            <v>0</v>
          </cell>
        </row>
        <row r="62">
          <cell r="D62">
            <v>1405.6049469242462</v>
          </cell>
          <cell r="E62">
            <v>11704.997661811842</v>
          </cell>
          <cell r="F62">
            <v>27154.086734143235</v>
          </cell>
          <cell r="G62">
            <v>42603.175806474625</v>
          </cell>
          <cell r="H62">
            <v>46465.448074557477</v>
          </cell>
          <cell r="I62">
            <v>50327.720342640328</v>
          </cell>
          <cell r="J62">
            <v>51615.144432001274</v>
          </cell>
          <cell r="K62">
            <v>52902.56852136222</v>
          </cell>
        </row>
        <row r="63">
          <cell r="D63">
            <v>743.2666059473396</v>
          </cell>
          <cell r="E63">
            <v>6420.7296217452822</v>
          </cell>
          <cell r="F63">
            <v>14936.924145442195</v>
          </cell>
          <cell r="G63">
            <v>23453.118669139112</v>
          </cell>
          <cell r="H63">
            <v>25582.167300063338</v>
          </cell>
          <cell r="I63">
            <v>27711.215930987568</v>
          </cell>
          <cell r="J63">
            <v>28420.898807962309</v>
          </cell>
          <cell r="K63">
            <v>29130.581684937053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D67">
            <v>272894.90182842425</v>
          </cell>
          <cell r="E67">
            <v>218315.92146273941</v>
          </cell>
          <cell r="F67">
            <v>136447.45091421212</v>
          </cell>
          <cell r="G67">
            <v>54578.980365684838</v>
          </cell>
          <cell r="H67">
            <v>34111.862728553038</v>
          </cell>
          <cell r="I67">
            <v>13644.745091421239</v>
          </cell>
          <cell r="J67">
            <v>6822.3725457106193</v>
          </cell>
          <cell r="K67">
            <v>0</v>
          </cell>
        </row>
        <row r="68">
          <cell r="D68">
            <v>92807.723337183299</v>
          </cell>
          <cell r="E68">
            <v>74246.178669746645</v>
          </cell>
          <cell r="F68">
            <v>46403.86166859165</v>
          </cell>
          <cell r="G68">
            <v>18561.544667436654</v>
          </cell>
          <cell r="H68">
            <v>11600.965417147912</v>
          </cell>
          <cell r="I68">
            <v>4640.3861668591708</v>
          </cell>
          <cell r="J68">
            <v>2320.1930834295854</v>
          </cell>
          <cell r="K68">
            <v>0</v>
          </cell>
        </row>
        <row r="69">
          <cell r="D69">
            <v>96915.889928257791</v>
          </cell>
          <cell r="E69">
            <v>77532.711942606227</v>
          </cell>
          <cell r="F69">
            <v>48457.944964128896</v>
          </cell>
          <cell r="G69">
            <v>19383.17798565155</v>
          </cell>
          <cell r="H69">
            <v>12114.486241032224</v>
          </cell>
          <cell r="I69">
            <v>4845.7944964128983</v>
          </cell>
          <cell r="J69">
            <v>2422.8972482064491</v>
          </cell>
          <cell r="K69">
            <v>0</v>
          </cell>
        </row>
        <row r="70">
          <cell r="D70">
            <v>22380.600073404945</v>
          </cell>
          <cell r="E70">
            <v>21565.32161970462</v>
          </cell>
          <cell r="F70">
            <v>20342.403939154137</v>
          </cell>
          <cell r="G70">
            <v>19119.486258603651</v>
          </cell>
          <cell r="H70">
            <v>18813.756838466026</v>
          </cell>
          <cell r="I70">
            <v>18508.027418328405</v>
          </cell>
          <cell r="J70">
            <v>18406.117611615868</v>
          </cell>
          <cell r="K70">
            <v>18304.207804903326</v>
          </cell>
        </row>
        <row r="71">
          <cell r="D71">
            <v>59356.161971975518</v>
          </cell>
          <cell r="E71">
            <v>159136.05917370715</v>
          </cell>
          <cell r="F71">
            <v>308805.90497630456</v>
          </cell>
          <cell r="G71">
            <v>458475.75077890203</v>
          </cell>
          <cell r="H71">
            <v>495893.2122295514</v>
          </cell>
          <cell r="I71">
            <v>533310.67368020071</v>
          </cell>
          <cell r="J71">
            <v>545783.16083041718</v>
          </cell>
          <cell r="K71">
            <v>558255.64798063366</v>
          </cell>
        </row>
        <row r="72">
          <cell r="D72">
            <v>6797.1584984219689</v>
          </cell>
          <cell r="E72">
            <v>60976.597029261626</v>
          </cell>
          <cell r="F72">
            <v>142245.75482552111</v>
          </cell>
          <cell r="G72">
            <v>223514.91262178062</v>
          </cell>
          <cell r="H72">
            <v>243832.20207084547</v>
          </cell>
          <cell r="I72">
            <v>264149.49151991028</v>
          </cell>
          <cell r="J72">
            <v>270921.92133626528</v>
          </cell>
          <cell r="K72">
            <v>277694.35115262022</v>
          </cell>
        </row>
        <row r="73">
          <cell r="D73">
            <v>1078.869814479232</v>
          </cell>
          <cell r="E73">
            <v>863.09585158338564</v>
          </cell>
          <cell r="F73">
            <v>539.434907239616</v>
          </cell>
          <cell r="G73">
            <v>215.77396289584635</v>
          </cell>
          <cell r="H73">
            <v>134.85872680990406</v>
          </cell>
          <cell r="I73">
            <v>53.943490723961759</v>
          </cell>
          <cell r="J73">
            <v>26.971745361980879</v>
          </cell>
          <cell r="K73">
            <v>0</v>
          </cell>
        </row>
        <row r="74">
          <cell r="D74">
            <v>58714.632148678073</v>
          </cell>
          <cell r="E74">
            <v>46971.705718942459</v>
          </cell>
          <cell r="F74">
            <v>29357.316074339036</v>
          </cell>
          <cell r="G74">
            <v>11742.926429735613</v>
          </cell>
          <cell r="H74">
            <v>7339.3290185847582</v>
          </cell>
          <cell r="I74">
            <v>2935.7316074339033</v>
          </cell>
          <cell r="J74">
            <v>1467.8658037169516</v>
          </cell>
          <cell r="K74">
            <v>0</v>
          </cell>
        </row>
        <row r="75">
          <cell r="D75">
            <v>9486.6187670523359</v>
          </cell>
          <cell r="E75">
            <v>63128.165244165837</v>
          </cell>
          <cell r="F75">
            <v>143590.48495983609</v>
          </cell>
          <cell r="G75">
            <v>224052.80467550634</v>
          </cell>
          <cell r="H75">
            <v>244168.38460442389</v>
          </cell>
          <cell r="I75">
            <v>264283.96453334147</v>
          </cell>
          <cell r="J75">
            <v>270989.1578429807</v>
          </cell>
          <cell r="K75">
            <v>277694.35115261987</v>
          </cell>
        </row>
        <row r="76">
          <cell r="D76">
            <v>25124.976132171836</v>
          </cell>
          <cell r="E76">
            <v>65344.804307236176</v>
          </cell>
          <cell r="F76">
            <v>125674.54656983269</v>
          </cell>
          <cell r="G76">
            <v>186004.28883242921</v>
          </cell>
          <cell r="H76">
            <v>201086.72439807834</v>
          </cell>
          <cell r="I76">
            <v>216169.15996372743</v>
          </cell>
          <cell r="J76">
            <v>221196.63848561049</v>
          </cell>
          <cell r="K76">
            <v>226224.11700749354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D78">
            <v>0</v>
          </cell>
          <cell r="E78">
            <v>273.93930295195929</v>
          </cell>
          <cell r="F78">
            <v>684.8482573798982</v>
          </cell>
          <cell r="G78">
            <v>1095.7572118078372</v>
          </cell>
          <cell r="H78">
            <v>1198.4844504148218</v>
          </cell>
          <cell r="I78">
            <v>1301.2116890218065</v>
          </cell>
          <cell r="J78">
            <v>1335.4541018908014</v>
          </cell>
          <cell r="K78">
            <v>1369.6965147597964</v>
          </cell>
        </row>
        <row r="79">
          <cell r="D79">
            <v>136.65600000000268</v>
          </cell>
          <cell r="E79">
            <v>156.70623315035755</v>
          </cell>
          <cell r="F79">
            <v>186.7815828758898</v>
          </cell>
          <cell r="G79">
            <v>216.8569326014221</v>
          </cell>
          <cell r="H79">
            <v>224.37577003280518</v>
          </cell>
          <cell r="I79">
            <v>231.89460746418823</v>
          </cell>
          <cell r="J79">
            <v>234.40088660798259</v>
          </cell>
          <cell r="K79">
            <v>236.90716575177694</v>
          </cell>
        </row>
        <row r="80">
          <cell r="D80">
            <v>6439.7707480673398</v>
          </cell>
          <cell r="E80">
            <v>5151.8165984538718</v>
          </cell>
          <cell r="F80">
            <v>3219.8853740336699</v>
          </cell>
          <cell r="G80">
            <v>1287.954149613468</v>
          </cell>
          <cell r="H80">
            <v>804.9713435084177</v>
          </cell>
          <cell r="I80">
            <v>321.98853740336745</v>
          </cell>
          <cell r="J80">
            <v>160.99426870168372</v>
          </cell>
          <cell r="K80">
            <v>0</v>
          </cell>
        </row>
        <row r="81">
          <cell r="D81">
            <v>4589.0111827167912</v>
          </cell>
          <cell r="E81">
            <v>3671.2089461734331</v>
          </cell>
          <cell r="F81">
            <v>2294.5055913583956</v>
          </cell>
          <cell r="G81">
            <v>917.80223654335805</v>
          </cell>
          <cell r="H81">
            <v>573.62639783959912</v>
          </cell>
          <cell r="I81">
            <v>229.45055913584019</v>
          </cell>
          <cell r="J81">
            <v>114.7252795679201</v>
          </cell>
          <cell r="K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D83">
            <v>21.36363636363637</v>
          </cell>
          <cell r="E83">
            <v>24.29292837765831</v>
          </cell>
          <cell r="F83">
            <v>28.686866398691222</v>
          </cell>
          <cell r="G83">
            <v>33.080804419724132</v>
          </cell>
          <cell r="H83">
            <v>34.179288924982359</v>
          </cell>
          <cell r="I83">
            <v>35.277773430240586</v>
          </cell>
          <cell r="J83">
            <v>35.643934931993329</v>
          </cell>
          <cell r="K83">
            <v>36.010096433746071</v>
          </cell>
        </row>
        <row r="84">
          <cell r="D84">
            <v>7705.1093116467191</v>
          </cell>
          <cell r="E84">
            <v>13651.809575709467</v>
          </cell>
          <cell r="F84">
            <v>22571.859971803584</v>
          </cell>
          <cell r="G84">
            <v>31491.910367897708</v>
          </cell>
          <cell r="H84">
            <v>33721.922966921236</v>
          </cell>
          <cell r="I84">
            <v>35951.935565944761</v>
          </cell>
          <cell r="J84">
            <v>36695.273098952603</v>
          </cell>
          <cell r="K84">
            <v>37438.610631960451</v>
          </cell>
        </row>
        <row r="85">
          <cell r="D85">
            <v>4003.7363851497166</v>
          </cell>
          <cell r="E85">
            <v>6925.9443549722455</v>
          </cell>
          <cell r="F85">
            <v>11309.256309706037</v>
          </cell>
          <cell r="G85">
            <v>15692.568264439833</v>
          </cell>
          <cell r="H85">
            <v>16788.396253123283</v>
          </cell>
          <cell r="I85">
            <v>17884.224241806729</v>
          </cell>
          <cell r="J85">
            <v>18249.500238034547</v>
          </cell>
          <cell r="K85">
            <v>18614.776234262361</v>
          </cell>
        </row>
        <row r="86">
          <cell r="D86">
            <v>213.91814378803386</v>
          </cell>
          <cell r="E86">
            <v>171.13451503042708</v>
          </cell>
          <cell r="F86">
            <v>106.95907189401693</v>
          </cell>
          <cell r="G86">
            <v>42.783628757606749</v>
          </cell>
          <cell r="H86">
            <v>26.739767973504229</v>
          </cell>
          <cell r="I86">
            <v>10.695907189401709</v>
          </cell>
          <cell r="J86">
            <v>5.3479535947008543</v>
          </cell>
          <cell r="K86">
            <v>0</v>
          </cell>
        </row>
        <row r="87">
          <cell r="D87">
            <v>3222.6955361749706</v>
          </cell>
          <cell r="E87">
            <v>2578.1564289399766</v>
          </cell>
          <cell r="F87">
            <v>1611.3477680874853</v>
          </cell>
          <cell r="G87">
            <v>644.53910723499393</v>
          </cell>
          <cell r="H87">
            <v>402.83694202187121</v>
          </cell>
          <cell r="I87">
            <v>161.13477680874848</v>
          </cell>
          <cell r="J87">
            <v>80.567388404374242</v>
          </cell>
          <cell r="K87">
            <v>0</v>
          </cell>
        </row>
        <row r="88">
          <cell r="D88">
            <v>7.5513339604418723</v>
          </cell>
          <cell r="E88">
            <v>3728.996314020826</v>
          </cell>
          <cell r="F88">
            <v>9311.1637841114025</v>
          </cell>
          <cell r="G88">
            <v>14893.331254201979</v>
          </cell>
          <cell r="H88">
            <v>16288.87312172462</v>
          </cell>
          <cell r="I88">
            <v>17684.414989247263</v>
          </cell>
          <cell r="J88">
            <v>18149.595611754812</v>
          </cell>
          <cell r="K88">
            <v>18614.776234262361</v>
          </cell>
        </row>
        <row r="89">
          <cell r="D89">
            <v>759.96473106098608</v>
          </cell>
          <cell r="E89">
            <v>2313.7216678452896</v>
          </cell>
          <cell r="F89">
            <v>4644.3570730217443</v>
          </cell>
          <cell r="G89">
            <v>6974.9924781981999</v>
          </cell>
          <cell r="H89">
            <v>7557.6513294923134</v>
          </cell>
          <cell r="I89">
            <v>8140.3101807864268</v>
          </cell>
          <cell r="J89">
            <v>8334.5297978844646</v>
          </cell>
          <cell r="K89">
            <v>8528.7494149825034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D91">
            <v>0</v>
          </cell>
          <cell r="E91">
            <v>196.72386151984529</v>
          </cell>
          <cell r="F91">
            <v>491.80965379961316</v>
          </cell>
          <cell r="G91">
            <v>786.89544607938114</v>
          </cell>
          <cell r="H91">
            <v>860.66689414932307</v>
          </cell>
          <cell r="I91">
            <v>934.438342219265</v>
          </cell>
          <cell r="J91">
            <v>959.02882490924571</v>
          </cell>
          <cell r="K91">
            <v>983.61930759922632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D93">
            <v>8607.8449828951871</v>
          </cell>
          <cell r="E93">
            <v>6886.27598631615</v>
          </cell>
          <cell r="F93">
            <v>4303.9224914475935</v>
          </cell>
          <cell r="G93">
            <v>1721.568996579037</v>
          </cell>
          <cell r="H93">
            <v>1075.9806228618986</v>
          </cell>
          <cell r="I93">
            <v>430.39224914476017</v>
          </cell>
          <cell r="J93">
            <v>215.19612457238009</v>
          </cell>
          <cell r="K93">
            <v>0</v>
          </cell>
        </row>
        <row r="94">
          <cell r="D94">
            <v>688.81633467027382</v>
          </cell>
          <cell r="E94">
            <v>551.05306773621908</v>
          </cell>
          <cell r="F94">
            <v>344.40816733513691</v>
          </cell>
          <cell r="G94">
            <v>137.76326693405474</v>
          </cell>
          <cell r="H94">
            <v>86.102041833784256</v>
          </cell>
          <cell r="I94">
            <v>34.44081673351377</v>
          </cell>
          <cell r="J94">
            <v>17.220408366756885</v>
          </cell>
          <cell r="K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D96">
            <v>32.914728682170541</v>
          </cell>
          <cell r="E96">
            <v>32.684631079175091</v>
          </cell>
          <cell r="F96">
            <v>32.33948467468192</v>
          </cell>
          <cell r="G96">
            <v>31.994338270188749</v>
          </cell>
          <cell r="H96">
            <v>31.908051669065458</v>
          </cell>
          <cell r="I96">
            <v>31.821765067942163</v>
          </cell>
          <cell r="J96">
            <v>31.793002867567733</v>
          </cell>
          <cell r="K96">
            <v>31.764240667193302</v>
          </cell>
        </row>
        <row r="97">
          <cell r="D97">
            <v>575.40961064309829</v>
          </cell>
          <cell r="E97">
            <v>2036.5384832926488</v>
          </cell>
          <cell r="F97">
            <v>4228.2317922669745</v>
          </cell>
          <cell r="G97">
            <v>6419.9251012412997</v>
          </cell>
          <cell r="H97">
            <v>6967.848428484881</v>
          </cell>
          <cell r="I97">
            <v>7515.7717557284623</v>
          </cell>
          <cell r="J97">
            <v>7698.4128648096557</v>
          </cell>
          <cell r="K97">
            <v>7881.0539738908501</v>
          </cell>
        </row>
        <row r="98">
          <cell r="D98">
            <v>0</v>
          </cell>
          <cell r="E98">
            <v>701.15303018017187</v>
          </cell>
          <cell r="F98">
            <v>1752.8825754504296</v>
          </cell>
          <cell r="G98">
            <v>2804.6121207206875</v>
          </cell>
          <cell r="H98">
            <v>3067.544507038252</v>
          </cell>
          <cell r="I98">
            <v>3330.4768933558162</v>
          </cell>
          <cell r="J98">
            <v>3418.1210221283377</v>
          </cell>
          <cell r="K98">
            <v>3505.7651509008592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D100">
            <v>859.09814559661152</v>
          </cell>
          <cell r="E100">
            <v>687.27851647728926</v>
          </cell>
          <cell r="F100">
            <v>429.54907279830576</v>
          </cell>
          <cell r="G100">
            <v>171.81962911932226</v>
          </cell>
          <cell r="H100">
            <v>107.38726819957645</v>
          </cell>
          <cell r="I100">
            <v>42.95490727983065</v>
          </cell>
          <cell r="J100">
            <v>21.477453639915325</v>
          </cell>
          <cell r="K100">
            <v>0</v>
          </cell>
        </row>
        <row r="101">
          <cell r="D101">
            <v>0</v>
          </cell>
          <cell r="E101">
            <v>701.15303018017187</v>
          </cell>
          <cell r="F101">
            <v>1752.8825754504296</v>
          </cell>
          <cell r="G101">
            <v>2804.6121207206875</v>
          </cell>
          <cell r="H101">
            <v>3067.544507038252</v>
          </cell>
          <cell r="I101">
            <v>3330.4768933558162</v>
          </cell>
          <cell r="J101">
            <v>3418.1210221283377</v>
          </cell>
          <cell r="K101">
            <v>3505.7651509008592</v>
          </cell>
        </row>
        <row r="102">
          <cell r="D102">
            <v>0.83901768462320792</v>
          </cell>
          <cell r="E102">
            <v>524.84501407178527</v>
          </cell>
          <cell r="F102">
            <v>1310.8540086525286</v>
          </cell>
          <cell r="G102">
            <v>2096.8630032332717</v>
          </cell>
          <cell r="H102">
            <v>2293.3652518784575</v>
          </cell>
          <cell r="I102">
            <v>2489.8675005236432</v>
          </cell>
          <cell r="J102">
            <v>2555.3682500720388</v>
          </cell>
          <cell r="K102">
            <v>2620.8689996204339</v>
          </cell>
        </row>
        <row r="103"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D104">
            <v>0</v>
          </cell>
          <cell r="E104">
            <v>18.556374645976899</v>
          </cell>
          <cell r="F104">
            <v>46.390936614942241</v>
          </cell>
          <cell r="G104">
            <v>74.225498583907594</v>
          </cell>
          <cell r="H104">
            <v>81.184139076148924</v>
          </cell>
          <cell r="I104">
            <v>88.142779568390253</v>
          </cell>
          <cell r="J104">
            <v>90.462326399137368</v>
          </cell>
          <cell r="K104">
            <v>92.781873229884482</v>
          </cell>
        </row>
        <row r="105"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D106">
            <v>57621.193189215177</v>
          </cell>
          <cell r="E106">
            <v>46096.954551372139</v>
          </cell>
          <cell r="F106">
            <v>28810.596594607588</v>
          </cell>
          <cell r="G106">
            <v>11524.238637843031</v>
          </cell>
          <cell r="H106">
            <v>7202.6491486518971</v>
          </cell>
          <cell r="I106">
            <v>2881.0596594607632</v>
          </cell>
          <cell r="J106">
            <v>1440.5298297303816</v>
          </cell>
          <cell r="K106">
            <v>0</v>
          </cell>
        </row>
        <row r="107">
          <cell r="D107">
            <v>53218.443590404619</v>
          </cell>
          <cell r="E107">
            <v>42574.754872323698</v>
          </cell>
          <cell r="F107">
            <v>26609.221795202309</v>
          </cell>
          <cell r="G107">
            <v>10643.688718080921</v>
          </cell>
          <cell r="H107">
            <v>6652.3054488005764</v>
          </cell>
          <cell r="I107">
            <v>2660.922179520232</v>
          </cell>
          <cell r="J107">
            <v>1330.461089760116</v>
          </cell>
          <cell r="K107">
            <v>0</v>
          </cell>
        </row>
        <row r="108">
          <cell r="D108">
            <v>58065.92996307397</v>
          </cell>
          <cell r="E108">
            <v>46452.743970459174</v>
          </cell>
          <cell r="F108">
            <v>29032.964981536985</v>
          </cell>
          <cell r="G108">
            <v>11613.185992614788</v>
          </cell>
          <cell r="H108">
            <v>7258.2412453842444</v>
          </cell>
          <cell r="I108">
            <v>2903.2964981537007</v>
          </cell>
          <cell r="J108">
            <v>1451.6482490768503</v>
          </cell>
          <cell r="K108">
            <v>0</v>
          </cell>
        </row>
        <row r="109">
          <cell r="D109">
            <v>33177.114191313143</v>
          </cell>
          <cell r="E109">
            <v>39593.214551949204</v>
          </cell>
          <cell r="F109">
            <v>49217.365092903288</v>
          </cell>
          <cell r="G109">
            <v>58841.515633857387</v>
          </cell>
          <cell r="H109">
            <v>61247.553269095908</v>
          </cell>
          <cell r="I109">
            <v>63653.590904334429</v>
          </cell>
          <cell r="J109">
            <v>64455.603449413931</v>
          </cell>
          <cell r="K109">
            <v>65257.615994493441</v>
          </cell>
        </row>
        <row r="110">
          <cell r="D110">
            <v>51664.998077615266</v>
          </cell>
          <cell r="E110">
            <v>84324.70538336155</v>
          </cell>
          <cell r="F110">
            <v>133314.26634198095</v>
          </cell>
          <cell r="G110">
            <v>182303.82730060042</v>
          </cell>
          <cell r="H110">
            <v>194551.21754025525</v>
          </cell>
          <cell r="I110">
            <v>206798.60777991009</v>
          </cell>
          <cell r="J110">
            <v>210881.07119312839</v>
          </cell>
          <cell r="K110">
            <v>214963.53460634669</v>
          </cell>
        </row>
        <row r="111">
          <cell r="D111">
            <v>0</v>
          </cell>
          <cell r="E111">
            <v>13713.307327110342</v>
          </cell>
          <cell r="F111">
            <v>34283.268317775852</v>
          </cell>
          <cell r="G111">
            <v>54853.229308441369</v>
          </cell>
          <cell r="H111">
            <v>59995.719556107739</v>
          </cell>
          <cell r="I111">
            <v>65138.209803774116</v>
          </cell>
          <cell r="J111">
            <v>66852.373219662913</v>
          </cell>
          <cell r="K111">
            <v>68566.536635551704</v>
          </cell>
        </row>
        <row r="112">
          <cell r="D112">
            <v>4988.0810672646721</v>
          </cell>
          <cell r="E112">
            <v>3990.4648538117376</v>
          </cell>
          <cell r="F112">
            <v>2494.0405336323361</v>
          </cell>
          <cell r="G112">
            <v>997.61621345293406</v>
          </cell>
          <cell r="H112">
            <v>623.51013340808413</v>
          </cell>
          <cell r="I112">
            <v>249.4040533632342</v>
          </cell>
          <cell r="J112">
            <v>124.7020266816171</v>
          </cell>
          <cell r="K112">
            <v>0</v>
          </cell>
        </row>
        <row r="113">
          <cell r="D113">
            <v>4513.5560817886089</v>
          </cell>
          <cell r="E113">
            <v>3610.8448654308872</v>
          </cell>
          <cell r="F113">
            <v>2256.7780408943045</v>
          </cell>
          <cell r="G113">
            <v>902.7112163577217</v>
          </cell>
          <cell r="H113">
            <v>564.19451022357612</v>
          </cell>
          <cell r="I113">
            <v>225.67780408943054</v>
          </cell>
          <cell r="J113">
            <v>112.83890204471527</v>
          </cell>
          <cell r="K113">
            <v>0</v>
          </cell>
        </row>
        <row r="114">
          <cell r="D114">
            <v>2289.7660157392547</v>
          </cell>
          <cell r="E114">
            <v>15545.120139701763</v>
          </cell>
          <cell r="F114">
            <v>35428.151325645522</v>
          </cell>
          <cell r="G114">
            <v>55311.182511589286</v>
          </cell>
          <cell r="H114">
            <v>60281.940308075224</v>
          </cell>
          <cell r="I114">
            <v>65252.698104561161</v>
          </cell>
          <cell r="J114">
            <v>66909.617370056483</v>
          </cell>
          <cell r="K114">
            <v>68566.536635551791</v>
          </cell>
        </row>
        <row r="115">
          <cell r="D115">
            <v>4894.8402582393519</v>
          </cell>
          <cell r="E115">
            <v>29035.899345033322</v>
          </cell>
          <cell r="F115">
            <v>65247.48797522427</v>
          </cell>
          <cell r="G115">
            <v>101459.07660541522</v>
          </cell>
          <cell r="H115">
            <v>110511.97376296295</v>
          </cell>
          <cell r="I115">
            <v>119564.87092051069</v>
          </cell>
          <cell r="J115">
            <v>122582.50330635993</v>
          </cell>
          <cell r="K115">
            <v>125600.13569220918</v>
          </cell>
        </row>
        <row r="116">
          <cell r="D116">
            <v>4861.3780211733238</v>
          </cell>
          <cell r="E116">
            <v>8917.489191356126</v>
          </cell>
          <cell r="F116">
            <v>15001.655946630326</v>
          </cell>
          <cell r="G116">
            <v>21085.82270190453</v>
          </cell>
          <cell r="H116">
            <v>22606.86439072308</v>
          </cell>
          <cell r="I116">
            <v>24127.90607954163</v>
          </cell>
          <cell r="J116">
            <v>24634.919975814482</v>
          </cell>
          <cell r="K116">
            <v>25141.933872087331</v>
          </cell>
        </row>
        <row r="117">
          <cell r="D117">
            <v>0</v>
          </cell>
          <cell r="E117">
            <v>1393.4345330049628</v>
          </cell>
          <cell r="F117">
            <v>3483.5863325124064</v>
          </cell>
          <cell r="G117">
            <v>5573.738132019851</v>
          </cell>
          <cell r="H117">
            <v>6096.2760818967108</v>
          </cell>
          <cell r="I117">
            <v>6618.8140317735715</v>
          </cell>
          <cell r="J117">
            <v>6792.9933483991917</v>
          </cell>
          <cell r="K117">
            <v>6967.1726650248129</v>
          </cell>
        </row>
        <row r="118">
          <cell r="D118">
            <v>0</v>
          </cell>
          <cell r="E118">
            <v>69.060813110710896</v>
          </cell>
          <cell r="F118">
            <v>172.65203277677722</v>
          </cell>
          <cell r="G118">
            <v>276.24325244284358</v>
          </cell>
          <cell r="H118">
            <v>302.14105735936016</v>
          </cell>
          <cell r="I118">
            <v>328.03886227587668</v>
          </cell>
          <cell r="J118">
            <v>336.67146391471556</v>
          </cell>
          <cell r="K118">
            <v>345.30406555355444</v>
          </cell>
        </row>
        <row r="119">
          <cell r="D119">
            <v>8559.1299910596226</v>
          </cell>
          <cell r="E119">
            <v>6847.3039928476983</v>
          </cell>
          <cell r="F119">
            <v>4279.5649955298113</v>
          </cell>
          <cell r="G119">
            <v>1711.8259982119243</v>
          </cell>
          <cell r="H119">
            <v>1069.8912488824531</v>
          </cell>
          <cell r="I119">
            <v>427.95649955298177</v>
          </cell>
          <cell r="J119">
            <v>213.97824977649088</v>
          </cell>
          <cell r="K119">
            <v>0</v>
          </cell>
        </row>
        <row r="120">
          <cell r="D120">
            <v>7770.5160347034034</v>
          </cell>
          <cell r="E120">
            <v>6216.4128277627224</v>
          </cell>
          <cell r="F120">
            <v>3885.2580173517017</v>
          </cell>
          <cell r="G120">
            <v>1554.1032069406801</v>
          </cell>
          <cell r="H120">
            <v>971.31450433792543</v>
          </cell>
          <cell r="I120">
            <v>388.52580173517072</v>
          </cell>
          <cell r="J120">
            <v>194.26290086758536</v>
          </cell>
          <cell r="K120">
            <v>0</v>
          </cell>
        </row>
        <row r="121">
          <cell r="D121">
            <v>23137.379935161338</v>
          </cell>
          <cell r="E121">
            <v>18509.903948129071</v>
          </cell>
          <cell r="F121">
            <v>11568.689967580669</v>
          </cell>
          <cell r="G121">
            <v>4627.4759870322669</v>
          </cell>
          <cell r="H121">
            <v>2892.1724918951677</v>
          </cell>
          <cell r="I121">
            <v>1156.8689967580685</v>
          </cell>
          <cell r="J121">
            <v>578.43449837903427</v>
          </cell>
          <cell r="K121">
            <v>0</v>
          </cell>
        </row>
        <row r="122">
          <cell r="D122">
            <v>15701.435876607999</v>
          </cell>
          <cell r="E122">
            <v>15216.109401860156</v>
          </cell>
          <cell r="F122">
            <v>14488.119689738392</v>
          </cell>
          <cell r="G122">
            <v>13760.129977616629</v>
          </cell>
          <cell r="H122">
            <v>13578.132549586189</v>
          </cell>
          <cell r="I122">
            <v>13396.135121555748</v>
          </cell>
          <cell r="J122">
            <v>13335.469312212266</v>
          </cell>
          <cell r="K122">
            <v>13274.803502868786</v>
          </cell>
        </row>
        <row r="123">
          <cell r="D123">
            <v>2291.3538171646305</v>
          </cell>
          <cell r="E123">
            <v>17716.43665006954</v>
          </cell>
          <cell r="F123">
            <v>40854.060899426906</v>
          </cell>
          <cell r="G123">
            <v>63991.685148784272</v>
          </cell>
          <cell r="H123">
            <v>69776.09121112361</v>
          </cell>
          <cell r="I123">
            <v>75560.497273462955</v>
          </cell>
          <cell r="J123">
            <v>77488.632627576066</v>
          </cell>
          <cell r="K123">
            <v>79416.76798168919</v>
          </cell>
        </row>
        <row r="124">
          <cell r="D124">
            <v>15.651912953076254</v>
          </cell>
          <cell r="E124">
            <v>8640.1420266222722</v>
          </cell>
          <cell r="F124">
            <v>21576.877197126061</v>
          </cell>
          <cell r="G124">
            <v>34513.612367629859</v>
          </cell>
          <cell r="H124">
            <v>37747.796160255806</v>
          </cell>
          <cell r="I124">
            <v>40981.979952881753</v>
          </cell>
          <cell r="J124">
            <v>42060.041217090402</v>
          </cell>
          <cell r="K124">
            <v>43138.102481299051</v>
          </cell>
        </row>
        <row r="125">
          <cell r="D125">
            <v>634.88368093366398</v>
          </cell>
          <cell r="E125">
            <v>507.90694474693117</v>
          </cell>
          <cell r="F125">
            <v>317.44184046683199</v>
          </cell>
          <cell r="G125">
            <v>126.97673618673275</v>
          </cell>
          <cell r="H125">
            <v>79.360460116707998</v>
          </cell>
          <cell r="I125">
            <v>31.744184046683245</v>
          </cell>
          <cell r="J125">
            <v>15.872092023341622</v>
          </cell>
          <cell r="K125">
            <v>0</v>
          </cell>
        </row>
        <row r="126">
          <cell r="D126">
            <v>13361.398551708357</v>
          </cell>
          <cell r="E126">
            <v>10689.118841366686</v>
          </cell>
          <cell r="F126">
            <v>6680.6992758541783</v>
          </cell>
          <cell r="G126">
            <v>2672.2797103416706</v>
          </cell>
          <cell r="H126">
            <v>1670.1748189635446</v>
          </cell>
          <cell r="I126">
            <v>668.06992758541855</v>
          </cell>
          <cell r="J126">
            <v>334.03496379270928</v>
          </cell>
          <cell r="K126">
            <v>0</v>
          </cell>
        </row>
        <row r="127">
          <cell r="D127">
            <v>0</v>
          </cell>
          <cell r="E127">
            <v>8627.6204962598131</v>
          </cell>
          <cell r="F127">
            <v>21569.051240649533</v>
          </cell>
          <cell r="G127">
            <v>34510.481985039252</v>
          </cell>
          <cell r="H127">
            <v>37745.83967113668</v>
          </cell>
          <cell r="I127">
            <v>40981.197357234108</v>
          </cell>
          <cell r="J127">
            <v>42059.649919266587</v>
          </cell>
          <cell r="K127">
            <v>43138.102481299065</v>
          </cell>
        </row>
        <row r="128">
          <cell r="D128">
            <v>7.4578073089777188</v>
          </cell>
          <cell r="E128">
            <v>2163.7129821849121</v>
          </cell>
          <cell r="F128">
            <v>5398.0957444988135</v>
          </cell>
          <cell r="G128">
            <v>8632.4785068127148</v>
          </cell>
          <cell r="H128">
            <v>9441.07419739119</v>
          </cell>
          <cell r="I128">
            <v>10249.669887969665</v>
          </cell>
          <cell r="J128">
            <v>10519.201784829158</v>
          </cell>
          <cell r="K128">
            <v>10788.733681688649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D130">
            <v>0</v>
          </cell>
          <cell r="E130">
            <v>9.3162787787494405</v>
          </cell>
          <cell r="F130">
            <v>23.290696946873599</v>
          </cell>
          <cell r="G130">
            <v>37.265115114997762</v>
          </cell>
          <cell r="H130">
            <v>40.758719657028799</v>
          </cell>
          <cell r="I130">
            <v>44.252324199059835</v>
          </cell>
          <cell r="J130">
            <v>45.416859046403516</v>
          </cell>
          <cell r="K130">
            <v>46.581393893747197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D132">
            <v>8820.3738605893031</v>
          </cell>
          <cell r="E132">
            <v>7056.2990884714427</v>
          </cell>
          <cell r="F132">
            <v>4410.1869302946516</v>
          </cell>
          <cell r="G132">
            <v>1764.0747721178604</v>
          </cell>
          <cell r="H132">
            <v>1102.5467325736631</v>
          </cell>
          <cell r="I132">
            <v>441.01869302946579</v>
          </cell>
          <cell r="J132">
            <v>220.5093465147329</v>
          </cell>
          <cell r="K132">
            <v>0</v>
          </cell>
        </row>
        <row r="133">
          <cell r="D133">
            <v>25752.510087823048</v>
          </cell>
          <cell r="E133">
            <v>20602.008070258438</v>
          </cell>
          <cell r="F133">
            <v>12876.255043911524</v>
          </cell>
          <cell r="G133">
            <v>5150.5020175646096</v>
          </cell>
          <cell r="H133">
            <v>3219.0637609778823</v>
          </cell>
          <cell r="I133">
            <v>1287.6255043911551</v>
          </cell>
          <cell r="J133">
            <v>643.81275219557756</v>
          </cell>
          <cell r="K133">
            <v>0</v>
          </cell>
        </row>
        <row r="134">
          <cell r="D134">
            <v>444338.43035141553</v>
          </cell>
          <cell r="E134">
            <v>355470.74428113241</v>
          </cell>
          <cell r="F134">
            <v>222169.21517570777</v>
          </cell>
          <cell r="G134">
            <v>88867.68607028306</v>
          </cell>
          <cell r="H134">
            <v>55542.303793926927</v>
          </cell>
          <cell r="I134">
            <v>22216.921517570794</v>
          </cell>
          <cell r="J134">
            <v>11108.460758785397</v>
          </cell>
          <cell r="K134">
            <v>0</v>
          </cell>
        </row>
        <row r="135">
          <cell r="D135">
            <v>63672.613230754541</v>
          </cell>
          <cell r="E135">
            <v>65730.284116390176</v>
          </cell>
          <cell r="F135">
            <v>68816.790444843631</v>
          </cell>
          <cell r="G135">
            <v>71903.296773297072</v>
          </cell>
          <cell r="H135">
            <v>72674.923355410428</v>
          </cell>
          <cell r="I135">
            <v>73446.5499375238</v>
          </cell>
          <cell r="J135">
            <v>73703.758798228257</v>
          </cell>
          <cell r="K135">
            <v>73960.967658932714</v>
          </cell>
        </row>
        <row r="136">
          <cell r="D136">
            <v>21516.549318470166</v>
          </cell>
          <cell r="E136">
            <v>96510.374656101019</v>
          </cell>
          <cell r="F136">
            <v>209001.11266254733</v>
          </cell>
          <cell r="G136">
            <v>321491.8506689936</v>
          </cell>
          <cell r="H136">
            <v>349614.53517060517</v>
          </cell>
          <cell r="I136">
            <v>377737.21967221674</v>
          </cell>
          <cell r="J136">
            <v>387111.44783942064</v>
          </cell>
          <cell r="K136">
            <v>396485.67600662448</v>
          </cell>
        </row>
        <row r="137">
          <cell r="D137">
            <v>0</v>
          </cell>
          <cell r="E137">
            <v>25894.483284960297</v>
          </cell>
          <cell r="F137">
            <v>64736.208212400743</v>
          </cell>
          <cell r="G137">
            <v>103577.93313984119</v>
          </cell>
          <cell r="H137">
            <v>113288.36437170129</v>
          </cell>
          <cell r="I137">
            <v>122998.7956035614</v>
          </cell>
          <cell r="J137">
            <v>126235.60601418145</v>
          </cell>
          <cell r="K137">
            <v>129472.41642480149</v>
          </cell>
        </row>
        <row r="138">
          <cell r="D138">
            <v>515.79300401006981</v>
          </cell>
          <cell r="E138">
            <v>412.63440320805586</v>
          </cell>
          <cell r="F138">
            <v>257.8965020050349</v>
          </cell>
          <cell r="G138">
            <v>103.15860080201395</v>
          </cell>
          <cell r="H138">
            <v>64.474125501258726</v>
          </cell>
          <cell r="I138">
            <v>25.789650200503502</v>
          </cell>
          <cell r="J138">
            <v>12.894825100251751</v>
          </cell>
          <cell r="K138">
            <v>0</v>
          </cell>
        </row>
        <row r="139">
          <cell r="D139">
            <v>10512.311793148467</v>
          </cell>
          <cell r="E139">
            <v>8409.8494345187737</v>
          </cell>
          <cell r="F139">
            <v>5256.1558965742333</v>
          </cell>
          <cell r="G139">
            <v>2102.462358629693</v>
          </cell>
          <cell r="H139">
            <v>1314.0389741435583</v>
          </cell>
          <cell r="I139">
            <v>525.6155896574237</v>
          </cell>
          <cell r="J139">
            <v>262.80779482871185</v>
          </cell>
          <cell r="K139">
            <v>0</v>
          </cell>
        </row>
        <row r="140">
          <cell r="D140">
            <v>4210.5763070854009</v>
          </cell>
          <cell r="E140">
            <v>29262.944330628583</v>
          </cell>
          <cell r="F140">
            <v>66841.496365943342</v>
          </cell>
          <cell r="G140">
            <v>104420.04840125813</v>
          </cell>
          <cell r="H140">
            <v>113814.68641008681</v>
          </cell>
          <cell r="I140">
            <v>123209.32441891549</v>
          </cell>
          <cell r="J140">
            <v>126340.87042185839</v>
          </cell>
          <cell r="K140">
            <v>129472.4164248013</v>
          </cell>
        </row>
        <row r="141">
          <cell r="D141">
            <v>4390.7521855162595</v>
          </cell>
          <cell r="E141">
            <v>48642.355980111723</v>
          </cell>
          <cell r="F141">
            <v>115019.76167200493</v>
          </cell>
          <cell r="G141">
            <v>181397.16736389813</v>
          </cell>
          <cell r="H141">
            <v>197991.51878687143</v>
          </cell>
          <cell r="I141">
            <v>214585.87020984472</v>
          </cell>
          <cell r="J141">
            <v>220117.32068416916</v>
          </cell>
          <cell r="K141">
            <v>225648.77115849359</v>
          </cell>
        </row>
        <row r="142">
          <cell r="D142">
            <v>0</v>
          </cell>
          <cell r="E142">
            <v>3596.24195924376</v>
          </cell>
          <cell r="F142">
            <v>8990.6048981093991</v>
          </cell>
          <cell r="G142">
            <v>14384.96783697504</v>
          </cell>
          <cell r="H142">
            <v>15733.558571691448</v>
          </cell>
          <cell r="I142">
            <v>17082.149306407857</v>
          </cell>
          <cell r="J142">
            <v>17531.679551313326</v>
          </cell>
          <cell r="K142">
            <v>17981.209796218798</v>
          </cell>
        </row>
        <row r="143">
          <cell r="D143">
            <v>398.70958474308679</v>
          </cell>
          <cell r="E143">
            <v>2528.1783043378073</v>
          </cell>
          <cell r="F143">
            <v>5722.3813837298867</v>
          </cell>
          <cell r="G143">
            <v>8916.5844631219679</v>
          </cell>
          <cell r="H143">
            <v>9715.1352329699876</v>
          </cell>
          <cell r="I143">
            <v>10513.686002818007</v>
          </cell>
          <cell r="J143">
            <v>10779.869592767347</v>
          </cell>
          <cell r="K143">
            <v>11046.053182716687</v>
          </cell>
        </row>
        <row r="144">
          <cell r="D144">
            <v>75.206415256914298</v>
          </cell>
          <cell r="E144">
            <v>110.47008778357754</v>
          </cell>
          <cell r="F144">
            <v>163.36559657357242</v>
          </cell>
          <cell r="G144">
            <v>216.26110536356725</v>
          </cell>
          <cell r="H144">
            <v>229.48498256106598</v>
          </cell>
          <cell r="I144">
            <v>242.7088597585647</v>
          </cell>
          <cell r="J144">
            <v>247.1168188243976</v>
          </cell>
          <cell r="K144">
            <v>251.5247778902305</v>
          </cell>
        </row>
        <row r="145">
          <cell r="D145">
            <v>26751.427601696563</v>
          </cell>
          <cell r="E145">
            <v>21401.142081357251</v>
          </cell>
          <cell r="F145">
            <v>13375.713800848282</v>
          </cell>
          <cell r="G145">
            <v>5350.2855203393119</v>
          </cell>
          <cell r="H145">
            <v>3343.9284502120699</v>
          </cell>
          <cell r="I145">
            <v>1337.571380084828</v>
          </cell>
          <cell r="J145">
            <v>668.78569004241399</v>
          </cell>
          <cell r="K145">
            <v>0</v>
          </cell>
        </row>
        <row r="146">
          <cell r="D146">
            <v>8816.7107257524149</v>
          </cell>
          <cell r="E146">
            <v>7053.3685806019321</v>
          </cell>
          <cell r="F146">
            <v>4408.3553628762074</v>
          </cell>
          <cell r="G146">
            <v>1763.3421451504828</v>
          </cell>
          <cell r="H146">
            <v>1102.0888407190519</v>
          </cell>
          <cell r="I146">
            <v>440.83553628762093</v>
          </cell>
          <cell r="J146">
            <v>220.41776814381046</v>
          </cell>
          <cell r="K146">
            <v>0</v>
          </cell>
        </row>
        <row r="147"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D148">
            <v>5879.8912073408046</v>
          </cell>
          <cell r="E148">
            <v>6807.4062730021942</v>
          </cell>
          <cell r="F148">
            <v>8198.6788714942777</v>
          </cell>
          <cell r="G148">
            <v>9589.951469986363</v>
          </cell>
          <cell r="H148">
            <v>9937.7696196093839</v>
          </cell>
          <cell r="I148">
            <v>10285.587769232405</v>
          </cell>
          <cell r="J148">
            <v>10401.527152440078</v>
          </cell>
          <cell r="K148">
            <v>10517.466535647753</v>
          </cell>
        </row>
        <row r="149">
          <cell r="D149">
            <v>3834.2275638082219</v>
          </cell>
          <cell r="E149">
            <v>12172.305189818289</v>
          </cell>
          <cell r="F149">
            <v>24679.421628833388</v>
          </cell>
          <cell r="G149">
            <v>37186.538067848487</v>
          </cell>
          <cell r="H149">
            <v>40313.317177602265</v>
          </cell>
          <cell r="I149">
            <v>43440.096287356035</v>
          </cell>
          <cell r="J149">
            <v>44482.355990607291</v>
          </cell>
          <cell r="K149">
            <v>45524.615693858555</v>
          </cell>
        </row>
        <row r="150">
          <cell r="D150">
            <v>0</v>
          </cell>
          <cell r="E150">
            <v>2336.9302722847383</v>
          </cell>
          <cell r="F150">
            <v>5842.325680711846</v>
          </cell>
          <cell r="G150">
            <v>9347.7210891389532</v>
          </cell>
          <cell r="H150">
            <v>10224.069941245729</v>
          </cell>
          <cell r="I150">
            <v>11100.418793352506</v>
          </cell>
          <cell r="J150">
            <v>11392.5350773881</v>
          </cell>
          <cell r="K150">
            <v>11684.651361423692</v>
          </cell>
        </row>
        <row r="151">
          <cell r="D151">
            <v>4846.9683229561379</v>
          </cell>
          <cell r="E151">
            <v>3877.5746583649102</v>
          </cell>
          <cell r="F151">
            <v>2423.4841614780689</v>
          </cell>
          <cell r="G151">
            <v>969.39366459122721</v>
          </cell>
          <cell r="H151">
            <v>605.87104036951723</v>
          </cell>
          <cell r="I151">
            <v>242.34841614780726</v>
          </cell>
          <cell r="J151">
            <v>121.17420807390363</v>
          </cell>
          <cell r="K151">
            <v>0</v>
          </cell>
        </row>
        <row r="152">
          <cell r="D152">
            <v>195.35737773133962</v>
          </cell>
          <cell r="E152">
            <v>156.28590218507171</v>
          </cell>
          <cell r="F152">
            <v>97.678688865669812</v>
          </cell>
          <cell r="G152">
            <v>39.071475546267919</v>
          </cell>
          <cell r="H152">
            <v>24.419672216417453</v>
          </cell>
          <cell r="I152">
            <v>9.7678688865669869</v>
          </cell>
          <cell r="J152">
            <v>4.8839344432834935</v>
          </cell>
          <cell r="K152">
            <v>0</v>
          </cell>
        </row>
        <row r="153">
          <cell r="D153">
            <v>988.12820049026095</v>
          </cell>
          <cell r="E153">
            <v>3127.4328326769446</v>
          </cell>
          <cell r="F153">
            <v>6336.3897809569698</v>
          </cell>
          <cell r="G153">
            <v>9545.3467292369951</v>
          </cell>
          <cell r="H153">
            <v>10347.585966307</v>
          </cell>
          <cell r="I153">
            <v>11149.825203377006</v>
          </cell>
          <cell r="J153">
            <v>11417.238282400342</v>
          </cell>
          <cell r="K153">
            <v>11684.651361423677</v>
          </cell>
        </row>
        <row r="154">
          <cell r="D154">
            <v>2769.2797292374139</v>
          </cell>
          <cell r="E154">
            <v>8669.8026306525462</v>
          </cell>
          <cell r="F154">
            <v>17520.586982775243</v>
          </cell>
          <cell r="G154">
            <v>26371.37133489794</v>
          </cell>
          <cell r="H154">
            <v>28584.067422928612</v>
          </cell>
          <cell r="I154">
            <v>30796.763510959285</v>
          </cell>
          <cell r="J154">
            <v>31534.328873636179</v>
          </cell>
          <cell r="K154">
            <v>32271.89423631307</v>
          </cell>
        </row>
        <row r="155">
          <cell r="D155">
            <v>0</v>
          </cell>
          <cell r="E155">
            <v>1064.9032910844105</v>
          </cell>
          <cell r="F155">
            <v>2662.2582277110264</v>
          </cell>
          <cell r="G155">
            <v>4259.613164337642</v>
          </cell>
          <cell r="H155">
            <v>4658.9518984942961</v>
          </cell>
          <cell r="I155">
            <v>5058.2906326509501</v>
          </cell>
          <cell r="J155">
            <v>5191.4035440365014</v>
          </cell>
          <cell r="K155">
            <v>5324.5164554220528</v>
          </cell>
        </row>
        <row r="156">
          <cell r="D156">
            <v>0</v>
          </cell>
          <cell r="E156">
            <v>257.07261103941295</v>
          </cell>
          <cell r="F156">
            <v>642.68152759853228</v>
          </cell>
          <cell r="G156">
            <v>1028.2904441576518</v>
          </cell>
          <cell r="H156">
            <v>1124.6926732974316</v>
          </cell>
          <cell r="I156">
            <v>1221.0949024372112</v>
          </cell>
          <cell r="J156">
            <v>1253.2289788171379</v>
          </cell>
          <cell r="K156">
            <v>1285.3630551970646</v>
          </cell>
        </row>
        <row r="157">
          <cell r="D157">
            <v>0</v>
          </cell>
          <cell r="E157">
            <v>631.98262525549853</v>
          </cell>
          <cell r="F157">
            <v>1579.9565631387461</v>
          </cell>
          <cell r="G157">
            <v>2527.9305010219941</v>
          </cell>
          <cell r="H157">
            <v>2764.9239854928055</v>
          </cell>
          <cell r="I157">
            <v>3001.9174699636174</v>
          </cell>
          <cell r="J157">
            <v>3080.9152981205548</v>
          </cell>
          <cell r="K157">
            <v>3159.9131262774922</v>
          </cell>
        </row>
        <row r="158">
          <cell r="D158">
            <v>2671.0815775069527</v>
          </cell>
          <cell r="E158">
            <v>2136.8652620055623</v>
          </cell>
          <cell r="F158">
            <v>1335.5407887534764</v>
          </cell>
          <cell r="G158">
            <v>534.21631550139045</v>
          </cell>
          <cell r="H158">
            <v>333.88519718836915</v>
          </cell>
          <cell r="I158">
            <v>133.55407887534784</v>
          </cell>
          <cell r="J158">
            <v>66.77703943767392</v>
          </cell>
          <cell r="K158">
            <v>0</v>
          </cell>
        </row>
        <row r="159">
          <cell r="D159">
            <v>2232.3716084355947</v>
          </cell>
          <cell r="E159">
            <v>1785.8972867484758</v>
          </cell>
          <cell r="F159">
            <v>1116.1858042177973</v>
          </cell>
          <cell r="G159">
            <v>446.47432168711885</v>
          </cell>
          <cell r="H159">
            <v>279.04645105444934</v>
          </cell>
          <cell r="I159">
            <v>111.61858042177982</v>
          </cell>
          <cell r="J159">
            <v>55.809290210889912</v>
          </cell>
          <cell r="K159">
            <v>0</v>
          </cell>
        </row>
        <row r="160"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D161">
            <v>6199.2145929969656</v>
          </cell>
          <cell r="E161">
            <v>6383.4255954722275</v>
          </cell>
          <cell r="F161">
            <v>6659.7420991851213</v>
          </cell>
          <cell r="G161">
            <v>6936.0586028980151</v>
          </cell>
          <cell r="H161">
            <v>7005.1377288262383</v>
          </cell>
          <cell r="I161">
            <v>7074.2168547544616</v>
          </cell>
          <cell r="J161">
            <v>7097.2432300638693</v>
          </cell>
          <cell r="K161">
            <v>7120.269605373277</v>
          </cell>
        </row>
        <row r="162">
          <cell r="D162">
            <v>650.18804388981357</v>
          </cell>
          <cell r="E162">
            <v>1878.0641477018751</v>
          </cell>
          <cell r="F162">
            <v>3719.8783034199669</v>
          </cell>
          <cell r="G162">
            <v>5561.6924591380593</v>
          </cell>
          <cell r="H162">
            <v>6022.1459980675827</v>
          </cell>
          <cell r="I162">
            <v>6482.5995369971051</v>
          </cell>
          <cell r="J162">
            <v>6636.0840499736132</v>
          </cell>
          <cell r="K162">
            <v>6789.5685629501204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D164">
            <v>76.500978177975853</v>
          </cell>
          <cell r="E164">
            <v>61.200782542380679</v>
          </cell>
          <cell r="F164">
            <v>38.250489088987926</v>
          </cell>
          <cell r="G164">
            <v>15.300195635595166</v>
          </cell>
          <cell r="H164">
            <v>9.5626222722469798</v>
          </cell>
          <cell r="I164">
            <v>3.8250489088987933</v>
          </cell>
          <cell r="J164">
            <v>1.9125244544493967</v>
          </cell>
          <cell r="K164">
            <v>0</v>
          </cell>
        </row>
        <row r="165">
          <cell r="D165">
            <v>97.954533858692116</v>
          </cell>
          <cell r="E165">
            <v>78.363627086953699</v>
          </cell>
          <cell r="F165">
            <v>48.977266929346058</v>
          </cell>
          <cell r="G165">
            <v>19.590906771738418</v>
          </cell>
          <cell r="H165">
            <v>12.244316732336515</v>
          </cell>
          <cell r="I165">
            <v>4.8977266929346115</v>
          </cell>
          <cell r="J165">
            <v>2.4488633464673057</v>
          </cell>
          <cell r="K165">
            <v>0</v>
          </cell>
        </row>
        <row r="166">
          <cell r="D166">
            <v>0</v>
          </cell>
          <cell r="E166">
            <v>3867.3090511221453</v>
          </cell>
          <cell r="F166">
            <v>9668.2726278053633</v>
          </cell>
          <cell r="G166">
            <v>15469.236204488581</v>
          </cell>
          <cell r="H166">
            <v>16919.477098659387</v>
          </cell>
          <cell r="I166">
            <v>18369.717992830188</v>
          </cell>
          <cell r="J166">
            <v>18853.131624220456</v>
          </cell>
          <cell r="K166">
            <v>19336.545255610727</v>
          </cell>
        </row>
        <row r="167">
          <cell r="D167">
            <v>67.900642034516409</v>
          </cell>
          <cell r="E167">
            <v>3404.9912561444803</v>
          </cell>
          <cell r="F167">
            <v>8410.627177309425</v>
          </cell>
          <cell r="G167">
            <v>13416.263098474372</v>
          </cell>
          <cell r="H167">
            <v>14667.672078765607</v>
          </cell>
          <cell r="I167">
            <v>15919.081059056842</v>
          </cell>
          <cell r="J167">
            <v>16336.21738582059</v>
          </cell>
          <cell r="K167">
            <v>16753.353712584336</v>
          </cell>
        </row>
        <row r="168">
          <cell r="D168">
            <v>0</v>
          </cell>
          <cell r="E168">
            <v>175.01823482100076</v>
          </cell>
          <cell r="F168">
            <v>437.5455870525019</v>
          </cell>
          <cell r="G168">
            <v>700.07293928400304</v>
          </cell>
          <cell r="H168">
            <v>765.7047773418783</v>
          </cell>
          <cell r="I168">
            <v>831.33661539975355</v>
          </cell>
          <cell r="J168">
            <v>853.21389475237868</v>
          </cell>
          <cell r="K168">
            <v>875.0911741050038</v>
          </cell>
        </row>
        <row r="169">
          <cell r="D169">
            <v>0</v>
          </cell>
          <cell r="E169">
            <v>24.955121720255992</v>
          </cell>
          <cell r="F169">
            <v>62.387804300639978</v>
          </cell>
          <cell r="G169">
            <v>99.820486881023967</v>
          </cell>
          <cell r="H169">
            <v>109.17865752611996</v>
          </cell>
          <cell r="I169">
            <v>118.53682817121596</v>
          </cell>
          <cell r="J169">
            <v>121.65621838624796</v>
          </cell>
          <cell r="K169">
            <v>124.77560860127996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D171">
            <v>6436.2171959642519</v>
          </cell>
          <cell r="E171">
            <v>5148.9737567714019</v>
          </cell>
          <cell r="F171">
            <v>3218.108597982126</v>
          </cell>
          <cell r="G171">
            <v>1287.24343919285</v>
          </cell>
          <cell r="H171">
            <v>804.52714949553138</v>
          </cell>
          <cell r="I171">
            <v>321.81085979821273</v>
          </cell>
          <cell r="J171">
            <v>160.90542989910637</v>
          </cell>
          <cell r="K171">
            <v>0</v>
          </cell>
        </row>
        <row r="172">
          <cell r="D172">
            <v>3382.8769200311835</v>
          </cell>
          <cell r="E172">
            <v>2706.3015360249469</v>
          </cell>
          <cell r="F172">
            <v>1691.4384600155918</v>
          </cell>
          <cell r="G172">
            <v>676.57538400623662</v>
          </cell>
          <cell r="H172">
            <v>422.85961500389794</v>
          </cell>
          <cell r="I172">
            <v>169.14384600155927</v>
          </cell>
          <cell r="J172">
            <v>84.571923000779634</v>
          </cell>
          <cell r="K172">
            <v>0</v>
          </cell>
        </row>
        <row r="173">
          <cell r="D173">
            <v>15086.796735320864</v>
          </cell>
          <cell r="E173">
            <v>12069.437388256691</v>
          </cell>
          <cell r="F173">
            <v>7543.3983676604321</v>
          </cell>
          <cell r="G173">
            <v>3017.3593470641717</v>
          </cell>
          <cell r="H173">
            <v>1885.8495919151082</v>
          </cell>
          <cell r="I173">
            <v>754.33983676604475</v>
          </cell>
          <cell r="J173">
            <v>377.16991838302238</v>
          </cell>
          <cell r="K173">
            <v>0</v>
          </cell>
        </row>
        <row r="174">
          <cell r="D174">
            <v>231.65080096200478</v>
          </cell>
          <cell r="E174">
            <v>226.8362064634303</v>
          </cell>
          <cell r="F174">
            <v>219.61431471556858</v>
          </cell>
          <cell r="G174">
            <v>212.39242296770689</v>
          </cell>
          <cell r="H174">
            <v>210.58695003074146</v>
          </cell>
          <cell r="I174">
            <v>208.78147709377603</v>
          </cell>
          <cell r="J174">
            <v>208.17965278145422</v>
          </cell>
          <cell r="K174">
            <v>207.57782846913241</v>
          </cell>
        </row>
        <row r="175">
          <cell r="D175">
            <v>585.26585874373222</v>
          </cell>
          <cell r="E175">
            <v>3736.039133181434</v>
          </cell>
          <cell r="F175">
            <v>8462.1990448379856</v>
          </cell>
          <cell r="G175">
            <v>13188.35895649454</v>
          </cell>
          <cell r="H175">
            <v>14369.898934408677</v>
          </cell>
          <cell r="I175">
            <v>15551.438912322814</v>
          </cell>
          <cell r="J175">
            <v>15945.285571627526</v>
          </cell>
          <cell r="K175">
            <v>16339.13223093224</v>
          </cell>
        </row>
        <row r="176"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D177">
            <v>51.883813903512824</v>
          </cell>
          <cell r="E177">
            <v>41.50705112281026</v>
          </cell>
          <cell r="F177">
            <v>25.941906951756412</v>
          </cell>
          <cell r="G177">
            <v>10.376762780702563</v>
          </cell>
          <cell r="H177">
            <v>6.4854767379391021</v>
          </cell>
          <cell r="I177">
            <v>2.5941906951756408</v>
          </cell>
          <cell r="J177">
            <v>1.2970953475878204</v>
          </cell>
          <cell r="K177">
            <v>0</v>
          </cell>
        </row>
        <row r="178">
          <cell r="D178">
            <v>2014.9187820598804</v>
          </cell>
          <cell r="E178">
            <v>1611.9350256479042</v>
          </cell>
          <cell r="F178">
            <v>1007.4593910299402</v>
          </cell>
          <cell r="G178">
            <v>402.98375641197595</v>
          </cell>
          <cell r="H178">
            <v>251.86484775748499</v>
          </cell>
          <cell r="I178">
            <v>100.74593910299404</v>
          </cell>
          <cell r="J178">
            <v>50.372969551497022</v>
          </cell>
          <cell r="K178">
            <v>0</v>
          </cell>
        </row>
        <row r="179">
          <cell r="D179">
            <v>0.22736362182107536</v>
          </cell>
          <cell r="E179">
            <v>10398.473583808132</v>
          </cell>
          <cell r="F179">
            <v>25995.842914087596</v>
          </cell>
          <cell r="G179">
            <v>41593.212244367067</v>
          </cell>
          <cell r="H179">
            <v>45492.554576936935</v>
          </cell>
          <cell r="I179">
            <v>49391.896909506795</v>
          </cell>
          <cell r="J179">
            <v>50691.677687030082</v>
          </cell>
          <cell r="K179">
            <v>51991.458464553376</v>
          </cell>
        </row>
        <row r="180">
          <cell r="D180">
            <v>31.830907054950551</v>
          </cell>
          <cell r="E180">
            <v>6753.516737106339</v>
          </cell>
          <cell r="F180">
            <v>16836.045482183421</v>
          </cell>
          <cell r="G180">
            <v>26918.574227260506</v>
          </cell>
          <cell r="H180">
            <v>29439.206413529773</v>
          </cell>
          <cell r="I180">
            <v>31959.838599799041</v>
          </cell>
          <cell r="J180">
            <v>32800.049328555469</v>
          </cell>
          <cell r="K180">
            <v>33640.260057311891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D183">
            <v>37.500000000000014</v>
          </cell>
          <cell r="E183">
            <v>537.26975186998141</v>
          </cell>
          <cell r="F183">
            <v>1286.9243796749533</v>
          </cell>
          <cell r="G183">
            <v>2036.5790074799254</v>
          </cell>
          <cell r="H183">
            <v>2223.9926644311681</v>
          </cell>
          <cell r="I183">
            <v>2411.4063213824111</v>
          </cell>
          <cell r="J183">
            <v>2473.8775403661589</v>
          </cell>
          <cell r="K183">
            <v>2536.3487593499067</v>
          </cell>
        </row>
        <row r="184">
          <cell r="D184">
            <v>6792.8221178513968</v>
          </cell>
          <cell r="E184">
            <v>5434.2576942811174</v>
          </cell>
          <cell r="F184">
            <v>3396.4110589256984</v>
          </cell>
          <cell r="G184">
            <v>1358.5644235702794</v>
          </cell>
          <cell r="H184">
            <v>849.10276473142494</v>
          </cell>
          <cell r="I184">
            <v>339.64110589257052</v>
          </cell>
          <cell r="J184">
            <v>169.82055294628526</v>
          </cell>
          <cell r="K184">
            <v>0</v>
          </cell>
        </row>
        <row r="185">
          <cell r="D185">
            <v>12617.481410921277</v>
          </cell>
          <cell r="E185">
            <v>10093.985128737022</v>
          </cell>
          <cell r="F185">
            <v>6308.7407054606383</v>
          </cell>
          <cell r="G185">
            <v>2523.4962821842546</v>
          </cell>
          <cell r="H185">
            <v>1577.1851763651594</v>
          </cell>
          <cell r="I185">
            <v>630.8740705460641</v>
          </cell>
          <cell r="J185">
            <v>315.43703527303205</v>
          </cell>
          <cell r="K185">
            <v>0</v>
          </cell>
        </row>
        <row r="186"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D187">
            <v>721.25061271491904</v>
          </cell>
          <cell r="E187">
            <v>762.57340203326009</v>
          </cell>
          <cell r="F187">
            <v>824.55758601077162</v>
          </cell>
          <cell r="G187">
            <v>886.54176998828314</v>
          </cell>
          <cell r="H187">
            <v>902.03781598266096</v>
          </cell>
          <cell r="I187">
            <v>917.5338619770389</v>
          </cell>
          <cell r="J187">
            <v>922.69921064183154</v>
          </cell>
          <cell r="K187">
            <v>927.86455930662419</v>
          </cell>
        </row>
        <row r="188">
          <cell r="D188">
            <v>6049.4196317691567</v>
          </cell>
          <cell r="E188">
            <v>10677.225709798116</v>
          </cell>
          <cell r="F188">
            <v>17618.934826841556</v>
          </cell>
          <cell r="G188">
            <v>24560.643943884996</v>
          </cell>
          <cell r="H188">
            <v>26296.071223145853</v>
          </cell>
          <cell r="I188">
            <v>28031.498502406714</v>
          </cell>
          <cell r="J188">
            <v>28609.974262160336</v>
          </cell>
          <cell r="K188">
            <v>29188.450021913955</v>
          </cell>
        </row>
        <row r="189">
          <cell r="D189">
            <v>0</v>
          </cell>
          <cell r="E189">
            <v>2321.297670121488</v>
          </cell>
          <cell r="F189">
            <v>5803.2441753037201</v>
          </cell>
          <cell r="G189">
            <v>9285.1906804859518</v>
          </cell>
          <cell r="H189">
            <v>10155.67730678151</v>
          </cell>
          <cell r="I189">
            <v>11026.163933077069</v>
          </cell>
          <cell r="J189">
            <v>11316.326141842255</v>
          </cell>
          <cell r="K189">
            <v>11606.48835060744</v>
          </cell>
        </row>
        <row r="190">
          <cell r="D190">
            <v>15.147944604997036</v>
          </cell>
          <cell r="E190">
            <v>12.118355683997629</v>
          </cell>
          <cell r="F190">
            <v>7.5739723024985182</v>
          </cell>
          <cell r="G190">
            <v>3.0295889209994069</v>
          </cell>
          <cell r="H190">
            <v>1.8934930756246295</v>
          </cell>
          <cell r="I190">
            <v>0.75739723024985217</v>
          </cell>
          <cell r="J190">
            <v>0.37869861512492609</v>
          </cell>
          <cell r="K190">
            <v>0</v>
          </cell>
        </row>
        <row r="191">
          <cell r="D191">
            <v>660.23344370260111</v>
          </cell>
          <cell r="E191">
            <v>528.18675496208084</v>
          </cell>
          <cell r="F191">
            <v>330.11672185130055</v>
          </cell>
          <cell r="G191">
            <v>132.04668874052015</v>
          </cell>
          <cell r="H191">
            <v>82.529180462825138</v>
          </cell>
          <cell r="I191">
            <v>33.011672185130124</v>
          </cell>
          <cell r="J191">
            <v>16.505836092565062</v>
          </cell>
          <cell r="K191">
            <v>0</v>
          </cell>
        </row>
        <row r="192">
          <cell r="D192">
            <v>0</v>
          </cell>
          <cell r="E192">
            <v>2321.297670121488</v>
          </cell>
          <cell r="F192">
            <v>5803.2441753037201</v>
          </cell>
          <cell r="G192">
            <v>9285.1906804859518</v>
          </cell>
          <cell r="H192">
            <v>10155.67730678151</v>
          </cell>
          <cell r="I192">
            <v>11026.163933077069</v>
          </cell>
          <cell r="J192">
            <v>11316.326141842255</v>
          </cell>
          <cell r="K192">
            <v>11606.48835060744</v>
          </cell>
        </row>
        <row r="193">
          <cell r="D193">
            <v>0.75917978772089101</v>
          </cell>
          <cell r="E193">
            <v>2492.9664533883911</v>
          </cell>
          <cell r="F193">
            <v>6231.277363789397</v>
          </cell>
          <cell r="G193">
            <v>9969.5882741904024</v>
          </cell>
          <cell r="H193">
            <v>10904.166001790654</v>
          </cell>
          <cell r="I193">
            <v>11838.743729390904</v>
          </cell>
          <cell r="J193">
            <v>12150.269638590988</v>
          </cell>
          <cell r="K193">
            <v>12461.795547791073</v>
          </cell>
        </row>
        <row r="194"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D195">
            <v>0</v>
          </cell>
          <cell r="E195">
            <v>140.81970299921861</v>
          </cell>
          <cell r="F195">
            <v>352.04925749804647</v>
          </cell>
          <cell r="G195">
            <v>563.27881199687442</v>
          </cell>
          <cell r="H195">
            <v>616.08620062158138</v>
          </cell>
          <cell r="I195">
            <v>668.89358924628823</v>
          </cell>
          <cell r="J195">
            <v>686.49605212119059</v>
          </cell>
          <cell r="K195">
            <v>704.09851499609294</v>
          </cell>
        </row>
        <row r="196"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D197">
            <v>58855.803237411325</v>
          </cell>
          <cell r="E197">
            <v>47084.642589929063</v>
          </cell>
          <cell r="F197">
            <v>29427.901618705662</v>
          </cell>
          <cell r="G197">
            <v>11771.160647482262</v>
          </cell>
          <cell r="H197">
            <v>7356.9754046764137</v>
          </cell>
          <cell r="I197">
            <v>2942.7901618705655</v>
          </cell>
          <cell r="J197">
            <v>1471.3950809352827</v>
          </cell>
          <cell r="K197">
            <v>0</v>
          </cell>
        </row>
        <row r="198">
          <cell r="D198">
            <v>110292.9368074716</v>
          </cell>
          <cell r="E198">
            <v>88234.349445977277</v>
          </cell>
          <cell r="F198">
            <v>55146.468403735802</v>
          </cell>
          <cell r="G198">
            <v>22058.587361494312</v>
          </cell>
          <cell r="H198">
            <v>13786.617100933945</v>
          </cell>
          <cell r="I198">
            <v>5514.646840373578</v>
          </cell>
          <cell r="J198">
            <v>2757.323420186789</v>
          </cell>
          <cell r="K198">
            <v>0</v>
          </cell>
        </row>
        <row r="199"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D200">
            <v>48123.105233164519</v>
          </cell>
          <cell r="E200">
            <v>49845.622034435415</v>
          </cell>
          <cell r="F200">
            <v>52429.397236341756</v>
          </cell>
          <cell r="G200">
            <v>55013.172438248097</v>
          </cell>
          <cell r="H200">
            <v>55659.116238724688</v>
          </cell>
          <cell r="I200">
            <v>56305.060039201271</v>
          </cell>
          <cell r="J200">
            <v>56520.374639360132</v>
          </cell>
          <cell r="K200">
            <v>56735.689239518993</v>
          </cell>
        </row>
        <row r="201">
          <cell r="D201">
            <v>14627.998112011875</v>
          </cell>
          <cell r="E201">
            <v>66068.21787369423</v>
          </cell>
          <cell r="F201">
            <v>143228.54751621775</v>
          </cell>
          <cell r="G201">
            <v>220388.87715874129</v>
          </cell>
          <cell r="H201">
            <v>239678.95956937215</v>
          </cell>
          <cell r="I201">
            <v>258969.04198000301</v>
          </cell>
          <cell r="J201">
            <v>265399.06945021334</v>
          </cell>
          <cell r="K201">
            <v>271829.09692042362</v>
          </cell>
        </row>
        <row r="202">
          <cell r="D202">
            <v>0</v>
          </cell>
          <cell r="E202">
            <v>20355.890974909471</v>
          </cell>
          <cell r="F202">
            <v>50889.727437273672</v>
          </cell>
          <cell r="G202">
            <v>81423.563899637884</v>
          </cell>
          <cell r="H202">
            <v>89057.02301522893</v>
          </cell>
          <cell r="I202">
            <v>96690.482130819975</v>
          </cell>
          <cell r="J202">
            <v>99234.968502683652</v>
          </cell>
          <cell r="K202">
            <v>101779.45487454734</v>
          </cell>
        </row>
        <row r="203">
          <cell r="D203">
            <v>8781.4612180416443</v>
          </cell>
          <cell r="E203">
            <v>7025.1689744333153</v>
          </cell>
          <cell r="F203">
            <v>4390.7306090208222</v>
          </cell>
          <cell r="G203">
            <v>1756.2922436083281</v>
          </cell>
          <cell r="H203">
            <v>1097.6826522552055</v>
          </cell>
          <cell r="I203">
            <v>439.07306090208294</v>
          </cell>
          <cell r="J203">
            <v>219.53653045104147</v>
          </cell>
          <cell r="K203">
            <v>0</v>
          </cell>
        </row>
        <row r="204">
          <cell r="D204">
            <v>18671.387296836689</v>
          </cell>
          <cell r="E204">
            <v>14937.10983746935</v>
          </cell>
          <cell r="F204">
            <v>9335.6936484183443</v>
          </cell>
          <cell r="G204">
            <v>3734.2774593673366</v>
          </cell>
          <cell r="H204">
            <v>2333.9234121045856</v>
          </cell>
          <cell r="I204">
            <v>933.56936484183461</v>
          </cell>
          <cell r="J204">
            <v>466.78468242091731</v>
          </cell>
          <cell r="K204">
            <v>0</v>
          </cell>
        </row>
        <row r="205">
          <cell r="D205">
            <v>5670.7307895108261</v>
          </cell>
          <cell r="E205">
            <v>24892.475606518143</v>
          </cell>
          <cell r="F205">
            <v>53725.092832029113</v>
          </cell>
          <cell r="G205">
            <v>82557.710057540084</v>
          </cell>
          <cell r="H205">
            <v>89765.864363917819</v>
          </cell>
          <cell r="I205">
            <v>96974.018670295569</v>
          </cell>
          <cell r="J205">
            <v>99376.736772421486</v>
          </cell>
          <cell r="K205">
            <v>101779.4548745474</v>
          </cell>
        </row>
        <row r="206">
          <cell r="D206">
            <v>17738.570521702492</v>
          </cell>
          <cell r="E206">
            <v>44896.908951029662</v>
          </cell>
          <cell r="F206">
            <v>85634.416595020419</v>
          </cell>
          <cell r="G206">
            <v>126371.92423901118</v>
          </cell>
          <cell r="H206">
            <v>136556.30115000886</v>
          </cell>
          <cell r="I206">
            <v>146740.67806100653</v>
          </cell>
          <cell r="J206">
            <v>150135.47036467242</v>
          </cell>
          <cell r="K206">
            <v>153530.26266833834</v>
          </cell>
        </row>
        <row r="207">
          <cell r="D207">
            <v>0</v>
          </cell>
          <cell r="E207">
            <v>6620.1923088195445</v>
          </cell>
          <cell r="F207">
            <v>16550.480772048861</v>
          </cell>
          <cell r="G207">
            <v>26480.769235278178</v>
          </cell>
          <cell r="H207">
            <v>28963.341351085506</v>
          </cell>
          <cell r="I207">
            <v>31445.913466892835</v>
          </cell>
          <cell r="J207">
            <v>32273.437505495276</v>
          </cell>
          <cell r="K207">
            <v>33100.961544097721</v>
          </cell>
        </row>
        <row r="208">
          <cell r="D208">
            <v>0</v>
          </cell>
          <cell r="E208">
            <v>535.6404474000891</v>
          </cell>
          <cell r="F208">
            <v>1339.1011185002226</v>
          </cell>
          <cell r="G208">
            <v>2142.5617896003564</v>
          </cell>
          <cell r="H208">
            <v>2343.4269573753895</v>
          </cell>
          <cell r="I208">
            <v>2544.2921251504226</v>
          </cell>
          <cell r="J208">
            <v>2611.2471810754341</v>
          </cell>
          <cell r="K208">
            <v>2678.2022370004452</v>
          </cell>
        </row>
        <row r="209">
          <cell r="D209">
            <v>6210.4020000000055</v>
          </cell>
          <cell r="E209">
            <v>6394.2669618916852</v>
          </cell>
          <cell r="F209">
            <v>6670.0644047292044</v>
          </cell>
          <cell r="G209">
            <v>6945.8618475667226</v>
          </cell>
          <cell r="H209">
            <v>7014.8112082761027</v>
          </cell>
          <cell r="I209">
            <v>7083.7605689854827</v>
          </cell>
          <cell r="J209">
            <v>7106.743689221943</v>
          </cell>
          <cell r="K209">
            <v>7129.7268094584024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1">
          <cell r="D211">
            <v>3027.8684819545338</v>
          </cell>
          <cell r="E211">
            <v>2422.2947855636271</v>
          </cell>
          <cell r="F211">
            <v>1513.9342409772669</v>
          </cell>
          <cell r="G211">
            <v>605.57369639090666</v>
          </cell>
          <cell r="H211">
            <v>378.48356024431678</v>
          </cell>
          <cell r="I211">
            <v>151.39342409772689</v>
          </cell>
          <cell r="J211">
            <v>75.696712048863446</v>
          </cell>
          <cell r="K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</row>
        <row r="213">
          <cell r="D213">
            <v>440.36209165056658</v>
          </cell>
          <cell r="E213">
            <v>434.18628687664761</v>
          </cell>
          <cell r="F213">
            <v>424.92257971576919</v>
          </cell>
          <cell r="G213">
            <v>415.65887255489076</v>
          </cell>
          <cell r="H213">
            <v>413.34294576467119</v>
          </cell>
          <cell r="I213">
            <v>411.02701897445155</v>
          </cell>
          <cell r="J213">
            <v>410.25504337771167</v>
          </cell>
          <cell r="K213">
            <v>409.48306778097179</v>
          </cell>
        </row>
        <row r="214">
          <cell r="D214">
            <v>695.21995851018858</v>
          </cell>
          <cell r="E214">
            <v>3868.5212087609289</v>
          </cell>
          <cell r="F214">
            <v>8628.4730841370383</v>
          </cell>
          <cell r="G214">
            <v>13388.42495951315</v>
          </cell>
          <cell r="H214">
            <v>14578.412928357176</v>
          </cell>
          <cell r="I214">
            <v>15768.400897201203</v>
          </cell>
          <cell r="J214">
            <v>16165.063553482545</v>
          </cell>
          <cell r="K214">
            <v>16561.726209763889</v>
          </cell>
        </row>
        <row r="215">
          <cell r="D215">
            <v>0</v>
          </cell>
          <cell r="E215">
            <v>1063.1972111879647</v>
          </cell>
          <cell r="F215">
            <v>2657.9930279699115</v>
          </cell>
          <cell r="G215">
            <v>4252.788844751859</v>
          </cell>
          <cell r="H215">
            <v>4651.4877989473453</v>
          </cell>
          <cell r="I215">
            <v>5050.1867531428315</v>
          </cell>
          <cell r="J215">
            <v>5183.0864045413273</v>
          </cell>
          <cell r="K215">
            <v>5315.986055939823</v>
          </cell>
        </row>
        <row r="216">
          <cell r="D216">
            <v>182.37267571572434</v>
          </cell>
          <cell r="E216">
            <v>145.89814057257948</v>
          </cell>
          <cell r="F216">
            <v>91.186337857862171</v>
          </cell>
          <cell r="G216">
            <v>36.474535143144863</v>
          </cell>
          <cell r="H216">
            <v>22.796584464465539</v>
          </cell>
          <cell r="I216">
            <v>9.1186337857862156</v>
          </cell>
          <cell r="J216">
            <v>4.5593168928931078</v>
          </cell>
          <cell r="K216">
            <v>0</v>
          </cell>
        </row>
        <row r="217">
          <cell r="D217">
            <v>656.53092585991703</v>
          </cell>
          <cell r="E217">
            <v>525.2247406879336</v>
          </cell>
          <cell r="F217">
            <v>328.26546292995852</v>
          </cell>
          <cell r="G217">
            <v>131.30618517198343</v>
          </cell>
          <cell r="H217">
            <v>82.066365732489658</v>
          </cell>
          <cell r="I217">
            <v>32.826546292995886</v>
          </cell>
          <cell r="J217">
            <v>16.413273146497943</v>
          </cell>
          <cell r="K217">
            <v>0</v>
          </cell>
        </row>
        <row r="218">
          <cell r="D218">
            <v>8.4297890728094824</v>
          </cell>
          <cell r="E218">
            <v>1069.9410424462108</v>
          </cell>
          <cell r="F218">
            <v>2662.2079225063126</v>
          </cell>
          <cell r="G218">
            <v>4254.4748025664148</v>
          </cell>
          <cell r="H218">
            <v>4652.5415225814395</v>
          </cell>
          <cell r="I218">
            <v>5050.6082425964651</v>
          </cell>
          <cell r="J218">
            <v>5183.2971492681409</v>
          </cell>
          <cell r="K218">
            <v>5315.9860559398157</v>
          </cell>
        </row>
        <row r="219">
          <cell r="D219">
            <v>55.261950588417719</v>
          </cell>
          <cell r="E219">
            <v>1966.2371004815341</v>
          </cell>
          <cell r="F219">
            <v>4832.6998253212087</v>
          </cell>
          <cell r="G219">
            <v>7699.1625501608833</v>
          </cell>
          <cell r="H219">
            <v>8415.7782313708012</v>
          </cell>
          <cell r="I219">
            <v>9132.393912580721</v>
          </cell>
          <cell r="J219">
            <v>9371.2658063173603</v>
          </cell>
          <cell r="K219">
            <v>9610.1377000539997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D221">
            <v>0</v>
          </cell>
          <cell r="E221">
            <v>1.4496627154728754</v>
          </cell>
          <cell r="F221">
            <v>3.6241567886821882</v>
          </cell>
          <cell r="G221">
            <v>5.7986508618915016</v>
          </cell>
          <cell r="H221">
            <v>6.3422743801938299</v>
          </cell>
          <cell r="I221">
            <v>6.8858978984961574</v>
          </cell>
          <cell r="J221">
            <v>7.0671057379302669</v>
          </cell>
          <cell r="K221">
            <v>7.2483135773643763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</row>
        <row r="224">
          <cell r="D224">
            <v>2303.7019633071513</v>
          </cell>
          <cell r="E224">
            <v>1842.9615706457212</v>
          </cell>
          <cell r="F224">
            <v>1151.8509816535757</v>
          </cell>
          <cell r="G224">
            <v>460.74039266143018</v>
          </cell>
          <cell r="H224">
            <v>287.96274541339403</v>
          </cell>
          <cell r="I224">
            <v>115.18509816535789</v>
          </cell>
          <cell r="J224">
            <v>57.592549082678943</v>
          </cell>
          <cell r="K224">
            <v>0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6">
          <cell r="D226">
            <v>110.40654548663899</v>
          </cell>
          <cell r="E226">
            <v>115.47818024266708</v>
          </cell>
          <cell r="F226">
            <v>123.08563237670921</v>
          </cell>
          <cell r="G226">
            <v>130.69308451075136</v>
          </cell>
          <cell r="H226">
            <v>132.59494754426191</v>
          </cell>
          <cell r="I226">
            <v>134.49681057777244</v>
          </cell>
          <cell r="J226">
            <v>135.13076492227594</v>
          </cell>
          <cell r="K226">
            <v>135.76471926677945</v>
          </cell>
        </row>
        <row r="227">
          <cell r="D227">
            <v>77.772228654509291</v>
          </cell>
          <cell r="E227">
            <v>369.16268354682927</v>
          </cell>
          <cell r="F227">
            <v>806.24836588530923</v>
          </cell>
          <cell r="G227">
            <v>1243.3340482237893</v>
          </cell>
          <cell r="H227">
            <v>1352.6054688084091</v>
          </cell>
          <cell r="I227">
            <v>1461.8768893930292</v>
          </cell>
          <cell r="J227">
            <v>1498.3006962545692</v>
          </cell>
          <cell r="K227">
            <v>1534.7245031161092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0">
          <cell r="D230">
            <v>157.53274827843455</v>
          </cell>
          <cell r="E230">
            <v>126.02619862274764</v>
          </cell>
          <cell r="F230">
            <v>78.766374139217277</v>
          </cell>
          <cell r="G230">
            <v>31.506549655686911</v>
          </cell>
          <cell r="H230">
            <v>19.691593534804326</v>
          </cell>
          <cell r="I230">
            <v>7.8766374139217419</v>
          </cell>
          <cell r="J230">
            <v>3.9383187069608709</v>
          </cell>
          <cell r="K230">
            <v>0</v>
          </cell>
        </row>
        <row r="231">
          <cell r="D231">
            <v>0</v>
          </cell>
          <cell r="E231">
            <v>3551.734495111406</v>
          </cell>
          <cell r="F231">
            <v>8879.3362377785143</v>
          </cell>
          <cell r="G231">
            <v>14206.937980445624</v>
          </cell>
          <cell r="H231">
            <v>15538.838416112401</v>
          </cell>
          <cell r="I231">
            <v>16870.738851779177</v>
          </cell>
          <cell r="J231">
            <v>17314.705663668101</v>
          </cell>
          <cell r="K231">
            <v>17758.672475557029</v>
          </cell>
        </row>
        <row r="232">
          <cell r="D232">
            <v>112.19138755980894</v>
          </cell>
          <cell r="E232">
            <v>226.30816893302091</v>
          </cell>
          <cell r="F232">
            <v>397.48334099283886</v>
          </cell>
          <cell r="G232">
            <v>568.65851305265676</v>
          </cell>
          <cell r="H232">
            <v>611.45230606761129</v>
          </cell>
          <cell r="I232">
            <v>654.24609908256571</v>
          </cell>
          <cell r="J232">
            <v>668.51069675421718</v>
          </cell>
          <cell r="K232">
            <v>682.77529442586876</v>
          </cell>
        </row>
        <row r="233"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5"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</row>
        <row r="236">
          <cell r="D236">
            <v>78.057123805708926</v>
          </cell>
          <cell r="E236">
            <v>62.445699044567142</v>
          </cell>
          <cell r="F236">
            <v>39.028561902854463</v>
          </cell>
          <cell r="G236">
            <v>15.611424761141784</v>
          </cell>
          <cell r="H236">
            <v>9.7571404757136158</v>
          </cell>
          <cell r="I236">
            <v>3.9028561902854477</v>
          </cell>
          <cell r="J236">
            <v>1.9514280951427239</v>
          </cell>
          <cell r="K236">
            <v>0</v>
          </cell>
        </row>
        <row r="237">
          <cell r="D237">
            <v>2023.0114125562141</v>
          </cell>
          <cell r="E237">
            <v>1618.4091300449713</v>
          </cell>
          <cell r="F237">
            <v>1011.505706278107</v>
          </cell>
          <cell r="G237">
            <v>404.60228251124272</v>
          </cell>
          <cell r="H237">
            <v>252.87642656952676</v>
          </cell>
          <cell r="I237">
            <v>101.15057062781079</v>
          </cell>
          <cell r="J237">
            <v>50.575285313905397</v>
          </cell>
          <cell r="K237">
            <v>0</v>
          </cell>
        </row>
        <row r="238"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D239">
            <v>2878.2955150238781</v>
          </cell>
          <cell r="E239">
            <v>3569.5994763430026</v>
          </cell>
          <cell r="F239">
            <v>4606.5554183216891</v>
          </cell>
          <cell r="G239">
            <v>5643.5113603003756</v>
          </cell>
          <cell r="H239">
            <v>5902.750345795047</v>
          </cell>
          <cell r="I239">
            <v>6161.9893312897184</v>
          </cell>
          <cell r="J239">
            <v>6248.4023264546086</v>
          </cell>
          <cell r="K239">
            <v>6334.8153216194996</v>
          </cell>
        </row>
        <row r="240">
          <cell r="D240">
            <v>95.426957085261137</v>
          </cell>
          <cell r="E240">
            <v>2028.7888850587458</v>
          </cell>
          <cell r="F240">
            <v>4928.8317770189724</v>
          </cell>
          <cell r="G240">
            <v>7828.8746689791997</v>
          </cell>
          <cell r="H240">
            <v>8553.8853919692556</v>
          </cell>
          <cell r="I240">
            <v>9278.8961149593124</v>
          </cell>
          <cell r="J240">
            <v>9520.566355955998</v>
          </cell>
          <cell r="K240">
            <v>9762.2365969526836</v>
          </cell>
        </row>
        <row r="241">
          <cell r="D241">
            <v>0</v>
          </cell>
          <cell r="E241">
            <v>702.22184372039055</v>
          </cell>
          <cell r="F241">
            <v>1755.5546093009764</v>
          </cell>
          <cell r="G241">
            <v>2808.8873748815622</v>
          </cell>
          <cell r="H241">
            <v>3072.2205662767083</v>
          </cell>
          <cell r="I241">
            <v>3335.5537576718548</v>
          </cell>
          <cell r="J241">
            <v>3423.3314881369038</v>
          </cell>
          <cell r="K241">
            <v>3511.1092186019528</v>
          </cell>
        </row>
        <row r="242"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D243">
            <v>511.13278006020545</v>
          </cell>
          <cell r="E243">
            <v>408.90622404816435</v>
          </cell>
          <cell r="F243">
            <v>255.56639003010272</v>
          </cell>
          <cell r="G243">
            <v>102.22655601204104</v>
          </cell>
          <cell r="H243">
            <v>63.89159750752566</v>
          </cell>
          <cell r="I243">
            <v>25.556639003010275</v>
          </cell>
          <cell r="J243">
            <v>12.778319501505138</v>
          </cell>
          <cell r="K243">
            <v>0</v>
          </cell>
        </row>
        <row r="244">
          <cell r="D244">
            <v>0</v>
          </cell>
          <cell r="E244">
            <v>702.22184372039101</v>
          </cell>
          <cell r="F244">
            <v>1755.5546093009773</v>
          </cell>
          <cell r="G244">
            <v>2808.887374881564</v>
          </cell>
          <cell r="H244">
            <v>3072.2205662767101</v>
          </cell>
          <cell r="I244">
            <v>3335.5537576718566</v>
          </cell>
          <cell r="J244">
            <v>3423.3314881369056</v>
          </cell>
          <cell r="K244">
            <v>3511.1092186019546</v>
          </cell>
        </row>
        <row r="245">
          <cell r="D245">
            <v>0.98960663645898084</v>
          </cell>
          <cell r="E245">
            <v>982.67249934570873</v>
          </cell>
          <cell r="F245">
            <v>2455.1968384095831</v>
          </cell>
          <cell r="G245">
            <v>3927.7211774734578</v>
          </cell>
          <cell r="H245">
            <v>4295.8522622394266</v>
          </cell>
          <cell r="I245">
            <v>4663.9833470053945</v>
          </cell>
          <cell r="J245">
            <v>4786.6937085940508</v>
          </cell>
          <cell r="K245">
            <v>4909.4040701827071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D247">
            <v>0</v>
          </cell>
          <cell r="E247">
            <v>5.0188960077112945</v>
          </cell>
          <cell r="F247">
            <v>12.547240019278235</v>
          </cell>
          <cell r="G247">
            <v>20.075584030845178</v>
          </cell>
          <cell r="H247">
            <v>21.95767003373691</v>
          </cell>
          <cell r="I247">
            <v>23.839756036628643</v>
          </cell>
          <cell r="J247">
            <v>24.467118037592556</v>
          </cell>
          <cell r="K247">
            <v>25.094480038556469</v>
          </cell>
        </row>
        <row r="248"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D253">
            <v>0</v>
          </cell>
          <cell r="E253">
            <v>26.780009922913543</v>
          </cell>
          <cell r="F253">
            <v>66.950024807283853</v>
          </cell>
          <cell r="G253">
            <v>107.12003969165417</v>
          </cell>
          <cell r="H253">
            <v>117.16254341274674</v>
          </cell>
          <cell r="I253">
            <v>127.20504713383932</v>
          </cell>
          <cell r="J253">
            <v>130.55254837420352</v>
          </cell>
          <cell r="K253">
            <v>133.90004961456771</v>
          </cell>
        </row>
        <row r="254">
          <cell r="D254">
            <v>0</v>
          </cell>
          <cell r="E254">
            <v>1089.1552308512998</v>
          </cell>
          <cell r="F254">
            <v>2722.8880771282493</v>
          </cell>
          <cell r="G254">
            <v>4356.6209234051994</v>
          </cell>
          <cell r="H254">
            <v>4765.0541349744362</v>
          </cell>
          <cell r="I254">
            <v>5173.4873465436731</v>
          </cell>
          <cell r="J254">
            <v>5309.6317504000854</v>
          </cell>
          <cell r="K254">
            <v>5445.7761542564986</v>
          </cell>
        </row>
        <row r="255">
          <cell r="D255">
            <v>1293.4458392972037</v>
          </cell>
          <cell r="E255">
            <v>1034.7566714377631</v>
          </cell>
          <cell r="F255">
            <v>646.72291964860187</v>
          </cell>
          <cell r="G255">
            <v>258.68916785944066</v>
          </cell>
          <cell r="H255">
            <v>161.68072991215047</v>
          </cell>
          <cell r="I255">
            <v>64.672291964860278</v>
          </cell>
          <cell r="J255">
            <v>32.336145982430139</v>
          </cell>
          <cell r="K255">
            <v>0</v>
          </cell>
        </row>
        <row r="256">
          <cell r="D256">
            <v>5.5176523990028761</v>
          </cell>
          <cell r="E256">
            <v>4.4141219192023007</v>
          </cell>
          <cell r="F256">
            <v>2.758826199501438</v>
          </cell>
          <cell r="G256">
            <v>1.1035304798005754</v>
          </cell>
          <cell r="H256">
            <v>0.68970654987535962</v>
          </cell>
          <cell r="I256">
            <v>0.27588261995014385</v>
          </cell>
          <cell r="J256">
            <v>0.13794130997507192</v>
          </cell>
          <cell r="K256">
            <v>0</v>
          </cell>
        </row>
        <row r="257">
          <cell r="D257">
            <v>3.6574376701043234</v>
          </cell>
          <cell r="E257">
            <v>1092.0811809873828</v>
          </cell>
          <cell r="F257">
            <v>2724.7167959633002</v>
          </cell>
          <cell r="G257">
            <v>4357.3524109392183</v>
          </cell>
          <cell r="H257">
            <v>4765.5113146831973</v>
          </cell>
          <cell r="I257">
            <v>5173.6702184271771</v>
          </cell>
          <cell r="J257">
            <v>5309.7231863418365</v>
          </cell>
          <cell r="K257">
            <v>5445.7761542564967</v>
          </cell>
        </row>
        <row r="258">
          <cell r="D258">
            <v>99.266511998435007</v>
          </cell>
          <cell r="E258">
            <v>234.8640466856109</v>
          </cell>
          <cell r="F258">
            <v>438.26034871637478</v>
          </cell>
          <cell r="G258">
            <v>641.65665074713866</v>
          </cell>
          <cell r="H258">
            <v>692.5057262548296</v>
          </cell>
          <cell r="I258">
            <v>743.35480176252054</v>
          </cell>
          <cell r="J258">
            <v>760.30449359841759</v>
          </cell>
          <cell r="K258">
            <v>777.25418543431454</v>
          </cell>
        </row>
        <row r="259">
          <cell r="D259">
            <v>0</v>
          </cell>
          <cell r="E259">
            <v>124.23901624801979</v>
          </cell>
          <cell r="F259">
            <v>310.59754062004947</v>
          </cell>
          <cell r="G259">
            <v>496.95606499207918</v>
          </cell>
          <cell r="H259">
            <v>543.54569608508655</v>
          </cell>
          <cell r="I259">
            <v>590.13532717809392</v>
          </cell>
          <cell r="J259">
            <v>605.66520420909637</v>
          </cell>
          <cell r="K259">
            <v>621.19508124009894</v>
          </cell>
        </row>
        <row r="260">
          <cell r="D260">
            <v>0</v>
          </cell>
          <cell r="E260">
            <v>18.155995236246152</v>
          </cell>
          <cell r="F260">
            <v>45.389988090615383</v>
          </cell>
          <cell r="G260">
            <v>72.623980944984609</v>
          </cell>
          <cell r="H260">
            <v>79.432479158576911</v>
          </cell>
          <cell r="I260">
            <v>86.240977372169226</v>
          </cell>
          <cell r="J260">
            <v>88.510476776699988</v>
          </cell>
          <cell r="K260">
            <v>90.779976181230765</v>
          </cell>
        </row>
        <row r="261">
          <cell r="D261">
            <v>1.4210854715202004E-14</v>
          </cell>
          <cell r="E261">
            <v>1.1368683772161604E-14</v>
          </cell>
          <cell r="F261">
            <v>7.1054273576010019E-15</v>
          </cell>
          <cell r="G261">
            <v>2.8421709430404001E-15</v>
          </cell>
          <cell r="H261">
            <v>1.7763568394002505E-15</v>
          </cell>
          <cell r="I261">
            <v>7.1054273576010082E-16</v>
          </cell>
          <cell r="J261">
            <v>3.5527136788005041E-16</v>
          </cell>
          <cell r="K261">
            <v>0</v>
          </cell>
        </row>
        <row r="262">
          <cell r="D262">
            <v>29437.4484177546</v>
          </cell>
          <cell r="E262">
            <v>23549.958734203679</v>
          </cell>
          <cell r="F262">
            <v>14718.7242088773</v>
          </cell>
          <cell r="G262">
            <v>5887.4896835509171</v>
          </cell>
          <cell r="H262">
            <v>3679.6810522193246</v>
          </cell>
          <cell r="I262">
            <v>1471.872420887732</v>
          </cell>
          <cell r="J262">
            <v>735.936210443866</v>
          </cell>
          <cell r="K262">
            <v>0</v>
          </cell>
        </row>
        <row r="263">
          <cell r="D263">
            <v>56701.682479278439</v>
          </cell>
          <cell r="E263">
            <v>45361.345983422754</v>
          </cell>
          <cell r="F263">
            <v>28350.84123963922</v>
          </cell>
          <cell r="G263">
            <v>11340.336495855685</v>
          </cell>
          <cell r="H263">
            <v>7087.7103099098058</v>
          </cell>
          <cell r="I263">
            <v>2835.0841239639267</v>
          </cell>
          <cell r="J263">
            <v>1417.5420619819633</v>
          </cell>
          <cell r="K263">
            <v>0</v>
          </cell>
        </row>
        <row r="264">
          <cell r="D264">
            <v>3906.8121744463465</v>
          </cell>
          <cell r="E264">
            <v>3125.449739557077</v>
          </cell>
          <cell r="F264">
            <v>1953.4060872231732</v>
          </cell>
          <cell r="G264">
            <v>781.36243488926903</v>
          </cell>
          <cell r="H264">
            <v>488.35152180579325</v>
          </cell>
          <cell r="I264">
            <v>195.34060872231748</v>
          </cell>
          <cell r="J264">
            <v>97.670304361158742</v>
          </cell>
          <cell r="K264">
            <v>0</v>
          </cell>
        </row>
        <row r="265">
          <cell r="D265">
            <v>100.11494418604651</v>
          </cell>
          <cell r="E265">
            <v>110.19289454634729</v>
          </cell>
          <cell r="F265">
            <v>125.30982008679845</v>
          </cell>
          <cell r="G265">
            <v>140.4267456272496</v>
          </cell>
          <cell r="H265">
            <v>144.20597701236238</v>
          </cell>
          <cell r="I265">
            <v>147.98520839747519</v>
          </cell>
          <cell r="J265">
            <v>149.24495219251278</v>
          </cell>
          <cell r="K265">
            <v>150.50469598755038</v>
          </cell>
        </row>
        <row r="266">
          <cell r="D266">
            <v>6109.4744137443304</v>
          </cell>
          <cell r="E266">
            <v>12227.319894000844</v>
          </cell>
          <cell r="F266">
            <v>21404.088114385617</v>
          </cell>
          <cell r="G266">
            <v>30580.856334770386</v>
          </cell>
          <cell r="H266">
            <v>32875.048389866577</v>
          </cell>
          <cell r="I266">
            <v>35169.240444962765</v>
          </cell>
          <cell r="J266">
            <v>35933.971129994832</v>
          </cell>
          <cell r="K266">
            <v>36698.7018150269</v>
          </cell>
        </row>
        <row r="267">
          <cell r="D267">
            <v>1075.2630583846644</v>
          </cell>
          <cell r="E267">
            <v>31129.868773156133</v>
          </cell>
          <cell r="F267">
            <v>76211.777345313327</v>
          </cell>
          <cell r="G267">
            <v>121293.68591747053</v>
          </cell>
          <cell r="H267">
            <v>132564.16306050983</v>
          </cell>
          <cell r="I267">
            <v>143834.64020354912</v>
          </cell>
          <cell r="J267">
            <v>147591.46591789555</v>
          </cell>
          <cell r="K267">
            <v>151348.29163224201</v>
          </cell>
        </row>
        <row r="268">
          <cell r="D268">
            <v>799.49911638383787</v>
          </cell>
          <cell r="E268">
            <v>639.59929310707025</v>
          </cell>
          <cell r="F268">
            <v>399.74955819191894</v>
          </cell>
          <cell r="G268">
            <v>159.89982327676751</v>
          </cell>
          <cell r="H268">
            <v>99.937389547979706</v>
          </cell>
          <cell r="I268">
            <v>39.974955819191905</v>
          </cell>
          <cell r="J268">
            <v>19.987477909595952</v>
          </cell>
          <cell r="K268">
            <v>0</v>
          </cell>
        </row>
        <row r="269">
          <cell r="D269">
            <v>8343.3134018344845</v>
          </cell>
          <cell r="E269">
            <v>6674.6507214675876</v>
          </cell>
          <cell r="F269">
            <v>4171.6567009172422</v>
          </cell>
          <cell r="G269">
            <v>1668.6626803668969</v>
          </cell>
          <cell r="H269">
            <v>1042.9141752293108</v>
          </cell>
          <cell r="I269">
            <v>417.16567009172468</v>
          </cell>
          <cell r="J269">
            <v>208.58283504586234</v>
          </cell>
          <cell r="K269">
            <v>0</v>
          </cell>
        </row>
        <row r="270">
          <cell r="D270">
            <v>112.97123990441497</v>
          </cell>
          <cell r="E270">
            <v>30360.035318371931</v>
          </cell>
          <cell r="F270">
            <v>75730.631436073207</v>
          </cell>
          <cell r="G270">
            <v>121101.22755377449</v>
          </cell>
          <cell r="H270">
            <v>132443.87658319977</v>
          </cell>
          <cell r="I270">
            <v>143786.52561262509</v>
          </cell>
          <cell r="J270">
            <v>147567.40862243355</v>
          </cell>
          <cell r="K270">
            <v>151348.29163224198</v>
          </cell>
        </row>
        <row r="271">
          <cell r="D271">
            <v>1000.3173511645001</v>
          </cell>
          <cell r="E271">
            <v>3138.6118720633963</v>
          </cell>
          <cell r="F271">
            <v>6346.05365341174</v>
          </cell>
          <cell r="G271">
            <v>9553.4954347600851</v>
          </cell>
          <cell r="H271">
            <v>10355.35588009717</v>
          </cell>
          <cell r="I271">
            <v>11157.216325434256</v>
          </cell>
          <cell r="J271">
            <v>11424.503140546618</v>
          </cell>
          <cell r="K271">
            <v>11691.78995565898</v>
          </cell>
        </row>
        <row r="272"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D273">
            <v>0</v>
          </cell>
          <cell r="E273">
            <v>4.7620555589333406</v>
          </cell>
          <cell r="F273">
            <v>11.905138897333352</v>
          </cell>
          <cell r="G273">
            <v>19.048222235733363</v>
          </cell>
          <cell r="H273">
            <v>20.833993070333364</v>
          </cell>
          <cell r="I273">
            <v>22.619763904933368</v>
          </cell>
          <cell r="J273">
            <v>23.215020849800034</v>
          </cell>
          <cell r="K273">
            <v>23.810277794666703</v>
          </cell>
        </row>
        <row r="274"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D275">
            <v>137628.49928848972</v>
          </cell>
          <cell r="E275">
            <v>110102.79943079178</v>
          </cell>
          <cell r="F275">
            <v>68814.249644244861</v>
          </cell>
          <cell r="G275">
            <v>27525.699857697939</v>
          </cell>
          <cell r="H275">
            <v>17203.562411061219</v>
          </cell>
          <cell r="I275">
            <v>6881.4249644244992</v>
          </cell>
          <cell r="J275">
            <v>3440.7124822122496</v>
          </cell>
          <cell r="K275">
            <v>0</v>
          </cell>
        </row>
        <row r="276">
          <cell r="D276">
            <v>2968.4840134977239</v>
          </cell>
          <cell r="E276">
            <v>2374.7872107981793</v>
          </cell>
          <cell r="F276">
            <v>1484.242006748862</v>
          </cell>
          <cell r="G276">
            <v>593.69680269954461</v>
          </cell>
          <cell r="H276">
            <v>371.06050168721549</v>
          </cell>
          <cell r="I276">
            <v>148.42420067488638</v>
          </cell>
          <cell r="J276">
            <v>74.212100337443189</v>
          </cell>
          <cell r="K276">
            <v>0</v>
          </cell>
        </row>
        <row r="277"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D278">
            <v>2397.0376900250035</v>
          </cell>
          <cell r="E278">
            <v>2372.7139602589446</v>
          </cell>
          <cell r="F278">
            <v>2336.2283656098566</v>
          </cell>
          <cell r="G278">
            <v>2299.7427709607687</v>
          </cell>
          <cell r="H278">
            <v>2290.6213722984967</v>
          </cell>
          <cell r="I278">
            <v>2281.4999736362242</v>
          </cell>
          <cell r="J278">
            <v>2278.4595074154668</v>
          </cell>
          <cell r="K278">
            <v>2275.4190411947097</v>
          </cell>
        </row>
        <row r="279">
          <cell r="D279">
            <v>9668.7198238400288</v>
          </cell>
          <cell r="E279">
            <v>42652.845507603255</v>
          </cell>
          <cell r="F279">
            <v>92129.034033248085</v>
          </cell>
          <cell r="G279">
            <v>141605.22255889291</v>
          </cell>
          <cell r="H279">
            <v>153974.26969030412</v>
          </cell>
          <cell r="I279">
            <v>166343.3168217153</v>
          </cell>
          <cell r="J279">
            <v>170466.33253218571</v>
          </cell>
          <cell r="K279">
            <v>174589.34824265612</v>
          </cell>
        </row>
        <row r="280">
          <cell r="D280">
            <v>0</v>
          </cell>
          <cell r="E280">
            <v>8962.2532097896819</v>
          </cell>
          <cell r="F280">
            <v>22405.633024474202</v>
          </cell>
          <cell r="G280">
            <v>35849.012839158728</v>
          </cell>
          <cell r="H280">
            <v>39209.857792829855</v>
          </cell>
          <cell r="I280">
            <v>42570.702746500981</v>
          </cell>
          <cell r="J280">
            <v>43690.984397724693</v>
          </cell>
          <cell r="K280">
            <v>44811.266048948404</v>
          </cell>
        </row>
        <row r="281">
          <cell r="D281">
            <v>8.5364146799815028</v>
          </cell>
          <cell r="E281">
            <v>6.8291317439852026</v>
          </cell>
          <cell r="F281">
            <v>4.2682073399907514</v>
          </cell>
          <cell r="G281">
            <v>1.7072829359963002</v>
          </cell>
          <cell r="H281">
            <v>1.0670518349976881</v>
          </cell>
          <cell r="I281">
            <v>0.42682073399907594</v>
          </cell>
          <cell r="J281">
            <v>0.21341036699953797</v>
          </cell>
          <cell r="K281">
            <v>0</v>
          </cell>
        </row>
        <row r="282">
          <cell r="D282">
            <v>9666.5570422306027</v>
          </cell>
          <cell r="E282">
            <v>7733.2456337844824</v>
          </cell>
          <cell r="F282">
            <v>4833.2785211153014</v>
          </cell>
          <cell r="G282">
            <v>1933.3114084461204</v>
          </cell>
          <cell r="H282">
            <v>1208.3196302788251</v>
          </cell>
          <cell r="I282">
            <v>483.32785211152986</v>
          </cell>
          <cell r="J282">
            <v>241.66392605576493</v>
          </cell>
          <cell r="K282">
            <v>0</v>
          </cell>
        </row>
        <row r="283">
          <cell r="D283">
            <v>12.154296820179052</v>
          </cell>
          <cell r="E283">
            <v>8971.9766472458195</v>
          </cell>
          <cell r="F283">
            <v>22411.710172884279</v>
          </cell>
          <cell r="G283">
            <v>35851.443698522737</v>
          </cell>
          <cell r="H283">
            <v>39211.377079932354</v>
          </cell>
          <cell r="I283">
            <v>42571.310461341964</v>
          </cell>
          <cell r="J283">
            <v>43691.288255145169</v>
          </cell>
          <cell r="K283">
            <v>44811.266048948375</v>
          </cell>
        </row>
        <row r="284">
          <cell r="D284">
            <v>17.316972150878847</v>
          </cell>
          <cell r="E284">
            <v>24766.743395235058</v>
          </cell>
          <cell r="F284">
            <v>61890.883029861332</v>
          </cell>
          <cell r="G284">
            <v>99015.022664487595</v>
          </cell>
          <cell r="H284">
            <v>108296.05757314415</v>
          </cell>
          <cell r="I284">
            <v>117577.09248180072</v>
          </cell>
          <cell r="J284">
            <v>120670.77078468625</v>
          </cell>
          <cell r="K284">
            <v>123764.44908757177</v>
          </cell>
        </row>
        <row r="285"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</row>
        <row r="286">
          <cell r="D286">
            <v>0</v>
          </cell>
          <cell r="E286">
            <v>4.590932406077985</v>
          </cell>
          <cell r="F286">
            <v>11.477331015194963</v>
          </cell>
          <cell r="G286">
            <v>18.36372962431194</v>
          </cell>
          <cell r="H286">
            <v>20.085329276591185</v>
          </cell>
          <cell r="I286">
            <v>21.80692892887043</v>
          </cell>
          <cell r="J286">
            <v>22.38079547963018</v>
          </cell>
          <cell r="K286">
            <v>22.954662030389926</v>
          </cell>
        </row>
        <row r="287">
          <cell r="D287">
            <v>0</v>
          </cell>
          <cell r="E287">
            <v>157.86301657396589</v>
          </cell>
          <cell r="F287">
            <v>394.65754143491472</v>
          </cell>
          <cell r="G287">
            <v>631.45206629586357</v>
          </cell>
          <cell r="H287">
            <v>690.65069751110082</v>
          </cell>
          <cell r="I287">
            <v>749.84932872633794</v>
          </cell>
          <cell r="J287">
            <v>769.58220579808369</v>
          </cell>
          <cell r="K287">
            <v>789.31508286982944</v>
          </cell>
        </row>
        <row r="288">
          <cell r="D288">
            <v>14861.990938495255</v>
          </cell>
          <cell r="E288">
            <v>11889.592750796204</v>
          </cell>
          <cell r="F288">
            <v>7430.9954692476276</v>
          </cell>
          <cell r="G288">
            <v>2972.3981876990511</v>
          </cell>
          <cell r="H288">
            <v>1857.7488673119069</v>
          </cell>
          <cell r="I288">
            <v>743.09954692476276</v>
          </cell>
          <cell r="J288">
            <v>371.54977346238138</v>
          </cell>
          <cell r="K288">
            <v>0</v>
          </cell>
        </row>
        <row r="289">
          <cell r="D289">
            <v>9527.5509543118915</v>
          </cell>
          <cell r="E289">
            <v>7622.0407634495132</v>
          </cell>
          <cell r="F289">
            <v>4763.7754771559457</v>
          </cell>
          <cell r="G289">
            <v>1905.5101908623783</v>
          </cell>
          <cell r="H289">
            <v>1190.9438692889862</v>
          </cell>
          <cell r="I289">
            <v>476.37754771559412</v>
          </cell>
          <cell r="J289">
            <v>238.18877385779706</v>
          </cell>
          <cell r="K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</row>
        <row r="291">
          <cell r="D291">
            <v>9539.9906355935873</v>
          </cell>
          <cell r="E291">
            <v>11241.210783456485</v>
          </cell>
          <cell r="F291">
            <v>13793.04100525083</v>
          </cell>
          <cell r="G291">
            <v>16344.871227045176</v>
          </cell>
          <cell r="H291">
            <v>16982.828782493762</v>
          </cell>
          <cell r="I291">
            <v>17620.786337942347</v>
          </cell>
          <cell r="J291">
            <v>17833.438856425208</v>
          </cell>
          <cell r="K291">
            <v>18046.091374908072</v>
          </cell>
        </row>
        <row r="292">
          <cell r="D292">
            <v>11671.2239960805</v>
          </cell>
          <cell r="E292">
            <v>17358.908705874579</v>
          </cell>
          <cell r="F292">
            <v>25890.435770565702</v>
          </cell>
          <cell r="G292">
            <v>34421.962835256825</v>
          </cell>
          <cell r="H292">
            <v>36554.844601429606</v>
          </cell>
          <cell r="I292">
            <v>38687.726367602379</v>
          </cell>
          <cell r="J292">
            <v>39398.686956326637</v>
          </cell>
          <cell r="K292">
            <v>40109.647545050902</v>
          </cell>
        </row>
        <row r="293">
          <cell r="D293">
            <v>4.4318180423118907</v>
          </cell>
          <cell r="E293">
            <v>2062.5073617464636</v>
          </cell>
          <cell r="F293">
            <v>5149.6206773026906</v>
          </cell>
          <cell r="G293">
            <v>8236.733992858919</v>
          </cell>
          <cell r="H293">
            <v>9008.5123217479759</v>
          </cell>
          <cell r="I293">
            <v>9780.2906506370327</v>
          </cell>
          <cell r="J293">
            <v>10037.550093600052</v>
          </cell>
          <cell r="K293">
            <v>10294.809536563071</v>
          </cell>
        </row>
        <row r="294">
          <cell r="D294">
            <v>769.56374573727442</v>
          </cell>
          <cell r="E294">
            <v>615.65099658981956</v>
          </cell>
          <cell r="F294">
            <v>384.78187286863721</v>
          </cell>
          <cell r="G294">
            <v>153.91274914745486</v>
          </cell>
          <cell r="H294">
            <v>96.195468217159316</v>
          </cell>
          <cell r="I294">
            <v>38.478187286863772</v>
          </cell>
          <cell r="J294">
            <v>19.239093643431886</v>
          </cell>
          <cell r="K294">
            <v>0</v>
          </cell>
        </row>
        <row r="295">
          <cell r="D295">
            <v>2936.070550025684</v>
          </cell>
          <cell r="E295">
            <v>2348.8564400205473</v>
          </cell>
          <cell r="F295">
            <v>1468.035275012842</v>
          </cell>
          <cell r="G295">
            <v>587.21411000513672</v>
          </cell>
          <cell r="H295">
            <v>367.00881875321056</v>
          </cell>
          <cell r="I295">
            <v>146.80352750128441</v>
          </cell>
          <cell r="J295">
            <v>73.401763750642203</v>
          </cell>
          <cell r="K295">
            <v>0</v>
          </cell>
        </row>
        <row r="296">
          <cell r="D296">
            <v>427.24836861492497</v>
          </cell>
          <cell r="E296">
            <v>2400.7606022045557</v>
          </cell>
          <cell r="F296">
            <v>5361.0289525890021</v>
          </cell>
          <cell r="G296">
            <v>8321.2973029734476</v>
          </cell>
          <cell r="H296">
            <v>9061.364390569559</v>
          </cell>
          <cell r="I296">
            <v>9801.4314781656703</v>
          </cell>
          <cell r="J296">
            <v>10048.120507364374</v>
          </cell>
          <cell r="K296">
            <v>10294.809536563078</v>
          </cell>
        </row>
        <row r="297">
          <cell r="D297">
            <v>253.09477699900444</v>
          </cell>
          <cell r="E297">
            <v>5889.1325179864216</v>
          </cell>
          <cell r="F297">
            <v>14343.189129467548</v>
          </cell>
          <cell r="G297">
            <v>22797.245740948674</v>
          </cell>
          <cell r="H297">
            <v>24910.759893818955</v>
          </cell>
          <cell r="I297">
            <v>27024.274046689236</v>
          </cell>
          <cell r="J297">
            <v>27728.778764312665</v>
          </cell>
          <cell r="K297">
            <v>28433.283481936091</v>
          </cell>
        </row>
        <row r="298">
          <cell r="D298">
            <v>0</v>
          </cell>
          <cell r="E298">
            <v>938.23736947487487</v>
          </cell>
          <cell r="F298">
            <v>2345.5934236871872</v>
          </cell>
          <cell r="G298">
            <v>3752.9494778994995</v>
          </cell>
          <cell r="H298">
            <v>4104.7884914525775</v>
          </cell>
          <cell r="I298">
            <v>4456.6275050056556</v>
          </cell>
          <cell r="J298">
            <v>4573.907176190015</v>
          </cell>
          <cell r="K298">
            <v>4691.1868473743743</v>
          </cell>
        </row>
        <row r="299">
          <cell r="D299">
            <v>0</v>
          </cell>
          <cell r="E299">
            <v>377.35492765924727</v>
          </cell>
          <cell r="F299">
            <v>943.38731914811808</v>
          </cell>
          <cell r="G299">
            <v>1509.4197106369891</v>
          </cell>
          <cell r="H299">
            <v>1650.9278085092067</v>
          </cell>
          <cell r="I299">
            <v>1792.4359063814243</v>
          </cell>
          <cell r="J299">
            <v>1839.6052723388302</v>
          </cell>
          <cell r="K299">
            <v>1886.7746382962362</v>
          </cell>
        </row>
        <row r="300">
          <cell r="D300">
            <v>208.04999999999984</v>
          </cell>
          <cell r="E300">
            <v>303.83927583217582</v>
          </cell>
          <cell r="F300">
            <v>447.52318958043981</v>
          </cell>
          <cell r="G300">
            <v>591.20710332870385</v>
          </cell>
          <cell r="H300">
            <v>627.12808176576982</v>
          </cell>
          <cell r="I300">
            <v>663.04906020283579</v>
          </cell>
          <cell r="J300">
            <v>675.02271968185778</v>
          </cell>
          <cell r="K300">
            <v>686.99637916087977</v>
          </cell>
        </row>
        <row r="301">
          <cell r="D301">
            <v>21981.638522694113</v>
          </cell>
          <cell r="E301">
            <v>17585.310818155289</v>
          </cell>
          <cell r="F301">
            <v>10990.819261347056</v>
          </cell>
          <cell r="G301">
            <v>4396.3277045388204</v>
          </cell>
          <cell r="H301">
            <v>2747.7048153367632</v>
          </cell>
          <cell r="I301">
            <v>1099.081926134706</v>
          </cell>
          <cell r="J301">
            <v>549.540963067353</v>
          </cell>
          <cell r="K301">
            <v>0</v>
          </cell>
        </row>
        <row r="302">
          <cell r="D302">
            <v>8032.4269520550934</v>
          </cell>
          <cell r="E302">
            <v>6425.9415616440747</v>
          </cell>
          <cell r="F302">
            <v>4016.2134760275467</v>
          </cell>
          <cell r="G302">
            <v>1606.4853904110187</v>
          </cell>
          <cell r="H302">
            <v>1004.0533690068869</v>
          </cell>
          <cell r="I302">
            <v>401.62134760275512</v>
          </cell>
          <cell r="J302">
            <v>200.81067380137756</v>
          </cell>
          <cell r="K302">
            <v>0</v>
          </cell>
        </row>
        <row r="303">
          <cell r="D303">
            <v>11890.446807433553</v>
          </cell>
          <cell r="E303">
            <v>9512.3574459468418</v>
          </cell>
          <cell r="F303">
            <v>5945.2234037167764</v>
          </cell>
          <cell r="G303">
            <v>2378.0893614867109</v>
          </cell>
          <cell r="H303">
            <v>1486.3058509291941</v>
          </cell>
          <cell r="I303">
            <v>594.52234037167727</v>
          </cell>
          <cell r="J303">
            <v>297.26117018583864</v>
          </cell>
          <cell r="K303">
            <v>0</v>
          </cell>
        </row>
        <row r="304">
          <cell r="D304">
            <v>16112.024983201658</v>
          </cell>
          <cell r="E304">
            <v>18114.316883537336</v>
          </cell>
          <cell r="F304">
            <v>21117.754734040853</v>
          </cell>
          <cell r="G304">
            <v>24121.192584544369</v>
          </cell>
          <cell r="H304">
            <v>24872.052047170248</v>
          </cell>
          <cell r="I304">
            <v>25622.911509796129</v>
          </cell>
          <cell r="J304">
            <v>25873.197997338088</v>
          </cell>
          <cell r="K304">
            <v>26123.484484880049</v>
          </cell>
        </row>
        <row r="305">
          <cell r="D305">
            <v>6473.2141091021949</v>
          </cell>
          <cell r="E305">
            <v>17165.351137830614</v>
          </cell>
          <cell r="F305">
            <v>33203.55668092324</v>
          </cell>
          <cell r="G305">
            <v>49241.762224015867</v>
          </cell>
          <cell r="H305">
            <v>53251.313609789016</v>
          </cell>
          <cell r="I305">
            <v>57260.864995562166</v>
          </cell>
          <cell r="J305">
            <v>58597.382124153221</v>
          </cell>
          <cell r="K305">
            <v>59933.899252744275</v>
          </cell>
        </row>
        <row r="306">
          <cell r="D306">
            <v>0</v>
          </cell>
          <cell r="E306">
            <v>3848.8224298640876</v>
          </cell>
          <cell r="F306">
            <v>9622.0560746602187</v>
          </cell>
          <cell r="G306">
            <v>15395.28971945635</v>
          </cell>
          <cell r="H306">
            <v>16838.598130655384</v>
          </cell>
          <cell r="I306">
            <v>18281.906541854416</v>
          </cell>
          <cell r="J306">
            <v>18763.009345587427</v>
          </cell>
          <cell r="K306">
            <v>19244.112149320437</v>
          </cell>
        </row>
        <row r="307">
          <cell r="D307">
            <v>625.26302549648608</v>
          </cell>
          <cell r="E307">
            <v>500.21042039718884</v>
          </cell>
          <cell r="F307">
            <v>312.63151274824304</v>
          </cell>
          <cell r="G307">
            <v>125.05260509929718</v>
          </cell>
          <cell r="H307">
            <v>78.157878187060732</v>
          </cell>
          <cell r="I307">
            <v>31.263151274824281</v>
          </cell>
          <cell r="J307">
            <v>15.631575637412141</v>
          </cell>
          <cell r="K307">
            <v>0</v>
          </cell>
        </row>
        <row r="308">
          <cell r="D308">
            <v>522.12586232613785</v>
          </cell>
          <cell r="E308">
            <v>417.7006898609103</v>
          </cell>
          <cell r="F308">
            <v>261.06293116306892</v>
          </cell>
          <cell r="G308">
            <v>104.42517246522755</v>
          </cell>
          <cell r="H308">
            <v>65.265732790767231</v>
          </cell>
          <cell r="I308">
            <v>26.106293116306915</v>
          </cell>
          <cell r="J308">
            <v>13.053146558153458</v>
          </cell>
          <cell r="K308">
            <v>0</v>
          </cell>
        </row>
        <row r="309">
          <cell r="D309">
            <v>1890.6675283001916</v>
          </cell>
          <cell r="E309">
            <v>5361.3564525042348</v>
          </cell>
          <cell r="F309">
            <v>10567.389838810299</v>
          </cell>
          <cell r="G309">
            <v>15773.423225116365</v>
          </cell>
          <cell r="H309">
            <v>17074.93157169288</v>
          </cell>
          <cell r="I309">
            <v>18376.439918269396</v>
          </cell>
          <cell r="J309">
            <v>18810.2760337949</v>
          </cell>
          <cell r="K309">
            <v>19244.112149320408</v>
          </cell>
        </row>
        <row r="310">
          <cell r="D310">
            <v>0</v>
          </cell>
          <cell r="E310">
            <v>6952.8638464982068</v>
          </cell>
          <cell r="F310">
            <v>17382.159616245517</v>
          </cell>
          <cell r="G310">
            <v>27811.455385992827</v>
          </cell>
          <cell r="H310">
            <v>30418.779328429653</v>
          </cell>
          <cell r="I310">
            <v>33026.103270866479</v>
          </cell>
          <cell r="J310">
            <v>33895.21125167876</v>
          </cell>
          <cell r="K310">
            <v>34764.319232491034</v>
          </cell>
        </row>
        <row r="311">
          <cell r="D311">
            <v>0</v>
          </cell>
          <cell r="E311">
            <v>8.1052101147465735E-2</v>
          </cell>
          <cell r="F311">
            <v>0.20263025286866432</v>
          </cell>
          <cell r="G311">
            <v>0.32420840458986294</v>
          </cell>
          <cell r="H311">
            <v>0.35460294252016256</v>
          </cell>
          <cell r="I311">
            <v>0.38499748045046217</v>
          </cell>
          <cell r="J311">
            <v>0.39512899309389538</v>
          </cell>
          <cell r="K311">
            <v>0.40526050573732864</v>
          </cell>
        </row>
        <row r="312">
          <cell r="D312">
            <v>0</v>
          </cell>
          <cell r="E312">
            <v>2.937617441758809</v>
          </cell>
          <cell r="F312">
            <v>7.3440436043970223</v>
          </cell>
          <cell r="G312">
            <v>11.750469767035236</v>
          </cell>
          <cell r="H312">
            <v>12.852076307694789</v>
          </cell>
          <cell r="I312">
            <v>13.953682848354342</v>
          </cell>
          <cell r="J312">
            <v>14.320885028574192</v>
          </cell>
          <cell r="K312">
            <v>14.688087208794045</v>
          </cell>
        </row>
        <row r="313">
          <cell r="D313">
            <v>0</v>
          </cell>
          <cell r="E313">
            <v>142.00631399248792</v>
          </cell>
          <cell r="F313">
            <v>355.01578498121978</v>
          </cell>
          <cell r="G313">
            <v>568.02525596995167</v>
          </cell>
          <cell r="H313">
            <v>621.27762371713459</v>
          </cell>
          <cell r="I313">
            <v>674.5299914643175</v>
          </cell>
          <cell r="J313">
            <v>692.28078071337859</v>
          </cell>
          <cell r="K313">
            <v>710.03156996243956</v>
          </cell>
        </row>
        <row r="314">
          <cell r="D314">
            <v>1540.0868289524192</v>
          </cell>
          <cell r="E314">
            <v>1232.0694631619353</v>
          </cell>
          <cell r="F314">
            <v>770.04341447620959</v>
          </cell>
          <cell r="G314">
            <v>308.01736579048384</v>
          </cell>
          <cell r="H314">
            <v>192.51085361905245</v>
          </cell>
          <cell r="I314">
            <v>77.004341447621073</v>
          </cell>
          <cell r="J314">
            <v>38.502170723810536</v>
          </cell>
          <cell r="K314">
            <v>0</v>
          </cell>
        </row>
        <row r="315">
          <cell r="D315">
            <v>471.16902860342338</v>
          </cell>
          <cell r="E315">
            <v>376.93522288273869</v>
          </cell>
          <cell r="F315">
            <v>235.58451430171169</v>
          </cell>
          <cell r="G315">
            <v>94.233805720684643</v>
          </cell>
          <cell r="H315">
            <v>58.896128575427923</v>
          </cell>
          <cell r="I315">
            <v>23.558451430171203</v>
          </cell>
          <cell r="J315">
            <v>11.779225715085602</v>
          </cell>
          <cell r="K315">
            <v>0</v>
          </cell>
        </row>
        <row r="316">
          <cell r="D316">
            <v>57851.036458039518</v>
          </cell>
          <cell r="E316">
            <v>46280.829166431613</v>
          </cell>
          <cell r="F316">
            <v>28925.518229019759</v>
          </cell>
          <cell r="G316">
            <v>11570.207291607898</v>
          </cell>
          <cell r="H316">
            <v>7231.3795572549388</v>
          </cell>
          <cell r="I316">
            <v>2892.5518229019799</v>
          </cell>
          <cell r="J316">
            <v>1446.27591145099</v>
          </cell>
          <cell r="K316">
            <v>0</v>
          </cell>
        </row>
        <row r="317">
          <cell r="D317">
            <v>72128.184004873125</v>
          </cell>
          <cell r="E317">
            <v>71016.895018007199</v>
          </cell>
          <cell r="F317">
            <v>69349.961537708325</v>
          </cell>
          <cell r="G317">
            <v>67683.028057409436</v>
          </cell>
          <cell r="H317">
            <v>67266.29468733471</v>
          </cell>
          <cell r="I317">
            <v>66849.561317259984</v>
          </cell>
          <cell r="J317">
            <v>66710.650193901747</v>
          </cell>
          <cell r="K317">
            <v>66571.73907054351</v>
          </cell>
        </row>
        <row r="318">
          <cell r="D318">
            <v>12752.103613874515</v>
          </cell>
          <cell r="E318">
            <v>28222.1683841138</v>
          </cell>
          <cell r="F318">
            <v>51427.265539472734</v>
          </cell>
          <cell r="G318">
            <v>74632.362694831667</v>
          </cell>
          <cell r="H318">
            <v>80433.6369836714</v>
          </cell>
          <cell r="I318">
            <v>86234.911272511119</v>
          </cell>
          <cell r="J318">
            <v>88168.66936879103</v>
          </cell>
          <cell r="K318">
            <v>90102.427465070941</v>
          </cell>
        </row>
        <row r="319">
          <cell r="D319">
            <v>583.35481678026679</v>
          </cell>
          <cell r="E319">
            <v>9750.7297068116168</v>
          </cell>
          <cell r="F319">
            <v>23501.792041858636</v>
          </cell>
          <cell r="G319">
            <v>37252.854376905663</v>
          </cell>
          <cell r="H319">
            <v>40690.61996066742</v>
          </cell>
          <cell r="I319">
            <v>44128.385544429169</v>
          </cell>
          <cell r="J319">
            <v>45274.307405683088</v>
          </cell>
          <cell r="K319">
            <v>46420.229266937007</v>
          </cell>
        </row>
        <row r="320">
          <cell r="D320">
            <v>249.3142043107122</v>
          </cell>
          <cell r="E320">
            <v>199.45136344856977</v>
          </cell>
          <cell r="F320">
            <v>124.6571021553561</v>
          </cell>
          <cell r="G320">
            <v>49.862840862142434</v>
          </cell>
          <cell r="H320">
            <v>31.164275538839021</v>
          </cell>
          <cell r="I320">
            <v>12.465710215535609</v>
          </cell>
          <cell r="J320">
            <v>6.2328551077678043</v>
          </cell>
          <cell r="K320">
            <v>0</v>
          </cell>
        </row>
        <row r="321">
          <cell r="D321">
            <v>14846.194556521092</v>
          </cell>
          <cell r="E321">
            <v>11876.955645216873</v>
          </cell>
          <cell r="F321">
            <v>7423.0972782605459</v>
          </cell>
          <cell r="G321">
            <v>2969.2389113042173</v>
          </cell>
          <cell r="H321">
            <v>1855.7743195651365</v>
          </cell>
          <cell r="I321">
            <v>742.30972782605568</v>
          </cell>
          <cell r="J321">
            <v>371.15486391302784</v>
          </cell>
          <cell r="K321">
            <v>0</v>
          </cell>
        </row>
        <row r="322">
          <cell r="D322">
            <v>2.1109933070458999</v>
          </cell>
          <cell r="E322">
            <v>9285.7346480330416</v>
          </cell>
          <cell r="F322">
            <v>23211.170130122038</v>
          </cell>
          <cell r="G322">
            <v>37136.605612211031</v>
          </cell>
          <cell r="H322">
            <v>40617.964482733281</v>
          </cell>
          <cell r="I322">
            <v>44099.323353255531</v>
          </cell>
          <cell r="J322">
            <v>45259.776310096277</v>
          </cell>
          <cell r="K322">
            <v>46420.229266937029</v>
          </cell>
        </row>
        <row r="323">
          <cell r="D323">
            <v>67.250215353033667</v>
          </cell>
          <cell r="E323">
            <v>3510.7462903027385</v>
          </cell>
          <cell r="F323">
            <v>8675.9904027272951</v>
          </cell>
          <cell r="G323">
            <v>13841.234515151853</v>
          </cell>
          <cell r="H323">
            <v>15132.545543257991</v>
          </cell>
          <cell r="I323">
            <v>16423.856571364129</v>
          </cell>
          <cell r="J323">
            <v>16854.293580732843</v>
          </cell>
          <cell r="K323">
            <v>17284.730590101557</v>
          </cell>
        </row>
        <row r="324"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D325">
            <v>0</v>
          </cell>
          <cell r="E325">
            <v>40.045359692757479</v>
          </cell>
          <cell r="F325">
            <v>100.11339923189369</v>
          </cell>
          <cell r="G325">
            <v>160.18143877102992</v>
          </cell>
          <cell r="H325">
            <v>175.19844865581396</v>
          </cell>
          <cell r="I325">
            <v>190.21545854059801</v>
          </cell>
          <cell r="J325">
            <v>195.2211285021927</v>
          </cell>
          <cell r="K325">
            <v>200.22679846378739</v>
          </cell>
        </row>
        <row r="326"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</row>
        <row r="327">
          <cell r="D327">
            <v>4857.7109905957086</v>
          </cell>
          <cell r="E327">
            <v>3886.168792476567</v>
          </cell>
          <cell r="F327">
            <v>2428.8554952978543</v>
          </cell>
          <cell r="G327">
            <v>971.54219811914163</v>
          </cell>
          <cell r="H327">
            <v>607.21387382446369</v>
          </cell>
          <cell r="I327">
            <v>242.88554952978575</v>
          </cell>
          <cell r="J327">
            <v>121.44277476489287</v>
          </cell>
          <cell r="K327">
            <v>0</v>
          </cell>
        </row>
        <row r="328">
          <cell r="D328">
            <v>14.131475886259796</v>
          </cell>
          <cell r="E328">
            <v>11.305180709007837</v>
          </cell>
          <cell r="F328">
            <v>7.0657379431298981</v>
          </cell>
          <cell r="G328">
            <v>2.8262951772519589</v>
          </cell>
          <cell r="H328">
            <v>1.766434485782475</v>
          </cell>
          <cell r="I328">
            <v>0.70657379431299105</v>
          </cell>
          <cell r="J328">
            <v>0.35328689715649553</v>
          </cell>
          <cell r="K328">
            <v>0</v>
          </cell>
        </row>
        <row r="329">
          <cell r="D329">
            <v>5420.5333978061199</v>
          </cell>
          <cell r="E329">
            <v>4336.4267182448957</v>
          </cell>
          <cell r="F329">
            <v>2710.2666989030599</v>
          </cell>
          <cell r="G329">
            <v>1084.1066795612242</v>
          </cell>
          <cell r="H329">
            <v>677.5666747257651</v>
          </cell>
          <cell r="I329">
            <v>271.02666989030604</v>
          </cell>
          <cell r="J329">
            <v>135.51333494515302</v>
          </cell>
          <cell r="K329">
            <v>0</v>
          </cell>
        </row>
        <row r="330">
          <cell r="D330">
            <v>4422.5527031806423</v>
          </cell>
          <cell r="E330">
            <v>4594.6680540143025</v>
          </cell>
          <cell r="F330">
            <v>4852.8410802647932</v>
          </cell>
          <cell r="G330">
            <v>5111.0141065152839</v>
          </cell>
          <cell r="H330">
            <v>5175.5573630779063</v>
          </cell>
          <cell r="I330">
            <v>5240.1006196405287</v>
          </cell>
          <cell r="J330">
            <v>5261.6150384947359</v>
          </cell>
          <cell r="K330">
            <v>5283.129457348944</v>
          </cell>
        </row>
        <row r="331">
          <cell r="D331">
            <v>5.0414107420723617</v>
          </cell>
          <cell r="E331">
            <v>2325.1515468803636</v>
          </cell>
          <cell r="F331">
            <v>5805.3167510877993</v>
          </cell>
          <cell r="G331">
            <v>9285.4819552952376</v>
          </cell>
          <cell r="H331">
            <v>10155.523256347096</v>
          </cell>
          <cell r="I331">
            <v>11025.564557398955</v>
          </cell>
          <cell r="J331">
            <v>11315.578324416241</v>
          </cell>
          <cell r="K331">
            <v>11605.592091433527</v>
          </cell>
        </row>
        <row r="332">
          <cell r="D332">
            <v>0</v>
          </cell>
          <cell r="E332">
            <v>623.58539544662699</v>
          </cell>
          <cell r="F332">
            <v>1558.9634886165672</v>
          </cell>
          <cell r="G332">
            <v>2494.341581786508</v>
          </cell>
          <cell r="H332">
            <v>2728.186105078993</v>
          </cell>
          <cell r="I332">
            <v>2962.0306283714776</v>
          </cell>
          <cell r="J332">
            <v>3039.9788028023058</v>
          </cell>
          <cell r="K332">
            <v>3117.9269772331345</v>
          </cell>
        </row>
        <row r="333">
          <cell r="D333">
            <v>0.4618640992137889</v>
          </cell>
          <cell r="E333">
            <v>0.3694912793710311</v>
          </cell>
          <cell r="F333">
            <v>0.23093204960689445</v>
          </cell>
          <cell r="G333">
            <v>9.2372819842757747E-2</v>
          </cell>
          <cell r="H333">
            <v>5.7733012401723599E-2</v>
          </cell>
          <cell r="I333">
            <v>2.3093204960689451E-2</v>
          </cell>
          <cell r="J333">
            <v>1.1546602480344725E-2</v>
          </cell>
          <cell r="K333">
            <v>0</v>
          </cell>
        </row>
        <row r="334">
          <cell r="D334">
            <v>110.71886145660177</v>
          </cell>
          <cell r="E334">
            <v>88.575089165281412</v>
          </cell>
          <cell r="F334">
            <v>55.359430728300886</v>
          </cell>
          <cell r="G334">
            <v>22.143772291320346</v>
          </cell>
          <cell r="H334">
            <v>13.83985768207522</v>
          </cell>
          <cell r="I334">
            <v>5.5359430728300936</v>
          </cell>
          <cell r="J334">
            <v>2.7679715364150468</v>
          </cell>
          <cell r="K334">
            <v>0</v>
          </cell>
        </row>
        <row r="335">
          <cell r="D335">
            <v>0</v>
          </cell>
          <cell r="E335">
            <v>722.00104146016656</v>
          </cell>
          <cell r="F335">
            <v>1805.0026036504162</v>
          </cell>
          <cell r="G335">
            <v>2888.0041658406662</v>
          </cell>
          <cell r="H335">
            <v>3158.7545563882286</v>
          </cell>
          <cell r="I335">
            <v>3429.5049469357905</v>
          </cell>
          <cell r="J335">
            <v>3519.7550771183114</v>
          </cell>
          <cell r="K335">
            <v>3610.0052073008324</v>
          </cell>
        </row>
        <row r="336">
          <cell r="D336">
            <v>294.75965859658413</v>
          </cell>
          <cell r="E336">
            <v>1727.1438012097799</v>
          </cell>
          <cell r="F336">
            <v>3875.7200151295729</v>
          </cell>
          <cell r="G336">
            <v>6024.296229049367</v>
          </cell>
          <cell r="H336">
            <v>6561.4402825293146</v>
          </cell>
          <cell r="I336">
            <v>7098.5843360092622</v>
          </cell>
          <cell r="J336">
            <v>7277.632353835912</v>
          </cell>
          <cell r="K336">
            <v>7456.6803716625618</v>
          </cell>
        </row>
        <row r="337"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</row>
        <row r="338">
          <cell r="D338">
            <v>0</v>
          </cell>
          <cell r="E338">
            <v>1.0797073835366877</v>
          </cell>
          <cell r="F338">
            <v>2.6992684588417193</v>
          </cell>
          <cell r="G338">
            <v>4.3188295341467509</v>
          </cell>
          <cell r="H338">
            <v>4.7237198029730081</v>
          </cell>
          <cell r="I338">
            <v>5.1286100717992662</v>
          </cell>
          <cell r="J338">
            <v>5.2635734947413528</v>
          </cell>
          <cell r="K338">
            <v>5.3985369176834386</v>
          </cell>
        </row>
        <row r="339">
          <cell r="D339">
            <v>0</v>
          </cell>
          <cell r="E339">
            <v>146.46860123930159</v>
          </cell>
          <cell r="F339">
            <v>366.17150309825399</v>
          </cell>
          <cell r="G339">
            <v>585.87440495720637</v>
          </cell>
          <cell r="H339">
            <v>640.80013042194446</v>
          </cell>
          <cell r="I339">
            <v>695.72585588668255</v>
          </cell>
          <cell r="J339">
            <v>714.03443104159533</v>
          </cell>
          <cell r="K339">
            <v>732.34300619650799</v>
          </cell>
        </row>
        <row r="340">
          <cell r="D340">
            <v>4118.8019843794582</v>
          </cell>
          <cell r="E340">
            <v>3295.0415875035665</v>
          </cell>
          <cell r="F340">
            <v>2059.4009921897291</v>
          </cell>
          <cell r="G340">
            <v>823.76039687589127</v>
          </cell>
          <cell r="H340">
            <v>514.85024804743216</v>
          </cell>
          <cell r="I340">
            <v>205.94009921897305</v>
          </cell>
          <cell r="J340">
            <v>102.97004960948652</v>
          </cell>
          <cell r="K340">
            <v>0</v>
          </cell>
        </row>
        <row r="341">
          <cell r="D341">
            <v>1729.7089304822832</v>
          </cell>
          <cell r="E341">
            <v>1383.7671443858267</v>
          </cell>
          <cell r="F341">
            <v>864.85446524114161</v>
          </cell>
          <cell r="G341">
            <v>345.94178609645655</v>
          </cell>
          <cell r="H341">
            <v>216.21361631028537</v>
          </cell>
          <cell r="I341">
            <v>86.485446524114195</v>
          </cell>
          <cell r="J341">
            <v>43.242723262057098</v>
          </cell>
          <cell r="K341">
            <v>0</v>
          </cell>
        </row>
        <row r="342">
          <cell r="D342">
            <v>14661.731244829709</v>
          </cell>
          <cell r="E342">
            <v>11729.384995863767</v>
          </cell>
          <cell r="F342">
            <v>7330.8656224148544</v>
          </cell>
          <cell r="G342">
            <v>2932.3462489659414</v>
          </cell>
          <cell r="H342">
            <v>1832.7164056037136</v>
          </cell>
          <cell r="I342">
            <v>733.08656224148581</v>
          </cell>
          <cell r="J342">
            <v>366.5432811207429</v>
          </cell>
          <cell r="K342">
            <v>0</v>
          </cell>
        </row>
        <row r="343">
          <cell r="D343">
            <v>4737.5490480075241</v>
          </cell>
          <cell r="E343">
            <v>5131.6060574392695</v>
          </cell>
          <cell r="F343">
            <v>5722.6915715868872</v>
          </cell>
          <cell r="G343">
            <v>6313.7770857345049</v>
          </cell>
          <cell r="H343">
            <v>6461.5484642714091</v>
          </cell>
          <cell r="I343">
            <v>6609.3198428083142</v>
          </cell>
          <cell r="J343">
            <v>6658.5769689872823</v>
          </cell>
          <cell r="K343">
            <v>6707.8340951662503</v>
          </cell>
        </row>
        <row r="344">
          <cell r="D344">
            <v>5.956801435602781</v>
          </cell>
          <cell r="E344">
            <v>5459.270735016863</v>
          </cell>
          <cell r="F344">
            <v>13639.241635388753</v>
          </cell>
          <cell r="G344">
            <v>21819.212535760646</v>
          </cell>
          <cell r="H344">
            <v>23864.205260853618</v>
          </cell>
          <cell r="I344">
            <v>25909.19798594659</v>
          </cell>
          <cell r="J344">
            <v>26590.862227644247</v>
          </cell>
          <cell r="K344">
            <v>27272.526469341905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D346">
            <v>162.71966122829693</v>
          </cell>
          <cell r="E346">
            <v>130.17572898263754</v>
          </cell>
          <cell r="F346">
            <v>81.359830614148464</v>
          </cell>
          <cell r="G346">
            <v>32.543932245659391</v>
          </cell>
          <cell r="H346">
            <v>20.339957653537127</v>
          </cell>
          <cell r="I346">
            <v>8.135983061414862</v>
          </cell>
          <cell r="J346">
            <v>4.067991530707431</v>
          </cell>
          <cell r="K346">
            <v>0</v>
          </cell>
        </row>
        <row r="347">
          <cell r="D347">
            <v>1131.2183710287622</v>
          </cell>
          <cell r="E347">
            <v>904.97469682300982</v>
          </cell>
          <cell r="F347">
            <v>565.60918551438112</v>
          </cell>
          <cell r="G347">
            <v>226.24367420575243</v>
          </cell>
          <cell r="H347">
            <v>141.40229637859528</v>
          </cell>
          <cell r="I347">
            <v>56.560918551438135</v>
          </cell>
          <cell r="J347">
            <v>28.280459275719068</v>
          </cell>
          <cell r="K347">
            <v>0</v>
          </cell>
        </row>
        <row r="348">
          <cell r="D348">
            <v>478.15322497841237</v>
          </cell>
          <cell r="E348">
            <v>4025.6732857603424</v>
          </cell>
          <cell r="F348">
            <v>9346.9533769332375</v>
          </cell>
          <cell r="G348">
            <v>14668.233468106133</v>
          </cell>
          <cell r="H348">
            <v>15998.553490899358</v>
          </cell>
          <cell r="I348">
            <v>17328.873513692582</v>
          </cell>
          <cell r="J348">
            <v>17772.313521290322</v>
          </cell>
          <cell r="K348">
            <v>18215.753528888064</v>
          </cell>
        </row>
        <row r="349">
          <cell r="D349">
            <v>41.686188448449307</v>
          </cell>
          <cell r="E349">
            <v>3056.8158263758346</v>
          </cell>
          <cell r="F349">
            <v>7579.5102832669127</v>
          </cell>
          <cell r="G349">
            <v>12102.204740157991</v>
          </cell>
          <cell r="H349">
            <v>13232.87835438076</v>
          </cell>
          <cell r="I349">
            <v>14363.55196860353</v>
          </cell>
          <cell r="J349">
            <v>14740.443173344453</v>
          </cell>
          <cell r="K349">
            <v>15117.334378085376</v>
          </cell>
        </row>
        <row r="350"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</row>
        <row r="351"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</row>
        <row r="352"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</row>
        <row r="353">
          <cell r="D353">
            <v>96298.666065668061</v>
          </cell>
          <cell r="E353">
            <v>77038.932852534446</v>
          </cell>
          <cell r="F353">
            <v>48149.333032834031</v>
          </cell>
          <cell r="G353">
            <v>19259.733213133615</v>
          </cell>
          <cell r="H353">
            <v>12037.333258208513</v>
          </cell>
          <cell r="I353">
            <v>4814.9333032834111</v>
          </cell>
          <cell r="J353">
            <v>2407.4666516417055</v>
          </cell>
          <cell r="K353">
            <v>0</v>
          </cell>
        </row>
        <row r="354">
          <cell r="D354">
            <v>117630.87910048939</v>
          </cell>
          <cell r="E354">
            <v>94104.703280391506</v>
          </cell>
          <cell r="F354">
            <v>58815.439550244693</v>
          </cell>
          <cell r="G354">
            <v>23526.175820097866</v>
          </cell>
          <cell r="H354">
            <v>14703.859887561171</v>
          </cell>
          <cell r="I354">
            <v>5881.5439550244773</v>
          </cell>
          <cell r="J354">
            <v>2940.7719775122387</v>
          </cell>
          <cell r="K354">
            <v>0</v>
          </cell>
        </row>
        <row r="355">
          <cell r="D355">
            <v>64688.839163007353</v>
          </cell>
          <cell r="E355">
            <v>51751.071330405881</v>
          </cell>
          <cell r="F355">
            <v>32344.419581503676</v>
          </cell>
          <cell r="G355">
            <v>12937.767832601465</v>
          </cell>
          <cell r="H355">
            <v>8086.1048953759164</v>
          </cell>
          <cell r="I355">
            <v>3234.441958150368</v>
          </cell>
          <cell r="J355">
            <v>1617.220979075184</v>
          </cell>
          <cell r="K355">
            <v>0</v>
          </cell>
        </row>
        <row r="356">
          <cell r="D356">
            <v>5549.9340933220128</v>
          </cell>
          <cell r="E356">
            <v>5894.0855997031576</v>
          </cell>
          <cell r="F356">
            <v>6410.3128592748753</v>
          </cell>
          <cell r="G356">
            <v>6926.540118846593</v>
          </cell>
          <cell r="H356">
            <v>7055.5969337395218</v>
          </cell>
          <cell r="I356">
            <v>7184.6537486324514</v>
          </cell>
          <cell r="J356">
            <v>7227.6726869300946</v>
          </cell>
          <cell r="K356">
            <v>7270.6916252277379</v>
          </cell>
        </row>
        <row r="357">
          <cell r="D357">
            <v>19586.865549078721</v>
          </cell>
          <cell r="E357">
            <v>47233.989161994818</v>
          </cell>
          <cell r="F357">
            <v>88704.674581368963</v>
          </cell>
          <cell r="G357">
            <v>130175.36000074311</v>
          </cell>
          <cell r="H357">
            <v>140543.03135558666</v>
          </cell>
          <cell r="I357">
            <v>150910.7027104302</v>
          </cell>
          <cell r="J357">
            <v>154366.59316204471</v>
          </cell>
          <cell r="K357">
            <v>157822.48361365922</v>
          </cell>
        </row>
        <row r="358">
          <cell r="D358">
            <v>14933.360097886058</v>
          </cell>
          <cell r="E358">
            <v>62766.626358972033</v>
          </cell>
          <cell r="F358">
            <v>134516.52575060099</v>
          </cell>
          <cell r="G358">
            <v>206266.42514222997</v>
          </cell>
          <cell r="H358">
            <v>224203.8999901372</v>
          </cell>
          <cell r="I358">
            <v>242141.37483804443</v>
          </cell>
          <cell r="J358">
            <v>248120.53312068019</v>
          </cell>
          <cell r="K358">
            <v>254099.69140331593</v>
          </cell>
        </row>
        <row r="359">
          <cell r="D359">
            <v>4252.0295668529061</v>
          </cell>
          <cell r="E359">
            <v>3401.6236534823247</v>
          </cell>
          <cell r="F359">
            <v>2126.0147834264531</v>
          </cell>
          <cell r="G359">
            <v>850.40591337058095</v>
          </cell>
          <cell r="H359">
            <v>531.50369585661315</v>
          </cell>
          <cell r="I359">
            <v>212.60147834264535</v>
          </cell>
          <cell r="J359">
            <v>106.30073917132268</v>
          </cell>
          <cell r="K359">
            <v>0</v>
          </cell>
        </row>
        <row r="360">
          <cell r="D360">
            <v>26283.362064488116</v>
          </cell>
          <cell r="E360">
            <v>21026.689651590492</v>
          </cell>
          <cell r="F360">
            <v>13141.681032244058</v>
          </cell>
          <cell r="G360">
            <v>5256.6724128976202</v>
          </cell>
          <cell r="H360">
            <v>3285.4202580610145</v>
          </cell>
          <cell r="I360">
            <v>1314.1681032244087</v>
          </cell>
          <cell r="J360">
            <v>657.08405161220435</v>
          </cell>
          <cell r="K360">
            <v>0</v>
          </cell>
        </row>
        <row r="361">
          <cell r="D361">
            <v>4955.8871081193656</v>
          </cell>
          <cell r="E361">
            <v>54784.647967158679</v>
          </cell>
          <cell r="F361">
            <v>129527.78925571764</v>
          </cell>
          <cell r="G361">
            <v>204270.93054427663</v>
          </cell>
          <cell r="H361">
            <v>222956.71586641634</v>
          </cell>
          <cell r="I361">
            <v>241642.50118855608</v>
          </cell>
          <cell r="J361">
            <v>247871.096295936</v>
          </cell>
          <cell r="K361">
            <v>254099.69140331593</v>
          </cell>
        </row>
        <row r="362">
          <cell r="D362">
            <v>2942.8151639338571</v>
          </cell>
          <cell r="E362">
            <v>17426.249463203327</v>
          </cell>
          <cell r="F362">
            <v>39151.400912107529</v>
          </cell>
          <cell r="G362">
            <v>60876.552361011738</v>
          </cell>
          <cell r="H362">
            <v>66307.840223237785</v>
          </cell>
          <cell r="I362">
            <v>71739.128085463846</v>
          </cell>
          <cell r="J362">
            <v>73549.557372872529</v>
          </cell>
          <cell r="K362">
            <v>75359.986660281211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</row>
        <row r="364">
          <cell r="D364">
            <v>7.8773790330624252</v>
          </cell>
          <cell r="E364">
            <v>5874.9104824854658</v>
          </cell>
          <cell r="F364">
            <v>14675.460137664071</v>
          </cell>
          <cell r="G364">
            <v>23476.009792842677</v>
          </cell>
          <cell r="H364">
            <v>25676.147206637324</v>
          </cell>
          <cell r="I364">
            <v>27876.284620431976</v>
          </cell>
          <cell r="J364">
            <v>28609.663758363527</v>
          </cell>
          <cell r="K364">
            <v>29343.042896295079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et2015_el"/>
    </sheetNames>
    <sheetDataSet>
      <sheetData sheetId="0">
        <row r="2">
          <cell r="A2">
            <v>547.89409582733799</v>
          </cell>
        </row>
        <row r="3">
          <cell r="A3">
            <v>1621.8502427476601</v>
          </cell>
        </row>
        <row r="4">
          <cell r="A4">
            <v>0</v>
          </cell>
        </row>
        <row r="5">
          <cell r="A5">
            <v>3291.97376217893</v>
          </cell>
        </row>
        <row r="6">
          <cell r="A6">
            <v>169.127574707506</v>
          </cell>
        </row>
        <row r="7">
          <cell r="A7">
            <v>0</v>
          </cell>
        </row>
        <row r="8">
          <cell r="A8">
            <v>128.79769478846501</v>
          </cell>
        </row>
        <row r="9">
          <cell r="A9">
            <v>626.48910590719595</v>
          </cell>
        </row>
        <row r="10">
          <cell r="A10">
            <v>0.375373571120933</v>
          </cell>
        </row>
        <row r="11">
          <cell r="A11">
            <v>14.7489631194924</v>
          </cell>
        </row>
        <row r="12">
          <cell r="A12">
            <v>0</v>
          </cell>
        </row>
        <row r="13">
          <cell r="A13">
            <v>0</v>
          </cell>
        </row>
        <row r="14">
          <cell r="A14">
            <v>1.18865242804129</v>
          </cell>
        </row>
        <row r="15">
          <cell r="A15">
            <v>252.54654659715101</v>
          </cell>
        </row>
        <row r="16">
          <cell r="A16">
            <v>1536.86106893343</v>
          </cell>
        </row>
        <row r="17">
          <cell r="A17">
            <v>3449.6229946747299</v>
          </cell>
        </row>
        <row r="18">
          <cell r="A18">
            <v>11.675901682729</v>
          </cell>
        </row>
        <row r="19">
          <cell r="A19">
            <v>76.892549247684698</v>
          </cell>
        </row>
        <row r="20">
          <cell r="A20">
            <v>67.865309948003798</v>
          </cell>
        </row>
        <row r="21">
          <cell r="A21">
            <v>31.087004912266998</v>
          </cell>
        </row>
        <row r="22">
          <cell r="A22">
            <v>520.68263761597404</v>
          </cell>
        </row>
        <row r="23">
          <cell r="A23">
            <v>6.7396648787856801</v>
          </cell>
        </row>
        <row r="24">
          <cell r="A24">
            <v>83.564753223067299</v>
          </cell>
        </row>
        <row r="25">
          <cell r="A25">
            <v>0</v>
          </cell>
        </row>
        <row r="26">
          <cell r="A26">
            <v>0</v>
          </cell>
        </row>
        <row r="27">
          <cell r="A27">
            <v>0</v>
          </cell>
        </row>
        <row r="28">
          <cell r="A28">
            <v>160.60386892651101</v>
          </cell>
        </row>
        <row r="29">
          <cell r="A29">
            <v>17.033975929491898</v>
          </cell>
        </row>
        <row r="30">
          <cell r="A30">
            <v>61.665744056833503</v>
          </cell>
        </row>
        <row r="31">
          <cell r="A31">
            <v>11.4319524912964</v>
          </cell>
        </row>
        <row r="32">
          <cell r="A32">
            <v>3.5326861462667298</v>
          </cell>
        </row>
        <row r="33">
          <cell r="A33">
            <v>0</v>
          </cell>
        </row>
        <row r="34">
          <cell r="A34">
            <v>1.46544722877748</v>
          </cell>
        </row>
        <row r="35">
          <cell r="A35">
            <v>0.538327157970518</v>
          </cell>
        </row>
        <row r="36">
          <cell r="A36">
            <v>1.9736976263266099</v>
          </cell>
        </row>
        <row r="37">
          <cell r="A37">
            <v>0.19354146982297599</v>
          </cell>
        </row>
        <row r="38">
          <cell r="A38">
            <v>0</v>
          </cell>
        </row>
        <row r="39">
          <cell r="A39">
            <v>0</v>
          </cell>
        </row>
        <row r="40">
          <cell r="A40">
            <v>0</v>
          </cell>
        </row>
        <row r="41">
          <cell r="A41">
            <v>0</v>
          </cell>
        </row>
        <row r="42">
          <cell r="A42">
            <v>0</v>
          </cell>
        </row>
        <row r="43">
          <cell r="A43">
            <v>0</v>
          </cell>
        </row>
        <row r="44">
          <cell r="A44">
            <v>0</v>
          </cell>
        </row>
        <row r="45">
          <cell r="A45">
            <v>11.110091353515999</v>
          </cell>
        </row>
        <row r="46">
          <cell r="A46">
            <v>0</v>
          </cell>
        </row>
        <row r="47">
          <cell r="A47">
            <v>347.25557160300599</v>
          </cell>
        </row>
        <row r="48">
          <cell r="A48">
            <v>16.7349250768732</v>
          </cell>
        </row>
        <row r="49">
          <cell r="A49">
            <v>3.1791485145372298</v>
          </cell>
        </row>
        <row r="50">
          <cell r="A50">
            <v>0.19249543378447101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2857.8017298236</v>
          </cell>
        </row>
        <row r="55">
          <cell r="A55">
            <v>102.987242586044</v>
          </cell>
        </row>
        <row r="56">
          <cell r="A56">
            <v>1705.85788789408</v>
          </cell>
        </row>
        <row r="57">
          <cell r="A57">
            <v>108.06680701051999</v>
          </cell>
        </row>
        <row r="58">
          <cell r="A58">
            <v>21.322554890018601</v>
          </cell>
        </row>
        <row r="59">
          <cell r="A59">
            <v>0</v>
          </cell>
        </row>
        <row r="60">
          <cell r="A60">
            <v>8.0865215949541902</v>
          </cell>
        </row>
        <row r="61">
          <cell r="A61">
            <v>337.32365507763399</v>
          </cell>
        </row>
        <row r="62">
          <cell r="A62">
            <v>73.433125828821801</v>
          </cell>
        </row>
        <row r="63">
          <cell r="A63">
            <v>38.830533656220702</v>
          </cell>
        </row>
        <row r="64">
          <cell r="A64">
            <v>0</v>
          </cell>
        </row>
        <row r="65">
          <cell r="A65">
            <v>0</v>
          </cell>
        </row>
        <row r="66">
          <cell r="A66">
            <v>0</v>
          </cell>
        </row>
        <row r="67">
          <cell r="A67">
            <v>16679.140953111299</v>
          </cell>
        </row>
        <row r="68">
          <cell r="A68">
            <v>6424.7169930014097</v>
          </cell>
        </row>
        <row r="69">
          <cell r="A69">
            <v>7338.9438502819203</v>
          </cell>
        </row>
        <row r="70">
          <cell r="A70">
            <v>1066.81086472627</v>
          </cell>
        </row>
        <row r="71">
          <cell r="A71">
            <v>2935.42324384114</v>
          </cell>
        </row>
        <row r="72">
          <cell r="A72">
            <v>336.14938003843002</v>
          </cell>
        </row>
        <row r="73">
          <cell r="A73">
            <v>511.70890303281197</v>
          </cell>
        </row>
        <row r="74">
          <cell r="A74">
            <v>2689.1329497944098</v>
          </cell>
        </row>
        <row r="75">
          <cell r="A75">
            <v>366.67556288472701</v>
          </cell>
        </row>
        <row r="76">
          <cell r="A76">
            <v>971.12733123900898</v>
          </cell>
        </row>
        <row r="77">
          <cell r="A77">
            <v>0</v>
          </cell>
        </row>
        <row r="78">
          <cell r="A78">
            <v>0</v>
          </cell>
        </row>
        <row r="79">
          <cell r="A79">
            <v>53.0514460683018</v>
          </cell>
        </row>
        <row r="80">
          <cell r="A80">
            <v>472.091150926929</v>
          </cell>
        </row>
        <row r="81">
          <cell r="A81">
            <v>267.74123989092197</v>
          </cell>
        </row>
        <row r="82">
          <cell r="A82">
            <v>0.120026360522832</v>
          </cell>
        </row>
        <row r="83">
          <cell r="A83">
            <v>2.17081087927111</v>
          </cell>
        </row>
        <row r="84">
          <cell r="A84">
            <v>302.31809735502202</v>
          </cell>
        </row>
        <row r="85">
          <cell r="A85">
            <v>157.09082341504799</v>
          </cell>
        </row>
        <row r="86">
          <cell r="A86">
            <v>24.5478206515781</v>
          </cell>
        </row>
        <row r="87">
          <cell r="A87">
            <v>208.047511344502</v>
          </cell>
        </row>
        <row r="88">
          <cell r="A88">
            <v>8.4546691498265207E-3</v>
          </cell>
        </row>
        <row r="89">
          <cell r="A89">
            <v>0.85087620284264998</v>
          </cell>
        </row>
        <row r="90">
          <cell r="A90">
            <v>9.1596022585982504E-4</v>
          </cell>
        </row>
        <row r="91">
          <cell r="A91">
            <v>9.1767839475312798E-4</v>
          </cell>
        </row>
        <row r="92">
          <cell r="A92">
            <v>5.1179814922916603E-3</v>
          </cell>
        </row>
        <row r="93">
          <cell r="A93">
            <v>557.66867299729404</v>
          </cell>
        </row>
        <row r="94">
          <cell r="A94">
            <v>25.6857017396174</v>
          </cell>
        </row>
        <row r="95">
          <cell r="A95">
            <v>0</v>
          </cell>
        </row>
        <row r="96">
          <cell r="A96">
            <v>2.43462764660794</v>
          </cell>
        </row>
        <row r="97">
          <cell r="A97">
            <v>18.762589471331498</v>
          </cell>
        </row>
        <row r="98">
          <cell r="A98">
            <v>0</v>
          </cell>
        </row>
        <row r="99">
          <cell r="A99">
            <v>5.5675847025732201</v>
          </cell>
        </row>
        <row r="100">
          <cell r="A100">
            <v>93.326991299822595</v>
          </cell>
        </row>
        <row r="101">
          <cell r="A101">
            <v>0</v>
          </cell>
        </row>
        <row r="102">
          <cell r="A102">
            <v>0</v>
          </cell>
        </row>
        <row r="103">
          <cell r="A103">
            <v>0</v>
          </cell>
        </row>
        <row r="104">
          <cell r="A104">
            <v>0</v>
          </cell>
        </row>
        <row r="105">
          <cell r="A105">
            <v>0</v>
          </cell>
        </row>
        <row r="106">
          <cell r="A106">
            <v>4073.9787990704099</v>
          </cell>
        </row>
        <row r="107">
          <cell r="A107">
            <v>9016.4945234049901</v>
          </cell>
        </row>
        <row r="108">
          <cell r="A108">
            <v>5603.9917203508603</v>
          </cell>
        </row>
        <row r="109">
          <cell r="A109">
            <v>2774.4967707777901</v>
          </cell>
        </row>
        <row r="110">
          <cell r="A110">
            <v>3863.1110590047701</v>
          </cell>
        </row>
        <row r="111">
          <cell r="A111">
            <v>0</v>
          </cell>
        </row>
        <row r="112">
          <cell r="A112">
            <v>1903.1896567612</v>
          </cell>
        </row>
        <row r="113">
          <cell r="A113">
            <v>752.71848093196104</v>
          </cell>
        </row>
        <row r="114">
          <cell r="A114">
            <v>212.99064138872001</v>
          </cell>
        </row>
        <row r="115">
          <cell r="A115">
            <v>455.31078674915898</v>
          </cell>
        </row>
        <row r="116">
          <cell r="A116">
            <v>117.30740872226301</v>
          </cell>
        </row>
        <row r="117">
          <cell r="A117">
            <v>0</v>
          </cell>
        </row>
        <row r="118">
          <cell r="A118">
            <v>0</v>
          </cell>
        </row>
        <row r="119">
          <cell r="A119">
            <v>260.67514133335402</v>
          </cell>
        </row>
        <row r="120">
          <cell r="A120">
            <v>193.34194680878201</v>
          </cell>
        </row>
        <row r="121">
          <cell r="A121">
            <v>403.18469356025003</v>
          </cell>
        </row>
        <row r="122">
          <cell r="A122">
            <v>209.805319990009</v>
          </cell>
        </row>
        <row r="123">
          <cell r="A123">
            <v>10.1111889967659</v>
          </cell>
        </row>
        <row r="124">
          <cell r="A124">
            <v>6.9068098014350099E-2</v>
          </cell>
        </row>
        <row r="125">
          <cell r="A125">
            <v>11.0136239967736</v>
          </cell>
        </row>
        <row r="126">
          <cell r="A126">
            <v>197.990215538982</v>
          </cell>
        </row>
        <row r="127">
          <cell r="A127">
            <v>0</v>
          </cell>
        </row>
        <row r="128">
          <cell r="A128">
            <v>0.36743309048140499</v>
          </cell>
        </row>
        <row r="129">
          <cell r="A129">
            <v>0</v>
          </cell>
        </row>
        <row r="130">
          <cell r="A130">
            <v>0</v>
          </cell>
        </row>
        <row r="131">
          <cell r="A131">
            <v>0</v>
          </cell>
        </row>
        <row r="132">
          <cell r="A132">
            <v>1171.32780478111</v>
          </cell>
        </row>
        <row r="133">
          <cell r="A133">
            <v>3891.4663529835102</v>
          </cell>
        </row>
        <row r="134">
          <cell r="A134">
            <v>28741.9214220086</v>
          </cell>
        </row>
        <row r="135">
          <cell r="A135">
            <v>2923.75142813299</v>
          </cell>
        </row>
        <row r="136">
          <cell r="A136">
            <v>808.043167795812</v>
          </cell>
        </row>
        <row r="137">
          <cell r="A137">
            <v>0</v>
          </cell>
        </row>
        <row r="138">
          <cell r="A138">
            <v>597.165081642681</v>
          </cell>
        </row>
        <row r="139">
          <cell r="A139">
            <v>5780.1713614313603</v>
          </cell>
        </row>
        <row r="140">
          <cell r="A140">
            <v>69.705579914365003</v>
          </cell>
        </row>
        <row r="141">
          <cell r="A141">
            <v>72.688369721895398</v>
          </cell>
        </row>
        <row r="142">
          <cell r="A142">
            <v>0</v>
          </cell>
        </row>
        <row r="143">
          <cell r="A143">
            <v>106.312481668085</v>
          </cell>
        </row>
        <row r="144">
          <cell r="A144">
            <v>0</v>
          </cell>
        </row>
        <row r="145">
          <cell r="A145">
            <v>2275.2684296522998</v>
          </cell>
        </row>
        <row r="146">
          <cell r="A146">
            <v>813.74326252065703</v>
          </cell>
        </row>
        <row r="147">
          <cell r="A147">
            <v>0</v>
          </cell>
        </row>
        <row r="148">
          <cell r="A148">
            <v>281.66152813769099</v>
          </cell>
        </row>
        <row r="149">
          <cell r="A149">
            <v>227.89266638965</v>
          </cell>
        </row>
        <row r="150">
          <cell r="A150">
            <v>0</v>
          </cell>
        </row>
        <row r="151">
          <cell r="A151">
            <v>454.085644171392</v>
          </cell>
        </row>
        <row r="152">
          <cell r="A152">
            <v>20.140971029117999</v>
          </cell>
        </row>
        <row r="153">
          <cell r="A153">
            <v>14.958021115429201</v>
          </cell>
        </row>
        <row r="154">
          <cell r="A154">
            <v>41.920617834721597</v>
          </cell>
        </row>
        <row r="155">
          <cell r="A155">
            <v>0</v>
          </cell>
        </row>
        <row r="156">
          <cell r="A156">
            <v>0</v>
          </cell>
        </row>
        <row r="157">
          <cell r="A157">
            <v>0</v>
          </cell>
        </row>
        <row r="158">
          <cell r="A158">
            <v>256.23424233086303</v>
          </cell>
        </row>
        <row r="159">
          <cell r="A159">
            <v>315.15340581555</v>
          </cell>
        </row>
        <row r="160">
          <cell r="A160">
            <v>0</v>
          </cell>
        </row>
        <row r="161">
          <cell r="A161">
            <v>464.98139857554099</v>
          </cell>
        </row>
        <row r="162">
          <cell r="A162">
            <v>32.062107754498697</v>
          </cell>
        </row>
        <row r="163">
          <cell r="A163">
            <v>0</v>
          </cell>
        </row>
        <row r="164">
          <cell r="A164">
            <v>82.872444375944099</v>
          </cell>
        </row>
        <row r="165">
          <cell r="A165">
            <v>8.0912784688369701</v>
          </cell>
        </row>
        <row r="166">
          <cell r="A166">
            <v>0</v>
          </cell>
        </row>
        <row r="167">
          <cell r="A167">
            <v>0</v>
          </cell>
        </row>
        <row r="168">
          <cell r="A168">
            <v>0</v>
          </cell>
        </row>
        <row r="169">
          <cell r="A169">
            <v>2.0815879807890201E-7</v>
          </cell>
        </row>
        <row r="170">
          <cell r="A170">
            <v>0</v>
          </cell>
        </row>
        <row r="171">
          <cell r="A171">
            <v>463.33961439997898</v>
          </cell>
        </row>
        <row r="172">
          <cell r="A172">
            <v>1104.2887114326199</v>
          </cell>
        </row>
        <row r="173">
          <cell r="A173">
            <v>1005.55405556638</v>
          </cell>
        </row>
        <row r="174">
          <cell r="A174">
            <v>17.808183626666199</v>
          </cell>
        </row>
        <row r="175">
          <cell r="A175">
            <v>41.285841213395599</v>
          </cell>
        </row>
        <row r="176">
          <cell r="A176">
            <v>0</v>
          </cell>
        </row>
        <row r="177">
          <cell r="A177">
            <v>13.1459692177891</v>
          </cell>
        </row>
        <row r="178">
          <cell r="A178">
            <v>169.97155186753201</v>
          </cell>
        </row>
        <row r="179">
          <cell r="A179">
            <v>7.4454641785041201E-3</v>
          </cell>
        </row>
        <row r="180">
          <cell r="A180">
            <v>1.0423649849905801</v>
          </cell>
        </row>
        <row r="181">
          <cell r="A181">
            <v>0</v>
          </cell>
        </row>
        <row r="182">
          <cell r="A182">
            <v>0</v>
          </cell>
        </row>
        <row r="183">
          <cell r="A183">
            <v>0</v>
          </cell>
        </row>
        <row r="184">
          <cell r="A184">
            <v>738.17817168768602</v>
          </cell>
        </row>
        <row r="185">
          <cell r="A185">
            <v>1164.6160552045001</v>
          </cell>
        </row>
        <row r="186">
          <cell r="A186">
            <v>0</v>
          </cell>
        </row>
        <row r="187">
          <cell r="A187">
            <v>86.247896923717093</v>
          </cell>
        </row>
        <row r="188">
          <cell r="A188">
            <v>506.677314137628</v>
          </cell>
        </row>
        <row r="189">
          <cell r="A189">
            <v>0</v>
          </cell>
        </row>
        <row r="190">
          <cell r="A190">
            <v>62.673112519820101</v>
          </cell>
        </row>
        <row r="191">
          <cell r="A191">
            <v>37.8263535021335</v>
          </cell>
        </row>
        <row r="192">
          <cell r="A192">
            <v>0</v>
          </cell>
        </row>
        <row r="193">
          <cell r="A193">
            <v>0</v>
          </cell>
        </row>
        <row r="194">
          <cell r="A194">
            <v>0</v>
          </cell>
        </row>
        <row r="195">
          <cell r="A195">
            <v>0</v>
          </cell>
        </row>
        <row r="196">
          <cell r="A196">
            <v>0</v>
          </cell>
        </row>
        <row r="197">
          <cell r="A197">
            <v>3448.4171122817302</v>
          </cell>
        </row>
        <row r="198">
          <cell r="A198">
            <v>18577.429100048201</v>
          </cell>
        </row>
        <row r="199">
          <cell r="A199">
            <v>0</v>
          </cell>
        </row>
        <row r="200">
          <cell r="A200">
            <v>4116.4161495299904</v>
          </cell>
        </row>
        <row r="201">
          <cell r="A201">
            <v>873.45539064584102</v>
          </cell>
        </row>
        <row r="202">
          <cell r="A202">
            <v>0</v>
          </cell>
        </row>
        <row r="203">
          <cell r="A203">
            <v>2131.8749316158601</v>
          </cell>
        </row>
        <row r="204">
          <cell r="A204">
            <v>1972.31975945008</v>
          </cell>
        </row>
        <row r="205">
          <cell r="A205">
            <v>220.280738694821</v>
          </cell>
        </row>
        <row r="206">
          <cell r="A206">
            <v>689.05852930603805</v>
          </cell>
        </row>
        <row r="207">
          <cell r="A207">
            <v>6.2598916118588297E-4</v>
          </cell>
        </row>
        <row r="208">
          <cell r="A208">
            <v>6.2765262026114304E-4</v>
          </cell>
        </row>
        <row r="209">
          <cell r="A209">
            <v>515.28218540190505</v>
          </cell>
        </row>
        <row r="210">
          <cell r="A210">
            <v>0</v>
          </cell>
        </row>
        <row r="211">
          <cell r="A211">
            <v>226.12210217398001</v>
          </cell>
        </row>
        <row r="212">
          <cell r="A212">
            <v>0</v>
          </cell>
        </row>
        <row r="213">
          <cell r="A213">
            <v>38.767446001007997</v>
          </cell>
        </row>
        <row r="214">
          <cell r="A214">
            <v>34.098401253534099</v>
          </cell>
        </row>
        <row r="215">
          <cell r="A215">
            <v>0</v>
          </cell>
        </row>
        <row r="216">
          <cell r="A216">
            <v>20.047471821970898</v>
          </cell>
        </row>
        <row r="217">
          <cell r="A217">
            <v>22.539599762475302</v>
          </cell>
        </row>
        <row r="218">
          <cell r="A218">
            <v>0</v>
          </cell>
        </row>
        <row r="219">
          <cell r="A219">
            <v>0</v>
          </cell>
        </row>
        <row r="220">
          <cell r="A220">
            <v>0</v>
          </cell>
        </row>
        <row r="221">
          <cell r="A221">
            <v>0</v>
          </cell>
        </row>
        <row r="222">
          <cell r="A222">
            <v>0</v>
          </cell>
        </row>
        <row r="223">
          <cell r="A223">
            <v>0</v>
          </cell>
        </row>
        <row r="224">
          <cell r="A224">
            <v>390.547578395649</v>
          </cell>
        </row>
        <row r="225">
          <cell r="A225">
            <v>0</v>
          </cell>
        </row>
        <row r="226">
          <cell r="A226">
            <v>9.56100747435333</v>
          </cell>
        </row>
        <row r="227">
          <cell r="A227">
            <v>12.121465922336</v>
          </cell>
        </row>
        <row r="228">
          <cell r="A228">
            <v>0</v>
          </cell>
        </row>
        <row r="229">
          <cell r="A229">
            <v>2.8097339253206401</v>
          </cell>
        </row>
        <row r="230">
          <cell r="A230">
            <v>880.71933790500395</v>
          </cell>
        </row>
        <row r="231">
          <cell r="A231">
            <v>0</v>
          </cell>
        </row>
        <row r="232">
          <cell r="A232">
            <v>6.9728959684909402</v>
          </cell>
        </row>
        <row r="233">
          <cell r="A233">
            <v>0</v>
          </cell>
        </row>
        <row r="234">
          <cell r="A234">
            <v>6.3112014928019399E-4</v>
          </cell>
        </row>
        <row r="235">
          <cell r="A235">
            <v>0</v>
          </cell>
        </row>
        <row r="236">
          <cell r="A236">
            <v>0.79492795545933004</v>
          </cell>
        </row>
        <row r="237">
          <cell r="A237">
            <v>292.14010959125801</v>
          </cell>
        </row>
        <row r="238">
          <cell r="A238">
            <v>0</v>
          </cell>
        </row>
        <row r="239">
          <cell r="A239">
            <v>371.16660169776299</v>
          </cell>
        </row>
        <row r="240">
          <cell r="A240">
            <v>10.292689630800201</v>
          </cell>
        </row>
        <row r="241">
          <cell r="A241">
            <v>0</v>
          </cell>
        </row>
        <row r="242">
          <cell r="A242">
            <v>1.93506744363692</v>
          </cell>
        </row>
        <row r="243">
          <cell r="A243">
            <v>16.812082518528499</v>
          </cell>
        </row>
        <row r="244">
          <cell r="A244">
            <v>0</v>
          </cell>
        </row>
        <row r="245">
          <cell r="A245">
            <v>0</v>
          </cell>
        </row>
        <row r="246">
          <cell r="A246">
            <v>0</v>
          </cell>
        </row>
        <row r="247">
          <cell r="A247">
            <v>0</v>
          </cell>
        </row>
        <row r="248">
          <cell r="A248">
            <v>0</v>
          </cell>
        </row>
        <row r="249">
          <cell r="A249">
            <v>1.7913453179358801E-3</v>
          </cell>
        </row>
        <row r="250">
          <cell r="A250">
            <v>7.1612065285584501E-4</v>
          </cell>
        </row>
        <row r="251">
          <cell r="A251">
            <v>2.55745878614116E-9</v>
          </cell>
        </row>
        <row r="252">
          <cell r="A252">
            <v>1.916439473222E-3</v>
          </cell>
        </row>
        <row r="253">
          <cell r="A253">
            <v>2.30414899029468E-4</v>
          </cell>
        </row>
        <row r="254">
          <cell r="A254">
            <v>0</v>
          </cell>
        </row>
        <row r="255">
          <cell r="A255">
            <v>299.85266353762103</v>
          </cell>
        </row>
        <row r="256">
          <cell r="A256">
            <v>49.725104901590498</v>
          </cell>
        </row>
        <row r="257">
          <cell r="A257">
            <v>4.7056554712838497E-2</v>
          </cell>
        </row>
        <row r="258">
          <cell r="A258">
            <v>1.2771619024949099</v>
          </cell>
        </row>
        <row r="259">
          <cell r="A259">
            <v>0</v>
          </cell>
        </row>
        <row r="260">
          <cell r="A260">
            <v>4.4375307872424898E-4</v>
          </cell>
        </row>
        <row r="261">
          <cell r="A261">
            <v>6.1149766637487299E-13</v>
          </cell>
        </row>
        <row r="262">
          <cell r="A262">
            <v>2203.3529961702998</v>
          </cell>
        </row>
        <row r="263">
          <cell r="A263">
            <v>8671.6895685322397</v>
          </cell>
        </row>
        <row r="264">
          <cell r="A264">
            <v>530.64502463172505</v>
          </cell>
        </row>
        <row r="265">
          <cell r="A265">
            <v>10.071623406729</v>
          </cell>
        </row>
        <row r="266">
          <cell r="A266">
            <v>532.32351297286402</v>
          </cell>
        </row>
        <row r="267">
          <cell r="A267">
            <v>93.688551558802502</v>
          </cell>
        </row>
        <row r="268">
          <cell r="A268">
            <v>158.30031748758299</v>
          </cell>
        </row>
        <row r="269">
          <cell r="A269">
            <v>1108.2265959578499</v>
          </cell>
        </row>
        <row r="270">
          <cell r="A270">
            <v>1.41038067081469</v>
          </cell>
        </row>
        <row r="271">
          <cell r="A271">
            <v>12.488384282200199</v>
          </cell>
        </row>
        <row r="272">
          <cell r="A272">
            <v>1.5127557199382601E-4</v>
          </cell>
        </row>
        <row r="273">
          <cell r="A273">
            <v>1.5739120709218799E-4</v>
          </cell>
        </row>
        <row r="274">
          <cell r="A274">
            <v>1.18215567162125E-3</v>
          </cell>
        </row>
        <row r="275">
          <cell r="A275">
            <v>2946.13244089924</v>
          </cell>
        </row>
        <row r="276">
          <cell r="A276">
            <v>160.66460638872201</v>
          </cell>
        </row>
        <row r="277">
          <cell r="A277">
            <v>0</v>
          </cell>
        </row>
        <row r="278">
          <cell r="A278">
            <v>50.610963806364701</v>
          </cell>
        </row>
        <row r="279">
          <cell r="A279">
            <v>70.714759438288993</v>
          </cell>
        </row>
        <row r="280">
          <cell r="A280">
            <v>0</v>
          </cell>
        </row>
        <row r="281">
          <cell r="A281">
            <v>56.293287989076397</v>
          </cell>
        </row>
        <row r="282">
          <cell r="A282">
            <v>174.19415489501</v>
          </cell>
        </row>
        <row r="283">
          <cell r="A283">
            <v>0</v>
          </cell>
        </row>
        <row r="284">
          <cell r="A284">
            <v>0</v>
          </cell>
        </row>
        <row r="285">
          <cell r="A285">
            <v>0</v>
          </cell>
        </row>
        <row r="286">
          <cell r="A286">
            <v>0</v>
          </cell>
        </row>
        <row r="287">
          <cell r="A287">
            <v>0</v>
          </cell>
        </row>
        <row r="288">
          <cell r="A288">
            <v>742.30776273756305</v>
          </cell>
        </row>
        <row r="289">
          <cell r="A289">
            <v>1330.2872780566599</v>
          </cell>
        </row>
        <row r="290">
          <cell r="A290">
            <v>0</v>
          </cell>
        </row>
        <row r="291">
          <cell r="A291">
            <v>1033.9430348306801</v>
          </cell>
        </row>
        <row r="292">
          <cell r="A292">
            <v>813.34140385887599</v>
          </cell>
        </row>
        <row r="293">
          <cell r="A293">
            <v>0.30884345201425001</v>
          </cell>
        </row>
        <row r="294">
          <cell r="A294">
            <v>238.750243859699</v>
          </cell>
        </row>
        <row r="295">
          <cell r="A295">
            <v>264.11167195347701</v>
          </cell>
        </row>
        <row r="296">
          <cell r="A296">
            <v>16.372901453199599</v>
          </cell>
        </row>
        <row r="297">
          <cell r="A297">
            <v>9.6990325687096597</v>
          </cell>
        </row>
        <row r="298">
          <cell r="A298">
            <v>0</v>
          </cell>
        </row>
        <row r="299">
          <cell r="A299">
            <v>0</v>
          </cell>
        </row>
        <row r="300">
          <cell r="A300">
            <v>20.6957124102804</v>
          </cell>
        </row>
        <row r="301">
          <cell r="A301">
            <v>1575.48585076427</v>
          </cell>
        </row>
        <row r="302">
          <cell r="A302">
            <v>1203.7118069502801</v>
          </cell>
        </row>
        <row r="303">
          <cell r="A303">
            <v>385.00694147127001</v>
          </cell>
        </row>
        <row r="304">
          <cell r="A304">
            <v>447.60075056255602</v>
          </cell>
        </row>
        <row r="305">
          <cell r="A305">
            <v>33.331533400885299</v>
          </cell>
        </row>
        <row r="306">
          <cell r="A306">
            <v>0</v>
          </cell>
        </row>
        <row r="307">
          <cell r="A307">
            <v>74.210093052693495</v>
          </cell>
        </row>
        <row r="308">
          <cell r="A308">
            <v>45.724240074797201</v>
          </cell>
        </row>
        <row r="309">
          <cell r="A309">
            <v>0.60449915167244594</v>
          </cell>
        </row>
        <row r="310">
          <cell r="A310">
            <v>0</v>
          </cell>
        </row>
        <row r="311">
          <cell r="A311">
            <v>0</v>
          </cell>
        </row>
        <row r="312">
          <cell r="A312">
            <v>0</v>
          </cell>
        </row>
        <row r="313">
          <cell r="A313">
            <v>0</v>
          </cell>
        </row>
        <row r="314">
          <cell r="A314">
            <v>29.214741755861901</v>
          </cell>
        </row>
        <row r="315">
          <cell r="A315">
            <v>29.417582974518599</v>
          </cell>
        </row>
        <row r="316">
          <cell r="A316">
            <v>572.40182529320498</v>
          </cell>
        </row>
        <row r="317">
          <cell r="A317">
            <v>576.142424784794</v>
          </cell>
        </row>
        <row r="318">
          <cell r="A318">
            <v>61.303251053035702</v>
          </cell>
        </row>
        <row r="319">
          <cell r="A319">
            <v>2.8043645087049902</v>
          </cell>
        </row>
        <row r="320">
          <cell r="A320">
            <v>19.243639959354098</v>
          </cell>
        </row>
        <row r="321">
          <cell r="A321">
            <v>229.67399843541301</v>
          </cell>
        </row>
        <row r="322">
          <cell r="A322">
            <v>0.87388794765395506</v>
          </cell>
        </row>
        <row r="323">
          <cell r="A323">
            <v>27.839573189547401</v>
          </cell>
        </row>
        <row r="324">
          <cell r="A324">
            <v>0</v>
          </cell>
        </row>
        <row r="325">
          <cell r="A325">
            <v>0</v>
          </cell>
        </row>
        <row r="326">
          <cell r="A326">
            <v>0</v>
          </cell>
        </row>
        <row r="327">
          <cell r="A327">
            <v>432.72968923219702</v>
          </cell>
        </row>
        <row r="328">
          <cell r="A328">
            <v>41.802497683727701</v>
          </cell>
        </row>
        <row r="329">
          <cell r="A329">
            <v>436.54604276615601</v>
          </cell>
        </row>
        <row r="330">
          <cell r="A330">
            <v>216.71051817341399</v>
          </cell>
        </row>
        <row r="331">
          <cell r="A331">
            <v>0</v>
          </cell>
        </row>
        <row r="332">
          <cell r="A332">
            <v>0</v>
          </cell>
        </row>
        <row r="333">
          <cell r="A333">
            <v>1.64709183479702</v>
          </cell>
        </row>
        <row r="334">
          <cell r="A334">
            <v>50.647878929467403</v>
          </cell>
        </row>
        <row r="335">
          <cell r="A335">
            <v>0</v>
          </cell>
        </row>
        <row r="336">
          <cell r="A336">
            <v>12.402730996992799</v>
          </cell>
        </row>
        <row r="337">
          <cell r="A337">
            <v>0</v>
          </cell>
        </row>
        <row r="338">
          <cell r="A338">
            <v>0</v>
          </cell>
        </row>
        <row r="339">
          <cell r="A339">
            <v>0</v>
          </cell>
        </row>
        <row r="340">
          <cell r="A340">
            <v>437.80162645580998</v>
          </cell>
        </row>
        <row r="341">
          <cell r="A341">
            <v>518.47391099122103</v>
          </cell>
        </row>
        <row r="342">
          <cell r="A342">
            <v>1795.82912003512</v>
          </cell>
        </row>
        <row r="343">
          <cell r="A343">
            <v>446.64187022932902</v>
          </cell>
        </row>
        <row r="344">
          <cell r="A344">
            <v>0.92010546308047503</v>
          </cell>
        </row>
        <row r="345">
          <cell r="A345">
            <v>0</v>
          </cell>
        </row>
        <row r="346">
          <cell r="A346">
            <v>72.508751686121997</v>
          </cell>
        </row>
        <row r="347">
          <cell r="A347">
            <v>131.40072574984001</v>
          </cell>
        </row>
        <row r="348">
          <cell r="A348">
            <v>42.565381971123898</v>
          </cell>
        </row>
        <row r="349">
          <cell r="A349">
            <v>3.7109203525890901</v>
          </cell>
        </row>
        <row r="350">
          <cell r="A350">
            <v>0</v>
          </cell>
        </row>
        <row r="351">
          <cell r="A351">
            <v>0</v>
          </cell>
        </row>
        <row r="352">
          <cell r="A352">
            <v>1.6311504409076999E-4</v>
          </cell>
        </row>
        <row r="353">
          <cell r="A353">
            <v>4747.0379948793598</v>
          </cell>
        </row>
        <row r="354">
          <cell r="A354">
            <v>13679.144968537499</v>
          </cell>
        </row>
        <row r="355">
          <cell r="A355">
            <v>3183.5109833353099</v>
          </cell>
        </row>
        <row r="356">
          <cell r="A356">
            <v>342.84879995247297</v>
          </cell>
        </row>
        <row r="357">
          <cell r="A357">
            <v>439.34251126274199</v>
          </cell>
        </row>
        <row r="358">
          <cell r="A358">
            <v>334.96221794939902</v>
          </cell>
        </row>
        <row r="359">
          <cell r="A359">
            <v>297.70033912813898</v>
          </cell>
        </row>
        <row r="360">
          <cell r="A360">
            <v>909.03382110868995</v>
          </cell>
        </row>
        <row r="361">
          <cell r="A361">
            <v>51.170205388371102</v>
          </cell>
        </row>
        <row r="362">
          <cell r="A362">
            <v>30.3849650069312</v>
          </cell>
        </row>
        <row r="363">
          <cell r="A363">
            <v>0</v>
          </cell>
        </row>
        <row r="364">
          <cell r="A364">
            <v>0</v>
          </cell>
        </row>
        <row r="365">
          <cell r="A3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openei.org/apps/TCDB/" TargetMode="Externa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65"/>
  <sheetViews>
    <sheetView zoomScale="75" zoomScaleNormal="75" workbookViewId="0">
      <pane xSplit="7" ySplit="1" topLeftCell="H41" activePane="bottomRight" state="frozen"/>
      <selection pane="topRight" activeCell="I1" sqref="I1"/>
      <selection pane="bottomLeft" activeCell="A2" sqref="A2"/>
      <selection pane="bottomRight" activeCell="L66" sqref="L66"/>
    </sheetView>
  </sheetViews>
  <sheetFormatPr defaultRowHeight="14.25" x14ac:dyDescent="0.2"/>
  <cols>
    <col min="1" max="1" width="11.75" bestFit="1" customWidth="1"/>
    <col min="2" max="2" width="48.625" bestFit="1" customWidth="1"/>
    <col min="3" max="3" width="12.25" bestFit="1" customWidth="1"/>
    <col min="4" max="7" width="12.25" style="7" customWidth="1"/>
    <col min="8" max="12" width="10.25" style="31" customWidth="1"/>
    <col min="13" max="16" width="10.25" style="40" customWidth="1"/>
    <col min="17" max="24" width="10.25" style="31" customWidth="1"/>
  </cols>
  <sheetData>
    <row r="1" spans="1:24" ht="15" x14ac:dyDescent="0.25">
      <c r="A1" s="2" t="s">
        <v>26</v>
      </c>
      <c r="B1" s="2" t="s">
        <v>27</v>
      </c>
      <c r="C1" s="2" t="s">
        <v>28</v>
      </c>
      <c r="D1" s="2" t="s">
        <v>87</v>
      </c>
      <c r="E1" s="2" t="s">
        <v>88</v>
      </c>
      <c r="F1" s="2" t="s">
        <v>89</v>
      </c>
      <c r="G1" s="2" t="s">
        <v>73</v>
      </c>
      <c r="H1" s="27" t="s">
        <v>90</v>
      </c>
      <c r="I1" s="27" t="s">
        <v>91</v>
      </c>
      <c r="J1" s="27" t="s">
        <v>92</v>
      </c>
      <c r="K1" s="27" t="s">
        <v>93</v>
      </c>
      <c r="L1" s="27" t="s">
        <v>94</v>
      </c>
      <c r="M1" s="27" t="s">
        <v>95</v>
      </c>
      <c r="N1" s="27" t="s">
        <v>96</v>
      </c>
      <c r="O1" s="27" t="s">
        <v>97</v>
      </c>
      <c r="P1" s="27" t="s">
        <v>129</v>
      </c>
      <c r="Q1" s="27" t="s">
        <v>63</v>
      </c>
      <c r="R1" s="27" t="s">
        <v>64</v>
      </c>
      <c r="S1" s="27" t="s">
        <v>58</v>
      </c>
      <c r="T1" s="27" t="s">
        <v>59</v>
      </c>
      <c r="U1" s="27" t="s">
        <v>60</v>
      </c>
      <c r="V1" s="27" t="s">
        <v>61</v>
      </c>
      <c r="W1" s="27" t="s">
        <v>62</v>
      </c>
      <c r="X1" s="27" t="s">
        <v>130</v>
      </c>
    </row>
    <row r="2" spans="1:24" ht="15" x14ac:dyDescent="0.25">
      <c r="A2" s="3" t="s">
        <v>25</v>
      </c>
      <c r="B2" s="3" t="s">
        <v>29</v>
      </c>
      <c r="C2" s="3" t="s">
        <v>30</v>
      </c>
      <c r="D2" s="12" t="s">
        <v>134</v>
      </c>
      <c r="E2" s="9" t="s">
        <v>132</v>
      </c>
      <c r="F2" s="23" t="s">
        <v>133</v>
      </c>
      <c r="G2" s="1" t="s">
        <v>75</v>
      </c>
      <c r="H2" s="32">
        <f>'[1]ENTSO-E'!$I$3*$K$2/($K$2+$K$3+$K$8)</f>
        <v>1579.8907805974943</v>
      </c>
      <c r="I2" s="32">
        <f>'[1]ENTSO-E'!$I$27*$K$2/($K$2+$K$3+$K$8)</f>
        <v>1354.1920976549952</v>
      </c>
      <c r="J2" s="32">
        <f>'[1]ENTSO-E'!$I$51*$K$2/($K$2+$K$3+$K$8)</f>
        <v>1448.2332155477031</v>
      </c>
      <c r="K2" s="33">
        <f>'[1]ENTSO-E'!$I$6594+'[1]ENTSO-E'!$I$6814</f>
        <v>1171</v>
      </c>
      <c r="L2" s="34">
        <f>[2]AT!B8+[2]AT!B11</f>
        <v>1171</v>
      </c>
      <c r="M2" s="34">
        <f>[2]AT!C8+[2]AT!C11</f>
        <v>766</v>
      </c>
      <c r="N2" s="34">
        <f>[2]AT!D8+[2]AT!D11</f>
        <v>598</v>
      </c>
      <c r="O2" s="34">
        <f>[2]AT!E8+[2]AT!E11</f>
        <v>598</v>
      </c>
      <c r="P2" s="34">
        <f>[2]AT!F8+[2]AT!F11</f>
        <v>598</v>
      </c>
      <c r="Q2" s="35">
        <f t="shared" ref="Q2:S14" si="0">MAX((I2-H2),0)</f>
        <v>0</v>
      </c>
      <c r="R2" s="35">
        <f t="shared" si="0"/>
        <v>94.041117892707916</v>
      </c>
      <c r="S2" s="35">
        <f t="shared" si="0"/>
        <v>0</v>
      </c>
      <c r="T2" s="35">
        <f t="shared" ref="T2:T32" si="1">MAX((L2-K2),0)</f>
        <v>0</v>
      </c>
      <c r="U2" s="35">
        <f t="shared" ref="U2:U32" si="2">MAX((M2-L2),0)</f>
        <v>0</v>
      </c>
      <c r="V2" s="35">
        <f t="shared" ref="V2" si="3">MAX((N2-M2),0)</f>
        <v>0</v>
      </c>
      <c r="W2" s="35">
        <f t="shared" ref="W2:X2" si="4">MAX((O2-N2),0)</f>
        <v>0</v>
      </c>
      <c r="X2" s="35">
        <f t="shared" si="4"/>
        <v>0</v>
      </c>
    </row>
    <row r="3" spans="1:24" ht="15" x14ac:dyDescent="0.25">
      <c r="A3" s="3" t="s">
        <v>25</v>
      </c>
      <c r="B3" s="3" t="s">
        <v>31</v>
      </c>
      <c r="C3" s="3" t="s">
        <v>32</v>
      </c>
      <c r="D3" s="12" t="s">
        <v>134</v>
      </c>
      <c r="E3" s="9" t="s">
        <v>132</v>
      </c>
      <c r="F3" s="23" t="s">
        <v>133</v>
      </c>
      <c r="G3" s="1" t="s">
        <v>75</v>
      </c>
      <c r="H3" s="32">
        <f>'[1]ENTSO-E'!$I$3*$K$3/($K$2+$K$3+$K$8)</f>
        <v>6594.7960167041438</v>
      </c>
      <c r="I3" s="32">
        <f>'[1]ENTSO-E'!$I$27*$K$3/($K$2+$K$3+$K$8)</f>
        <v>5652.6823000321237</v>
      </c>
      <c r="J3" s="32">
        <f>'[1]ENTSO-E'!$I$51*$K$3/($K$2+$K$3+$K$8)</f>
        <v>6045.2296819787989</v>
      </c>
      <c r="K3" s="33">
        <f>'[1]ENTSO-E'!$I$7144</f>
        <v>4888</v>
      </c>
      <c r="L3" s="34">
        <f>[2]AT!B9+[2]AT!B10</f>
        <v>4501</v>
      </c>
      <c r="M3" s="34">
        <f>[2]AT!C9+[2]AT!C10</f>
        <v>4466</v>
      </c>
      <c r="N3" s="34">
        <f>[2]AT!D9+[2]AT!D10</f>
        <v>4466</v>
      </c>
      <c r="O3" s="34">
        <f>[2]AT!E9+[2]AT!E10</f>
        <v>4468</v>
      </c>
      <c r="P3" s="34">
        <f>[2]AT!F9+[2]AT!F10</f>
        <v>4463</v>
      </c>
      <c r="Q3" s="35">
        <f t="shared" si="0"/>
        <v>0</v>
      </c>
      <c r="R3" s="35">
        <f t="shared" si="0"/>
        <v>392.54738194667516</v>
      </c>
      <c r="S3" s="35">
        <f t="shared" si="0"/>
        <v>0</v>
      </c>
      <c r="T3" s="35">
        <f t="shared" si="1"/>
        <v>0</v>
      </c>
      <c r="U3" s="35">
        <f t="shared" si="2"/>
        <v>0</v>
      </c>
      <c r="V3" s="35">
        <f t="shared" ref="V3:V32" si="5">MAX((N3-M3),0)</f>
        <v>0</v>
      </c>
      <c r="W3" s="35">
        <f t="shared" ref="W3:X32" si="6">MAX((O3-N3),0)</f>
        <v>2</v>
      </c>
      <c r="X3" s="35">
        <f t="shared" si="6"/>
        <v>0</v>
      </c>
    </row>
    <row r="4" spans="1:24" ht="15" x14ac:dyDescent="0.25">
      <c r="A4" s="3" t="s">
        <v>25</v>
      </c>
      <c r="B4" s="3" t="s">
        <v>33</v>
      </c>
      <c r="C4" s="3" t="s">
        <v>34</v>
      </c>
      <c r="D4" s="3" t="s">
        <v>71</v>
      </c>
      <c r="E4" s="3"/>
      <c r="F4" s="3"/>
      <c r="G4" s="3" t="s">
        <v>76</v>
      </c>
      <c r="H4" s="25">
        <f>[3]Data12!W12</f>
        <v>0</v>
      </c>
      <c r="I4" s="25">
        <f>[3]Data12!X12</f>
        <v>0</v>
      </c>
      <c r="J4" s="25">
        <f>[3]Data12!Y12</f>
        <v>0</v>
      </c>
      <c r="K4" s="25">
        <f>[3]Data12!Z12</f>
        <v>0</v>
      </c>
      <c r="L4" s="25">
        <f>[3]Data12!AA12</f>
        <v>0</v>
      </c>
      <c r="M4" s="25">
        <f>[3]Data12!AB12</f>
        <v>0</v>
      </c>
      <c r="N4" s="25">
        <f>[3]Data12!AC12</f>
        <v>0</v>
      </c>
      <c r="O4" s="25">
        <f>[3]Data12!AD12</f>
        <v>0</v>
      </c>
      <c r="P4" s="25">
        <f>[3]Data12!AE12</f>
        <v>0</v>
      </c>
      <c r="Q4" s="35">
        <f t="shared" si="0"/>
        <v>0</v>
      </c>
      <c r="R4" s="35">
        <f t="shared" si="0"/>
        <v>0</v>
      </c>
      <c r="S4" s="35">
        <f t="shared" si="0"/>
        <v>0</v>
      </c>
      <c r="T4" s="35">
        <f t="shared" si="1"/>
        <v>0</v>
      </c>
      <c r="U4" s="35">
        <f t="shared" si="2"/>
        <v>0</v>
      </c>
      <c r="V4" s="35">
        <f t="shared" si="5"/>
        <v>0</v>
      </c>
      <c r="W4" s="35">
        <f t="shared" si="6"/>
        <v>0</v>
      </c>
      <c r="X4" s="35">
        <f t="shared" si="6"/>
        <v>0</v>
      </c>
    </row>
    <row r="5" spans="1:24" ht="15" x14ac:dyDescent="0.25">
      <c r="A5" s="3" t="s">
        <v>25</v>
      </c>
      <c r="B5" s="3" t="s">
        <v>35</v>
      </c>
      <c r="C5" s="3" t="s">
        <v>36</v>
      </c>
      <c r="D5" s="3" t="s">
        <v>72</v>
      </c>
      <c r="E5" s="3"/>
      <c r="F5" s="3"/>
      <c r="G5" s="3" t="s">
        <v>74</v>
      </c>
      <c r="H5" s="25">
        <f>[4]Data!W12</f>
        <v>13177.39</v>
      </c>
      <c r="I5" s="25">
        <f>[4]Data!X12</f>
        <v>13308.888999999999</v>
      </c>
      <c r="J5" s="25">
        <f>[4]Data!Y12</f>
        <v>13383.396000000001</v>
      </c>
      <c r="K5" s="25">
        <f>[4]Data!Z12</f>
        <v>13532.252</v>
      </c>
      <c r="L5" s="25">
        <f>[4]Data!AA12</f>
        <v>13649.655000000001</v>
      </c>
      <c r="M5" s="25">
        <f>[4]Data!AB12</f>
        <v>14116.314</v>
      </c>
      <c r="N5" s="25">
        <f>[4]Data!AC12</f>
        <v>14149.948</v>
      </c>
      <c r="O5" s="25">
        <f>[4]Data!AD12</f>
        <v>14516.245999999999</v>
      </c>
      <c r="P5" s="25">
        <f>[4]Data!AE12</f>
        <v>14597.108</v>
      </c>
      <c r="Q5" s="35">
        <f t="shared" si="0"/>
        <v>131.4989999999998</v>
      </c>
      <c r="R5" s="35">
        <f t="shared" si="0"/>
        <v>74.507000000001426</v>
      </c>
      <c r="S5" s="35">
        <f t="shared" si="0"/>
        <v>148.85599999999977</v>
      </c>
      <c r="T5" s="35">
        <f t="shared" si="1"/>
        <v>117.40300000000025</v>
      </c>
      <c r="U5" s="35">
        <f t="shared" si="2"/>
        <v>466.65899999999965</v>
      </c>
      <c r="V5" s="35">
        <f t="shared" si="5"/>
        <v>33.634000000000015</v>
      </c>
      <c r="W5" s="35">
        <f t="shared" si="6"/>
        <v>366.29799999999886</v>
      </c>
      <c r="X5" s="35">
        <f t="shared" si="6"/>
        <v>80.86200000000099</v>
      </c>
    </row>
    <row r="6" spans="1:24" s="6" customFormat="1" ht="15" x14ac:dyDescent="0.25">
      <c r="A6" s="3" t="s">
        <v>25</v>
      </c>
      <c r="B6" s="3" t="s">
        <v>79</v>
      </c>
      <c r="C6" s="3" t="s">
        <v>83</v>
      </c>
      <c r="D6" s="3" t="s">
        <v>72</v>
      </c>
      <c r="E6" s="3"/>
      <c r="F6" s="3"/>
      <c r="G6" s="3" t="s">
        <v>74</v>
      </c>
      <c r="H6" s="25">
        <f>[4]Data8!W12</f>
        <v>1105.9659999999999</v>
      </c>
      <c r="I6" s="25">
        <f>[4]Data8!X12</f>
        <v>1337.15</v>
      </c>
      <c r="J6" s="25">
        <f>[4]Data8!Y12</f>
        <v>1674.538</v>
      </c>
      <c r="K6" s="25">
        <f>[4]Data8!Z12</f>
        <v>2110.2750000000001</v>
      </c>
      <c r="L6" s="25">
        <f>[4]Data8!AA12</f>
        <v>2488.7260000000001</v>
      </c>
      <c r="M6" s="25">
        <f>[4]Data8!AB12</f>
        <v>2729.9960000000001</v>
      </c>
      <c r="N6" s="25">
        <f>[4]Data8!AC12</f>
        <v>2886.6979999999999</v>
      </c>
      <c r="O6" s="25">
        <f>[4]Data8!AD12</f>
        <v>3132.7130000000002</v>
      </c>
      <c r="P6" s="25">
        <f>[4]Data8!AE12</f>
        <v>3224.1170000000002</v>
      </c>
      <c r="Q6" s="35">
        <f t="shared" si="0"/>
        <v>231.1840000000002</v>
      </c>
      <c r="R6" s="35">
        <f t="shared" si="0"/>
        <v>337.38799999999992</v>
      </c>
      <c r="S6" s="35">
        <f t="shared" si="0"/>
        <v>435.73700000000008</v>
      </c>
      <c r="T6" s="35">
        <f t="shared" si="1"/>
        <v>378.45100000000002</v>
      </c>
      <c r="U6" s="35">
        <f t="shared" si="2"/>
        <v>241.26999999999998</v>
      </c>
      <c r="V6" s="35">
        <f t="shared" si="5"/>
        <v>156.70199999999977</v>
      </c>
      <c r="W6" s="35">
        <f t="shared" si="6"/>
        <v>246.01500000000033</v>
      </c>
      <c r="X6" s="35">
        <f t="shared" si="6"/>
        <v>91.403999999999996</v>
      </c>
    </row>
    <row r="7" spans="1:24" s="6" customFormat="1" ht="15" x14ac:dyDescent="0.25">
      <c r="A7" s="3" t="s">
        <v>25</v>
      </c>
      <c r="B7" s="3" t="s">
        <v>78</v>
      </c>
      <c r="C7" s="3" t="s">
        <v>84</v>
      </c>
      <c r="D7" s="3" t="s">
        <v>72</v>
      </c>
      <c r="E7" s="3"/>
      <c r="F7" s="3"/>
      <c r="G7" s="3" t="s">
        <v>74</v>
      </c>
      <c r="H7" s="25">
        <f>[4]Data9!W12</f>
        <v>0</v>
      </c>
      <c r="I7" s="25">
        <f>[4]Data9!X12</f>
        <v>0</v>
      </c>
      <c r="J7" s="25">
        <f>[4]Data9!Y12</f>
        <v>0</v>
      </c>
      <c r="K7" s="25">
        <f>[4]Data9!Z12</f>
        <v>0</v>
      </c>
      <c r="L7" s="25">
        <f>[4]Data9!AA12</f>
        <v>0</v>
      </c>
      <c r="M7" s="25">
        <f>[4]Data9!AB12</f>
        <v>0</v>
      </c>
      <c r="N7" s="25">
        <f>[4]Data9!AC12</f>
        <v>0</v>
      </c>
      <c r="O7" s="25">
        <f>[4]Data9!AD12</f>
        <v>0</v>
      </c>
      <c r="P7" s="25">
        <f>[4]Data9!AE12</f>
        <v>0</v>
      </c>
      <c r="Q7" s="35">
        <f t="shared" ref="Q7" si="7">MAX((I7-H7),0)</f>
        <v>0</v>
      </c>
      <c r="R7" s="35">
        <f t="shared" ref="R7" si="8">MAX((J7-I7),0)</f>
        <v>0</v>
      </c>
      <c r="S7" s="35">
        <f t="shared" ref="S7" si="9">MAX((K7-J7),0)</f>
        <v>0</v>
      </c>
      <c r="T7" s="35">
        <f t="shared" si="1"/>
        <v>0</v>
      </c>
      <c r="U7" s="35">
        <f t="shared" si="2"/>
        <v>0</v>
      </c>
      <c r="V7" s="35">
        <f t="shared" si="5"/>
        <v>0</v>
      </c>
      <c r="W7" s="35">
        <f t="shared" si="6"/>
        <v>0</v>
      </c>
      <c r="X7" s="35">
        <f t="shared" si="6"/>
        <v>0</v>
      </c>
    </row>
    <row r="8" spans="1:24" ht="15" x14ac:dyDescent="0.25">
      <c r="A8" s="3" t="s">
        <v>25</v>
      </c>
      <c r="B8" s="1" t="s">
        <v>37</v>
      </c>
      <c r="C8" s="1" t="s">
        <v>38</v>
      </c>
      <c r="D8" s="12" t="s">
        <v>134</v>
      </c>
      <c r="E8" s="9" t="s">
        <v>132</v>
      </c>
      <c r="F8" s="23" t="s">
        <v>133</v>
      </c>
      <c r="G8" s="1" t="s">
        <v>75</v>
      </c>
      <c r="H8" s="32">
        <f>'[1]ENTSO-E'!$I$3*$K$8/($K$2+$K$3+$K$8)</f>
        <v>225.31320269836172</v>
      </c>
      <c r="I8" s="32">
        <f>'[1]ENTSO-E'!$I$27*$K$8/($K$2+$K$3+$K$8)</f>
        <v>193.12560231288145</v>
      </c>
      <c r="J8" s="32">
        <f>'[1]ENTSO-E'!$I$51*$K$8/($K$2+$K$3+$K$8)</f>
        <v>206.53710247349824</v>
      </c>
      <c r="K8" s="33">
        <f>'[1]ENTSO-E'!$I$7584</f>
        <v>167</v>
      </c>
      <c r="L8" s="34">
        <f>[2]AT!B12+[2]AT!B13+[2]AT!B14</f>
        <v>178</v>
      </c>
      <c r="M8" s="34">
        <f>[2]AT!C12+[2]AT!C13+[2]AT!C14</f>
        <v>178</v>
      </c>
      <c r="N8" s="34">
        <f>[2]AT!D12+[2]AT!D13+[2]AT!D14</f>
        <v>178</v>
      </c>
      <c r="O8" s="34">
        <f>[2]AT!E12+[2]AT!E13+[2]AT!E14</f>
        <v>178</v>
      </c>
      <c r="P8" s="34">
        <f>[2]AT!F12+[2]AT!F13+[2]AT!F14</f>
        <v>178</v>
      </c>
      <c r="Q8" s="35">
        <f t="shared" si="0"/>
        <v>0</v>
      </c>
      <c r="R8" s="35">
        <f t="shared" si="0"/>
        <v>13.411500160616782</v>
      </c>
      <c r="S8" s="35">
        <f t="shared" si="0"/>
        <v>0</v>
      </c>
      <c r="T8" s="35">
        <f t="shared" si="1"/>
        <v>11</v>
      </c>
      <c r="U8" s="35">
        <f t="shared" si="2"/>
        <v>0</v>
      </c>
      <c r="V8" s="35">
        <f t="shared" si="5"/>
        <v>0</v>
      </c>
      <c r="W8" s="35">
        <f t="shared" si="6"/>
        <v>0</v>
      </c>
      <c r="X8" s="35">
        <f t="shared" si="6"/>
        <v>0</v>
      </c>
    </row>
    <row r="9" spans="1:24" ht="15" x14ac:dyDescent="0.25">
      <c r="A9" s="3" t="s">
        <v>25</v>
      </c>
      <c r="B9" s="3" t="s">
        <v>39</v>
      </c>
      <c r="C9" s="3" t="s">
        <v>40</v>
      </c>
      <c r="D9" s="3" t="s">
        <v>72</v>
      </c>
      <c r="E9" s="3"/>
      <c r="F9" s="3"/>
      <c r="G9" s="3" t="s">
        <v>74</v>
      </c>
      <c r="H9" s="25">
        <f>[4]Data18!W12+[4]Data19!W12+[4]Data20!W12+[4]Data21!W12+[4]Data22!W12+[4]Data23!W12</f>
        <v>2920.6400000000003</v>
      </c>
      <c r="I9" s="25">
        <f>[4]Data18!X12+[4]Data19!X12+[4]Data20!X12+[4]Data21!X12+[4]Data22!X12+[4]Data23!X12</f>
        <v>2455.9409999999998</v>
      </c>
      <c r="J9" s="25">
        <f>[4]Data18!Y12+[4]Data19!Y12+[4]Data20!Y12+[4]Data21!Y12+[4]Data22!Y12+[4]Data23!Y12</f>
        <v>2295.65</v>
      </c>
      <c r="K9" s="25">
        <f>[4]Data18!Z12+[4]Data19!Z12+[4]Data20!Z12+[4]Data21!Z12+[4]Data22!Z12+[4]Data23!Z12</f>
        <v>2108.6619999999998</v>
      </c>
      <c r="L9" s="25">
        <f>[4]Data18!AA12+[4]Data19!AA12+[4]Data20!AA12+[4]Data21!AA12+[4]Data22!AA12+[4]Data23!AA12</f>
        <v>2139.4989999999998</v>
      </c>
      <c r="M9" s="25">
        <f>[4]Data18!AB12+[4]Data19!AB12+[4]Data20!AB12+[4]Data21!AB12+[4]Data22!AB12+[4]Data23!AB12</f>
        <v>2099.848</v>
      </c>
      <c r="N9" s="25">
        <f>[4]Data18!AC12+[4]Data19!AC12+[4]Data20!AC12+[4]Data21!AC12+[4]Data22!AC12+[4]Data23!AC12</f>
        <v>1996.7339999999999</v>
      </c>
      <c r="O9" s="25">
        <f>[4]Data18!AD12+[4]Data19!AD12+[4]Data20!AD12+[4]Data21!AD12+[4]Data22!AD12+[4]Data23!AD12</f>
        <v>1976.453</v>
      </c>
      <c r="P9" s="25">
        <f>[4]Data18!AE12+[4]Data19!AE12+[4]Data20!AE12+[4]Data21!AE12+[4]Data22!AE12+[4]Data23!AE12</f>
        <v>1957.1689999999999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1"/>
        <v>30.836999999999989</v>
      </c>
      <c r="U9" s="35">
        <f t="shared" si="2"/>
        <v>0</v>
      </c>
      <c r="V9" s="35">
        <f t="shared" si="5"/>
        <v>0</v>
      </c>
      <c r="W9" s="35">
        <f t="shared" si="6"/>
        <v>0</v>
      </c>
      <c r="X9" s="35">
        <f t="shared" si="6"/>
        <v>0</v>
      </c>
    </row>
    <row r="10" spans="1:24" s="6" customFormat="1" ht="15" x14ac:dyDescent="0.25">
      <c r="A10" s="3" t="s">
        <v>25</v>
      </c>
      <c r="B10" s="3" t="s">
        <v>80</v>
      </c>
      <c r="C10" s="3" t="s">
        <v>85</v>
      </c>
      <c r="D10" s="3" t="s">
        <v>72</v>
      </c>
      <c r="E10" s="3"/>
      <c r="F10" s="3"/>
      <c r="G10" s="3" t="s">
        <v>74</v>
      </c>
      <c r="H10" s="25">
        <f>[4]Data15!W12</f>
        <v>2</v>
      </c>
      <c r="I10" s="25">
        <f>[4]Data15!X12</f>
        <v>1.2669999999999999</v>
      </c>
      <c r="J10" s="25">
        <f>[4]Data15!Y12</f>
        <v>12.629</v>
      </c>
      <c r="K10" s="25">
        <f>[4]Data15!Z12</f>
        <v>16.204000000000001</v>
      </c>
      <c r="L10" s="25">
        <f>[4]Data15!AA12</f>
        <v>21.611000000000001</v>
      </c>
      <c r="M10" s="25">
        <f>[4]Data15!AB12</f>
        <v>26.382000000000001</v>
      </c>
      <c r="N10" s="25">
        <f>[4]Data15!AC12</f>
        <v>26.204000000000001</v>
      </c>
      <c r="O10" s="25">
        <f>[4]Data15!AD12</f>
        <v>32.82</v>
      </c>
      <c r="P10" s="25">
        <f>[4]Data15!AE12</f>
        <v>44.098999999999997</v>
      </c>
      <c r="Q10" s="35">
        <f t="shared" si="0"/>
        <v>0</v>
      </c>
      <c r="R10" s="35">
        <f t="shared" si="0"/>
        <v>11.362</v>
      </c>
      <c r="S10" s="35">
        <f t="shared" si="0"/>
        <v>3.5750000000000011</v>
      </c>
      <c r="T10" s="35">
        <f t="shared" si="1"/>
        <v>5.407</v>
      </c>
      <c r="U10" s="35">
        <f t="shared" si="2"/>
        <v>4.7710000000000008</v>
      </c>
      <c r="V10" s="35">
        <f t="shared" si="5"/>
        <v>0</v>
      </c>
      <c r="W10" s="35">
        <f t="shared" si="6"/>
        <v>6.6159999999999997</v>
      </c>
      <c r="X10" s="35">
        <f t="shared" si="6"/>
        <v>11.278999999999996</v>
      </c>
    </row>
    <row r="11" spans="1:24" s="6" customFormat="1" ht="15" x14ac:dyDescent="0.25">
      <c r="A11" s="3" t="s">
        <v>25</v>
      </c>
      <c r="B11" s="3" t="s">
        <v>81</v>
      </c>
      <c r="C11" s="3" t="s">
        <v>86</v>
      </c>
      <c r="D11" s="3" t="s">
        <v>72</v>
      </c>
      <c r="E11" s="3"/>
      <c r="F11" s="3"/>
      <c r="G11" s="3" t="s">
        <v>74</v>
      </c>
      <c r="H11" s="25">
        <f>[4]Data13!W12+[4]Data14!W12+[4]Data16!W12</f>
        <v>172.07000000000002</v>
      </c>
      <c r="I11" s="25">
        <f>[4]Data13!X12+[4]Data14!X12+[4]Data16!X12</f>
        <v>336.21600000000001</v>
      </c>
      <c r="J11" s="25">
        <f>[4]Data13!Y12+[4]Data14!Y12+[4]Data16!Y12</f>
        <v>613.34500000000003</v>
      </c>
      <c r="K11" s="25">
        <f>[4]Data13!Z12+[4]Data14!Z12+[4]Data16!Z12</f>
        <v>769.04200000000003</v>
      </c>
      <c r="L11" s="25">
        <f>[4]Data13!AA12+[4]Data14!AA12+[4]Data16!AA12</f>
        <v>915.48699999999997</v>
      </c>
      <c r="M11" s="25">
        <f>[4]Data13!AB12+[4]Data14!AB12+[4]Data16!AB12</f>
        <v>1069.634</v>
      </c>
      <c r="N11" s="25">
        <f>[4]Data13!AC12+[4]Data14!AC12+[4]Data16!AC12</f>
        <v>1242.7670000000001</v>
      </c>
      <c r="O11" s="25">
        <f>[4]Data13!AD12+[4]Data14!AD12+[4]Data16!AD12</f>
        <v>1422.3119999999999</v>
      </c>
      <c r="P11" s="25">
        <f>[4]Data13!AE12+[4]Data14!AE12+[4]Data16!AE12</f>
        <v>1657.9939999999997</v>
      </c>
      <c r="Q11" s="35">
        <f t="shared" ref="Q11" si="10">MAX((I11-H11),0)</f>
        <v>164.14599999999999</v>
      </c>
      <c r="R11" s="35">
        <f t="shared" ref="R11" si="11">MAX((J11-I11),0)</f>
        <v>277.12900000000002</v>
      </c>
      <c r="S11" s="35">
        <f t="shared" ref="S11" si="12">MAX((K11-J11),0)</f>
        <v>155.697</v>
      </c>
      <c r="T11" s="35">
        <f t="shared" si="1"/>
        <v>146.44499999999994</v>
      </c>
      <c r="U11" s="35">
        <f t="shared" si="2"/>
        <v>154.14700000000005</v>
      </c>
      <c r="V11" s="35">
        <f t="shared" si="5"/>
        <v>173.13300000000004</v>
      </c>
      <c r="W11" s="35">
        <f t="shared" si="6"/>
        <v>179.54499999999985</v>
      </c>
      <c r="X11" s="35">
        <f t="shared" si="6"/>
        <v>235.68199999999979</v>
      </c>
    </row>
    <row r="12" spans="1:24" ht="15" x14ac:dyDescent="0.25">
      <c r="A12" s="3" t="s">
        <v>25</v>
      </c>
      <c r="B12" s="3" t="s">
        <v>41</v>
      </c>
      <c r="C12" s="3" t="s">
        <v>42</v>
      </c>
      <c r="D12" s="3" t="s">
        <v>72</v>
      </c>
      <c r="E12" s="3"/>
      <c r="F12" s="3"/>
      <c r="G12" s="3" t="s">
        <v>74</v>
      </c>
      <c r="H12" s="25">
        <f>[4]Data11!W12</f>
        <v>0</v>
      </c>
      <c r="I12" s="25">
        <f>[4]Data11!X12</f>
        <v>0</v>
      </c>
      <c r="J12" s="25">
        <f>[4]Data11!Y12</f>
        <v>0</v>
      </c>
      <c r="K12" s="25">
        <f>[4]Data11!Z12</f>
        <v>0</v>
      </c>
      <c r="L12" s="25">
        <f>[4]Data11!AA12</f>
        <v>0</v>
      </c>
      <c r="M12" s="25">
        <f>[4]Data11!AB12</f>
        <v>0</v>
      </c>
      <c r="N12" s="25">
        <f>[4]Data11!AC12</f>
        <v>0</v>
      </c>
      <c r="O12" s="25">
        <f>[4]Data11!AD12</f>
        <v>0</v>
      </c>
      <c r="P12" s="25">
        <f>[4]Data11!AE12</f>
        <v>0</v>
      </c>
      <c r="Q12" s="35">
        <f t="shared" si="0"/>
        <v>0</v>
      </c>
      <c r="R12" s="35">
        <f t="shared" si="0"/>
        <v>0</v>
      </c>
      <c r="S12" s="35">
        <f t="shared" si="0"/>
        <v>0</v>
      </c>
      <c r="T12" s="35">
        <f t="shared" si="1"/>
        <v>0</v>
      </c>
      <c r="U12" s="35">
        <f t="shared" si="2"/>
        <v>0</v>
      </c>
      <c r="V12" s="35">
        <f t="shared" si="5"/>
        <v>0</v>
      </c>
      <c r="W12" s="35">
        <f t="shared" si="6"/>
        <v>0</v>
      </c>
      <c r="X12" s="35">
        <f t="shared" si="6"/>
        <v>0</v>
      </c>
    </row>
    <row r="13" spans="1:24" ht="15" x14ac:dyDescent="0.25">
      <c r="A13" s="3" t="s">
        <v>25</v>
      </c>
      <c r="B13" s="3" t="s">
        <v>43</v>
      </c>
      <c r="C13" s="3" t="s">
        <v>44</v>
      </c>
      <c r="D13" s="3" t="s">
        <v>72</v>
      </c>
      <c r="E13" s="3"/>
      <c r="F13" s="3"/>
      <c r="G13" s="3" t="s">
        <v>74</v>
      </c>
      <c r="H13" s="25">
        <f>[4]Data17!W12</f>
        <v>0</v>
      </c>
      <c r="I13" s="25">
        <f>[4]Data17!X12</f>
        <v>0</v>
      </c>
      <c r="J13" s="25">
        <f>[4]Data17!Y12</f>
        <v>0</v>
      </c>
      <c r="K13" s="25">
        <f>[4]Data17!Z12</f>
        <v>0</v>
      </c>
      <c r="L13" s="25">
        <f>[4]Data17!AA12</f>
        <v>0</v>
      </c>
      <c r="M13" s="25">
        <f>[4]Data17!AB12</f>
        <v>0</v>
      </c>
      <c r="N13" s="25">
        <f>[4]Data17!AC12</f>
        <v>0</v>
      </c>
      <c r="O13" s="25">
        <f>[4]Data17!AD12</f>
        <v>0</v>
      </c>
      <c r="P13" s="25">
        <f>[4]Data17!AE12</f>
        <v>0</v>
      </c>
      <c r="Q13" s="35">
        <f t="shared" si="0"/>
        <v>0</v>
      </c>
      <c r="R13" s="35">
        <f t="shared" si="0"/>
        <v>0</v>
      </c>
      <c r="S13" s="35">
        <f t="shared" si="0"/>
        <v>0</v>
      </c>
      <c r="T13" s="35">
        <f t="shared" si="1"/>
        <v>0</v>
      </c>
      <c r="U13" s="35">
        <f t="shared" si="2"/>
        <v>0</v>
      </c>
      <c r="V13" s="35">
        <f t="shared" si="5"/>
        <v>0</v>
      </c>
      <c r="W13" s="35">
        <f t="shared" si="6"/>
        <v>0</v>
      </c>
      <c r="X13" s="35">
        <f t="shared" si="6"/>
        <v>0</v>
      </c>
    </row>
    <row r="14" spans="1:24" ht="15" x14ac:dyDescent="0.25">
      <c r="A14" s="3" t="s">
        <v>25</v>
      </c>
      <c r="B14" s="3" t="s">
        <v>45</v>
      </c>
      <c r="C14" s="3" t="s">
        <v>46</v>
      </c>
      <c r="D14" s="3" t="s">
        <v>72</v>
      </c>
      <c r="E14" s="3"/>
      <c r="F14" s="3"/>
      <c r="G14" s="3" t="s">
        <v>74</v>
      </c>
      <c r="H14" s="25">
        <f>[4]Data6!W12</f>
        <v>0.91500000000000004</v>
      </c>
      <c r="I14" s="25">
        <f>[4]Data6!X12</f>
        <v>0.91500000000000004</v>
      </c>
      <c r="J14" s="25">
        <f>[4]Data6!Y12</f>
        <v>0.91500000000000004</v>
      </c>
      <c r="K14" s="25">
        <f>[4]Data6!Z12</f>
        <v>0.91500000000000004</v>
      </c>
      <c r="L14" s="25">
        <f>[4]Data6!AA12</f>
        <v>0.91500000000000004</v>
      </c>
      <c r="M14" s="25">
        <f>[4]Data6!AB12</f>
        <v>0.92400000000000004</v>
      </c>
      <c r="N14" s="25">
        <f>[4]Data6!AC12</f>
        <v>0.91500000000000004</v>
      </c>
      <c r="O14" s="25">
        <f>[4]Data6!AD12</f>
        <v>0.91500000000000004</v>
      </c>
      <c r="P14" s="25">
        <f>[4]Data6!AE12</f>
        <v>0.91500000000000004</v>
      </c>
      <c r="Q14" s="35">
        <f t="shared" si="0"/>
        <v>0</v>
      </c>
      <c r="R14" s="35">
        <f t="shared" si="0"/>
        <v>0</v>
      </c>
      <c r="S14" s="35">
        <f t="shared" si="0"/>
        <v>0</v>
      </c>
      <c r="T14" s="35">
        <f t="shared" si="1"/>
        <v>0</v>
      </c>
      <c r="U14" s="35">
        <f t="shared" si="2"/>
        <v>9.000000000000008E-3</v>
      </c>
      <c r="V14" s="35">
        <f t="shared" si="5"/>
        <v>0</v>
      </c>
      <c r="W14" s="35">
        <f t="shared" si="6"/>
        <v>0</v>
      </c>
      <c r="X14" s="35">
        <f t="shared" si="6"/>
        <v>0</v>
      </c>
    </row>
    <row r="15" spans="1:24" ht="15" x14ac:dyDescent="0.25">
      <c r="A15" s="3" t="s">
        <v>24</v>
      </c>
      <c r="B15" s="3" t="s">
        <v>29</v>
      </c>
      <c r="C15" s="3" t="s">
        <v>30</v>
      </c>
      <c r="D15" s="12" t="s">
        <v>134</v>
      </c>
      <c r="E15" s="23" t="s">
        <v>133</v>
      </c>
      <c r="F15" s="3"/>
      <c r="G15" s="1" t="s">
        <v>75</v>
      </c>
      <c r="H15" s="36">
        <f>'[5]ENTSO-E'!$I$115+'[5]ENTSO-E'!$I$117</f>
        <v>640</v>
      </c>
      <c r="I15" s="36">
        <f>'[5]ENTSO-E'!$I$139+'[5]ENTSO-E'!$I$141</f>
        <v>670</v>
      </c>
      <c r="J15" s="36">
        <f>'[5]ENTSO-E'!$I$163+'[5]ENTSO-E'!$I$165</f>
        <v>670</v>
      </c>
      <c r="K15" s="36">
        <f>'[5]ENTSO-E'!$I$184+'[5]ENTSO-E'!$I$186</f>
        <v>410</v>
      </c>
      <c r="L15" s="37">
        <f>[2]BE!B8+[2]BE!B11</f>
        <v>470</v>
      </c>
      <c r="M15" s="37">
        <f>[2]BE!C8+[2]BE!C11</f>
        <v>470</v>
      </c>
      <c r="N15" s="37">
        <f>[2]BE!D8+[2]BE!D11</f>
        <v>470</v>
      </c>
      <c r="O15" s="37">
        <f>[2]BE!E8+[2]BE!E11</f>
        <v>470</v>
      </c>
      <c r="P15" s="37">
        <f>[2]BE!F8+[2]BE!F11</f>
        <v>470</v>
      </c>
      <c r="Q15" s="35">
        <f t="shared" ref="Q15:S31" si="13">MAX((I15-H15),0)</f>
        <v>30</v>
      </c>
      <c r="R15" s="35">
        <f t="shared" si="13"/>
        <v>0</v>
      </c>
      <c r="S15" s="35">
        <f t="shared" si="13"/>
        <v>0</v>
      </c>
      <c r="T15" s="35">
        <f t="shared" si="1"/>
        <v>60</v>
      </c>
      <c r="U15" s="35">
        <f t="shared" si="2"/>
        <v>0</v>
      </c>
      <c r="V15" s="35">
        <f t="shared" si="5"/>
        <v>0</v>
      </c>
      <c r="W15" s="35">
        <f t="shared" si="6"/>
        <v>0</v>
      </c>
      <c r="X15" s="35">
        <f t="shared" si="6"/>
        <v>0</v>
      </c>
    </row>
    <row r="16" spans="1:24" ht="15" x14ac:dyDescent="0.25">
      <c r="A16" s="3" t="s">
        <v>24</v>
      </c>
      <c r="B16" s="3" t="s">
        <v>31</v>
      </c>
      <c r="C16" s="3" t="s">
        <v>32</v>
      </c>
      <c r="D16" s="12" t="s">
        <v>134</v>
      </c>
      <c r="E16" s="23" t="s">
        <v>133</v>
      </c>
      <c r="F16" s="3"/>
      <c r="G16" s="1" t="s">
        <v>75</v>
      </c>
      <c r="H16" s="36">
        <f>'[5]ENTSO-E'!$I$119</f>
        <v>7440</v>
      </c>
      <c r="I16" s="36">
        <f>'[5]ENTSO-E'!$I$143</f>
        <v>7170</v>
      </c>
      <c r="J16" s="36">
        <f>'[5]ENTSO-E'!$I$167</f>
        <v>7850</v>
      </c>
      <c r="K16" s="36">
        <f>'[5]ENTSO-E'!$I$188</f>
        <v>6880</v>
      </c>
      <c r="L16" s="37">
        <f>[2]BE!B9+[2]BE!B10</f>
        <v>6383</v>
      </c>
      <c r="M16" s="37">
        <f>[2]BE!C9+[2]BE!C10</f>
        <v>6439</v>
      </c>
      <c r="N16" s="37">
        <f>[2]BE!D9+[2]BE!D10</f>
        <v>6477</v>
      </c>
      <c r="O16" s="37">
        <f>[2]BE!E9+[2]BE!E10</f>
        <v>6545</v>
      </c>
      <c r="P16" s="37">
        <f>[2]BE!F9+[2]BE!F10</f>
        <v>6649</v>
      </c>
      <c r="Q16" s="35">
        <f t="shared" si="13"/>
        <v>0</v>
      </c>
      <c r="R16" s="35">
        <f t="shared" si="13"/>
        <v>680</v>
      </c>
      <c r="S16" s="35">
        <f t="shared" si="13"/>
        <v>0</v>
      </c>
      <c r="T16" s="35">
        <f t="shared" si="1"/>
        <v>0</v>
      </c>
      <c r="U16" s="35">
        <f t="shared" si="2"/>
        <v>56</v>
      </c>
      <c r="V16" s="35">
        <f t="shared" si="5"/>
        <v>38</v>
      </c>
      <c r="W16" s="35">
        <f t="shared" si="6"/>
        <v>68</v>
      </c>
      <c r="X16" s="35">
        <f t="shared" si="6"/>
        <v>104</v>
      </c>
    </row>
    <row r="17" spans="1:24" ht="15" x14ac:dyDescent="0.25">
      <c r="A17" s="3" t="s">
        <v>24</v>
      </c>
      <c r="B17" s="3" t="s">
        <v>33</v>
      </c>
      <c r="C17" s="3" t="s">
        <v>34</v>
      </c>
      <c r="D17" s="3" t="s">
        <v>71</v>
      </c>
      <c r="E17" s="3"/>
      <c r="F17" s="3"/>
      <c r="G17" s="3" t="s">
        <v>76</v>
      </c>
      <c r="H17" s="25">
        <f>[3]Data12!W13</f>
        <v>5927</v>
      </c>
      <c r="I17" s="25">
        <f>[3]Data12!X13</f>
        <v>5927</v>
      </c>
      <c r="J17" s="25">
        <f>[3]Data12!Y13</f>
        <v>5927</v>
      </c>
      <c r="K17" s="25">
        <f>[3]Data12!Z13</f>
        <v>5927</v>
      </c>
      <c r="L17" s="25">
        <f>[3]Data12!AA13</f>
        <v>5913</v>
      </c>
      <c r="M17" s="25">
        <f>[3]Data12!AB13</f>
        <v>5913</v>
      </c>
      <c r="N17" s="25">
        <f>[3]Data12!AC13</f>
        <v>5918</v>
      </c>
      <c r="O17" s="25">
        <f>[3]Data12!AD13</f>
        <v>5918</v>
      </c>
      <c r="P17" s="25">
        <f>[3]Data12!AE13</f>
        <v>5930</v>
      </c>
      <c r="Q17" s="35">
        <f t="shared" si="13"/>
        <v>0</v>
      </c>
      <c r="R17" s="35">
        <f t="shared" si="13"/>
        <v>0</v>
      </c>
      <c r="S17" s="35">
        <f t="shared" si="13"/>
        <v>0</v>
      </c>
      <c r="T17" s="35">
        <f t="shared" si="1"/>
        <v>0</v>
      </c>
      <c r="U17" s="35">
        <f t="shared" si="2"/>
        <v>0</v>
      </c>
      <c r="V17" s="35">
        <f t="shared" si="5"/>
        <v>5</v>
      </c>
      <c r="W17" s="35">
        <f t="shared" si="6"/>
        <v>0</v>
      </c>
      <c r="X17" s="35">
        <f t="shared" si="6"/>
        <v>12</v>
      </c>
    </row>
    <row r="18" spans="1:24" ht="15" x14ac:dyDescent="0.25">
      <c r="A18" s="3" t="s">
        <v>24</v>
      </c>
      <c r="B18" s="3" t="s">
        <v>35</v>
      </c>
      <c r="C18" s="3" t="s">
        <v>36</v>
      </c>
      <c r="D18" s="3" t="s">
        <v>72</v>
      </c>
      <c r="E18" s="3"/>
      <c r="F18" s="3"/>
      <c r="G18" s="3" t="s">
        <v>74</v>
      </c>
      <c r="H18" s="25">
        <f>[4]Data!W13</f>
        <v>1426</v>
      </c>
      <c r="I18" s="25">
        <f>[4]Data!X13</f>
        <v>1427</v>
      </c>
      <c r="J18" s="25">
        <f>[4]Data!Y13</f>
        <v>1429</v>
      </c>
      <c r="K18" s="25">
        <f>[4]Data!Z13</f>
        <v>1431</v>
      </c>
      <c r="L18" s="25">
        <f>[4]Data!AA13</f>
        <v>1422</v>
      </c>
      <c r="M18" s="25">
        <f>[4]Data!AB13</f>
        <v>1425</v>
      </c>
      <c r="N18" s="25">
        <f>[4]Data!AC13</f>
        <v>1416.9</v>
      </c>
      <c r="O18" s="25">
        <f>[4]Data!AD13</f>
        <v>1417.5</v>
      </c>
      <c r="P18" s="25">
        <f>[4]Data!AE13</f>
        <v>1413.9</v>
      </c>
      <c r="Q18" s="35">
        <f t="shared" si="13"/>
        <v>1</v>
      </c>
      <c r="R18" s="35">
        <f t="shared" si="13"/>
        <v>2</v>
      </c>
      <c r="S18" s="35">
        <f t="shared" si="13"/>
        <v>2</v>
      </c>
      <c r="T18" s="35">
        <f t="shared" si="1"/>
        <v>0</v>
      </c>
      <c r="U18" s="35">
        <f t="shared" si="2"/>
        <v>3</v>
      </c>
      <c r="V18" s="35">
        <f t="shared" si="5"/>
        <v>0</v>
      </c>
      <c r="W18" s="35">
        <f t="shared" si="6"/>
        <v>0.59999999999990905</v>
      </c>
      <c r="X18" s="35">
        <f t="shared" si="6"/>
        <v>0</v>
      </c>
    </row>
    <row r="19" spans="1:24" ht="15" x14ac:dyDescent="0.25">
      <c r="A19" s="3" t="s">
        <v>24</v>
      </c>
      <c r="B19" s="3" t="s">
        <v>79</v>
      </c>
      <c r="C19" s="3" t="s">
        <v>83</v>
      </c>
      <c r="D19" s="3" t="s">
        <v>72</v>
      </c>
      <c r="E19" s="3"/>
      <c r="F19" s="3"/>
      <c r="G19" s="3" t="s">
        <v>74</v>
      </c>
      <c r="H19" s="25">
        <f>[4]Data8!W13</f>
        <v>872.5</v>
      </c>
      <c r="I19" s="25">
        <f>[4]Data8!X13</f>
        <v>989</v>
      </c>
      <c r="J19" s="25">
        <f>[4]Data8!Y13</f>
        <v>1072.3</v>
      </c>
      <c r="K19" s="25">
        <f>[4]Data8!Z13</f>
        <v>1236.3</v>
      </c>
      <c r="L19" s="25">
        <f>[4]Data8!AA13</f>
        <v>1464</v>
      </c>
      <c r="M19" s="25">
        <f>[4]Data8!AB13</f>
        <v>1657.8</v>
      </c>
      <c r="N19" s="25">
        <f>[4]Data8!AC13</f>
        <v>1910.3</v>
      </c>
      <c r="O19" s="25">
        <f>[4]Data8!AD13</f>
        <v>2082</v>
      </c>
      <c r="P19" s="25">
        <f>[4]Data8!AE13</f>
        <v>2307.9</v>
      </c>
      <c r="Q19" s="35">
        <f t="shared" si="13"/>
        <v>116.5</v>
      </c>
      <c r="R19" s="35">
        <f t="shared" si="13"/>
        <v>83.299999999999955</v>
      </c>
      <c r="S19" s="35">
        <f t="shared" si="13"/>
        <v>164</v>
      </c>
      <c r="T19" s="35">
        <f t="shared" si="1"/>
        <v>227.70000000000005</v>
      </c>
      <c r="U19" s="35">
        <f t="shared" si="2"/>
        <v>193.79999999999995</v>
      </c>
      <c r="V19" s="35">
        <f t="shared" si="5"/>
        <v>252.5</v>
      </c>
      <c r="W19" s="35">
        <f t="shared" si="6"/>
        <v>171.70000000000005</v>
      </c>
      <c r="X19" s="35">
        <f t="shared" si="6"/>
        <v>225.90000000000009</v>
      </c>
    </row>
    <row r="20" spans="1:24" s="7" customFormat="1" ht="15" x14ac:dyDescent="0.25">
      <c r="A20" s="3" t="s">
        <v>24</v>
      </c>
      <c r="B20" s="3" t="s">
        <v>78</v>
      </c>
      <c r="C20" s="3" t="s">
        <v>84</v>
      </c>
      <c r="D20" s="3" t="s">
        <v>72</v>
      </c>
      <c r="E20" s="3"/>
      <c r="F20" s="3"/>
      <c r="G20" s="3" t="s">
        <v>74</v>
      </c>
      <c r="H20" s="25">
        <f>[4]Data9!W13</f>
        <v>196.5</v>
      </c>
      <c r="I20" s="25">
        <f>[4]Data9!X13</f>
        <v>381</v>
      </c>
      <c r="J20" s="25">
        <f>[4]Data9!Y13</f>
        <v>707.7</v>
      </c>
      <c r="K20" s="25">
        <f>[4]Data9!Z13</f>
        <v>707.7</v>
      </c>
      <c r="L20" s="25">
        <f>[4]Data9!AA13</f>
        <v>712</v>
      </c>
      <c r="M20" s="25">
        <f>[4]Data9!AB13</f>
        <v>712.2</v>
      </c>
      <c r="N20" s="25">
        <f>[4]Data9!AC13</f>
        <v>877.2</v>
      </c>
      <c r="O20" s="25">
        <f>[4]Data9!AD13</f>
        <v>1185.9000000000001</v>
      </c>
      <c r="P20" s="25">
        <f>[4]Data9!AE13</f>
        <v>1555.5</v>
      </c>
      <c r="Q20" s="35">
        <f t="shared" ref="Q20:Q24" si="14">MAX((I20-H20),0)</f>
        <v>184.5</v>
      </c>
      <c r="R20" s="35">
        <f t="shared" ref="R20:R24" si="15">MAX((J20-I20),0)</f>
        <v>326.70000000000005</v>
      </c>
      <c r="S20" s="35">
        <f t="shared" ref="S20:S24" si="16">MAX((K20-J20),0)</f>
        <v>0</v>
      </c>
      <c r="T20" s="35">
        <f t="shared" ref="T20:T24" si="17">MAX((L20-K20),0)</f>
        <v>4.2999999999999545</v>
      </c>
      <c r="U20" s="35">
        <f t="shared" ref="U20:U24" si="18">MAX((M20-L20),0)</f>
        <v>0.20000000000004547</v>
      </c>
      <c r="V20" s="35">
        <f t="shared" ref="V20:V24" si="19">MAX((N20-M20),0)</f>
        <v>165</v>
      </c>
      <c r="W20" s="35">
        <f t="shared" ref="W20:X24" si="20">MAX((O20-N20),0)</f>
        <v>308.70000000000005</v>
      </c>
      <c r="X20" s="35">
        <f t="shared" si="20"/>
        <v>369.59999999999991</v>
      </c>
    </row>
    <row r="21" spans="1:24" ht="15" x14ac:dyDescent="0.25">
      <c r="A21" s="3" t="s">
        <v>24</v>
      </c>
      <c r="B21" s="1" t="s">
        <v>37</v>
      </c>
      <c r="C21" s="1" t="s">
        <v>38</v>
      </c>
      <c r="D21" s="12" t="s">
        <v>134</v>
      </c>
      <c r="E21" s="23" t="s">
        <v>133</v>
      </c>
      <c r="F21" s="1"/>
      <c r="G21" s="1" t="s">
        <v>75</v>
      </c>
      <c r="H21" s="36">
        <f>'[5]ENTSO-E'!$I$122+'[5]ENTSO-E'!$I$118</f>
        <v>600</v>
      </c>
      <c r="I21" s="36">
        <f>'[5]ENTSO-E'!$I$146+'[5]ENTSO-E'!$I$142</f>
        <v>360</v>
      </c>
      <c r="J21" s="36">
        <f>'[5]ENTSO-E'!$I$170+'[5]ENTSO-E'!$I$166</f>
        <v>370</v>
      </c>
      <c r="K21" s="36">
        <f>'[5]ENTSO-E'!$I$191+'[5]ENTSO-E'!$I$187</f>
        <v>210</v>
      </c>
      <c r="L21" s="37">
        <f>[2]BE!B12+[2]BE!B13+[2]BE!B14</f>
        <v>286</v>
      </c>
      <c r="M21" s="37">
        <f>[2]BE!C12+[2]BE!C13+[2]BE!C14</f>
        <v>288</v>
      </c>
      <c r="N21" s="37">
        <f>[2]BE!D12+[2]BE!D13+[2]BE!D14</f>
        <v>298</v>
      </c>
      <c r="O21" s="37">
        <f>[2]BE!E12+[2]BE!E13+[2]BE!E14</f>
        <v>330</v>
      </c>
      <c r="P21" s="37">
        <f>[2]BE!F12+[2]BE!F13+[2]BE!F14</f>
        <v>333</v>
      </c>
      <c r="Q21" s="35">
        <f t="shared" si="14"/>
        <v>0</v>
      </c>
      <c r="R21" s="35">
        <f t="shared" si="15"/>
        <v>10</v>
      </c>
      <c r="S21" s="35">
        <f t="shared" si="16"/>
        <v>0</v>
      </c>
      <c r="T21" s="35">
        <f t="shared" si="17"/>
        <v>76</v>
      </c>
      <c r="U21" s="35">
        <f t="shared" si="18"/>
        <v>2</v>
      </c>
      <c r="V21" s="35">
        <f t="shared" si="19"/>
        <v>10</v>
      </c>
      <c r="W21" s="35">
        <f t="shared" si="20"/>
        <v>32</v>
      </c>
      <c r="X21" s="35">
        <f t="shared" si="20"/>
        <v>3</v>
      </c>
    </row>
    <row r="22" spans="1:24" ht="15" x14ac:dyDescent="0.25">
      <c r="A22" s="3" t="s">
        <v>24</v>
      </c>
      <c r="B22" s="3" t="s">
        <v>39</v>
      </c>
      <c r="C22" s="3" t="s">
        <v>40</v>
      </c>
      <c r="D22" s="3" t="s">
        <v>72</v>
      </c>
      <c r="E22" s="3"/>
      <c r="F22" s="3"/>
      <c r="G22" s="3" t="s">
        <v>74</v>
      </c>
      <c r="H22" s="25">
        <f>[4]Data18!W13+[4]Data19!W13+[4]Data20!W13+[4]Data21!W13+[4]Data22!W13+[4]Data23!W13</f>
        <v>1262</v>
      </c>
      <c r="I22" s="25">
        <f>[4]Data18!X13+[4]Data19!X13+[4]Data20!X13+[4]Data21!X13+[4]Data22!X13+[4]Data23!X13</f>
        <v>1227</v>
      </c>
      <c r="J22" s="25">
        <f>[4]Data18!Y13+[4]Data19!Y13+[4]Data20!Y13+[4]Data21!Y13+[4]Data22!Y13+[4]Data23!Y13</f>
        <v>1164</v>
      </c>
      <c r="K22" s="25">
        <f>[4]Data18!Z13+[4]Data19!Z13+[4]Data20!Z13+[4]Data21!Z13+[4]Data22!Z13+[4]Data23!Z13</f>
        <v>1096.8</v>
      </c>
      <c r="L22" s="25">
        <f>[4]Data18!AA13+[4]Data19!AA13+[4]Data20!AA13+[4]Data21!AA13+[4]Data22!AA13+[4]Data23!AA13</f>
        <v>1124.8</v>
      </c>
      <c r="M22" s="25">
        <f>[4]Data18!AB13+[4]Data19!AB13+[4]Data20!AB13+[4]Data21!AB13+[4]Data22!AB13+[4]Data23!AB13</f>
        <v>1107.3000000000002</v>
      </c>
      <c r="N22" s="25">
        <f>[4]Data18!AC13+[4]Data19!AC13+[4]Data20!AC13+[4]Data21!AC13+[4]Data22!AC13+[4]Data23!AC13</f>
        <v>1099</v>
      </c>
      <c r="O22" s="25">
        <f>[4]Data18!AD13+[4]Data19!AD13+[4]Data20!AD13+[4]Data21!AD13+[4]Data22!AD13+[4]Data23!AD13</f>
        <v>1072.2999999999997</v>
      </c>
      <c r="P22" s="25">
        <f>[4]Data18!AE13+[4]Data19!AE13+[4]Data20!AE13+[4]Data21!AE13+[4]Data22!AE13+[4]Data23!AE13</f>
        <v>1095.2</v>
      </c>
      <c r="Q22" s="35">
        <f t="shared" si="14"/>
        <v>0</v>
      </c>
      <c r="R22" s="35">
        <f t="shared" si="15"/>
        <v>0</v>
      </c>
      <c r="S22" s="35">
        <f t="shared" si="16"/>
        <v>0</v>
      </c>
      <c r="T22" s="35">
        <f t="shared" si="17"/>
        <v>28</v>
      </c>
      <c r="U22" s="35">
        <f t="shared" si="18"/>
        <v>0</v>
      </c>
      <c r="V22" s="35">
        <f t="shared" si="19"/>
        <v>0</v>
      </c>
      <c r="W22" s="35">
        <f t="shared" si="20"/>
        <v>0</v>
      </c>
      <c r="X22" s="35">
        <f t="shared" si="20"/>
        <v>22.900000000000318</v>
      </c>
    </row>
    <row r="23" spans="1:24" ht="15" x14ac:dyDescent="0.25">
      <c r="A23" s="3" t="s">
        <v>24</v>
      </c>
      <c r="B23" s="3" t="s">
        <v>80</v>
      </c>
      <c r="C23" s="3" t="s">
        <v>85</v>
      </c>
      <c r="D23" s="3" t="s">
        <v>72</v>
      </c>
      <c r="E23" s="3"/>
      <c r="F23" s="3"/>
      <c r="G23" s="3" t="s">
        <v>74</v>
      </c>
      <c r="H23" s="25">
        <f>[4]Data15!W13</f>
        <v>192.6</v>
      </c>
      <c r="I23" s="25">
        <f>[4]Data15!X13</f>
        <v>213.8</v>
      </c>
      <c r="J23" s="25">
        <f>[4]Data15!Y13</f>
        <v>220.4</v>
      </c>
      <c r="K23" s="25">
        <f>[4]Data15!Z13</f>
        <v>226.7</v>
      </c>
      <c r="L23" s="25">
        <f>[4]Data15!AA13</f>
        <v>229.4</v>
      </c>
      <c r="M23" s="25">
        <f>[4]Data15!AB13</f>
        <v>232.5</v>
      </c>
      <c r="N23" s="25">
        <f>[4]Data15!AC13</f>
        <v>239.9</v>
      </c>
      <c r="O23" s="25">
        <f>[4]Data15!AD13</f>
        <v>255</v>
      </c>
      <c r="P23" s="25">
        <f>[4]Data15!AE13</f>
        <v>378.7</v>
      </c>
      <c r="Q23" s="35">
        <f t="shared" si="14"/>
        <v>21.200000000000017</v>
      </c>
      <c r="R23" s="35">
        <f t="shared" si="15"/>
        <v>6.5999999999999943</v>
      </c>
      <c r="S23" s="35">
        <f t="shared" si="16"/>
        <v>6.2999999999999829</v>
      </c>
      <c r="T23" s="35">
        <f t="shared" si="17"/>
        <v>2.7000000000000171</v>
      </c>
      <c r="U23" s="35">
        <f t="shared" si="18"/>
        <v>3.0999999999999943</v>
      </c>
      <c r="V23" s="35">
        <f t="shared" si="19"/>
        <v>7.4000000000000057</v>
      </c>
      <c r="W23" s="35">
        <f t="shared" si="20"/>
        <v>15.099999999999994</v>
      </c>
      <c r="X23" s="35">
        <f t="shared" si="20"/>
        <v>123.69999999999999</v>
      </c>
    </row>
    <row r="24" spans="1:24" s="7" customFormat="1" ht="15" x14ac:dyDescent="0.25">
      <c r="A24" s="3" t="s">
        <v>24</v>
      </c>
      <c r="B24" s="3" t="s">
        <v>81</v>
      </c>
      <c r="C24" s="3" t="s">
        <v>86</v>
      </c>
      <c r="D24" s="3" t="s">
        <v>72</v>
      </c>
      <c r="E24" s="3"/>
      <c r="F24" s="3"/>
      <c r="G24" s="3" t="s">
        <v>74</v>
      </c>
      <c r="H24" s="25">
        <f>[4]Data13!W13+[4]Data14!W13+[4]Data16!W13</f>
        <v>1786</v>
      </c>
      <c r="I24" s="25">
        <f>[4]Data13!X13+[4]Data14!X13+[4]Data16!X13</f>
        <v>2432.8000000000002</v>
      </c>
      <c r="J24" s="25">
        <f>[4]Data13!Y13+[4]Data14!Y13+[4]Data16!Y13</f>
        <v>2681.2</v>
      </c>
      <c r="K24" s="25">
        <f>[4]Data13!Z13+[4]Data14!Z13+[4]Data16!Z13</f>
        <v>2788.3</v>
      </c>
      <c r="L24" s="25">
        <f>[4]Data13!AA13+[4]Data14!AA13+[4]Data16!AA13</f>
        <v>2902.2</v>
      </c>
      <c r="M24" s="25">
        <f>[4]Data13!AB13+[4]Data14!AB13+[4]Data16!AB13</f>
        <v>3096.3</v>
      </c>
      <c r="N24" s="25">
        <f>[4]Data13!AC13+[4]Data14!AC13+[4]Data16!AC13</f>
        <v>3380.7</v>
      </c>
      <c r="O24" s="25">
        <f>[4]Data13!AD13+[4]Data14!AD13+[4]Data16!AD13</f>
        <v>3745</v>
      </c>
      <c r="P24" s="25">
        <f>[4]Data13!AE13+[4]Data14!AE13+[4]Data16!AE13</f>
        <v>4257.8999999999996</v>
      </c>
      <c r="Q24" s="35">
        <f t="shared" si="14"/>
        <v>646.80000000000018</v>
      </c>
      <c r="R24" s="35">
        <f t="shared" si="15"/>
        <v>248.39999999999964</v>
      </c>
      <c r="S24" s="35">
        <f t="shared" si="16"/>
        <v>107.10000000000036</v>
      </c>
      <c r="T24" s="35">
        <f t="shared" si="17"/>
        <v>113.89999999999964</v>
      </c>
      <c r="U24" s="35">
        <f t="shared" si="18"/>
        <v>194.10000000000036</v>
      </c>
      <c r="V24" s="35">
        <f t="shared" si="19"/>
        <v>284.39999999999964</v>
      </c>
      <c r="W24" s="35">
        <f t="shared" si="20"/>
        <v>364.30000000000018</v>
      </c>
      <c r="X24" s="35">
        <f t="shared" si="20"/>
        <v>512.89999999999964</v>
      </c>
    </row>
    <row r="25" spans="1:24" ht="15" x14ac:dyDescent="0.25">
      <c r="A25" s="3" t="s">
        <v>24</v>
      </c>
      <c r="B25" s="3" t="s">
        <v>41</v>
      </c>
      <c r="C25" s="3" t="s">
        <v>42</v>
      </c>
      <c r="D25" s="3" t="s">
        <v>72</v>
      </c>
      <c r="E25" s="3"/>
      <c r="F25" s="3"/>
      <c r="G25" s="3" t="s">
        <v>74</v>
      </c>
      <c r="H25" s="25">
        <f>[4]Data11!W13</f>
        <v>0</v>
      </c>
      <c r="I25" s="25">
        <f>[4]Data11!X13</f>
        <v>0</v>
      </c>
      <c r="J25" s="25">
        <f>[4]Data11!Y13</f>
        <v>0</v>
      </c>
      <c r="K25" s="25">
        <f>[4]Data11!Z13</f>
        <v>0</v>
      </c>
      <c r="L25" s="25">
        <f>[4]Data11!AA13</f>
        <v>0</v>
      </c>
      <c r="M25" s="25">
        <f>[4]Data11!AB13</f>
        <v>0</v>
      </c>
      <c r="N25" s="25">
        <f>[4]Data11!AC13</f>
        <v>0</v>
      </c>
      <c r="O25" s="25">
        <f>[4]Data11!AD13</f>
        <v>0</v>
      </c>
      <c r="P25" s="25">
        <f>[4]Data11!AE13</f>
        <v>0</v>
      </c>
      <c r="Q25" s="35">
        <f t="shared" si="13"/>
        <v>0</v>
      </c>
      <c r="R25" s="35">
        <f t="shared" si="13"/>
        <v>0</v>
      </c>
      <c r="S25" s="35">
        <f t="shared" si="13"/>
        <v>0</v>
      </c>
      <c r="T25" s="35">
        <f t="shared" si="1"/>
        <v>0</v>
      </c>
      <c r="U25" s="35">
        <f t="shared" si="2"/>
        <v>0</v>
      </c>
      <c r="V25" s="35">
        <f t="shared" si="5"/>
        <v>0</v>
      </c>
      <c r="W25" s="35">
        <f t="shared" si="6"/>
        <v>0</v>
      </c>
      <c r="X25" s="35">
        <f t="shared" si="6"/>
        <v>0</v>
      </c>
    </row>
    <row r="26" spans="1:24" ht="15" x14ac:dyDescent="0.25">
      <c r="A26" s="3" t="s">
        <v>24</v>
      </c>
      <c r="B26" s="3" t="s">
        <v>43</v>
      </c>
      <c r="C26" s="3" t="s">
        <v>44</v>
      </c>
      <c r="D26" s="3" t="s">
        <v>72</v>
      </c>
      <c r="E26" s="3"/>
      <c r="F26" s="3"/>
      <c r="G26" s="3" t="s">
        <v>74</v>
      </c>
      <c r="H26" s="25">
        <f>[4]Data17!W13</f>
        <v>0</v>
      </c>
      <c r="I26" s="25">
        <f>[4]Data17!X13</f>
        <v>0</v>
      </c>
      <c r="J26" s="25">
        <f>[4]Data17!Y13</f>
        <v>0</v>
      </c>
      <c r="K26" s="25">
        <f>[4]Data17!Z13</f>
        <v>0</v>
      </c>
      <c r="L26" s="25">
        <f>[4]Data17!AA13</f>
        <v>0</v>
      </c>
      <c r="M26" s="25">
        <f>[4]Data17!AB13</f>
        <v>0</v>
      </c>
      <c r="N26" s="25">
        <f>[4]Data17!AC13</f>
        <v>0</v>
      </c>
      <c r="O26" s="25">
        <f>[4]Data17!AD13</f>
        <v>0</v>
      </c>
      <c r="P26" s="25">
        <f>[4]Data17!AE13</f>
        <v>0</v>
      </c>
      <c r="Q26" s="35">
        <f t="shared" si="13"/>
        <v>0</v>
      </c>
      <c r="R26" s="35">
        <f t="shared" si="13"/>
        <v>0</v>
      </c>
      <c r="S26" s="35">
        <f t="shared" si="13"/>
        <v>0</v>
      </c>
      <c r="T26" s="35">
        <f t="shared" si="1"/>
        <v>0</v>
      </c>
      <c r="U26" s="35">
        <f t="shared" si="2"/>
        <v>0</v>
      </c>
      <c r="V26" s="35">
        <f t="shared" si="5"/>
        <v>0</v>
      </c>
      <c r="W26" s="35">
        <f t="shared" si="6"/>
        <v>0</v>
      </c>
      <c r="X26" s="35">
        <f t="shared" si="6"/>
        <v>0</v>
      </c>
    </row>
    <row r="27" spans="1:24" ht="15" x14ac:dyDescent="0.25">
      <c r="A27" s="3" t="s">
        <v>24</v>
      </c>
      <c r="B27" s="3" t="s">
        <v>45</v>
      </c>
      <c r="C27" s="3" t="s">
        <v>46</v>
      </c>
      <c r="D27" s="3" t="s">
        <v>72</v>
      </c>
      <c r="E27" s="3"/>
      <c r="F27" s="3"/>
      <c r="G27" s="3" t="s">
        <v>74</v>
      </c>
      <c r="H27" s="25">
        <f>[4]Data6!W13</f>
        <v>0</v>
      </c>
      <c r="I27" s="25">
        <f>[4]Data6!X13</f>
        <v>0</v>
      </c>
      <c r="J27" s="25">
        <f>[4]Data6!Y13</f>
        <v>0</v>
      </c>
      <c r="K27" s="25">
        <f>[4]Data6!Z13</f>
        <v>0</v>
      </c>
      <c r="L27" s="25">
        <f>[4]Data6!AA13</f>
        <v>0</v>
      </c>
      <c r="M27" s="25">
        <f>[4]Data6!AB13</f>
        <v>0</v>
      </c>
      <c r="N27" s="25">
        <f>[4]Data6!AC13</f>
        <v>0</v>
      </c>
      <c r="O27" s="25">
        <f>[4]Data6!AD13</f>
        <v>0</v>
      </c>
      <c r="P27" s="25">
        <f>[4]Data6!AE13</f>
        <v>0</v>
      </c>
      <c r="Q27" s="35">
        <f t="shared" si="13"/>
        <v>0</v>
      </c>
      <c r="R27" s="35">
        <f t="shared" si="13"/>
        <v>0</v>
      </c>
      <c r="S27" s="35">
        <f t="shared" si="13"/>
        <v>0</v>
      </c>
      <c r="T27" s="35">
        <f t="shared" si="1"/>
        <v>0</v>
      </c>
      <c r="U27" s="35">
        <f t="shared" si="2"/>
        <v>0</v>
      </c>
      <c r="V27" s="35">
        <f t="shared" si="5"/>
        <v>0</v>
      </c>
      <c r="W27" s="35">
        <f t="shared" si="6"/>
        <v>0</v>
      </c>
      <c r="X27" s="35">
        <f t="shared" si="6"/>
        <v>0</v>
      </c>
    </row>
    <row r="28" spans="1:24" ht="15" x14ac:dyDescent="0.25">
      <c r="A28" s="3" t="s">
        <v>23</v>
      </c>
      <c r="B28" s="3" t="s">
        <v>29</v>
      </c>
      <c r="C28" s="3" t="s">
        <v>30</v>
      </c>
      <c r="D28" s="12" t="s">
        <v>134</v>
      </c>
      <c r="E28" s="9" t="s">
        <v>132</v>
      </c>
      <c r="F28" s="23" t="s">
        <v>133</v>
      </c>
      <c r="G28" s="1" t="s">
        <v>75</v>
      </c>
      <c r="H28" s="32">
        <f>'[1]ENTSO-E'!$I$226+'[1]ENTSO-E'!$I$228</f>
        <v>5670</v>
      </c>
      <c r="I28" s="32">
        <f>'[1]ENTSO-E'!$I$250+'[1]ENTSO-E'!$I$252</f>
        <v>6190</v>
      </c>
      <c r="J28" s="32">
        <f>'[1]ENTSO-E'!$I$274+'[1]ENTSO-E'!$I$276</f>
        <v>6190</v>
      </c>
      <c r="K28" s="38">
        <f>'[1]ENTSO-E'!$I$6599+'[1]ENTSO-E'!$I$6819</f>
        <v>5747</v>
      </c>
      <c r="L28" s="39">
        <f>[2]BG!B8+[2]BG!B11</f>
        <v>5648</v>
      </c>
      <c r="M28" s="39">
        <f>[2]BG!C8+[2]BG!C11</f>
        <v>4882</v>
      </c>
      <c r="N28" s="39">
        <f>[2]BG!D8+[2]BG!D11</f>
        <v>4481</v>
      </c>
      <c r="O28" s="39">
        <f>[2]BG!E8+[2]BG!E11</f>
        <v>4481</v>
      </c>
      <c r="P28" s="39">
        <f>[2]BG!F8+[2]BG!F11</f>
        <v>4475</v>
      </c>
      <c r="Q28" s="35">
        <f t="shared" si="13"/>
        <v>520</v>
      </c>
      <c r="R28" s="35">
        <f t="shared" si="13"/>
        <v>0</v>
      </c>
      <c r="S28" s="35">
        <f t="shared" si="13"/>
        <v>0</v>
      </c>
      <c r="T28" s="35">
        <f t="shared" si="1"/>
        <v>0</v>
      </c>
      <c r="U28" s="35">
        <f t="shared" si="2"/>
        <v>0</v>
      </c>
      <c r="V28" s="35">
        <f t="shared" si="5"/>
        <v>0</v>
      </c>
      <c r="W28" s="35">
        <f t="shared" si="6"/>
        <v>0</v>
      </c>
      <c r="X28" s="35">
        <f t="shared" si="6"/>
        <v>0</v>
      </c>
    </row>
    <row r="29" spans="1:24" ht="15" x14ac:dyDescent="0.25">
      <c r="A29" s="3" t="s">
        <v>23</v>
      </c>
      <c r="B29" s="3" t="s">
        <v>31</v>
      </c>
      <c r="C29" s="3" t="s">
        <v>32</v>
      </c>
      <c r="D29" s="12" t="s">
        <v>134</v>
      </c>
      <c r="E29" s="9" t="s">
        <v>132</v>
      </c>
      <c r="F29" s="23" t="s">
        <v>133</v>
      </c>
      <c r="G29" s="1" t="s">
        <v>75</v>
      </c>
      <c r="H29" s="32">
        <f>'[1]ENTSO-E'!$I$230</f>
        <v>450</v>
      </c>
      <c r="I29" s="32">
        <f>'[1]ENTSO-E'!$I$254</f>
        <v>990</v>
      </c>
      <c r="J29" s="32">
        <f>'[1]ENTSO-E'!$I$278</f>
        <v>990</v>
      </c>
      <c r="K29" s="38">
        <f>'[1]ENTSO-E'!$I$7149</f>
        <v>838</v>
      </c>
      <c r="L29" s="29">
        <f>(K29+M29)/2</f>
        <v>776.5</v>
      </c>
      <c r="M29" s="39">
        <f>[2]BG!C9+[2]BG!C10</f>
        <v>715</v>
      </c>
      <c r="N29" s="39">
        <f>[2]BG!D9+[2]BG!D10</f>
        <v>561</v>
      </c>
      <c r="O29" s="39">
        <f>[2]BG!E9+[2]BG!E10</f>
        <v>981</v>
      </c>
      <c r="P29" s="39">
        <f>[2]BG!F9+[2]BG!F10</f>
        <v>1232</v>
      </c>
      <c r="Q29" s="35">
        <f t="shared" si="13"/>
        <v>540</v>
      </c>
      <c r="R29" s="35">
        <f t="shared" si="13"/>
        <v>0</v>
      </c>
      <c r="S29" s="35">
        <f t="shared" si="13"/>
        <v>0</v>
      </c>
      <c r="T29" s="35">
        <f t="shared" si="1"/>
        <v>0</v>
      </c>
      <c r="U29" s="35">
        <f t="shared" si="2"/>
        <v>0</v>
      </c>
      <c r="V29" s="35">
        <f t="shared" si="5"/>
        <v>0</v>
      </c>
      <c r="W29" s="35">
        <f t="shared" si="6"/>
        <v>420</v>
      </c>
      <c r="X29" s="35">
        <f t="shared" si="6"/>
        <v>251</v>
      </c>
    </row>
    <row r="30" spans="1:24" ht="15" x14ac:dyDescent="0.25">
      <c r="A30" s="3" t="s">
        <v>23</v>
      </c>
      <c r="B30" s="3" t="s">
        <v>33</v>
      </c>
      <c r="C30" s="3" t="s">
        <v>34</v>
      </c>
      <c r="D30" s="3" t="s">
        <v>71</v>
      </c>
      <c r="E30" s="3"/>
      <c r="F30" s="3"/>
      <c r="G30" s="3" t="s">
        <v>76</v>
      </c>
      <c r="H30" s="25">
        <f>[3]Data12!W14</f>
        <v>1892</v>
      </c>
      <c r="I30" s="25">
        <f>[3]Data12!X14</f>
        <v>1906</v>
      </c>
      <c r="J30" s="25">
        <f>[3]Data12!Y14</f>
        <v>1982</v>
      </c>
      <c r="K30" s="25">
        <f>[3]Data12!Z14</f>
        <v>1975</v>
      </c>
      <c r="L30" s="25">
        <f>[3]Data12!AA14</f>
        <v>1975</v>
      </c>
      <c r="M30" s="25">
        <f>[3]Data12!AB14</f>
        <v>1967</v>
      </c>
      <c r="N30" s="25">
        <f>[3]Data12!AC14</f>
        <v>1967</v>
      </c>
      <c r="O30" s="25">
        <f>[3]Data12!AD14</f>
        <v>2008</v>
      </c>
      <c r="P30" s="25">
        <f>[3]Data12!AE14</f>
        <v>2006</v>
      </c>
      <c r="Q30" s="35">
        <f t="shared" si="13"/>
        <v>14</v>
      </c>
      <c r="R30" s="35">
        <f t="shared" si="13"/>
        <v>76</v>
      </c>
      <c r="S30" s="35">
        <f t="shared" si="13"/>
        <v>0</v>
      </c>
      <c r="T30" s="35">
        <f t="shared" si="1"/>
        <v>0</v>
      </c>
      <c r="U30" s="35">
        <f t="shared" si="2"/>
        <v>0</v>
      </c>
      <c r="V30" s="35">
        <f t="shared" si="5"/>
        <v>0</v>
      </c>
      <c r="W30" s="35">
        <f t="shared" si="6"/>
        <v>41</v>
      </c>
      <c r="X30" s="35">
        <f t="shared" si="6"/>
        <v>0</v>
      </c>
    </row>
    <row r="31" spans="1:24" ht="15" x14ac:dyDescent="0.25">
      <c r="A31" s="3" t="s">
        <v>23</v>
      </c>
      <c r="B31" s="3" t="s">
        <v>35</v>
      </c>
      <c r="C31" s="3" t="s">
        <v>36</v>
      </c>
      <c r="D31" s="3" t="s">
        <v>72</v>
      </c>
      <c r="E31" s="3"/>
      <c r="F31" s="3"/>
      <c r="G31" s="3" t="s">
        <v>74</v>
      </c>
      <c r="H31" s="25">
        <f>[4]Data!W14</f>
        <v>3108</v>
      </c>
      <c r="I31" s="25">
        <f>[4]Data!X14</f>
        <v>3181</v>
      </c>
      <c r="J31" s="25">
        <f>[4]Data!Y14</f>
        <v>3203</v>
      </c>
      <c r="K31" s="25">
        <f>[4]Data!Z14</f>
        <v>3219</v>
      </c>
      <c r="L31" s="25">
        <f>[4]Data!AA14</f>
        <v>3219</v>
      </c>
      <c r="M31" s="25">
        <f>[4]Data!AB14</f>
        <v>3223</v>
      </c>
      <c r="N31" s="25">
        <f>[4]Data!AC14</f>
        <v>3371.55</v>
      </c>
      <c r="O31" s="25">
        <f>[4]Data!AD14</f>
        <v>3379</v>
      </c>
      <c r="P31" s="25">
        <f>[4]Data!AE14</f>
        <v>3378.35</v>
      </c>
      <c r="Q31" s="35">
        <f t="shared" si="13"/>
        <v>73</v>
      </c>
      <c r="R31" s="35">
        <f t="shared" si="13"/>
        <v>22</v>
      </c>
      <c r="S31" s="35">
        <f t="shared" si="13"/>
        <v>16</v>
      </c>
      <c r="T31" s="35">
        <f t="shared" si="1"/>
        <v>0</v>
      </c>
      <c r="U31" s="35">
        <f t="shared" si="2"/>
        <v>4</v>
      </c>
      <c r="V31" s="35">
        <f t="shared" si="5"/>
        <v>148.55000000000018</v>
      </c>
      <c r="W31" s="35">
        <f t="shared" si="6"/>
        <v>7.4499999999998181</v>
      </c>
      <c r="X31" s="35">
        <f t="shared" si="6"/>
        <v>0</v>
      </c>
    </row>
    <row r="32" spans="1:24" ht="15" x14ac:dyDescent="0.25">
      <c r="A32" s="3" t="s">
        <v>23</v>
      </c>
      <c r="B32" s="3" t="s">
        <v>79</v>
      </c>
      <c r="C32" s="3" t="s">
        <v>83</v>
      </c>
      <c r="D32" s="3" t="s">
        <v>72</v>
      </c>
      <c r="E32" s="3"/>
      <c r="F32" s="3"/>
      <c r="G32" s="3" t="s">
        <v>74</v>
      </c>
      <c r="H32" s="25">
        <f>[4]Data7!W14</f>
        <v>541</v>
      </c>
      <c r="I32" s="25">
        <f>[4]Data7!X14</f>
        <v>677</v>
      </c>
      <c r="J32" s="25">
        <f>[4]Data7!Y14</f>
        <v>683</v>
      </c>
      <c r="K32" s="25">
        <f>[4]Data7!Z14</f>
        <v>699</v>
      </c>
      <c r="L32" s="25">
        <f>[4]Data7!AA14</f>
        <v>699</v>
      </c>
      <c r="M32" s="25">
        <f>[4]Data7!AB14</f>
        <v>699</v>
      </c>
      <c r="N32" s="25">
        <f>[4]Data7!AC14</f>
        <v>698.39</v>
      </c>
      <c r="O32" s="25">
        <f>[4]Data7!AD14</f>
        <v>698.92</v>
      </c>
      <c r="P32" s="25">
        <f>[4]Data7!AE14</f>
        <v>703.12</v>
      </c>
      <c r="Q32" s="35">
        <f t="shared" ref="Q32:S32" si="21">MAX((I32-H32),0)</f>
        <v>136</v>
      </c>
      <c r="R32" s="35">
        <f t="shared" si="21"/>
        <v>6</v>
      </c>
      <c r="S32" s="35">
        <f t="shared" si="21"/>
        <v>16</v>
      </c>
      <c r="T32" s="35">
        <f t="shared" si="1"/>
        <v>0</v>
      </c>
      <c r="U32" s="35">
        <f t="shared" si="2"/>
        <v>0</v>
      </c>
      <c r="V32" s="35">
        <f t="shared" si="5"/>
        <v>0</v>
      </c>
      <c r="W32" s="35">
        <f t="shared" si="6"/>
        <v>0.52999999999997272</v>
      </c>
      <c r="X32" s="35">
        <f t="shared" si="6"/>
        <v>4.2000000000000455</v>
      </c>
    </row>
    <row r="33" spans="1:24" s="7" customFormat="1" ht="15" x14ac:dyDescent="0.25">
      <c r="A33" s="3" t="s">
        <v>23</v>
      </c>
      <c r="B33" s="3" t="s">
        <v>78</v>
      </c>
      <c r="C33" s="3" t="s">
        <v>84</v>
      </c>
      <c r="D33" s="3" t="s">
        <v>72</v>
      </c>
      <c r="E33" s="3"/>
      <c r="F33" s="3"/>
      <c r="G33" s="3" t="s">
        <v>74</v>
      </c>
      <c r="H33" s="25">
        <f>[4]Data9!W14</f>
        <v>0</v>
      </c>
      <c r="I33" s="25">
        <f>[4]Data9!X14</f>
        <v>0</v>
      </c>
      <c r="J33" s="25">
        <f>[4]Data9!Y14</f>
        <v>0</v>
      </c>
      <c r="K33" s="25">
        <f>[4]Data9!Z14</f>
        <v>0</v>
      </c>
      <c r="L33" s="25">
        <f>[4]Data9!AA14</f>
        <v>0</v>
      </c>
      <c r="M33" s="25">
        <f>[4]Data9!AB14</f>
        <v>0</v>
      </c>
      <c r="N33" s="25">
        <f>[4]Data9!AC14</f>
        <v>0</v>
      </c>
      <c r="O33" s="25">
        <f>[4]Data9!AD14</f>
        <v>0</v>
      </c>
      <c r="P33" s="25">
        <f>[4]Data9!AE14</f>
        <v>0</v>
      </c>
      <c r="Q33" s="35">
        <f t="shared" ref="Q33:Q38" si="22">MAX((I33-H33),0)</f>
        <v>0</v>
      </c>
      <c r="R33" s="35">
        <f t="shared" ref="R33:R38" si="23">MAX((J33-I33),0)</f>
        <v>0</v>
      </c>
      <c r="S33" s="35">
        <f t="shared" ref="S33:S38" si="24">MAX((K33-J33),0)</f>
        <v>0</v>
      </c>
      <c r="T33" s="35">
        <f t="shared" ref="T33:T38" si="25">MAX((L33-K33),0)</f>
        <v>0</v>
      </c>
      <c r="U33" s="35">
        <f t="shared" ref="U33:U38" si="26">MAX((M33-L33),0)</f>
        <v>0</v>
      </c>
      <c r="V33" s="35">
        <f t="shared" ref="V33:V38" si="27">MAX((N33-M33),0)</f>
        <v>0</v>
      </c>
      <c r="W33" s="35">
        <f t="shared" ref="W33:X38" si="28">MAX((O33-N33),0)</f>
        <v>0</v>
      </c>
      <c r="X33" s="35">
        <f t="shared" si="28"/>
        <v>0</v>
      </c>
    </row>
    <row r="34" spans="1:24" ht="15" x14ac:dyDescent="0.25">
      <c r="A34" s="3" t="s">
        <v>23</v>
      </c>
      <c r="B34" s="1" t="s">
        <v>37</v>
      </c>
      <c r="C34" s="1" t="s">
        <v>38</v>
      </c>
      <c r="D34" s="12" t="s">
        <v>134</v>
      </c>
      <c r="E34" s="9" t="s">
        <v>132</v>
      </c>
      <c r="F34" s="23" t="s">
        <v>133</v>
      </c>
      <c r="G34" s="1" t="s">
        <v>75</v>
      </c>
      <c r="H34" s="32">
        <f>'[1]ENTSO-E'!$I$233</f>
        <v>0</v>
      </c>
      <c r="I34" s="32">
        <f>'[1]ENTSO-E'!$I$257</f>
        <v>0</v>
      </c>
      <c r="J34" s="32">
        <f>'[1]ENTSO-E'!$I$281</f>
        <v>0</v>
      </c>
      <c r="K34" s="38">
        <f>'[1]ENTSO-E'!$I$7589</f>
        <v>0</v>
      </c>
      <c r="L34" s="39">
        <f>[2]BG!B12+[2]BG!B13+[2]BG!B14</f>
        <v>0</v>
      </c>
      <c r="M34" s="39">
        <f>[2]BG!C12+[2]BG!C13+[2]BG!C14</f>
        <v>0</v>
      </c>
      <c r="N34" s="39">
        <f>[2]BG!D12+[2]BG!D13+[2]BG!D14</f>
        <v>0</v>
      </c>
      <c r="O34" s="39">
        <f>[2]BG!E12+[2]BG!E13+[2]BG!E14</f>
        <v>0</v>
      </c>
      <c r="P34" s="39">
        <f>[2]BG!F12+[2]BG!F13+[2]BG!F14</f>
        <v>0</v>
      </c>
      <c r="Q34" s="35">
        <f t="shared" si="22"/>
        <v>0</v>
      </c>
      <c r="R34" s="35">
        <f t="shared" si="23"/>
        <v>0</v>
      </c>
      <c r="S34" s="35">
        <f t="shared" si="24"/>
        <v>0</v>
      </c>
      <c r="T34" s="35">
        <f t="shared" si="25"/>
        <v>0</v>
      </c>
      <c r="U34" s="35">
        <f t="shared" si="26"/>
        <v>0</v>
      </c>
      <c r="V34" s="35">
        <f t="shared" si="27"/>
        <v>0</v>
      </c>
      <c r="W34" s="35">
        <f t="shared" si="28"/>
        <v>0</v>
      </c>
      <c r="X34" s="35">
        <f t="shared" si="28"/>
        <v>0</v>
      </c>
    </row>
    <row r="35" spans="1:24" ht="15" x14ac:dyDescent="0.25">
      <c r="A35" s="3" t="s">
        <v>23</v>
      </c>
      <c r="B35" s="3" t="s">
        <v>39</v>
      </c>
      <c r="C35" s="3" t="s">
        <v>40</v>
      </c>
      <c r="D35" s="3" t="s">
        <v>72</v>
      </c>
      <c r="E35" s="3"/>
      <c r="F35" s="3"/>
      <c r="G35" s="3" t="s">
        <v>74</v>
      </c>
      <c r="H35" s="25">
        <f>[4]Data18!W14+[4]Data19!W14+[4]Data20!W14+[4]Data21!W14+[4]Data22!W14+[4]Data23!W14</f>
        <v>11</v>
      </c>
      <c r="I35" s="25">
        <f>[4]Data18!X14+[4]Data19!X14+[4]Data20!X14+[4]Data21!X14+[4]Data22!X14+[4]Data23!X14</f>
        <v>14</v>
      </c>
      <c r="J35" s="25">
        <f>[4]Data18!Y14+[4]Data19!Y14+[4]Data20!Y14+[4]Data21!Y14+[4]Data22!Y14+[4]Data23!Y14</f>
        <v>34</v>
      </c>
      <c r="K35" s="25">
        <f>[4]Data18!Z14+[4]Data19!Z14+[4]Data20!Z14+[4]Data21!Z14+[4]Data22!Z14+[4]Data23!Z14</f>
        <v>40</v>
      </c>
      <c r="L35" s="25">
        <f>[4]Data18!AA14+[4]Data19!AA14+[4]Data20!AA14+[4]Data21!AA14+[4]Data22!AA14+[4]Data23!AA14</f>
        <v>54</v>
      </c>
      <c r="M35" s="25">
        <f>[4]Data18!AB14+[4]Data19!AB14+[4]Data20!AB14+[4]Data21!AB14+[4]Data22!AB14+[4]Data23!AB14</f>
        <v>57</v>
      </c>
      <c r="N35" s="25">
        <f>[4]Data18!AC14+[4]Data19!AC14+[4]Data20!AC14+[4]Data21!AC14+[4]Data22!AC14+[4]Data23!AC14</f>
        <v>52.003</v>
      </c>
      <c r="O35" s="25">
        <f>[4]Data18!AD14+[4]Data19!AD14+[4]Data20!AD14+[4]Data21!AD14+[4]Data22!AD14+[4]Data23!AD14</f>
        <v>69.427999999999997</v>
      </c>
      <c r="P35" s="25">
        <f>[4]Data18!AE14+[4]Data19!AE14+[4]Data20!AE14+[4]Data21!AE14+[4]Data22!AE14+[4]Data23!AE14</f>
        <v>56.869</v>
      </c>
      <c r="Q35" s="35">
        <f t="shared" si="22"/>
        <v>3</v>
      </c>
      <c r="R35" s="35">
        <f t="shared" si="23"/>
        <v>20</v>
      </c>
      <c r="S35" s="35">
        <f t="shared" si="24"/>
        <v>6</v>
      </c>
      <c r="T35" s="35">
        <f t="shared" si="25"/>
        <v>14</v>
      </c>
      <c r="U35" s="35">
        <f t="shared" si="26"/>
        <v>3</v>
      </c>
      <c r="V35" s="35">
        <f t="shared" si="27"/>
        <v>0</v>
      </c>
      <c r="W35" s="35">
        <f t="shared" si="28"/>
        <v>17.424999999999997</v>
      </c>
      <c r="X35" s="35">
        <f t="shared" si="28"/>
        <v>0</v>
      </c>
    </row>
    <row r="36" spans="1:24" ht="15" x14ac:dyDescent="0.25">
      <c r="A36" s="3" t="s">
        <v>23</v>
      </c>
      <c r="B36" s="3" t="s">
        <v>80</v>
      </c>
      <c r="C36" s="3" t="s">
        <v>85</v>
      </c>
      <c r="D36" s="3" t="s">
        <v>72</v>
      </c>
      <c r="E36" s="10" t="s">
        <v>99</v>
      </c>
      <c r="F36" s="3"/>
      <c r="G36" s="3" t="s">
        <v>74</v>
      </c>
      <c r="H36" s="29">
        <f>[4]Data12!W14*87%</f>
        <v>133.97999999999999</v>
      </c>
      <c r="I36" s="29">
        <f>[4]Data12!X14*87%</f>
        <v>881.31</v>
      </c>
      <c r="J36" s="29">
        <f>[4]Data12!Y14*87%</f>
        <v>887.4</v>
      </c>
      <c r="K36" s="29">
        <f>[4]Data12!Z14*87%</f>
        <v>892.62</v>
      </c>
      <c r="L36" s="29">
        <f>[4]Data12!AA14*87%</f>
        <v>895.23</v>
      </c>
      <c r="M36" s="29">
        <f>[4]Data12!AB14*87%</f>
        <v>894.36</v>
      </c>
      <c r="N36" s="29">
        <f>[4]Data12!AC14*87%</f>
        <v>900.94589999999994</v>
      </c>
      <c r="O36" s="29">
        <f>[4]Data12!AD14*87%</f>
        <v>898.43073000000004</v>
      </c>
      <c r="P36" s="29">
        <f>[4]Data12!AE14*87%</f>
        <v>911.7165</v>
      </c>
      <c r="Q36" s="35">
        <f t="shared" si="22"/>
        <v>747.32999999999993</v>
      </c>
      <c r="R36" s="35">
        <f t="shared" si="23"/>
        <v>6.0900000000000318</v>
      </c>
      <c r="S36" s="35">
        <f t="shared" si="24"/>
        <v>5.2200000000000273</v>
      </c>
      <c r="T36" s="35">
        <f t="shared" si="25"/>
        <v>2.6100000000000136</v>
      </c>
      <c r="U36" s="35">
        <f t="shared" si="26"/>
        <v>0</v>
      </c>
      <c r="V36" s="35">
        <f t="shared" si="27"/>
        <v>6.5858999999999241</v>
      </c>
      <c r="W36" s="35">
        <f t="shared" si="28"/>
        <v>0</v>
      </c>
      <c r="X36" s="35">
        <f t="shared" si="28"/>
        <v>13.285769999999957</v>
      </c>
    </row>
    <row r="37" spans="1:24" s="7" customFormat="1" ht="15" x14ac:dyDescent="0.25">
      <c r="A37" s="3" t="s">
        <v>23</v>
      </c>
      <c r="B37" s="3" t="s">
        <v>81</v>
      </c>
      <c r="C37" s="3" t="s">
        <v>86</v>
      </c>
      <c r="D37" s="3" t="s">
        <v>72</v>
      </c>
      <c r="E37" s="10" t="s">
        <v>99</v>
      </c>
      <c r="F37" s="3"/>
      <c r="G37" s="3" t="s">
        <v>74</v>
      </c>
      <c r="H37" s="29">
        <f>[4]Data12!W14*13%</f>
        <v>20.02</v>
      </c>
      <c r="I37" s="29">
        <f>[4]Data12!X14*13%</f>
        <v>131.69</v>
      </c>
      <c r="J37" s="29">
        <f>[4]Data12!Y14*13%</f>
        <v>132.6</v>
      </c>
      <c r="K37" s="29">
        <f>[4]Data12!Z14*13%</f>
        <v>133.38</v>
      </c>
      <c r="L37" s="29">
        <f>[4]Data12!AA14*13%</f>
        <v>133.77000000000001</v>
      </c>
      <c r="M37" s="29">
        <f>[4]Data12!AB14*13%</f>
        <v>133.64000000000001</v>
      </c>
      <c r="N37" s="29">
        <f>[4]Data12!AC14*13%</f>
        <v>134.6241</v>
      </c>
      <c r="O37" s="29">
        <f>[4]Data12!AD14*13%</f>
        <v>134.24827000000002</v>
      </c>
      <c r="P37" s="29">
        <f>[4]Data12!AE14*13%</f>
        <v>136.23350000000002</v>
      </c>
      <c r="Q37" s="35">
        <f t="shared" si="22"/>
        <v>111.67</v>
      </c>
      <c r="R37" s="35">
        <f t="shared" si="23"/>
        <v>0.90999999999999659</v>
      </c>
      <c r="S37" s="35">
        <f t="shared" si="24"/>
        <v>0.78000000000000114</v>
      </c>
      <c r="T37" s="35">
        <f t="shared" si="25"/>
        <v>0.39000000000001478</v>
      </c>
      <c r="U37" s="35">
        <f t="shared" si="26"/>
        <v>0</v>
      </c>
      <c r="V37" s="35">
        <f t="shared" si="27"/>
        <v>0.98409999999998377</v>
      </c>
      <c r="W37" s="35">
        <f t="shared" si="28"/>
        <v>0</v>
      </c>
      <c r="X37" s="35">
        <f t="shared" si="28"/>
        <v>1.9852300000000014</v>
      </c>
    </row>
    <row r="38" spans="1:24" ht="15" x14ac:dyDescent="0.25">
      <c r="A38" s="3" t="s">
        <v>23</v>
      </c>
      <c r="B38" s="3" t="s">
        <v>41</v>
      </c>
      <c r="C38" s="3" t="s">
        <v>42</v>
      </c>
      <c r="D38" s="3" t="s">
        <v>72</v>
      </c>
      <c r="E38" s="3"/>
      <c r="F38" s="3"/>
      <c r="G38" s="3" t="s">
        <v>74</v>
      </c>
      <c r="H38" s="25">
        <f>[4]Data11!W14</f>
        <v>0</v>
      </c>
      <c r="I38" s="25">
        <f>[4]Data11!X14</f>
        <v>0</v>
      </c>
      <c r="J38" s="25">
        <f>[4]Data11!Y14</f>
        <v>0</v>
      </c>
      <c r="K38" s="25">
        <f>[4]Data11!Z14</f>
        <v>0</v>
      </c>
      <c r="L38" s="25">
        <f>[4]Data11!AA14</f>
        <v>0</v>
      </c>
      <c r="M38" s="25">
        <f>[4]Data11!AB14</f>
        <v>0</v>
      </c>
      <c r="N38" s="25">
        <f>[4]Data11!AC14</f>
        <v>0</v>
      </c>
      <c r="O38" s="25">
        <f>[4]Data11!AD14</f>
        <v>0</v>
      </c>
      <c r="P38" s="25">
        <f>[4]Data11!AE14</f>
        <v>0</v>
      </c>
      <c r="Q38" s="35">
        <f t="shared" si="22"/>
        <v>0</v>
      </c>
      <c r="R38" s="35">
        <f t="shared" si="23"/>
        <v>0</v>
      </c>
      <c r="S38" s="35">
        <f t="shared" si="24"/>
        <v>0</v>
      </c>
      <c r="T38" s="35">
        <f t="shared" si="25"/>
        <v>0</v>
      </c>
      <c r="U38" s="35">
        <f t="shared" si="26"/>
        <v>0</v>
      </c>
      <c r="V38" s="35">
        <f t="shared" si="27"/>
        <v>0</v>
      </c>
      <c r="W38" s="35">
        <f t="shared" si="28"/>
        <v>0</v>
      </c>
      <c r="X38" s="35">
        <f t="shared" si="28"/>
        <v>0</v>
      </c>
    </row>
    <row r="39" spans="1:24" ht="15" x14ac:dyDescent="0.25">
      <c r="A39" s="3" t="s">
        <v>23</v>
      </c>
      <c r="B39" s="3" t="s">
        <v>43</v>
      </c>
      <c r="C39" s="3" t="s">
        <v>44</v>
      </c>
      <c r="D39" s="3" t="s">
        <v>72</v>
      </c>
      <c r="E39" s="3"/>
      <c r="F39" s="3"/>
      <c r="G39" s="3" t="s">
        <v>74</v>
      </c>
      <c r="H39" s="25">
        <f>[4]Data17!W14</f>
        <v>0</v>
      </c>
      <c r="I39" s="25">
        <f>[4]Data17!X14</f>
        <v>0</v>
      </c>
      <c r="J39" s="25">
        <f>[4]Data17!Y14</f>
        <v>0</v>
      </c>
      <c r="K39" s="25">
        <f>[4]Data17!Z14</f>
        <v>0</v>
      </c>
      <c r="L39" s="25">
        <f>[4]Data17!AA14</f>
        <v>0</v>
      </c>
      <c r="M39" s="25">
        <f>[4]Data17!AB14</f>
        <v>0</v>
      </c>
      <c r="N39" s="25">
        <f>[4]Data17!AC14</f>
        <v>0</v>
      </c>
      <c r="O39" s="25">
        <f>[4]Data17!AD14</f>
        <v>0</v>
      </c>
      <c r="P39" s="25">
        <f>[4]Data17!AE14</f>
        <v>0</v>
      </c>
      <c r="Q39" s="35">
        <f t="shared" ref="Q39:Q56" si="29">MAX((I39-H39),0)</f>
        <v>0</v>
      </c>
      <c r="R39" s="35">
        <f t="shared" ref="R39:R56" si="30">MAX((J39-I39),0)</f>
        <v>0</v>
      </c>
      <c r="S39" s="35">
        <f t="shared" ref="S39:S56" si="31">MAX((K39-J39),0)</f>
        <v>0</v>
      </c>
      <c r="T39" s="35">
        <f t="shared" ref="T39:T56" si="32">MAX((L39-K39),0)</f>
        <v>0</v>
      </c>
      <c r="U39" s="35">
        <f t="shared" ref="U39:U56" si="33">MAX((M39-L39),0)</f>
        <v>0</v>
      </c>
      <c r="V39" s="35">
        <f t="shared" ref="V39:V56" si="34">MAX((N39-M39),0)</f>
        <v>0</v>
      </c>
      <c r="W39" s="35">
        <f t="shared" ref="W39:X56" si="35">MAX((O39-N39),0)</f>
        <v>0</v>
      </c>
      <c r="X39" s="35">
        <f t="shared" si="35"/>
        <v>0</v>
      </c>
    </row>
    <row r="40" spans="1:24" ht="15" x14ac:dyDescent="0.25">
      <c r="A40" s="3" t="s">
        <v>23</v>
      </c>
      <c r="B40" s="3" t="s">
        <v>45</v>
      </c>
      <c r="C40" s="3" t="s">
        <v>46</v>
      </c>
      <c r="D40" s="3" t="s">
        <v>72</v>
      </c>
      <c r="E40" s="3"/>
      <c r="F40" s="3"/>
      <c r="G40" s="3" t="s">
        <v>74</v>
      </c>
      <c r="H40" s="25">
        <f>[4]Data6!W14</f>
        <v>0</v>
      </c>
      <c r="I40" s="25">
        <f>[4]Data6!X14</f>
        <v>0</v>
      </c>
      <c r="J40" s="25">
        <f>[4]Data6!Y14</f>
        <v>0</v>
      </c>
      <c r="K40" s="25">
        <f>[4]Data6!Z14</f>
        <v>0</v>
      </c>
      <c r="L40" s="25">
        <f>[4]Data6!AA14</f>
        <v>0</v>
      </c>
      <c r="M40" s="25">
        <f>[4]Data6!AB14</f>
        <v>0</v>
      </c>
      <c r="N40" s="25">
        <f>[4]Data6!AC14</f>
        <v>0</v>
      </c>
      <c r="O40" s="25">
        <f>[4]Data6!AD14</f>
        <v>0</v>
      </c>
      <c r="P40" s="25">
        <f>[4]Data6!AE14</f>
        <v>0</v>
      </c>
      <c r="Q40" s="35">
        <f t="shared" si="29"/>
        <v>0</v>
      </c>
      <c r="R40" s="35">
        <f t="shared" si="30"/>
        <v>0</v>
      </c>
      <c r="S40" s="35">
        <f t="shared" si="31"/>
        <v>0</v>
      </c>
      <c r="T40" s="35">
        <f t="shared" si="32"/>
        <v>0</v>
      </c>
      <c r="U40" s="35">
        <f t="shared" si="33"/>
        <v>0</v>
      </c>
      <c r="V40" s="35">
        <f t="shared" si="34"/>
        <v>0</v>
      </c>
      <c r="W40" s="35">
        <f t="shared" si="35"/>
        <v>0</v>
      </c>
      <c r="X40" s="35">
        <f t="shared" si="35"/>
        <v>0</v>
      </c>
    </row>
    <row r="41" spans="1:24" ht="15" x14ac:dyDescent="0.25">
      <c r="A41" s="3" t="s">
        <v>22</v>
      </c>
      <c r="B41" s="3" t="s">
        <v>29</v>
      </c>
      <c r="C41" s="3" t="s">
        <v>30</v>
      </c>
      <c r="D41" s="12" t="s">
        <v>134</v>
      </c>
      <c r="E41" s="23" t="s">
        <v>133</v>
      </c>
      <c r="F41" s="3"/>
      <c r="G41" s="1" t="s">
        <v>75</v>
      </c>
      <c r="H41" s="32">
        <f>'[5]ENTSO-E'!$I$337+'[5]ENTSO-E'!$I$339</f>
        <v>0</v>
      </c>
      <c r="I41" s="32">
        <f>'[5]ENTSO-E'!$I$361+'[5]ENTSO-E'!$I$363</f>
        <v>0</v>
      </c>
      <c r="J41" s="32">
        <f>'[5]ENTSO-E'!$I$385+'[5]ENTSO-E'!$I$387</f>
        <v>0</v>
      </c>
      <c r="K41" s="32">
        <f>'[5]ENTSO-E'!$I$406+'[5]ENTSO-E'!$I$408</f>
        <v>0</v>
      </c>
      <c r="L41" s="39">
        <f>[2]CY!B8+[2]CY!B11</f>
        <v>0</v>
      </c>
      <c r="M41" s="39">
        <f>[2]CY!C8+[2]CY!C11</f>
        <v>0</v>
      </c>
      <c r="N41" s="39">
        <f>[2]CY!D8+[2]CY!D11</f>
        <v>0</v>
      </c>
      <c r="O41" s="39">
        <f>[2]CY!E8+[2]CY!E11</f>
        <v>0</v>
      </c>
      <c r="P41" s="39">
        <f>[2]CY!F8+[2]CY!F11</f>
        <v>0</v>
      </c>
      <c r="Q41" s="35">
        <f t="shared" si="29"/>
        <v>0</v>
      </c>
      <c r="R41" s="35">
        <f t="shared" si="30"/>
        <v>0</v>
      </c>
      <c r="S41" s="35">
        <f t="shared" si="31"/>
        <v>0</v>
      </c>
      <c r="T41" s="35">
        <f t="shared" si="32"/>
        <v>0</v>
      </c>
      <c r="U41" s="35">
        <f t="shared" si="33"/>
        <v>0</v>
      </c>
      <c r="V41" s="35">
        <f t="shared" si="34"/>
        <v>0</v>
      </c>
      <c r="W41" s="35">
        <f t="shared" si="35"/>
        <v>0</v>
      </c>
      <c r="X41" s="35">
        <f t="shared" si="35"/>
        <v>0</v>
      </c>
    </row>
    <row r="42" spans="1:24" ht="15" x14ac:dyDescent="0.25">
      <c r="A42" s="3" t="s">
        <v>22</v>
      </c>
      <c r="B42" s="3" t="s">
        <v>31</v>
      </c>
      <c r="C42" s="3" t="s">
        <v>32</v>
      </c>
      <c r="D42" s="12" t="s">
        <v>134</v>
      </c>
      <c r="E42" s="23" t="s">
        <v>133</v>
      </c>
      <c r="F42" s="3"/>
      <c r="G42" s="1" t="s">
        <v>75</v>
      </c>
      <c r="H42" s="32">
        <f>'[5]ENTSO-E'!$I$341</f>
        <v>0</v>
      </c>
      <c r="I42" s="32">
        <f>'[5]ENTSO-E'!$I$365</f>
        <v>0</v>
      </c>
      <c r="J42" s="32">
        <f>'[5]ENTSO-E'!$I$389</f>
        <v>0</v>
      </c>
      <c r="K42" s="32">
        <f>'[5]ENTSO-E'!$I$410</f>
        <v>0</v>
      </c>
      <c r="L42" s="39">
        <f>[2]CY!B9+[2]CY!B10</f>
        <v>0</v>
      </c>
      <c r="M42" s="39">
        <f>[2]CY!C9+[2]CY!C10</f>
        <v>0</v>
      </c>
      <c r="N42" s="39">
        <f>[2]CY!D9+[2]CY!D10</f>
        <v>0</v>
      </c>
      <c r="O42" s="39">
        <f>[2]CY!E9+[2]CY!E10</f>
        <v>0</v>
      </c>
      <c r="P42" s="39">
        <f>[2]CY!F9+[2]CY!F10</f>
        <v>0</v>
      </c>
      <c r="Q42" s="35">
        <f t="shared" si="29"/>
        <v>0</v>
      </c>
      <c r="R42" s="35">
        <f t="shared" si="30"/>
        <v>0</v>
      </c>
      <c r="S42" s="35">
        <f t="shared" si="31"/>
        <v>0</v>
      </c>
      <c r="T42" s="35">
        <f t="shared" si="32"/>
        <v>0</v>
      </c>
      <c r="U42" s="35">
        <f t="shared" si="33"/>
        <v>0</v>
      </c>
      <c r="V42" s="35">
        <f t="shared" si="34"/>
        <v>0</v>
      </c>
      <c r="W42" s="35">
        <f t="shared" si="35"/>
        <v>0</v>
      </c>
      <c r="X42" s="35">
        <f t="shared" si="35"/>
        <v>0</v>
      </c>
    </row>
    <row r="43" spans="1:24" ht="15" x14ac:dyDescent="0.25">
      <c r="A43" s="3" t="s">
        <v>22</v>
      </c>
      <c r="B43" s="3" t="s">
        <v>33</v>
      </c>
      <c r="C43" s="3" t="s">
        <v>34</v>
      </c>
      <c r="D43" s="3" t="s">
        <v>71</v>
      </c>
      <c r="E43" s="3"/>
      <c r="F43" s="3"/>
      <c r="G43" s="3" t="s">
        <v>76</v>
      </c>
      <c r="H43" s="25">
        <f>[3]Data12!W15</f>
        <v>0</v>
      </c>
      <c r="I43" s="25">
        <f>[3]Data12!X15</f>
        <v>0</v>
      </c>
      <c r="J43" s="25">
        <f>[3]Data12!Y15</f>
        <v>0</v>
      </c>
      <c r="K43" s="25">
        <f>[3]Data12!Z15</f>
        <v>0</v>
      </c>
      <c r="L43" s="25">
        <f>[3]Data12!AA15</f>
        <v>0</v>
      </c>
      <c r="M43" s="25">
        <f>[3]Data12!AB15</f>
        <v>0</v>
      </c>
      <c r="N43" s="25">
        <f>[3]Data12!AC15</f>
        <v>0</v>
      </c>
      <c r="O43" s="25">
        <f>[3]Data12!AD15</f>
        <v>0</v>
      </c>
      <c r="P43" s="25">
        <f>[3]Data12!AE15</f>
        <v>0</v>
      </c>
      <c r="Q43" s="35">
        <f t="shared" si="29"/>
        <v>0</v>
      </c>
      <c r="R43" s="35">
        <f t="shared" si="30"/>
        <v>0</v>
      </c>
      <c r="S43" s="35">
        <f t="shared" si="31"/>
        <v>0</v>
      </c>
      <c r="T43" s="35">
        <f t="shared" si="32"/>
        <v>0</v>
      </c>
      <c r="U43" s="35">
        <f t="shared" si="33"/>
        <v>0</v>
      </c>
      <c r="V43" s="35">
        <f t="shared" si="34"/>
        <v>0</v>
      </c>
      <c r="W43" s="35">
        <f t="shared" si="35"/>
        <v>0</v>
      </c>
      <c r="X43" s="35">
        <f t="shared" si="35"/>
        <v>0</v>
      </c>
    </row>
    <row r="44" spans="1:24" ht="15" x14ac:dyDescent="0.25">
      <c r="A44" s="3" t="s">
        <v>22</v>
      </c>
      <c r="B44" s="3" t="s">
        <v>35</v>
      </c>
      <c r="C44" s="3" t="s">
        <v>36</v>
      </c>
      <c r="D44" s="3" t="s">
        <v>72</v>
      </c>
      <c r="E44" s="3"/>
      <c r="F44" s="3"/>
      <c r="G44" s="3" t="s">
        <v>74</v>
      </c>
      <c r="H44" s="25">
        <f>[4]Data!W15</f>
        <v>0</v>
      </c>
      <c r="I44" s="25">
        <f>[4]Data!X15</f>
        <v>0</v>
      </c>
      <c r="J44" s="25">
        <f>[4]Data!Y15</f>
        <v>0</v>
      </c>
      <c r="K44" s="25">
        <f>[4]Data!Z15</f>
        <v>0</v>
      </c>
      <c r="L44" s="25">
        <f>[4]Data!AA15</f>
        <v>0</v>
      </c>
      <c r="M44" s="25">
        <f>[4]Data!AB15</f>
        <v>0</v>
      </c>
      <c r="N44" s="25">
        <f>[4]Data!AC15</f>
        <v>0</v>
      </c>
      <c r="O44" s="25">
        <f>[4]Data!AD15</f>
        <v>0</v>
      </c>
      <c r="P44" s="25">
        <f>[4]Data!AE15</f>
        <v>0</v>
      </c>
      <c r="Q44" s="35">
        <f t="shared" si="29"/>
        <v>0</v>
      </c>
      <c r="R44" s="35">
        <f t="shared" si="30"/>
        <v>0</v>
      </c>
      <c r="S44" s="35">
        <f t="shared" si="31"/>
        <v>0</v>
      </c>
      <c r="T44" s="35">
        <f t="shared" si="32"/>
        <v>0</v>
      </c>
      <c r="U44" s="35">
        <f t="shared" si="33"/>
        <v>0</v>
      </c>
      <c r="V44" s="35">
        <f t="shared" si="34"/>
        <v>0</v>
      </c>
      <c r="W44" s="35">
        <f t="shared" si="35"/>
        <v>0</v>
      </c>
      <c r="X44" s="35">
        <f t="shared" si="35"/>
        <v>0</v>
      </c>
    </row>
    <row r="45" spans="1:24" ht="15" x14ac:dyDescent="0.25">
      <c r="A45" s="3" t="s">
        <v>22</v>
      </c>
      <c r="B45" s="3" t="s">
        <v>79</v>
      </c>
      <c r="C45" s="3" t="s">
        <v>83</v>
      </c>
      <c r="D45" s="3" t="s">
        <v>72</v>
      </c>
      <c r="E45" s="3"/>
      <c r="F45" s="3"/>
      <c r="G45" s="3" t="s">
        <v>74</v>
      </c>
      <c r="H45" s="25">
        <f>[4]Data8!W15</f>
        <v>134.22499999999999</v>
      </c>
      <c r="I45" s="25">
        <f>[4]Data8!X15</f>
        <v>147.22499999999999</v>
      </c>
      <c r="J45" s="25">
        <f>[4]Data8!Y15</f>
        <v>147.22499999999999</v>
      </c>
      <c r="K45" s="25">
        <f>[4]Data8!Z15</f>
        <v>147.22499999999999</v>
      </c>
      <c r="L45" s="25">
        <f>[4]Data8!AA15</f>
        <v>157.72499999999999</v>
      </c>
      <c r="M45" s="25">
        <f>[4]Data8!AB15</f>
        <v>157.72499999999999</v>
      </c>
      <c r="N45" s="25">
        <f>[4]Data8!AC15</f>
        <v>157.72499999999999</v>
      </c>
      <c r="O45" s="25">
        <f>[4]Data8!AD15</f>
        <v>157.72499999999999</v>
      </c>
      <c r="P45" s="25">
        <f>[4]Data8!AE15</f>
        <v>157.72499999999999</v>
      </c>
      <c r="Q45" s="35">
        <f t="shared" si="29"/>
        <v>13</v>
      </c>
      <c r="R45" s="35">
        <f t="shared" si="30"/>
        <v>0</v>
      </c>
      <c r="S45" s="35">
        <f t="shared" si="31"/>
        <v>0</v>
      </c>
      <c r="T45" s="35">
        <f t="shared" si="32"/>
        <v>10.5</v>
      </c>
      <c r="U45" s="35">
        <f t="shared" si="33"/>
        <v>0</v>
      </c>
      <c r="V45" s="35">
        <f t="shared" si="34"/>
        <v>0</v>
      </c>
      <c r="W45" s="35">
        <f t="shared" si="35"/>
        <v>0</v>
      </c>
      <c r="X45" s="35">
        <f t="shared" si="35"/>
        <v>0</v>
      </c>
    </row>
    <row r="46" spans="1:24" s="7" customFormat="1" ht="15" x14ac:dyDescent="0.25">
      <c r="A46" s="3" t="s">
        <v>22</v>
      </c>
      <c r="B46" s="3" t="s">
        <v>78</v>
      </c>
      <c r="C46" s="3" t="s">
        <v>84</v>
      </c>
      <c r="D46" s="3" t="s">
        <v>72</v>
      </c>
      <c r="E46" s="3"/>
      <c r="F46" s="3"/>
      <c r="G46" s="3" t="s">
        <v>74</v>
      </c>
      <c r="H46" s="25">
        <f>[4]Data9!W15</f>
        <v>0</v>
      </c>
      <c r="I46" s="25">
        <f>[4]Data9!X15</f>
        <v>0</v>
      </c>
      <c r="J46" s="25">
        <f>[4]Data9!Y15</f>
        <v>0</v>
      </c>
      <c r="K46" s="25">
        <f>[4]Data9!Z15</f>
        <v>0</v>
      </c>
      <c r="L46" s="25">
        <f>[4]Data9!AA15</f>
        <v>0</v>
      </c>
      <c r="M46" s="25">
        <f>[4]Data9!AB15</f>
        <v>0</v>
      </c>
      <c r="N46" s="25">
        <f>[4]Data9!AC15</f>
        <v>0</v>
      </c>
      <c r="O46" s="25">
        <f>[4]Data9!AD15</f>
        <v>0</v>
      </c>
      <c r="P46" s="25">
        <f>[4]Data9!AE15</f>
        <v>0</v>
      </c>
      <c r="Q46" s="35">
        <f t="shared" si="29"/>
        <v>0</v>
      </c>
      <c r="R46" s="35">
        <f t="shared" si="30"/>
        <v>0</v>
      </c>
      <c r="S46" s="35">
        <f t="shared" si="31"/>
        <v>0</v>
      </c>
      <c r="T46" s="35">
        <f t="shared" si="32"/>
        <v>0</v>
      </c>
      <c r="U46" s="35">
        <f t="shared" si="33"/>
        <v>0</v>
      </c>
      <c r="V46" s="35">
        <f t="shared" si="34"/>
        <v>0</v>
      </c>
      <c r="W46" s="35">
        <f t="shared" si="35"/>
        <v>0</v>
      </c>
      <c r="X46" s="35">
        <f t="shared" si="35"/>
        <v>0</v>
      </c>
    </row>
    <row r="47" spans="1:24" ht="15" x14ac:dyDescent="0.25">
      <c r="A47" s="3" t="s">
        <v>22</v>
      </c>
      <c r="B47" s="1" t="s">
        <v>37</v>
      </c>
      <c r="C47" s="1" t="s">
        <v>38</v>
      </c>
      <c r="D47" s="12" t="s">
        <v>134</v>
      </c>
      <c r="E47" s="23" t="s">
        <v>133</v>
      </c>
      <c r="F47" s="1"/>
      <c r="G47" s="1" t="s">
        <v>75</v>
      </c>
      <c r="H47" s="32">
        <f>'[5]ENTSO-E'!$I$344</f>
        <v>1390</v>
      </c>
      <c r="I47" s="32">
        <f>'[5]ENTSO-E'!$I$368</f>
        <v>950</v>
      </c>
      <c r="J47" s="32">
        <f>'[5]ENTSO-E'!$I$392</f>
        <v>1390</v>
      </c>
      <c r="K47" s="32">
        <f>'[5]ENTSO-E'!$I$413</f>
        <v>1390</v>
      </c>
      <c r="L47" s="39">
        <f>[2]CY!B12+[2]CY!B13+[2]CY!B14</f>
        <v>1478</v>
      </c>
      <c r="M47" s="29">
        <f>(L47+N47)/2</f>
        <v>1478</v>
      </c>
      <c r="N47" s="39">
        <f>[2]CY!D12+[2]CY!D13+[2]CY!D14</f>
        <v>1478</v>
      </c>
      <c r="O47" s="39">
        <f>[2]CY!E12+[2]CY!E13+[2]CY!E14</f>
        <v>1478</v>
      </c>
      <c r="P47" s="39">
        <f>[2]CY!F12+[2]CY!F13+[2]CY!F14</f>
        <v>1478</v>
      </c>
      <c r="Q47" s="35">
        <f t="shared" si="29"/>
        <v>0</v>
      </c>
      <c r="R47" s="35">
        <f t="shared" si="30"/>
        <v>440</v>
      </c>
      <c r="S47" s="35">
        <f t="shared" si="31"/>
        <v>0</v>
      </c>
      <c r="T47" s="35">
        <f t="shared" si="32"/>
        <v>88</v>
      </c>
      <c r="U47" s="35">
        <f t="shared" si="33"/>
        <v>0</v>
      </c>
      <c r="V47" s="35">
        <f t="shared" si="34"/>
        <v>0</v>
      </c>
      <c r="W47" s="35">
        <f t="shared" si="35"/>
        <v>0</v>
      </c>
      <c r="X47" s="35">
        <f t="shared" si="35"/>
        <v>0</v>
      </c>
    </row>
    <row r="48" spans="1:24" ht="15" x14ac:dyDescent="0.25">
      <c r="A48" s="3" t="s">
        <v>22</v>
      </c>
      <c r="B48" s="3" t="s">
        <v>39</v>
      </c>
      <c r="C48" s="3" t="s">
        <v>40</v>
      </c>
      <c r="D48" s="3" t="s">
        <v>72</v>
      </c>
      <c r="E48" s="3"/>
      <c r="F48" s="3"/>
      <c r="G48" s="3" t="s">
        <v>74</v>
      </c>
      <c r="H48" s="25">
        <f>[4]Data18!W15+[4]Data19!W15+[4]Data20!W15+[4]Data21!W15+[4]Data22!W15+[4]Data23!W15</f>
        <v>9</v>
      </c>
      <c r="I48" s="25">
        <f>[4]Data18!X15+[4]Data19!X15+[4]Data20!X15+[4]Data21!X15+[4]Data22!X15+[4]Data23!X15</f>
        <v>9</v>
      </c>
      <c r="J48" s="25">
        <f>[4]Data18!Y15+[4]Data19!Y15+[4]Data20!Y15+[4]Data21!Y15+[4]Data22!Y15+[4]Data23!Y15</f>
        <v>10</v>
      </c>
      <c r="K48" s="25">
        <f>[4]Data18!Z15+[4]Data19!Z15+[4]Data20!Z15+[4]Data21!Z15+[4]Data22!Z15+[4]Data23!Z15</f>
        <v>10</v>
      </c>
      <c r="L48" s="25">
        <f>[4]Data18!AA15+[4]Data19!AA15+[4]Data20!AA15+[4]Data21!AA15+[4]Data22!AA15+[4]Data23!AA15</f>
        <v>10</v>
      </c>
      <c r="M48" s="25">
        <f>[4]Data18!AB15+[4]Data19!AB15+[4]Data20!AB15+[4]Data21!AB15+[4]Data22!AB15+[4]Data23!AB15</f>
        <v>10</v>
      </c>
      <c r="N48" s="25">
        <f>[4]Data18!AC15+[4]Data19!AC15+[4]Data20!AC15+[4]Data21!AC15+[4]Data22!AC15+[4]Data23!AC15</f>
        <v>9.75</v>
      </c>
      <c r="O48" s="25">
        <f>[4]Data18!AD15+[4]Data19!AD15+[4]Data20!AD15+[4]Data21!AD15+[4]Data22!AD15+[4]Data23!AD15</f>
        <v>12.718</v>
      </c>
      <c r="P48" s="25">
        <f>[4]Data18!AE15+[4]Data19!AE15+[4]Data20!AE15+[4]Data21!AE15+[4]Data22!AE15+[4]Data23!AE15</f>
        <v>12.718</v>
      </c>
      <c r="Q48" s="35">
        <f t="shared" si="29"/>
        <v>0</v>
      </c>
      <c r="R48" s="35">
        <f t="shared" si="30"/>
        <v>1</v>
      </c>
      <c r="S48" s="35">
        <f t="shared" si="31"/>
        <v>0</v>
      </c>
      <c r="T48" s="35">
        <f t="shared" si="32"/>
        <v>0</v>
      </c>
      <c r="U48" s="35">
        <f t="shared" si="33"/>
        <v>0</v>
      </c>
      <c r="V48" s="35">
        <f t="shared" si="34"/>
        <v>0</v>
      </c>
      <c r="W48" s="35">
        <f t="shared" si="35"/>
        <v>2.968</v>
      </c>
      <c r="X48" s="35">
        <f t="shared" si="35"/>
        <v>0</v>
      </c>
    </row>
    <row r="49" spans="1:24" ht="15" x14ac:dyDescent="0.25">
      <c r="A49" s="3" t="s">
        <v>22</v>
      </c>
      <c r="B49" s="3" t="s">
        <v>80</v>
      </c>
      <c r="C49" s="3" t="s">
        <v>85</v>
      </c>
      <c r="D49" s="3" t="s">
        <v>72</v>
      </c>
      <c r="E49" s="10" t="s">
        <v>98</v>
      </c>
      <c r="F49" s="3"/>
      <c r="G49" s="3" t="s">
        <v>74</v>
      </c>
      <c r="H49" s="29">
        <f>[4]Data12!W15*76764/(76764+764+59551)</f>
        <v>5.5999824918477668</v>
      </c>
      <c r="I49" s="29">
        <f>[4]Data12!X15*76764/(76764+764+59551)</f>
        <v>9.5199702361412033</v>
      </c>
      <c r="J49" s="29">
        <f>[4]Data12!Y15*76764/(76764+764+59551)</f>
        <v>19.599938721467183</v>
      </c>
      <c r="K49" s="29">
        <f>[4]Data12!Z15*76764/(76764+764+59551)</f>
        <v>35.839887947825709</v>
      </c>
      <c r="L49" s="29">
        <f>[4]Data12!AA15*76764/(76764+764+59551)</f>
        <v>42.559866938043029</v>
      </c>
      <c r="M49" s="29">
        <f>[4]Data12!AB15*76764/(76764+764+59551)</f>
        <v>47.039852931521239</v>
      </c>
      <c r="N49" s="29">
        <f>[4]Data12!AC15*76764/(76764+764+59551)</f>
        <v>61.625567329787941</v>
      </c>
      <c r="O49" s="29">
        <f>[4]Data12!AD15*76764/(76764+764+59551)</f>
        <v>66.348032565163152</v>
      </c>
      <c r="P49" s="29">
        <f>[4]Data12!AE15*76764/(76764+764+59551)</f>
        <v>84.705895169938501</v>
      </c>
      <c r="Q49" s="35">
        <f t="shared" si="29"/>
        <v>3.9199877442934365</v>
      </c>
      <c r="R49" s="35">
        <f t="shared" si="30"/>
        <v>10.079968485325979</v>
      </c>
      <c r="S49" s="35">
        <f t="shared" si="31"/>
        <v>16.239949226358526</v>
      </c>
      <c r="T49" s="35">
        <f t="shared" si="32"/>
        <v>6.7199789902173208</v>
      </c>
      <c r="U49" s="35">
        <f t="shared" si="33"/>
        <v>4.4799859934782091</v>
      </c>
      <c r="V49" s="35">
        <f t="shared" si="34"/>
        <v>14.585714398266703</v>
      </c>
      <c r="W49" s="35">
        <f t="shared" si="35"/>
        <v>4.7224652353752106</v>
      </c>
      <c r="X49" s="35">
        <f t="shared" si="35"/>
        <v>18.357862604775349</v>
      </c>
    </row>
    <row r="50" spans="1:24" s="7" customFormat="1" ht="15" x14ac:dyDescent="0.25">
      <c r="A50" s="3" t="s">
        <v>22</v>
      </c>
      <c r="B50" s="3" t="s">
        <v>81</v>
      </c>
      <c r="C50" s="3" t="s">
        <v>86</v>
      </c>
      <c r="D50" s="3" t="s">
        <v>72</v>
      </c>
      <c r="E50" s="10" t="s">
        <v>98</v>
      </c>
      <c r="F50" s="3"/>
      <c r="G50" s="3" t="s">
        <v>74</v>
      </c>
      <c r="H50" s="29">
        <f>[4]Data12!W15*(764+59551)/(76764+764+59551)</f>
        <v>4.4000175081522332</v>
      </c>
      <c r="I50" s="29">
        <f>[4]Data12!X15*(764+59551)/(76764+764+59551)</f>
        <v>7.4800297638587967</v>
      </c>
      <c r="J50" s="29">
        <f>[4]Data12!Y15*(764+59551)/(76764+764+59551)</f>
        <v>15.400061278532817</v>
      </c>
      <c r="K50" s="29">
        <f>[4]Data12!Z15*(764+59551)/(76764+764+59551)</f>
        <v>28.160112052174295</v>
      </c>
      <c r="L50" s="29">
        <f>[4]Data12!AA15*(764+59551)/(76764+764+59551)</f>
        <v>33.440133061956971</v>
      </c>
      <c r="M50" s="29">
        <f>[4]Data12!AB15*(764+59551)/(76764+764+59551)</f>
        <v>36.960147068478761</v>
      </c>
      <c r="N50" s="29">
        <f>[4]Data12!AC15*(764+59551)/(76764+764+59551)</f>
        <v>48.420432670212072</v>
      </c>
      <c r="O50" s="29">
        <f>[4]Data12!AD15*(764+59551)/(76764+764+59551)</f>
        <v>52.130967434836847</v>
      </c>
      <c r="P50" s="29">
        <f>[4]Data12!AE15*(764+59551)/(76764+764+59551)</f>
        <v>66.555104830061495</v>
      </c>
      <c r="Q50" s="35">
        <f t="shared" si="29"/>
        <v>3.0800122557065635</v>
      </c>
      <c r="R50" s="35">
        <f t="shared" si="30"/>
        <v>7.9200315146740206</v>
      </c>
      <c r="S50" s="35">
        <f t="shared" si="31"/>
        <v>12.760050773641478</v>
      </c>
      <c r="T50" s="35">
        <f t="shared" si="32"/>
        <v>5.2800210097826756</v>
      </c>
      <c r="U50" s="35">
        <f t="shared" si="33"/>
        <v>3.5200140065217909</v>
      </c>
      <c r="V50" s="35">
        <f t="shared" si="34"/>
        <v>11.460285601733311</v>
      </c>
      <c r="W50" s="35">
        <f t="shared" si="35"/>
        <v>3.7105347646247751</v>
      </c>
      <c r="X50" s="35">
        <f t="shared" si="35"/>
        <v>14.424137395224648</v>
      </c>
    </row>
    <row r="51" spans="1:24" ht="15" x14ac:dyDescent="0.25">
      <c r="A51" s="3" t="s">
        <v>22</v>
      </c>
      <c r="B51" s="3" t="s">
        <v>41</v>
      </c>
      <c r="C51" s="3" t="s">
        <v>42</v>
      </c>
      <c r="D51" s="3" t="s">
        <v>72</v>
      </c>
      <c r="E51" s="3"/>
      <c r="F51" s="3"/>
      <c r="G51" s="3" t="s">
        <v>74</v>
      </c>
      <c r="H51" s="25">
        <f>[4]Data11!W15</f>
        <v>0</v>
      </c>
      <c r="I51" s="25">
        <f>[4]Data11!X15</f>
        <v>0</v>
      </c>
      <c r="J51" s="25">
        <f>[4]Data11!Y15</f>
        <v>0</v>
      </c>
      <c r="K51" s="25">
        <f>[4]Data11!Z15</f>
        <v>0</v>
      </c>
      <c r="L51" s="25">
        <f>[4]Data11!AA15</f>
        <v>0</v>
      </c>
      <c r="M51" s="25">
        <f>[4]Data11!AB15</f>
        <v>0</v>
      </c>
      <c r="N51" s="25">
        <f>[4]Data11!AC15</f>
        <v>0</v>
      </c>
      <c r="O51" s="25">
        <f>[4]Data11!AD15</f>
        <v>0</v>
      </c>
      <c r="P51" s="25">
        <f>[4]Data11!AE15</f>
        <v>0</v>
      </c>
      <c r="Q51" s="35">
        <f t="shared" si="29"/>
        <v>0</v>
      </c>
      <c r="R51" s="35">
        <f t="shared" si="30"/>
        <v>0</v>
      </c>
      <c r="S51" s="35">
        <f t="shared" si="31"/>
        <v>0</v>
      </c>
      <c r="T51" s="35">
        <f t="shared" si="32"/>
        <v>0</v>
      </c>
      <c r="U51" s="35">
        <f t="shared" si="33"/>
        <v>0</v>
      </c>
      <c r="V51" s="35">
        <f t="shared" si="34"/>
        <v>0</v>
      </c>
      <c r="W51" s="35">
        <f t="shared" si="35"/>
        <v>0</v>
      </c>
      <c r="X51" s="35">
        <f t="shared" si="35"/>
        <v>0</v>
      </c>
    </row>
    <row r="52" spans="1:24" ht="15" x14ac:dyDescent="0.25">
      <c r="A52" s="3" t="s">
        <v>22</v>
      </c>
      <c r="B52" s="3" t="s">
        <v>43</v>
      </c>
      <c r="C52" s="3" t="s">
        <v>44</v>
      </c>
      <c r="D52" s="3" t="s">
        <v>72</v>
      </c>
      <c r="E52" s="3"/>
      <c r="F52" s="3"/>
      <c r="G52" s="3" t="s">
        <v>74</v>
      </c>
      <c r="H52" s="25">
        <f>[4]Data17!W15</f>
        <v>0</v>
      </c>
      <c r="I52" s="25">
        <f>[4]Data17!X15</f>
        <v>0</v>
      </c>
      <c r="J52" s="25">
        <f>[4]Data17!Y15</f>
        <v>0</v>
      </c>
      <c r="K52" s="25">
        <f>[4]Data17!Z15</f>
        <v>0</v>
      </c>
      <c r="L52" s="25">
        <f>[4]Data17!AA15</f>
        <v>0</v>
      </c>
      <c r="M52" s="25">
        <f>[4]Data17!AB15</f>
        <v>0</v>
      </c>
      <c r="N52" s="25">
        <f>[4]Data17!AC15</f>
        <v>0</v>
      </c>
      <c r="O52" s="25">
        <f>[4]Data17!AD15</f>
        <v>0</v>
      </c>
      <c r="P52" s="25">
        <f>[4]Data17!AE15</f>
        <v>0</v>
      </c>
      <c r="Q52" s="35">
        <f t="shared" si="29"/>
        <v>0</v>
      </c>
      <c r="R52" s="35">
        <f t="shared" si="30"/>
        <v>0</v>
      </c>
      <c r="S52" s="35">
        <f t="shared" si="31"/>
        <v>0</v>
      </c>
      <c r="T52" s="35">
        <f t="shared" si="32"/>
        <v>0</v>
      </c>
      <c r="U52" s="35">
        <f t="shared" si="33"/>
        <v>0</v>
      </c>
      <c r="V52" s="35">
        <f t="shared" si="34"/>
        <v>0</v>
      </c>
      <c r="W52" s="35">
        <f t="shared" si="35"/>
        <v>0</v>
      </c>
      <c r="X52" s="35">
        <f t="shared" si="35"/>
        <v>0</v>
      </c>
    </row>
    <row r="53" spans="1:24" ht="15" x14ac:dyDescent="0.25">
      <c r="A53" s="3" t="s">
        <v>22</v>
      </c>
      <c r="B53" s="3" t="s">
        <v>45</v>
      </c>
      <c r="C53" s="3" t="s">
        <v>46</v>
      </c>
      <c r="D53" s="3" t="s">
        <v>72</v>
      </c>
      <c r="E53" s="3"/>
      <c r="F53" s="3"/>
      <c r="G53" s="3" t="s">
        <v>74</v>
      </c>
      <c r="H53" s="25">
        <f>[4]Data6!W15</f>
        <v>0</v>
      </c>
      <c r="I53" s="25">
        <f>[4]Data6!X15</f>
        <v>0</v>
      </c>
      <c r="J53" s="25">
        <f>[4]Data6!Y15</f>
        <v>0</v>
      </c>
      <c r="K53" s="25">
        <f>[4]Data6!Z15</f>
        <v>0</v>
      </c>
      <c r="L53" s="25">
        <f>[4]Data6!AA15</f>
        <v>0</v>
      </c>
      <c r="M53" s="25">
        <f>[4]Data6!AB15</f>
        <v>0</v>
      </c>
      <c r="N53" s="25">
        <f>[4]Data6!AC15</f>
        <v>0</v>
      </c>
      <c r="O53" s="25">
        <f>[4]Data6!AD15</f>
        <v>0</v>
      </c>
      <c r="P53" s="25">
        <f>[4]Data6!AE15</f>
        <v>0</v>
      </c>
      <c r="Q53" s="35">
        <f t="shared" si="29"/>
        <v>0</v>
      </c>
      <c r="R53" s="35">
        <f t="shared" si="30"/>
        <v>0</v>
      </c>
      <c r="S53" s="35">
        <f t="shared" si="31"/>
        <v>0</v>
      </c>
      <c r="T53" s="35">
        <f t="shared" si="32"/>
        <v>0</v>
      </c>
      <c r="U53" s="35">
        <f t="shared" si="33"/>
        <v>0</v>
      </c>
      <c r="V53" s="35">
        <f t="shared" si="34"/>
        <v>0</v>
      </c>
      <c r="W53" s="35">
        <f t="shared" si="35"/>
        <v>0</v>
      </c>
      <c r="X53" s="35">
        <f t="shared" si="35"/>
        <v>0</v>
      </c>
    </row>
    <row r="54" spans="1:24" ht="15" x14ac:dyDescent="0.25">
      <c r="A54" s="3" t="s">
        <v>21</v>
      </c>
      <c r="B54" s="3" t="s">
        <v>29</v>
      </c>
      <c r="C54" s="3" t="s">
        <v>30</v>
      </c>
      <c r="D54" s="12" t="s">
        <v>134</v>
      </c>
      <c r="E54" s="9" t="s">
        <v>132</v>
      </c>
      <c r="F54" s="23" t="s">
        <v>133</v>
      </c>
      <c r="G54" s="1" t="s">
        <v>75</v>
      </c>
      <c r="H54" s="32">
        <f>'[1]ENTSO-E'!$I$448+'[1]ENTSO-E'!$I$450</f>
        <v>8700</v>
      </c>
      <c r="I54" s="32">
        <f>'[1]ENTSO-E'!$I$472+'[1]ENTSO-E'!$I$474</f>
        <v>9300</v>
      </c>
      <c r="J54" s="32">
        <f>'[1]ENTSO-E'!$I$496+'[1]ENTSO-E'!$I$498</f>
        <v>9300</v>
      </c>
      <c r="K54" s="38">
        <f>'[1]ENTSO-E'!$I$6604+'[1]ENTSO-E'!$I$6824</f>
        <v>9680</v>
      </c>
      <c r="L54" s="39">
        <f>[2]CZ!B8+[2]CZ!B11</f>
        <v>9400</v>
      </c>
      <c r="M54" s="39">
        <f>[2]CZ!C8+[2]CZ!C11</f>
        <v>9534</v>
      </c>
      <c r="N54" s="39">
        <f>[2]CZ!D8+[2]CZ!D11</f>
        <v>9129</v>
      </c>
      <c r="O54" s="39">
        <f>[2]CZ!E8+[2]CZ!E11</f>
        <v>9742</v>
      </c>
      <c r="P54" s="39">
        <f>[2]CZ!F8+[2]CZ!F11</f>
        <v>9650</v>
      </c>
      <c r="Q54" s="35">
        <f t="shared" si="29"/>
        <v>600</v>
      </c>
      <c r="R54" s="35">
        <f t="shared" si="30"/>
        <v>0</v>
      </c>
      <c r="S54" s="35">
        <f t="shared" si="31"/>
        <v>380</v>
      </c>
      <c r="T54" s="35">
        <f t="shared" si="32"/>
        <v>0</v>
      </c>
      <c r="U54" s="35">
        <f t="shared" si="33"/>
        <v>134</v>
      </c>
      <c r="V54" s="35">
        <f t="shared" si="34"/>
        <v>0</v>
      </c>
      <c r="W54" s="35">
        <f t="shared" si="35"/>
        <v>613</v>
      </c>
      <c r="X54" s="35">
        <f t="shared" si="35"/>
        <v>0</v>
      </c>
    </row>
    <row r="55" spans="1:24" ht="15" x14ac:dyDescent="0.25">
      <c r="A55" s="3" t="s">
        <v>21</v>
      </c>
      <c r="B55" s="3" t="s">
        <v>31</v>
      </c>
      <c r="C55" s="3" t="s">
        <v>32</v>
      </c>
      <c r="D55" s="12" t="s">
        <v>134</v>
      </c>
      <c r="E55" s="9" t="s">
        <v>132</v>
      </c>
      <c r="F55" s="23" t="s">
        <v>133</v>
      </c>
      <c r="G55" s="1" t="s">
        <v>75</v>
      </c>
      <c r="H55" s="32">
        <f>'[1]ENTSO-E'!$I$452</f>
        <v>600</v>
      </c>
      <c r="I55" s="32">
        <f>'[1]ENTSO-E'!$I$476</f>
        <v>600</v>
      </c>
      <c r="J55" s="32">
        <f>'[1]ENTSO-E'!$I$500</f>
        <v>600</v>
      </c>
      <c r="K55" s="38">
        <f>'[1]ENTSO-E'!$I$7154</f>
        <v>1570</v>
      </c>
      <c r="L55" s="39">
        <f>[2]CZ!B9+[2]CZ!B10</f>
        <v>2100</v>
      </c>
      <c r="M55" s="39">
        <f>[2]CZ!C9+[2]CZ!C10</f>
        <v>1606</v>
      </c>
      <c r="N55" s="39">
        <f>[2]CZ!D9+[2]CZ!D10</f>
        <v>1606</v>
      </c>
      <c r="O55" s="39">
        <f>[2]CZ!E9+[2]CZ!E10</f>
        <v>1606</v>
      </c>
      <c r="P55" s="39">
        <f>[2]CZ!F9+[2]CZ!F10</f>
        <v>1606</v>
      </c>
      <c r="Q55" s="35">
        <f t="shared" si="29"/>
        <v>0</v>
      </c>
      <c r="R55" s="35">
        <f t="shared" si="30"/>
        <v>0</v>
      </c>
      <c r="S55" s="35">
        <f t="shared" si="31"/>
        <v>970</v>
      </c>
      <c r="T55" s="35">
        <f t="shared" si="32"/>
        <v>530</v>
      </c>
      <c r="U55" s="35">
        <f t="shared" si="33"/>
        <v>0</v>
      </c>
      <c r="V55" s="35">
        <f t="shared" si="34"/>
        <v>0</v>
      </c>
      <c r="W55" s="35">
        <f t="shared" si="35"/>
        <v>0</v>
      </c>
      <c r="X55" s="35">
        <f t="shared" si="35"/>
        <v>0</v>
      </c>
    </row>
    <row r="56" spans="1:24" ht="15" x14ac:dyDescent="0.25">
      <c r="A56" s="3" t="s">
        <v>21</v>
      </c>
      <c r="B56" s="3" t="s">
        <v>33</v>
      </c>
      <c r="C56" s="3" t="s">
        <v>34</v>
      </c>
      <c r="D56" s="3" t="s">
        <v>71</v>
      </c>
      <c r="E56" s="3"/>
      <c r="F56" s="3"/>
      <c r="G56" s="3" t="s">
        <v>76</v>
      </c>
      <c r="H56" s="25">
        <f>[3]Data12!W16</f>
        <v>3970</v>
      </c>
      <c r="I56" s="25">
        <f>[3]Data12!X16</f>
        <v>4040</v>
      </c>
      <c r="J56" s="25">
        <f>[3]Data12!Y16</f>
        <v>4290</v>
      </c>
      <c r="K56" s="25">
        <f>[3]Data12!Z16</f>
        <v>4290</v>
      </c>
      <c r="L56" s="25">
        <f>[3]Data12!AA16</f>
        <v>4290</v>
      </c>
      <c r="M56" s="25">
        <f>[3]Data12!AB16</f>
        <v>4290</v>
      </c>
      <c r="N56" s="25">
        <f>[3]Data12!AC16</f>
        <v>4290</v>
      </c>
      <c r="O56" s="25">
        <f>[3]Data12!AD16</f>
        <v>4290</v>
      </c>
      <c r="P56" s="25">
        <f>[3]Data12!AE16</f>
        <v>4290</v>
      </c>
      <c r="Q56" s="35">
        <f t="shared" si="29"/>
        <v>70</v>
      </c>
      <c r="R56" s="35">
        <f t="shared" si="30"/>
        <v>250</v>
      </c>
      <c r="S56" s="35">
        <f t="shared" si="31"/>
        <v>0</v>
      </c>
      <c r="T56" s="35">
        <f t="shared" si="32"/>
        <v>0</v>
      </c>
      <c r="U56" s="35">
        <f t="shared" si="33"/>
        <v>0</v>
      </c>
      <c r="V56" s="35">
        <f t="shared" si="34"/>
        <v>0</v>
      </c>
      <c r="W56" s="35">
        <f t="shared" si="35"/>
        <v>0</v>
      </c>
      <c r="X56" s="35">
        <f t="shared" si="35"/>
        <v>0</v>
      </c>
    </row>
    <row r="57" spans="1:24" ht="15" x14ac:dyDescent="0.25">
      <c r="A57" s="3" t="s">
        <v>21</v>
      </c>
      <c r="B57" s="3" t="s">
        <v>35</v>
      </c>
      <c r="C57" s="3" t="s">
        <v>36</v>
      </c>
      <c r="D57" s="3" t="s">
        <v>72</v>
      </c>
      <c r="E57" s="3"/>
      <c r="F57" s="3"/>
      <c r="G57" s="3" t="s">
        <v>74</v>
      </c>
      <c r="H57" s="25">
        <f>[4]Data!W16</f>
        <v>2197</v>
      </c>
      <c r="I57" s="25">
        <f>[4]Data!X16</f>
        <v>2212</v>
      </c>
      <c r="J57" s="25">
        <f>[4]Data!Y16</f>
        <v>2252</v>
      </c>
      <c r="K57" s="25">
        <f>[4]Data!Z16</f>
        <v>2252</v>
      </c>
      <c r="L57" s="25">
        <f>[4]Data!AA16</f>
        <v>2260</v>
      </c>
      <c r="M57" s="25">
        <f>[4]Data!AB16</f>
        <v>2262</v>
      </c>
      <c r="N57" s="25">
        <f>[4]Data!AC16</f>
        <v>2264.6999999999998</v>
      </c>
      <c r="O57" s="25">
        <f>[4]Data!AD16</f>
        <v>2264.0189999999998</v>
      </c>
      <c r="P57" s="25">
        <f>[4]Data!AE16</f>
        <v>2265.21</v>
      </c>
      <c r="Q57" s="35">
        <f t="shared" ref="Q57:Q76" si="36">MAX((I57-H57),0)</f>
        <v>15</v>
      </c>
      <c r="R57" s="35">
        <f t="shared" ref="R57:R76" si="37">MAX((J57-I57),0)</f>
        <v>40</v>
      </c>
      <c r="S57" s="35">
        <f t="shared" ref="S57:S76" si="38">MAX((K57-J57),0)</f>
        <v>0</v>
      </c>
      <c r="T57" s="35">
        <f t="shared" ref="T57:T76" si="39">MAX((L57-K57),0)</f>
        <v>8</v>
      </c>
      <c r="U57" s="35">
        <f t="shared" ref="U57:U76" si="40">MAX((M57-L57),0)</f>
        <v>2</v>
      </c>
      <c r="V57" s="35">
        <f t="shared" ref="V57:V76" si="41">MAX((N57-M57),0)</f>
        <v>2.6999999999998181</v>
      </c>
      <c r="W57" s="35">
        <f t="shared" ref="W57:X76" si="42">MAX((O57-N57),0)</f>
        <v>0</v>
      </c>
      <c r="X57" s="35">
        <f t="shared" si="42"/>
        <v>1.1910000000002583</v>
      </c>
    </row>
    <row r="58" spans="1:24" ht="15" x14ac:dyDescent="0.25">
      <c r="A58" s="3" t="s">
        <v>21</v>
      </c>
      <c r="B58" s="3" t="s">
        <v>79</v>
      </c>
      <c r="C58" s="3" t="s">
        <v>83</v>
      </c>
      <c r="D58" s="3" t="s">
        <v>72</v>
      </c>
      <c r="E58" s="3"/>
      <c r="F58" s="3"/>
      <c r="G58" s="3" t="s">
        <v>74</v>
      </c>
      <c r="H58" s="25">
        <f>[4]Data8!W16</f>
        <v>213</v>
      </c>
      <c r="I58" s="25">
        <f>[4]Data8!X16</f>
        <v>258</v>
      </c>
      <c r="J58" s="25">
        <f>[4]Data8!Y16</f>
        <v>262</v>
      </c>
      <c r="K58" s="25">
        <f>[4]Data8!Z16</f>
        <v>278</v>
      </c>
      <c r="L58" s="25">
        <f>[4]Data8!AA16</f>
        <v>281</v>
      </c>
      <c r="M58" s="25">
        <f>[4]Data8!AB16</f>
        <v>282</v>
      </c>
      <c r="N58" s="25">
        <f>[4]Data8!AC16</f>
        <v>308.20499999999998</v>
      </c>
      <c r="O58" s="25">
        <f>[4]Data8!AD16</f>
        <v>316.2</v>
      </c>
      <c r="P58" s="25">
        <f>[4]Data8!AE16</f>
        <v>339.41399999999999</v>
      </c>
      <c r="Q58" s="35">
        <f t="shared" si="36"/>
        <v>45</v>
      </c>
      <c r="R58" s="35">
        <f t="shared" si="37"/>
        <v>4</v>
      </c>
      <c r="S58" s="35">
        <f t="shared" si="38"/>
        <v>16</v>
      </c>
      <c r="T58" s="35">
        <f t="shared" si="39"/>
        <v>3</v>
      </c>
      <c r="U58" s="35">
        <f t="shared" si="40"/>
        <v>1</v>
      </c>
      <c r="V58" s="35">
        <f t="shared" si="41"/>
        <v>26.204999999999984</v>
      </c>
      <c r="W58" s="35">
        <f t="shared" si="42"/>
        <v>7.9950000000000045</v>
      </c>
      <c r="X58" s="35">
        <f t="shared" si="42"/>
        <v>23.213999999999999</v>
      </c>
    </row>
    <row r="59" spans="1:24" s="7" customFormat="1" ht="15" x14ac:dyDescent="0.25">
      <c r="A59" s="3" t="s">
        <v>21</v>
      </c>
      <c r="B59" s="3" t="s">
        <v>78</v>
      </c>
      <c r="C59" s="3" t="s">
        <v>84</v>
      </c>
      <c r="D59" s="3" t="s">
        <v>72</v>
      </c>
      <c r="E59" s="3"/>
      <c r="F59" s="3"/>
      <c r="G59" s="3" t="s">
        <v>74</v>
      </c>
      <c r="H59" s="25">
        <f>[4]Data9!W16</f>
        <v>0</v>
      </c>
      <c r="I59" s="25">
        <f>[4]Data9!X16</f>
        <v>0</v>
      </c>
      <c r="J59" s="25">
        <f>[4]Data9!Y16</f>
        <v>0</v>
      </c>
      <c r="K59" s="25">
        <f>[4]Data9!Z16</f>
        <v>0</v>
      </c>
      <c r="L59" s="25">
        <f>[4]Data9!AA16</f>
        <v>0</v>
      </c>
      <c r="M59" s="25">
        <f>[4]Data9!AB16</f>
        <v>0</v>
      </c>
      <c r="N59" s="25">
        <f>[4]Data9!AC16</f>
        <v>0</v>
      </c>
      <c r="O59" s="25">
        <f>[4]Data9!AD16</f>
        <v>0</v>
      </c>
      <c r="P59" s="25">
        <f>[4]Data9!AE16</f>
        <v>0</v>
      </c>
      <c r="Q59" s="35">
        <f t="shared" si="36"/>
        <v>0</v>
      </c>
      <c r="R59" s="35">
        <f t="shared" si="37"/>
        <v>0</v>
      </c>
      <c r="S59" s="35">
        <f t="shared" si="38"/>
        <v>0</v>
      </c>
      <c r="T59" s="35">
        <f t="shared" si="39"/>
        <v>0</v>
      </c>
      <c r="U59" s="35">
        <f t="shared" si="40"/>
        <v>0</v>
      </c>
      <c r="V59" s="35">
        <f t="shared" si="41"/>
        <v>0</v>
      </c>
      <c r="W59" s="35">
        <f t="shared" si="42"/>
        <v>0</v>
      </c>
      <c r="X59" s="35">
        <f t="shared" si="42"/>
        <v>0</v>
      </c>
    </row>
    <row r="60" spans="1:24" ht="15" x14ac:dyDescent="0.25">
      <c r="A60" s="3" t="s">
        <v>21</v>
      </c>
      <c r="B60" s="1" t="s">
        <v>37</v>
      </c>
      <c r="C60" s="1" t="s">
        <v>38</v>
      </c>
      <c r="D60" s="12" t="s">
        <v>134</v>
      </c>
      <c r="E60" s="9" t="s">
        <v>132</v>
      </c>
      <c r="F60" s="23" t="s">
        <v>133</v>
      </c>
      <c r="G60" s="1" t="s">
        <v>75</v>
      </c>
      <c r="H60" s="32">
        <f>'[1]ENTSO-E'!$I$455</f>
        <v>0</v>
      </c>
      <c r="I60" s="32">
        <f>'[1]ENTSO-E'!$I$479</f>
        <v>0</v>
      </c>
      <c r="J60" s="32">
        <f>'[1]ENTSO-E'!$I$503</f>
        <v>0</v>
      </c>
      <c r="K60" s="38">
        <f>'[1]ENTSO-E'!$I$7594</f>
        <v>0</v>
      </c>
      <c r="L60" s="39">
        <f>[2]CZ!B12+[2]CZ!B13+[2]CZ!B14</f>
        <v>0</v>
      </c>
      <c r="M60" s="39">
        <f>[2]CZ!C12+[2]CZ!C13+[2]CZ!C14</f>
        <v>0</v>
      </c>
      <c r="N60" s="39">
        <f>[2]CZ!D12+[2]CZ!D13+[2]CZ!D14</f>
        <v>0</v>
      </c>
      <c r="O60" s="39">
        <f>[2]CZ!E12+[2]CZ!E13+[2]CZ!E14</f>
        <v>0</v>
      </c>
      <c r="P60" s="39">
        <f>[2]CZ!F12+[2]CZ!F13+[2]CZ!F14</f>
        <v>0</v>
      </c>
      <c r="Q60" s="35">
        <f t="shared" si="36"/>
        <v>0</v>
      </c>
      <c r="R60" s="35">
        <f t="shared" si="37"/>
        <v>0</v>
      </c>
      <c r="S60" s="35">
        <f t="shared" si="38"/>
        <v>0</v>
      </c>
      <c r="T60" s="35">
        <f t="shared" si="39"/>
        <v>0</v>
      </c>
      <c r="U60" s="35">
        <f t="shared" si="40"/>
        <v>0</v>
      </c>
      <c r="V60" s="35">
        <f t="shared" si="41"/>
        <v>0</v>
      </c>
      <c r="W60" s="35">
        <f t="shared" si="42"/>
        <v>0</v>
      </c>
      <c r="X60" s="35">
        <f t="shared" si="42"/>
        <v>0</v>
      </c>
    </row>
    <row r="61" spans="1:24" ht="15" x14ac:dyDescent="0.25">
      <c r="A61" s="3" t="s">
        <v>21</v>
      </c>
      <c r="B61" s="3" t="s">
        <v>39</v>
      </c>
      <c r="C61" s="3" t="s">
        <v>40</v>
      </c>
      <c r="D61" s="3" t="s">
        <v>72</v>
      </c>
      <c r="E61" s="3"/>
      <c r="F61" s="3"/>
      <c r="G61" s="3" t="s">
        <v>74</v>
      </c>
      <c r="H61" s="25">
        <f>[4]Data18!W16+[4]Data19!W16+[4]Data20!W16+[4]Data21!W16+[4]Data22!W16+[4]Data23!W16</f>
        <v>527</v>
      </c>
      <c r="I61" s="25">
        <f>[4]Data18!X16+[4]Data19!X16+[4]Data20!X16+[4]Data21!X16+[4]Data22!X16+[4]Data23!X16</f>
        <v>676</v>
      </c>
      <c r="J61" s="25">
        <f>[4]Data18!Y16+[4]Data19!Y16+[4]Data20!Y16+[4]Data21!Y16+[4]Data22!Y16+[4]Data23!Y16</f>
        <v>714</v>
      </c>
      <c r="K61" s="25">
        <f>[4]Data18!Z16+[4]Data19!Z16+[4]Data20!Z16+[4]Data21!Z16+[4]Data22!Z16+[4]Data23!Z16</f>
        <v>769</v>
      </c>
      <c r="L61" s="25">
        <f>[4]Data18!AA16+[4]Data19!AA16+[4]Data20!AA16+[4]Data21!AA16+[4]Data22!AA16+[4]Data23!AA16</f>
        <v>796</v>
      </c>
      <c r="M61" s="25">
        <f>[4]Data18!AB16+[4]Data19!AB16+[4]Data20!AB16+[4]Data21!AB16+[4]Data22!AB16+[4]Data23!AB16</f>
        <v>803</v>
      </c>
      <c r="N61" s="25">
        <f>[4]Data18!AC16+[4]Data19!AC16+[4]Data20!AC16+[4]Data21!AC16+[4]Data22!AC16+[4]Data23!AC16</f>
        <v>832</v>
      </c>
      <c r="O61" s="25">
        <f>[4]Data18!AD16+[4]Data19!AD16+[4]Data20!AD16+[4]Data21!AD16+[4]Data22!AD16+[4]Data23!AD16</f>
        <v>812</v>
      </c>
      <c r="P61" s="25">
        <f>[4]Data18!AE16+[4]Data19!AE16+[4]Data20!AE16+[4]Data21!AE16+[4]Data22!AE16+[4]Data23!AE16</f>
        <v>860</v>
      </c>
      <c r="Q61" s="35">
        <f t="shared" si="36"/>
        <v>149</v>
      </c>
      <c r="R61" s="35">
        <f t="shared" si="37"/>
        <v>38</v>
      </c>
      <c r="S61" s="35">
        <f t="shared" si="38"/>
        <v>55</v>
      </c>
      <c r="T61" s="35">
        <f t="shared" si="39"/>
        <v>27</v>
      </c>
      <c r="U61" s="35">
        <f t="shared" si="40"/>
        <v>7</v>
      </c>
      <c r="V61" s="35">
        <f t="shared" si="41"/>
        <v>29</v>
      </c>
      <c r="W61" s="35">
        <f t="shared" si="42"/>
        <v>0</v>
      </c>
      <c r="X61" s="35">
        <f t="shared" si="42"/>
        <v>48</v>
      </c>
    </row>
    <row r="62" spans="1:24" ht="15" x14ac:dyDescent="0.25">
      <c r="A62" s="3" t="s">
        <v>21</v>
      </c>
      <c r="B62" s="3" t="s">
        <v>80</v>
      </c>
      <c r="C62" s="3" t="s">
        <v>85</v>
      </c>
      <c r="D62" s="3" t="s">
        <v>72</v>
      </c>
      <c r="E62" s="3"/>
      <c r="F62" s="3"/>
      <c r="G62" s="3" t="s">
        <v>74</v>
      </c>
      <c r="H62" s="29">
        <f>[4]Data12!W16*$N$62/($N$62+$N$63)</f>
        <v>1225.909929934767</v>
      </c>
      <c r="I62" s="29">
        <f>[4]Data12!X16*$N$62/($N$62+$N$63)</f>
        <v>1295.7605218651847</v>
      </c>
      <c r="J62" s="29">
        <f>[4]Data12!Y16*$N$62/($N$62+$N$63)</f>
        <v>1322.355013288234</v>
      </c>
      <c r="K62" s="29">
        <f>[4]Data12!Z16*$N$62/($N$62+$N$63)</f>
        <v>1324.854254650882</v>
      </c>
      <c r="L62" s="29">
        <f>[4]Data12!AA16*$N$62/($N$62+$N$63)</f>
        <v>1329.6604880405896</v>
      </c>
      <c r="M62" s="29">
        <f>[4]Data12!AB16*$N$62/($N$62+$N$63)</f>
        <v>1325.1746702101959</v>
      </c>
      <c r="N62" s="25">
        <f>[4]Data15!AC16</f>
        <v>1326.2</v>
      </c>
      <c r="O62" s="25">
        <f>[4]Data15!AD16</f>
        <v>1312.3810000000001</v>
      </c>
      <c r="P62" s="25">
        <f>[4]Data15!AE16</f>
        <v>1306.7809999999999</v>
      </c>
      <c r="Q62" s="35">
        <f t="shared" si="36"/>
        <v>69.85059193041775</v>
      </c>
      <c r="R62" s="35">
        <f t="shared" si="37"/>
        <v>26.594491423049249</v>
      </c>
      <c r="S62" s="35">
        <f t="shared" si="38"/>
        <v>2.4992413626480356</v>
      </c>
      <c r="T62" s="35">
        <f t="shared" si="39"/>
        <v>4.806233389707586</v>
      </c>
      <c r="U62" s="35">
        <f t="shared" si="40"/>
        <v>0</v>
      </c>
      <c r="V62" s="35">
        <f t="shared" si="41"/>
        <v>1.0253297898041183</v>
      </c>
      <c r="W62" s="35">
        <f t="shared" si="42"/>
        <v>0</v>
      </c>
      <c r="X62" s="35">
        <f t="shared" si="42"/>
        <v>0</v>
      </c>
    </row>
    <row r="63" spans="1:24" s="7" customFormat="1" ht="15" x14ac:dyDescent="0.25">
      <c r="A63" s="3" t="s">
        <v>21</v>
      </c>
      <c r="B63" s="3" t="s">
        <v>81</v>
      </c>
      <c r="C63" s="3" t="s">
        <v>86</v>
      </c>
      <c r="D63" s="3" t="s">
        <v>72</v>
      </c>
      <c r="E63" s="3"/>
      <c r="F63" s="3"/>
      <c r="G63" s="3" t="s">
        <v>74</v>
      </c>
      <c r="H63" s="29">
        <f>[4]Data12!W16*$N$63/($N$62+$N$63)</f>
        <v>687.09007006523314</v>
      </c>
      <c r="I63" s="29">
        <f>[4]Data12!X16*$N$63/($N$62+$N$63)</f>
        <v>726.23947813481516</v>
      </c>
      <c r="J63" s="29">
        <f>[4]Data12!Y16*$N$63/($N$62+$N$63)</f>
        <v>741.14498671176602</v>
      </c>
      <c r="K63" s="29">
        <f>[4]Data12!Z16*$N$63/($N$62+$N$63)</f>
        <v>742.54574534911808</v>
      </c>
      <c r="L63" s="29">
        <f>[4]Data12!AA16*$N$63/($N$62+$N$63)</f>
        <v>745.23951195941049</v>
      </c>
      <c r="M63" s="29">
        <f>[4]Data12!AB16*$N$63/($N$62+$N$63)</f>
        <v>742.72532978980428</v>
      </c>
      <c r="N63" s="25">
        <f>[4]Data13!AC16+[4]Data14!AC16+[4]Data16!AC16</f>
        <v>743.3</v>
      </c>
      <c r="O63" s="25">
        <f>[4]Data13!AD16+[4]Data14!AD16+[4]Data16!AD16</f>
        <v>762.69099999999992</v>
      </c>
      <c r="P63" s="25">
        <f>[4]Data13!AE16+[4]Data14!AE16+[4]Data16!AE16</f>
        <v>779.64300000000003</v>
      </c>
      <c r="Q63" s="35">
        <f t="shared" si="36"/>
        <v>39.149408069582023</v>
      </c>
      <c r="R63" s="35">
        <f t="shared" si="37"/>
        <v>14.905508576950865</v>
      </c>
      <c r="S63" s="35">
        <f t="shared" si="38"/>
        <v>1.4007586373520553</v>
      </c>
      <c r="T63" s="35">
        <f t="shared" si="39"/>
        <v>2.693766610292414</v>
      </c>
      <c r="U63" s="35">
        <f t="shared" si="40"/>
        <v>0</v>
      </c>
      <c r="V63" s="35">
        <f t="shared" si="41"/>
        <v>0.5746702101956771</v>
      </c>
      <c r="W63" s="35">
        <f t="shared" si="42"/>
        <v>19.390999999999963</v>
      </c>
      <c r="X63" s="35">
        <f t="shared" si="42"/>
        <v>16.952000000000112</v>
      </c>
    </row>
    <row r="64" spans="1:24" ht="15" x14ac:dyDescent="0.25">
      <c r="A64" s="3" t="s">
        <v>21</v>
      </c>
      <c r="B64" s="3" t="s">
        <v>41</v>
      </c>
      <c r="C64" s="3" t="s">
        <v>42</v>
      </c>
      <c r="D64" s="3" t="s">
        <v>72</v>
      </c>
      <c r="E64" s="3"/>
      <c r="F64" s="3"/>
      <c r="G64" s="3" t="s">
        <v>74</v>
      </c>
      <c r="H64" s="25">
        <f>[4]Data11!W16</f>
        <v>0</v>
      </c>
      <c r="I64" s="25">
        <f>[4]Data11!X16</f>
        <v>0</v>
      </c>
      <c r="J64" s="25">
        <f>[4]Data11!Y16</f>
        <v>0</v>
      </c>
      <c r="K64" s="25">
        <f>[4]Data11!Z16</f>
        <v>0</v>
      </c>
      <c r="L64" s="25">
        <f>[4]Data11!AA16</f>
        <v>0</v>
      </c>
      <c r="M64" s="25">
        <f>[4]Data11!AB16</f>
        <v>0</v>
      </c>
      <c r="N64" s="25">
        <f>[4]Data11!AC16</f>
        <v>0</v>
      </c>
      <c r="O64" s="25">
        <f>[4]Data11!AD16</f>
        <v>0</v>
      </c>
      <c r="P64" s="25">
        <f>[4]Data11!AE16</f>
        <v>0</v>
      </c>
      <c r="Q64" s="35">
        <f t="shared" si="36"/>
        <v>0</v>
      </c>
      <c r="R64" s="35">
        <f t="shared" si="37"/>
        <v>0</v>
      </c>
      <c r="S64" s="35">
        <f t="shared" si="38"/>
        <v>0</v>
      </c>
      <c r="T64" s="35">
        <f t="shared" si="39"/>
        <v>0</v>
      </c>
      <c r="U64" s="35">
        <f t="shared" si="40"/>
        <v>0</v>
      </c>
      <c r="V64" s="35">
        <f t="shared" si="41"/>
        <v>0</v>
      </c>
      <c r="W64" s="35">
        <f t="shared" si="42"/>
        <v>0</v>
      </c>
      <c r="X64" s="35">
        <f t="shared" si="42"/>
        <v>0</v>
      </c>
    </row>
    <row r="65" spans="1:24" ht="15" x14ac:dyDescent="0.25">
      <c r="A65" s="3" t="s">
        <v>21</v>
      </c>
      <c r="B65" s="3" t="s">
        <v>43</v>
      </c>
      <c r="C65" s="3" t="s">
        <v>44</v>
      </c>
      <c r="D65" s="3" t="s">
        <v>72</v>
      </c>
      <c r="E65" s="3"/>
      <c r="F65" s="3"/>
      <c r="G65" s="3" t="s">
        <v>74</v>
      </c>
      <c r="H65" s="25">
        <f>[4]Data17!W16</f>
        <v>0</v>
      </c>
      <c r="I65" s="25">
        <f>[4]Data17!X16</f>
        <v>0</v>
      </c>
      <c r="J65" s="25">
        <f>[4]Data17!Y16</f>
        <v>0</v>
      </c>
      <c r="K65" s="25">
        <f>[4]Data17!Z16</f>
        <v>0</v>
      </c>
      <c r="L65" s="25">
        <f>[4]Data17!AA16</f>
        <v>0</v>
      </c>
      <c r="M65" s="25">
        <f>[4]Data17!AB16</f>
        <v>0</v>
      </c>
      <c r="N65" s="25">
        <f>[4]Data17!AC16</f>
        <v>0</v>
      </c>
      <c r="O65" s="25">
        <f>[4]Data17!AD16</f>
        <v>0</v>
      </c>
      <c r="P65" s="25">
        <f>[4]Data17!AE16</f>
        <v>0</v>
      </c>
      <c r="Q65" s="35">
        <f t="shared" si="36"/>
        <v>0</v>
      </c>
      <c r="R65" s="35">
        <f t="shared" si="37"/>
        <v>0</v>
      </c>
      <c r="S65" s="35">
        <f t="shared" si="38"/>
        <v>0</v>
      </c>
      <c r="T65" s="35">
        <f t="shared" si="39"/>
        <v>0</v>
      </c>
      <c r="U65" s="35">
        <f t="shared" si="40"/>
        <v>0</v>
      </c>
      <c r="V65" s="35">
        <f t="shared" si="41"/>
        <v>0</v>
      </c>
      <c r="W65" s="35">
        <f t="shared" si="42"/>
        <v>0</v>
      </c>
      <c r="X65" s="35">
        <f t="shared" si="42"/>
        <v>0</v>
      </c>
    </row>
    <row r="66" spans="1:24" ht="15" x14ac:dyDescent="0.25">
      <c r="A66" s="3" t="s">
        <v>21</v>
      </c>
      <c r="B66" s="3" t="s">
        <v>45</v>
      </c>
      <c r="C66" s="3" t="s">
        <v>46</v>
      </c>
      <c r="D66" s="3" t="s">
        <v>72</v>
      </c>
      <c r="E66" s="3"/>
      <c r="F66" s="3"/>
      <c r="G66" s="3" t="s">
        <v>74</v>
      </c>
      <c r="H66" s="25">
        <f>[4]Data6!W16</f>
        <v>0</v>
      </c>
      <c r="I66" s="25">
        <f>[4]Data6!X16</f>
        <v>0</v>
      </c>
      <c r="J66" s="25">
        <f>[4]Data6!Y16</f>
        <v>0</v>
      </c>
      <c r="K66" s="25">
        <f>[4]Data6!Z16</f>
        <v>0</v>
      </c>
      <c r="L66" s="25">
        <f>[4]Data6!AA16</f>
        <v>0</v>
      </c>
      <c r="M66" s="25">
        <f>[4]Data6!AB16</f>
        <v>0</v>
      </c>
      <c r="N66" s="25">
        <f>[4]Data6!AC16</f>
        <v>0</v>
      </c>
      <c r="O66" s="25">
        <f>[4]Data6!AD16</f>
        <v>0</v>
      </c>
      <c r="P66" s="25">
        <f>[4]Data6!AE16</f>
        <v>0</v>
      </c>
      <c r="Q66" s="35">
        <f t="shared" si="36"/>
        <v>0</v>
      </c>
      <c r="R66" s="35">
        <f t="shared" si="37"/>
        <v>0</v>
      </c>
      <c r="S66" s="35">
        <f t="shared" si="38"/>
        <v>0</v>
      </c>
      <c r="T66" s="35">
        <f t="shared" si="39"/>
        <v>0</v>
      </c>
      <c r="U66" s="35">
        <f t="shared" si="40"/>
        <v>0</v>
      </c>
      <c r="V66" s="35">
        <f t="shared" si="41"/>
        <v>0</v>
      </c>
      <c r="W66" s="35">
        <f t="shared" si="42"/>
        <v>0</v>
      </c>
      <c r="X66" s="35">
        <f t="shared" si="42"/>
        <v>0</v>
      </c>
    </row>
    <row r="67" spans="1:24" ht="15" x14ac:dyDescent="0.25">
      <c r="A67" s="3" t="s">
        <v>20</v>
      </c>
      <c r="B67" s="3" t="s">
        <v>29</v>
      </c>
      <c r="C67" s="3" t="s">
        <v>30</v>
      </c>
      <c r="D67" s="12" t="s">
        <v>134</v>
      </c>
      <c r="E67" s="23" t="s">
        <v>133</v>
      </c>
      <c r="F67" s="3"/>
      <c r="G67" s="1" t="s">
        <v>75</v>
      </c>
      <c r="H67" s="32">
        <f>'[1]ENTSO-E'!$I$559+'[1]ENTSO-E'!$I$561</f>
        <v>50700</v>
      </c>
      <c r="I67" s="32">
        <f>'[1]ENTSO-E'!$I$583+'[1]ENTSO-E'!$I$585</f>
        <v>51800</v>
      </c>
      <c r="J67" s="32">
        <f>'[1]ENTSO-E'!$I$607+'[1]ENTSO-E'!$I$609</f>
        <v>52360</v>
      </c>
      <c r="K67" s="32">
        <f>'[1]ENTSO-E'!$I$628+'[1]ENTSO-E'!$I$630</f>
        <v>51240</v>
      </c>
      <c r="L67" s="39">
        <f>[2]DE!B8+[2]DE!B11</f>
        <v>47350</v>
      </c>
      <c r="M67" s="39">
        <f>[2]DE!C8+[2]DE!C11</f>
        <v>47326</v>
      </c>
      <c r="N67" s="39">
        <f>[2]DE!D8+[2]DE!D11</f>
        <v>48699</v>
      </c>
      <c r="O67" s="39">
        <f>[2]DE!E8+[2]DE!E11</f>
        <v>46310</v>
      </c>
      <c r="P67" s="39">
        <f>[2]DE!F8+[2]DE!F11</f>
        <v>46498</v>
      </c>
      <c r="Q67" s="35">
        <f t="shared" si="36"/>
        <v>1100</v>
      </c>
      <c r="R67" s="35">
        <f t="shared" si="37"/>
        <v>560</v>
      </c>
      <c r="S67" s="35">
        <f t="shared" si="38"/>
        <v>0</v>
      </c>
      <c r="T67" s="35">
        <f t="shared" si="39"/>
        <v>0</v>
      </c>
      <c r="U67" s="35">
        <f t="shared" si="40"/>
        <v>0</v>
      </c>
      <c r="V67" s="35">
        <f t="shared" si="41"/>
        <v>1373</v>
      </c>
      <c r="W67" s="35">
        <f t="shared" si="42"/>
        <v>0</v>
      </c>
      <c r="X67" s="35">
        <f t="shared" si="42"/>
        <v>188</v>
      </c>
    </row>
    <row r="68" spans="1:24" ht="15" x14ac:dyDescent="0.25">
      <c r="A68" s="3" t="s">
        <v>20</v>
      </c>
      <c r="B68" s="3" t="s">
        <v>31</v>
      </c>
      <c r="C68" s="3" t="s">
        <v>32</v>
      </c>
      <c r="D68" s="12" t="s">
        <v>134</v>
      </c>
      <c r="E68" s="23" t="s">
        <v>133</v>
      </c>
      <c r="F68" s="3"/>
      <c r="G68" s="1" t="s">
        <v>75</v>
      </c>
      <c r="H68" s="32">
        <f>'[1]ENTSO-E'!$I$563</f>
        <v>22100</v>
      </c>
      <c r="I68" s="32">
        <f>'[1]ENTSO-E'!$I$587</f>
        <v>26000</v>
      </c>
      <c r="J68" s="32">
        <f>'[1]ENTSO-E'!$I$611</f>
        <v>28020</v>
      </c>
      <c r="K68" s="32">
        <f>'[1]ENTSO-E'!$I$632</f>
        <v>28460</v>
      </c>
      <c r="L68" s="39">
        <f>[2]DE!B9+[2]DE!B10</f>
        <v>31734</v>
      </c>
      <c r="M68" s="39">
        <f>[2]DE!C9+[2]DE!C10</f>
        <v>32398</v>
      </c>
      <c r="N68" s="39">
        <f>[2]DE!D9+[2]DE!D10</f>
        <v>32627</v>
      </c>
      <c r="O68" s="39">
        <f>[2]DE!E9+[2]DE!E10</f>
        <v>31361</v>
      </c>
      <c r="P68" s="39">
        <f>[2]DE!F9+[2]DE!F10</f>
        <v>31664</v>
      </c>
      <c r="Q68" s="35">
        <f t="shared" si="36"/>
        <v>3900</v>
      </c>
      <c r="R68" s="35">
        <f t="shared" si="37"/>
        <v>2020</v>
      </c>
      <c r="S68" s="35">
        <f t="shared" si="38"/>
        <v>440</v>
      </c>
      <c r="T68" s="35">
        <f t="shared" si="39"/>
        <v>3274</v>
      </c>
      <c r="U68" s="35">
        <f t="shared" si="40"/>
        <v>664</v>
      </c>
      <c r="V68" s="35">
        <f t="shared" si="41"/>
        <v>229</v>
      </c>
      <c r="W68" s="35">
        <f t="shared" si="42"/>
        <v>0</v>
      </c>
      <c r="X68" s="35">
        <f t="shared" si="42"/>
        <v>303</v>
      </c>
    </row>
    <row r="69" spans="1:24" ht="15" x14ac:dyDescent="0.25">
      <c r="A69" s="3" t="s">
        <v>20</v>
      </c>
      <c r="B69" s="3" t="s">
        <v>33</v>
      </c>
      <c r="C69" s="3" t="s">
        <v>34</v>
      </c>
      <c r="D69" s="3" t="s">
        <v>71</v>
      </c>
      <c r="E69" s="3"/>
      <c r="F69" s="3"/>
      <c r="G69" s="3" t="s">
        <v>76</v>
      </c>
      <c r="H69" s="25">
        <f>[3]Data12!W17</f>
        <v>20467</v>
      </c>
      <c r="I69" s="25">
        <f>[3]Data12!X17</f>
        <v>12068</v>
      </c>
      <c r="J69" s="25">
        <f>[3]Data12!Y17</f>
        <v>12068</v>
      </c>
      <c r="K69" s="25">
        <f>[3]Data12!Z17</f>
        <v>12074</v>
      </c>
      <c r="L69" s="25">
        <f>[3]Data12!AA17</f>
        <v>10799</v>
      </c>
      <c r="M69" s="25">
        <f>[3]Data12!AB17</f>
        <v>10799</v>
      </c>
      <c r="N69" s="25">
        <f>[3]Data12!AC17</f>
        <v>10799</v>
      </c>
      <c r="O69" s="25">
        <f>[3]Data12!AD17</f>
        <v>10799</v>
      </c>
      <c r="P69" s="25">
        <f>[3]Data12!AE17</f>
        <v>9525</v>
      </c>
      <c r="Q69" s="35">
        <f t="shared" si="36"/>
        <v>0</v>
      </c>
      <c r="R69" s="35">
        <f t="shared" si="37"/>
        <v>0</v>
      </c>
      <c r="S69" s="35">
        <f t="shared" si="38"/>
        <v>6</v>
      </c>
      <c r="T69" s="35">
        <f t="shared" si="39"/>
        <v>0</v>
      </c>
      <c r="U69" s="35">
        <f t="shared" si="40"/>
        <v>0</v>
      </c>
      <c r="V69" s="35">
        <f t="shared" si="41"/>
        <v>0</v>
      </c>
      <c r="W69" s="35">
        <f t="shared" si="42"/>
        <v>0</v>
      </c>
      <c r="X69" s="35">
        <f t="shared" si="42"/>
        <v>0</v>
      </c>
    </row>
    <row r="70" spans="1:24" ht="15" x14ac:dyDescent="0.25">
      <c r="A70" s="3" t="s">
        <v>20</v>
      </c>
      <c r="B70" s="3" t="s">
        <v>35</v>
      </c>
      <c r="C70" s="3" t="s">
        <v>36</v>
      </c>
      <c r="D70" s="3" t="s">
        <v>72</v>
      </c>
      <c r="E70" s="3"/>
      <c r="F70" s="3"/>
      <c r="G70" s="3" t="s">
        <v>74</v>
      </c>
      <c r="H70" s="25">
        <f>[4]Data!W17</f>
        <v>11436</v>
      </c>
      <c r="I70" s="25">
        <f>[4]Data!X17</f>
        <v>11257</v>
      </c>
      <c r="J70" s="25">
        <f>[4]Data!Y17</f>
        <v>11239</v>
      </c>
      <c r="K70" s="25">
        <f>[4]Data!Z17</f>
        <v>11234</v>
      </c>
      <c r="L70" s="25">
        <f>[4]Data!AA17</f>
        <v>11255</v>
      </c>
      <c r="M70" s="25">
        <f>[4]Data!AB17</f>
        <v>11207</v>
      </c>
      <c r="N70" s="25">
        <f>[4]Data!AC17</f>
        <v>11120</v>
      </c>
      <c r="O70" s="25">
        <f>[4]Data!AD17</f>
        <v>10684</v>
      </c>
      <c r="P70" s="25">
        <f>[4]Data!AE17</f>
        <v>10733</v>
      </c>
      <c r="Q70" s="35">
        <f t="shared" si="36"/>
        <v>0</v>
      </c>
      <c r="R70" s="35">
        <f t="shared" si="37"/>
        <v>0</v>
      </c>
      <c r="S70" s="35">
        <f t="shared" si="38"/>
        <v>0</v>
      </c>
      <c r="T70" s="35">
        <f t="shared" si="39"/>
        <v>21</v>
      </c>
      <c r="U70" s="35">
        <f t="shared" si="40"/>
        <v>0</v>
      </c>
      <c r="V70" s="35">
        <f t="shared" si="41"/>
        <v>0</v>
      </c>
      <c r="W70" s="35">
        <f t="shared" si="42"/>
        <v>0</v>
      </c>
      <c r="X70" s="35">
        <f t="shared" si="42"/>
        <v>49</v>
      </c>
    </row>
    <row r="71" spans="1:24" ht="15" x14ac:dyDescent="0.25">
      <c r="A71" s="3" t="s">
        <v>20</v>
      </c>
      <c r="B71" s="3" t="s">
        <v>79</v>
      </c>
      <c r="C71" s="3" t="s">
        <v>83</v>
      </c>
      <c r="D71" s="3" t="s">
        <v>72</v>
      </c>
      <c r="E71" s="3"/>
      <c r="F71" s="3"/>
      <c r="G71" s="3" t="s">
        <v>74</v>
      </c>
      <c r="H71" s="25">
        <f>[4]Data8!W17</f>
        <v>28524</v>
      </c>
      <c r="I71" s="25">
        <f>[4]Data8!X17</f>
        <v>30711</v>
      </c>
      <c r="J71" s="25">
        <f>[4]Data8!Y17</f>
        <v>32969</v>
      </c>
      <c r="K71" s="25">
        <f>[4]Data8!Z17</f>
        <v>37620</v>
      </c>
      <c r="L71" s="25">
        <f>[4]Data8!AA17</f>
        <v>41297</v>
      </c>
      <c r="M71" s="25">
        <f>[4]Data8!AB17</f>
        <v>45283</v>
      </c>
      <c r="N71" s="25">
        <f>[4]Data8!AC17</f>
        <v>50174</v>
      </c>
      <c r="O71" s="25">
        <f>[4]Data8!AD17</f>
        <v>52328</v>
      </c>
      <c r="P71" s="25">
        <f>[4]Data8!AE17</f>
        <v>53193</v>
      </c>
      <c r="Q71" s="35">
        <f t="shared" si="36"/>
        <v>2187</v>
      </c>
      <c r="R71" s="35">
        <f t="shared" si="37"/>
        <v>2258</v>
      </c>
      <c r="S71" s="35">
        <f t="shared" si="38"/>
        <v>4651</v>
      </c>
      <c r="T71" s="35">
        <f t="shared" si="39"/>
        <v>3677</v>
      </c>
      <c r="U71" s="35">
        <f t="shared" si="40"/>
        <v>3986</v>
      </c>
      <c r="V71" s="35">
        <f t="shared" si="41"/>
        <v>4891</v>
      </c>
      <c r="W71" s="35">
        <f t="shared" si="42"/>
        <v>2154</v>
      </c>
      <c r="X71" s="35">
        <f t="shared" si="42"/>
        <v>865</v>
      </c>
    </row>
    <row r="72" spans="1:24" s="7" customFormat="1" ht="15" x14ac:dyDescent="0.25">
      <c r="A72" s="3" t="s">
        <v>20</v>
      </c>
      <c r="B72" s="3" t="s">
        <v>78</v>
      </c>
      <c r="C72" s="3" t="s">
        <v>84</v>
      </c>
      <c r="D72" s="3" t="s">
        <v>72</v>
      </c>
      <c r="E72" s="3"/>
      <c r="F72" s="3"/>
      <c r="G72" s="3" t="s">
        <v>74</v>
      </c>
      <c r="H72" s="25">
        <f>[4]Data9!W17</f>
        <v>188</v>
      </c>
      <c r="I72" s="25">
        <f>[4]Data9!X17</f>
        <v>268</v>
      </c>
      <c r="J72" s="25">
        <f>[4]Data9!Y17</f>
        <v>508</v>
      </c>
      <c r="K72" s="25">
        <f>[4]Data9!Z17</f>
        <v>994</v>
      </c>
      <c r="L72" s="25">
        <f>[4]Data9!AA17</f>
        <v>3283</v>
      </c>
      <c r="M72" s="25">
        <f>[4]Data9!AB17</f>
        <v>4152</v>
      </c>
      <c r="N72" s="25">
        <f>[4]Data9!AC17</f>
        <v>5406</v>
      </c>
      <c r="O72" s="25">
        <f>[4]Data9!AD17</f>
        <v>6393</v>
      </c>
      <c r="P72" s="25">
        <f>[4]Data9!AE17</f>
        <v>7528</v>
      </c>
      <c r="Q72" s="35">
        <f t="shared" si="36"/>
        <v>80</v>
      </c>
      <c r="R72" s="35">
        <f t="shared" si="37"/>
        <v>240</v>
      </c>
      <c r="S72" s="35">
        <f t="shared" si="38"/>
        <v>486</v>
      </c>
      <c r="T72" s="35">
        <f t="shared" si="39"/>
        <v>2289</v>
      </c>
      <c r="U72" s="35">
        <f t="shared" si="40"/>
        <v>869</v>
      </c>
      <c r="V72" s="35">
        <f t="shared" si="41"/>
        <v>1254</v>
      </c>
      <c r="W72" s="35">
        <f t="shared" si="42"/>
        <v>987</v>
      </c>
      <c r="X72" s="35">
        <f t="shared" si="42"/>
        <v>1135</v>
      </c>
    </row>
    <row r="73" spans="1:24" ht="15" x14ac:dyDescent="0.25">
      <c r="A73" s="3" t="s">
        <v>20</v>
      </c>
      <c r="B73" s="1" t="s">
        <v>37</v>
      </c>
      <c r="C73" s="1" t="s">
        <v>38</v>
      </c>
      <c r="D73" s="12" t="s">
        <v>134</v>
      </c>
      <c r="E73" s="23" t="s">
        <v>131</v>
      </c>
      <c r="F73" s="3"/>
      <c r="G73" s="1" t="s">
        <v>75</v>
      </c>
      <c r="H73" s="32">
        <f>'[1]ENTSO-E'!$I$566</f>
        <v>3300</v>
      </c>
      <c r="I73" s="32">
        <f>'[1]ENTSO-E'!$I$590</f>
        <v>3100</v>
      </c>
      <c r="J73" s="32">
        <f>'[1]ENTSO-E'!$I$614</f>
        <v>3840</v>
      </c>
      <c r="K73" s="32">
        <f>'[1]ENTSO-E'!$I$635</f>
        <v>3450</v>
      </c>
      <c r="L73" s="39">
        <f>[2]DE!B12+[2]DE!B13+[2]DE!B14</f>
        <v>4532</v>
      </c>
      <c r="M73" s="39">
        <f>[2]DE!C12+[2]DE!C13+[2]DE!C14</f>
        <v>4605</v>
      </c>
      <c r="N73" s="39">
        <f>[2]DE!D12+[2]DE!D13+[2]DE!D14</f>
        <v>4614</v>
      </c>
      <c r="O73" s="39">
        <f>[2]DE!E12+[2]DE!E13+[2]DE!E14</f>
        <v>4271</v>
      </c>
      <c r="P73" s="39">
        <f>[2]DE!F12+[2]DE!F13+[2]DE!F14</f>
        <v>4356</v>
      </c>
      <c r="Q73" s="35">
        <f t="shared" si="36"/>
        <v>0</v>
      </c>
      <c r="R73" s="35">
        <f t="shared" si="37"/>
        <v>740</v>
      </c>
      <c r="S73" s="35">
        <f t="shared" si="38"/>
        <v>0</v>
      </c>
      <c r="T73" s="35">
        <f t="shared" si="39"/>
        <v>1082</v>
      </c>
      <c r="U73" s="35">
        <f t="shared" si="40"/>
        <v>73</v>
      </c>
      <c r="V73" s="35">
        <f t="shared" si="41"/>
        <v>9</v>
      </c>
      <c r="W73" s="35">
        <f t="shared" si="42"/>
        <v>0</v>
      </c>
      <c r="X73" s="35">
        <f t="shared" si="42"/>
        <v>85</v>
      </c>
    </row>
    <row r="74" spans="1:24" ht="15" x14ac:dyDescent="0.25">
      <c r="A74" s="3" t="s">
        <v>20</v>
      </c>
      <c r="B74" s="3" t="s">
        <v>39</v>
      </c>
      <c r="C74" s="3" t="s">
        <v>40</v>
      </c>
      <c r="D74" s="3" t="s">
        <v>72</v>
      </c>
      <c r="E74" s="3"/>
      <c r="F74" s="3"/>
      <c r="G74" s="3" t="s">
        <v>74</v>
      </c>
      <c r="H74" s="25">
        <f>[4]Data18!W17+[4]Data19!W17+[4]Data20!W17+[4]Data21!W17+[4]Data22!W17+[4]Data23!W17</f>
        <v>9137</v>
      </c>
      <c r="I74" s="25">
        <f>[4]Data18!X17+[4]Data19!X17+[4]Data20!X17+[4]Data21!X17+[4]Data22!X17+[4]Data23!X17</f>
        <v>9446</v>
      </c>
      <c r="J74" s="25">
        <f>[4]Data18!Y17+[4]Data19!Y17+[4]Data20!Y17+[4]Data21!Y17+[4]Data22!Y17+[4]Data23!Y17</f>
        <v>9847</v>
      </c>
      <c r="K74" s="25">
        <f>[4]Data18!Z17+[4]Data19!Z17+[4]Data20!Z17+[4]Data21!Z17+[4]Data22!Z17+[4]Data23!Z17</f>
        <v>10099</v>
      </c>
      <c r="L74" s="25">
        <f>[4]Data18!AA17+[4]Data19!AA17+[4]Data20!AA17+[4]Data21!AA17+[4]Data22!AA17+[4]Data23!AA17</f>
        <v>10344</v>
      </c>
      <c r="M74" s="25">
        <f>[4]Data18!AB17+[4]Data19!AB17+[4]Data20!AB17+[4]Data21!AB17+[4]Data22!AB17+[4]Data23!AB17</f>
        <v>10591</v>
      </c>
      <c r="N74" s="25">
        <f>[4]Data18!AC17+[4]Data19!AC17+[4]Data20!AC17+[4]Data21!AC17+[4]Data22!AC17+[4]Data23!AC17</f>
        <v>10940</v>
      </c>
      <c r="O74" s="25">
        <f>[4]Data18!AD17+[4]Data19!AD17+[4]Data20!AD17+[4]Data21!AD17+[4]Data22!AD17+[4]Data23!AD17</f>
        <v>11620</v>
      </c>
      <c r="P74" s="25">
        <f>[4]Data18!AE17+[4]Data19!AE17+[4]Data20!AE17+[4]Data21!AE17+[4]Data22!AE17+[4]Data23!AE17</f>
        <v>11984</v>
      </c>
      <c r="Q74" s="35">
        <f t="shared" si="36"/>
        <v>309</v>
      </c>
      <c r="R74" s="35">
        <f t="shared" si="37"/>
        <v>401</v>
      </c>
      <c r="S74" s="35">
        <f t="shared" si="38"/>
        <v>252</v>
      </c>
      <c r="T74" s="35">
        <f t="shared" si="39"/>
        <v>245</v>
      </c>
      <c r="U74" s="35">
        <f t="shared" si="40"/>
        <v>247</v>
      </c>
      <c r="V74" s="35">
        <f t="shared" si="41"/>
        <v>349</v>
      </c>
      <c r="W74" s="35">
        <f t="shared" si="42"/>
        <v>680</v>
      </c>
      <c r="X74" s="35">
        <f t="shared" si="42"/>
        <v>364</v>
      </c>
    </row>
    <row r="75" spans="1:24" ht="15" x14ac:dyDescent="0.25">
      <c r="A75" s="3" t="s">
        <v>20</v>
      </c>
      <c r="B75" s="3" t="s">
        <v>80</v>
      </c>
      <c r="C75" s="3" t="s">
        <v>85</v>
      </c>
      <c r="D75" s="3" t="s">
        <v>72</v>
      </c>
      <c r="E75" s="3"/>
      <c r="F75" s="3"/>
      <c r="G75" s="3" t="s">
        <v>74</v>
      </c>
      <c r="H75" s="25">
        <f>[4]Data15!W17</f>
        <v>5146</v>
      </c>
      <c r="I75" s="25">
        <f>[4]Data15!X17</f>
        <v>8399</v>
      </c>
      <c r="J75" s="25">
        <f>[4]Data15!Y17</f>
        <v>9440</v>
      </c>
      <c r="K75" s="25">
        <f>[4]Data15!Z17</f>
        <v>9883</v>
      </c>
      <c r="L75" s="25">
        <f>[4]Data15!AA17</f>
        <v>10481</v>
      </c>
      <c r="M75" s="25">
        <f>[4]Data15!AB17</f>
        <v>11198</v>
      </c>
      <c r="N75" s="25">
        <f>[4]Data15!AC17</f>
        <v>11571</v>
      </c>
      <c r="O75" s="25">
        <f>[4]Data15!AD17</f>
        <v>12174</v>
      </c>
      <c r="P75" s="25">
        <f>[4]Data15!AE17</f>
        <v>12794</v>
      </c>
      <c r="Q75" s="35">
        <f t="shared" si="36"/>
        <v>3253</v>
      </c>
      <c r="R75" s="35">
        <f t="shared" si="37"/>
        <v>1041</v>
      </c>
      <c r="S75" s="35">
        <f t="shared" si="38"/>
        <v>443</v>
      </c>
      <c r="T75" s="35">
        <f t="shared" si="39"/>
        <v>598</v>
      </c>
      <c r="U75" s="35">
        <f t="shared" si="40"/>
        <v>717</v>
      </c>
      <c r="V75" s="35">
        <f t="shared" si="41"/>
        <v>373</v>
      </c>
      <c r="W75" s="35">
        <f t="shared" si="42"/>
        <v>603</v>
      </c>
      <c r="X75" s="35">
        <f t="shared" si="42"/>
        <v>620</v>
      </c>
    </row>
    <row r="76" spans="1:24" s="7" customFormat="1" ht="15" x14ac:dyDescent="0.25">
      <c r="A76" s="3" t="s">
        <v>20</v>
      </c>
      <c r="B76" s="3" t="s">
        <v>81</v>
      </c>
      <c r="C76" s="3" t="s">
        <v>86</v>
      </c>
      <c r="D76" s="3" t="s">
        <v>72</v>
      </c>
      <c r="E76" s="3"/>
      <c r="F76" s="3"/>
      <c r="G76" s="3" t="s">
        <v>74</v>
      </c>
      <c r="H76" s="25">
        <f>[4]Data13!W17+[4]Data14!W17+[4]Data16!W17</f>
        <v>20768</v>
      </c>
      <c r="I76" s="25">
        <f>[4]Data13!X17+[4]Data14!X17+[4]Data16!X17</f>
        <v>25676</v>
      </c>
      <c r="J76" s="25">
        <f>[4]Data13!Y17+[4]Data14!Y17+[4]Data16!Y17</f>
        <v>27268</v>
      </c>
      <c r="K76" s="25">
        <f>[4]Data13!Z17+[4]Data14!Z17+[4]Data16!Z17</f>
        <v>28015</v>
      </c>
      <c r="L76" s="25">
        <f>[4]Data13!AA17+[4]Data14!AA17+[4]Data16!AA17</f>
        <v>28741</v>
      </c>
      <c r="M76" s="25">
        <f>[4]Data13!AB17+[4]Data14!AB17+[4]Data16!AB17</f>
        <v>29479</v>
      </c>
      <c r="N76" s="25">
        <f>[4]Data13!AC17+[4]Data14!AC17+[4]Data16!AC17</f>
        <v>30720</v>
      </c>
      <c r="O76" s="25">
        <f>[4]Data13!AD17+[4]Data14!AD17+[4]Data16!AD17</f>
        <v>32982</v>
      </c>
      <c r="P76" s="25">
        <f>[4]Data13!AE17+[4]Data14!AE17+[4]Data16!AE17</f>
        <v>36251</v>
      </c>
      <c r="Q76" s="35">
        <f t="shared" si="36"/>
        <v>4908</v>
      </c>
      <c r="R76" s="35">
        <f t="shared" si="37"/>
        <v>1592</v>
      </c>
      <c r="S76" s="35">
        <f t="shared" si="38"/>
        <v>747</v>
      </c>
      <c r="T76" s="35">
        <f t="shared" si="39"/>
        <v>726</v>
      </c>
      <c r="U76" s="35">
        <f t="shared" si="40"/>
        <v>738</v>
      </c>
      <c r="V76" s="35">
        <f t="shared" si="41"/>
        <v>1241</v>
      </c>
      <c r="W76" s="35">
        <f t="shared" si="42"/>
        <v>2262</v>
      </c>
      <c r="X76" s="35">
        <f t="shared" si="42"/>
        <v>3269</v>
      </c>
    </row>
    <row r="77" spans="1:24" ht="15" x14ac:dyDescent="0.25">
      <c r="A77" s="3" t="s">
        <v>20</v>
      </c>
      <c r="B77" s="3" t="s">
        <v>41</v>
      </c>
      <c r="C77" s="3" t="s">
        <v>42</v>
      </c>
      <c r="D77" s="3" t="s">
        <v>72</v>
      </c>
      <c r="E77" s="3"/>
      <c r="F77" s="3"/>
      <c r="G77" s="3" t="s">
        <v>74</v>
      </c>
      <c r="H77" s="25">
        <f>[4]Data11!W17</f>
        <v>2</v>
      </c>
      <c r="I77" s="25">
        <f>[4]Data11!X17</f>
        <v>2</v>
      </c>
      <c r="J77" s="25">
        <f>[4]Data11!Y17</f>
        <v>2</v>
      </c>
      <c r="K77" s="25">
        <f>[4]Data11!Z17</f>
        <v>2</v>
      </c>
      <c r="L77" s="25">
        <f>[4]Data11!AA17</f>
        <v>2</v>
      </c>
      <c r="M77" s="25">
        <f>[4]Data11!AB17</f>
        <v>2</v>
      </c>
      <c r="N77" s="25">
        <f>[4]Data11!AC17</f>
        <v>2</v>
      </c>
      <c r="O77" s="25">
        <f>[4]Data11!AD17</f>
        <v>2</v>
      </c>
      <c r="P77" s="25">
        <f>[4]Data11!AE17</f>
        <v>2</v>
      </c>
      <c r="Q77" s="35">
        <f t="shared" ref="Q77:S83" si="43">MAX((I77-H77),0)</f>
        <v>0</v>
      </c>
      <c r="R77" s="35">
        <f t="shared" si="43"/>
        <v>0</v>
      </c>
      <c r="S77" s="35">
        <f t="shared" si="43"/>
        <v>0</v>
      </c>
      <c r="T77" s="35">
        <f t="shared" ref="T77:T84" si="44">MAX((L77-K77),0)</f>
        <v>0</v>
      </c>
      <c r="U77" s="35">
        <f t="shared" ref="U77:U84" si="45">MAX((M77-L77),0)</f>
        <v>0</v>
      </c>
      <c r="V77" s="35">
        <f t="shared" ref="V77:V84" si="46">MAX((N77-M77),0)</f>
        <v>0</v>
      </c>
      <c r="W77" s="35">
        <f t="shared" ref="W77:X84" si="47">MAX((O77-N77),0)</f>
        <v>0</v>
      </c>
      <c r="X77" s="35">
        <f t="shared" si="47"/>
        <v>0</v>
      </c>
    </row>
    <row r="78" spans="1:24" ht="15" x14ac:dyDescent="0.25">
      <c r="A78" s="3" t="s">
        <v>20</v>
      </c>
      <c r="B78" s="3" t="s">
        <v>43</v>
      </c>
      <c r="C78" s="3" t="s">
        <v>44</v>
      </c>
      <c r="D78" s="3" t="s">
        <v>72</v>
      </c>
      <c r="E78" s="3"/>
      <c r="F78" s="3"/>
      <c r="G78" s="3" t="s">
        <v>74</v>
      </c>
      <c r="H78" s="25">
        <f>[4]Data17!W17</f>
        <v>0</v>
      </c>
      <c r="I78" s="25">
        <f>[4]Data17!X17</f>
        <v>0</v>
      </c>
      <c r="J78" s="25">
        <f>[4]Data17!Y17</f>
        <v>0</v>
      </c>
      <c r="K78" s="25">
        <f>[4]Data17!Z17</f>
        <v>0</v>
      </c>
      <c r="L78" s="25">
        <f>[4]Data17!AA17</f>
        <v>0</v>
      </c>
      <c r="M78" s="25">
        <f>[4]Data17!AB17</f>
        <v>0</v>
      </c>
      <c r="N78" s="25">
        <f>[4]Data17!AC17</f>
        <v>0</v>
      </c>
      <c r="O78" s="25">
        <f>[4]Data17!AD17</f>
        <v>0</v>
      </c>
      <c r="P78" s="25">
        <f>[4]Data17!AE17</f>
        <v>0</v>
      </c>
      <c r="Q78" s="35">
        <f t="shared" si="43"/>
        <v>0</v>
      </c>
      <c r="R78" s="35">
        <f t="shared" si="43"/>
        <v>0</v>
      </c>
      <c r="S78" s="35">
        <f t="shared" si="43"/>
        <v>0</v>
      </c>
      <c r="T78" s="35">
        <f t="shared" si="44"/>
        <v>0</v>
      </c>
      <c r="U78" s="35">
        <f t="shared" si="45"/>
        <v>0</v>
      </c>
      <c r="V78" s="35">
        <f t="shared" si="46"/>
        <v>0</v>
      </c>
      <c r="W78" s="35">
        <f t="shared" si="47"/>
        <v>0</v>
      </c>
      <c r="X78" s="35">
        <f t="shared" si="47"/>
        <v>0</v>
      </c>
    </row>
    <row r="79" spans="1:24" ht="15" x14ac:dyDescent="0.25">
      <c r="A79" s="3" t="s">
        <v>20</v>
      </c>
      <c r="B79" s="3" t="s">
        <v>45</v>
      </c>
      <c r="C79" s="3" t="s">
        <v>46</v>
      </c>
      <c r="D79" s="3" t="s">
        <v>72</v>
      </c>
      <c r="E79" s="3"/>
      <c r="F79" s="3"/>
      <c r="G79" s="3" t="s">
        <v>74</v>
      </c>
      <c r="H79" s="25">
        <f>[4]Data6!W17</f>
        <v>6</v>
      </c>
      <c r="I79" s="25">
        <f>[4]Data6!X17</f>
        <v>16</v>
      </c>
      <c r="J79" s="25">
        <f>[4]Data6!Y17</f>
        <v>26</v>
      </c>
      <c r="K79" s="25">
        <f>[4]Data6!Z17</f>
        <v>29</v>
      </c>
      <c r="L79" s="25">
        <f>[4]Data6!AA17</f>
        <v>29</v>
      </c>
      <c r="M79" s="25">
        <f>[4]Data6!AB17</f>
        <v>33</v>
      </c>
      <c r="N79" s="25">
        <f>[4]Data6!AC17</f>
        <v>32</v>
      </c>
      <c r="O79" s="25">
        <f>[4]Data6!AD17</f>
        <v>35</v>
      </c>
      <c r="P79" s="25">
        <f>[4]Data6!AE17</f>
        <v>40</v>
      </c>
      <c r="Q79" s="35">
        <f t="shared" si="43"/>
        <v>10</v>
      </c>
      <c r="R79" s="35">
        <f t="shared" si="43"/>
        <v>10</v>
      </c>
      <c r="S79" s="35">
        <f t="shared" si="43"/>
        <v>3</v>
      </c>
      <c r="T79" s="35">
        <f t="shared" si="44"/>
        <v>0</v>
      </c>
      <c r="U79" s="35">
        <f t="shared" si="45"/>
        <v>4</v>
      </c>
      <c r="V79" s="35">
        <f t="shared" si="46"/>
        <v>0</v>
      </c>
      <c r="W79" s="35">
        <f t="shared" si="47"/>
        <v>3</v>
      </c>
      <c r="X79" s="35">
        <f t="shared" si="47"/>
        <v>5</v>
      </c>
    </row>
    <row r="80" spans="1:24" ht="15" x14ac:dyDescent="0.25">
      <c r="A80" s="3" t="s">
        <v>19</v>
      </c>
      <c r="B80" s="3" t="s">
        <v>29</v>
      </c>
      <c r="C80" s="3" t="s">
        <v>30</v>
      </c>
      <c r="D80" s="12" t="s">
        <v>134</v>
      </c>
      <c r="E80" s="9" t="s">
        <v>132</v>
      </c>
      <c r="F80" s="23" t="s">
        <v>133</v>
      </c>
      <c r="G80" s="1" t="s">
        <v>75</v>
      </c>
      <c r="H80" s="32">
        <f>'[1]ENTSO-E'!$I$670+'[1]ENTSO-E'!$I$672</f>
        <v>2580</v>
      </c>
      <c r="I80" s="32">
        <f>'[1]ENTSO-E'!$I$694+'[1]ENTSO-E'!$I$696</f>
        <v>1720</v>
      </c>
      <c r="J80" s="32">
        <f>'[1]ENTSO-E'!$I$718+'[1]ENTSO-E'!$I$720</f>
        <v>1950</v>
      </c>
      <c r="K80" s="38">
        <f>'[1]ENTSO-E'!$I$6609+'[1]ENTSO-E'!$I$6829</f>
        <v>4871</v>
      </c>
      <c r="L80" s="39">
        <f>[2]DK!B8+[2]DK!B11</f>
        <v>4847</v>
      </c>
      <c r="M80" s="39">
        <f>[2]DK!C8+[2]DK!C11</f>
        <v>4847</v>
      </c>
      <c r="N80" s="39">
        <f>[2]DK!D8+[2]DK!D11</f>
        <v>4847</v>
      </c>
      <c r="O80" s="39">
        <f>[2]DK!E8+[2]DK!E11</f>
        <v>3656</v>
      </c>
      <c r="P80" s="39">
        <f>[2]DK!F8+[2]DK!F11</f>
        <v>3656</v>
      </c>
      <c r="Q80" s="35">
        <f t="shared" si="43"/>
        <v>0</v>
      </c>
      <c r="R80" s="35">
        <f t="shared" si="43"/>
        <v>230</v>
      </c>
      <c r="S80" s="35">
        <f t="shared" si="43"/>
        <v>2921</v>
      </c>
      <c r="T80" s="35">
        <f t="shared" si="44"/>
        <v>0</v>
      </c>
      <c r="U80" s="35">
        <f t="shared" si="45"/>
        <v>0</v>
      </c>
      <c r="V80" s="35">
        <f t="shared" si="46"/>
        <v>0</v>
      </c>
      <c r="W80" s="35">
        <f t="shared" si="47"/>
        <v>0</v>
      </c>
      <c r="X80" s="35">
        <f t="shared" si="47"/>
        <v>0</v>
      </c>
    </row>
    <row r="81" spans="1:24" ht="15" x14ac:dyDescent="0.25">
      <c r="A81" s="3" t="s">
        <v>19</v>
      </c>
      <c r="B81" s="3" t="s">
        <v>31</v>
      </c>
      <c r="C81" s="3" t="s">
        <v>32</v>
      </c>
      <c r="D81" s="12" t="s">
        <v>134</v>
      </c>
      <c r="E81" s="9" t="s">
        <v>132</v>
      </c>
      <c r="F81" s="23" t="s">
        <v>133</v>
      </c>
      <c r="G81" s="1" t="s">
        <v>75</v>
      </c>
      <c r="H81" s="32">
        <f>'[1]ENTSO-E'!$I$674</f>
        <v>2610</v>
      </c>
      <c r="I81" s="32">
        <f>'[1]ENTSO-E'!$I$698</f>
        <v>2580</v>
      </c>
      <c r="J81" s="32">
        <f>'[1]ENTSO-E'!$I$722</f>
        <v>2710</v>
      </c>
      <c r="K81" s="38">
        <f>'[1]ENTSO-E'!$I$7159</f>
        <v>3121</v>
      </c>
      <c r="L81" s="39">
        <f>[2]DK!B9+[2]DK!B10</f>
        <v>2941</v>
      </c>
      <c r="M81" s="39">
        <f>[2]DK!C9+[2]DK!C10</f>
        <v>2941</v>
      </c>
      <c r="N81" s="39">
        <f>[2]DK!D9+[2]DK!D10</f>
        <v>2941</v>
      </c>
      <c r="O81" s="39">
        <f>[2]DK!E9+[2]DK!E10</f>
        <v>1826</v>
      </c>
      <c r="P81" s="39">
        <f>[2]DK!F9+[2]DK!F10</f>
        <v>1814</v>
      </c>
      <c r="Q81" s="35">
        <f t="shared" si="43"/>
        <v>0</v>
      </c>
      <c r="R81" s="35">
        <f t="shared" si="43"/>
        <v>130</v>
      </c>
      <c r="S81" s="35">
        <f t="shared" si="43"/>
        <v>411</v>
      </c>
      <c r="T81" s="35">
        <f t="shared" si="44"/>
        <v>0</v>
      </c>
      <c r="U81" s="35">
        <f t="shared" si="45"/>
        <v>0</v>
      </c>
      <c r="V81" s="35">
        <f t="shared" si="46"/>
        <v>0</v>
      </c>
      <c r="W81" s="35">
        <f t="shared" si="47"/>
        <v>0</v>
      </c>
      <c r="X81" s="35">
        <f t="shared" si="47"/>
        <v>0</v>
      </c>
    </row>
    <row r="82" spans="1:24" ht="15" x14ac:dyDescent="0.25">
      <c r="A82" s="3" t="s">
        <v>19</v>
      </c>
      <c r="B82" s="3" t="s">
        <v>33</v>
      </c>
      <c r="C82" s="3" t="s">
        <v>34</v>
      </c>
      <c r="D82" s="3" t="s">
        <v>71</v>
      </c>
      <c r="E82" s="3"/>
      <c r="F82" s="3"/>
      <c r="G82" s="3" t="s">
        <v>76</v>
      </c>
      <c r="H82" s="25">
        <f>[3]Data12!W18</f>
        <v>0</v>
      </c>
      <c r="I82" s="25">
        <f>[3]Data12!X18</f>
        <v>0</v>
      </c>
      <c r="J82" s="25">
        <f>[3]Data12!Y18</f>
        <v>0</v>
      </c>
      <c r="K82" s="25">
        <f>[3]Data12!Z18</f>
        <v>0</v>
      </c>
      <c r="L82" s="25">
        <f>[3]Data12!AA18</f>
        <v>0</v>
      </c>
      <c r="M82" s="25">
        <f>[3]Data12!AB18</f>
        <v>0</v>
      </c>
      <c r="N82" s="25">
        <f>[3]Data12!AC18</f>
        <v>0</v>
      </c>
      <c r="O82" s="25">
        <f>[3]Data12!AD18</f>
        <v>0</v>
      </c>
      <c r="P82" s="25">
        <f>[3]Data12!AE18</f>
        <v>0</v>
      </c>
      <c r="Q82" s="35">
        <f t="shared" si="43"/>
        <v>0</v>
      </c>
      <c r="R82" s="35">
        <f t="shared" si="43"/>
        <v>0</v>
      </c>
      <c r="S82" s="35">
        <f t="shared" si="43"/>
        <v>0</v>
      </c>
      <c r="T82" s="35">
        <f t="shared" si="44"/>
        <v>0</v>
      </c>
      <c r="U82" s="35">
        <f t="shared" si="45"/>
        <v>0</v>
      </c>
      <c r="V82" s="35">
        <f t="shared" si="46"/>
        <v>0</v>
      </c>
      <c r="W82" s="35">
        <f t="shared" si="47"/>
        <v>0</v>
      </c>
      <c r="X82" s="35">
        <f t="shared" si="47"/>
        <v>0</v>
      </c>
    </row>
    <row r="83" spans="1:24" ht="15" x14ac:dyDescent="0.25">
      <c r="A83" s="3" t="s">
        <v>19</v>
      </c>
      <c r="B83" s="3" t="s">
        <v>35</v>
      </c>
      <c r="C83" s="3" t="s">
        <v>36</v>
      </c>
      <c r="D83" s="3" t="s">
        <v>72</v>
      </c>
      <c r="E83" s="3"/>
      <c r="F83" s="3"/>
      <c r="G83" s="3" t="s">
        <v>74</v>
      </c>
      <c r="H83" s="25">
        <f>[4]Data!W18</f>
        <v>9.2639999999999993</v>
      </c>
      <c r="I83" s="25">
        <f>[4]Data!X18</f>
        <v>9.2550000000000008</v>
      </c>
      <c r="J83" s="25">
        <f>[4]Data!Y18</f>
        <v>8.7330000000000005</v>
      </c>
      <c r="K83" s="25">
        <f>[4]Data!Z18</f>
        <v>8.6159999999999997</v>
      </c>
      <c r="L83" s="25">
        <f>[4]Data!AA18</f>
        <v>6.8780000000000001</v>
      </c>
      <c r="M83" s="25">
        <f>[4]Data!AB18</f>
        <v>9.2669999999999995</v>
      </c>
      <c r="N83" s="25">
        <f>[4]Data!AC18</f>
        <v>7.1529999999999996</v>
      </c>
      <c r="O83" s="25">
        <f>[4]Data!AD18</f>
        <v>7.1529999999999996</v>
      </c>
      <c r="P83" s="25">
        <f>[4]Data!AE18</f>
        <v>7.2629999999999999</v>
      </c>
      <c r="Q83" s="35">
        <f t="shared" si="43"/>
        <v>0</v>
      </c>
      <c r="R83" s="35">
        <f t="shared" si="43"/>
        <v>0</v>
      </c>
      <c r="S83" s="35">
        <f t="shared" si="43"/>
        <v>0</v>
      </c>
      <c r="T83" s="35">
        <f t="shared" si="44"/>
        <v>0</v>
      </c>
      <c r="U83" s="35">
        <f t="shared" si="45"/>
        <v>2.3889999999999993</v>
      </c>
      <c r="V83" s="35">
        <f t="shared" si="46"/>
        <v>0</v>
      </c>
      <c r="W83" s="35">
        <f t="shared" si="47"/>
        <v>0</v>
      </c>
      <c r="X83" s="35">
        <f t="shared" si="47"/>
        <v>0.11000000000000032</v>
      </c>
    </row>
    <row r="84" spans="1:24" ht="15" x14ac:dyDescent="0.25">
      <c r="A84" s="3" t="s">
        <v>19</v>
      </c>
      <c r="B84" s="3" t="s">
        <v>79</v>
      </c>
      <c r="C84" s="3" t="s">
        <v>83</v>
      </c>
      <c r="D84" s="3" t="s">
        <v>72</v>
      </c>
      <c r="E84" s="3"/>
      <c r="F84" s="3"/>
      <c r="G84" s="3" t="s">
        <v>74</v>
      </c>
      <c r="H84" s="25">
        <f>[4]Data8!W18</f>
        <v>3080.5309999999999</v>
      </c>
      <c r="I84" s="25">
        <f>[4]Data8!X18</f>
        <v>3240.0909999999999</v>
      </c>
      <c r="J84" s="25">
        <f>[4]Data8!Y18</f>
        <v>3547.873</v>
      </c>
      <c r="K84" s="25">
        <f>[4]Data8!Z18</f>
        <v>3615.3530000000001</v>
      </c>
      <c r="L84" s="25">
        <f>[4]Data8!AA18</f>
        <v>3805.9160000000002</v>
      </c>
      <c r="M84" s="25">
        <f>[4]Data8!AB18</f>
        <v>3974.0920000000001</v>
      </c>
      <c r="N84" s="25">
        <f>[4]Data8!AC18</f>
        <v>4225.1490000000003</v>
      </c>
      <c r="O84" s="25">
        <f>[4]Data8!AD18</f>
        <v>4414.2079999999996</v>
      </c>
      <c r="P84" s="25">
        <f>[4]Data8!AE18</f>
        <v>4402.0820000000003</v>
      </c>
      <c r="Q84" s="35">
        <f t="shared" ref="Q84:S84" si="48">MAX((I84-H84),0)</f>
        <v>159.55999999999995</v>
      </c>
      <c r="R84" s="35">
        <f t="shared" si="48"/>
        <v>307.78200000000015</v>
      </c>
      <c r="S84" s="35">
        <f t="shared" si="48"/>
        <v>67.480000000000018</v>
      </c>
      <c r="T84" s="35">
        <f t="shared" si="44"/>
        <v>190.5630000000001</v>
      </c>
      <c r="U84" s="35">
        <f t="shared" si="45"/>
        <v>168.17599999999993</v>
      </c>
      <c r="V84" s="35">
        <f t="shared" si="46"/>
        <v>251.05700000000024</v>
      </c>
      <c r="W84" s="35">
        <f t="shared" si="47"/>
        <v>189.05899999999929</v>
      </c>
      <c r="X84" s="35">
        <f t="shared" si="47"/>
        <v>0</v>
      </c>
    </row>
    <row r="85" spans="1:24" s="7" customFormat="1" ht="15" x14ac:dyDescent="0.25">
      <c r="A85" s="3" t="s">
        <v>19</v>
      </c>
      <c r="B85" s="3" t="s">
        <v>78</v>
      </c>
      <c r="C85" s="3" t="s">
        <v>84</v>
      </c>
      <c r="D85" s="3" t="s">
        <v>72</v>
      </c>
      <c r="E85" s="3"/>
      <c r="F85" s="3"/>
      <c r="G85" s="3" t="s">
        <v>74</v>
      </c>
      <c r="H85" s="25">
        <f>[4]Data9!W18</f>
        <v>871.45</v>
      </c>
      <c r="I85" s="25">
        <f>[4]Data9!X18</f>
        <v>921.85</v>
      </c>
      <c r="J85" s="25">
        <f>[4]Data9!Y18</f>
        <v>1271.05</v>
      </c>
      <c r="K85" s="25">
        <f>[4]Data9!Z18</f>
        <v>1271.05</v>
      </c>
      <c r="L85" s="25">
        <f>[4]Data9!AA18</f>
        <v>1271.05</v>
      </c>
      <c r="M85" s="25">
        <f>[4]Data9!AB18</f>
        <v>1271.05</v>
      </c>
      <c r="N85" s="25">
        <f>[4]Data9!AC18</f>
        <v>1263.8</v>
      </c>
      <c r="O85" s="25">
        <f>[4]Data9!AD18</f>
        <v>1700.8</v>
      </c>
      <c r="P85" s="25">
        <f>[4]Data9!AE18</f>
        <v>1700.8</v>
      </c>
      <c r="Q85" s="35">
        <f t="shared" ref="Q85:Q103" si="49">MAX((I85-H85),0)</f>
        <v>50.399999999999977</v>
      </c>
      <c r="R85" s="35">
        <f t="shared" ref="R85:R103" si="50">MAX((J85-I85),0)</f>
        <v>349.19999999999993</v>
      </c>
      <c r="S85" s="35">
        <f t="shared" ref="S85:S103" si="51">MAX((K85-J85),0)</f>
        <v>0</v>
      </c>
      <c r="T85" s="35">
        <f t="shared" ref="T85:T103" si="52">MAX((L85-K85),0)</f>
        <v>0</v>
      </c>
      <c r="U85" s="35">
        <f t="shared" ref="U85:U103" si="53">MAX((M85-L85),0)</f>
        <v>0</v>
      </c>
      <c r="V85" s="35">
        <f t="shared" ref="V85:V103" si="54">MAX((N85-M85),0)</f>
        <v>0</v>
      </c>
      <c r="W85" s="35">
        <f t="shared" ref="W85:X103" si="55">MAX((O85-N85),0)</f>
        <v>437</v>
      </c>
      <c r="X85" s="35">
        <f t="shared" si="55"/>
        <v>0</v>
      </c>
    </row>
    <row r="86" spans="1:24" ht="15" x14ac:dyDescent="0.25">
      <c r="A86" s="3" t="s">
        <v>19</v>
      </c>
      <c r="B86" s="1" t="s">
        <v>37</v>
      </c>
      <c r="C86" s="1" t="s">
        <v>38</v>
      </c>
      <c r="D86" s="12" t="s">
        <v>134</v>
      </c>
      <c r="E86" s="9" t="s">
        <v>132</v>
      </c>
      <c r="F86" s="23" t="s">
        <v>133</v>
      </c>
      <c r="G86" s="1" t="s">
        <v>75</v>
      </c>
      <c r="H86" s="32">
        <f>'[1]ENTSO-E'!$I$677</f>
        <v>990</v>
      </c>
      <c r="I86" s="32">
        <f>'[1]ENTSO-E'!$I$701</f>
        <v>990</v>
      </c>
      <c r="J86" s="32">
        <f>'[1]ENTSO-E'!$I$725</f>
        <v>730</v>
      </c>
      <c r="K86" s="38">
        <f>'[1]ENTSO-E'!$I$7599</f>
        <v>429.5</v>
      </c>
      <c r="L86" s="39">
        <f>[2]DK!B12+[2]DK!B13+[2]DK!B14</f>
        <v>1051</v>
      </c>
      <c r="M86" s="39">
        <f>[2]DK!C12+[2]DK!C13+[2]DK!C14</f>
        <v>1051</v>
      </c>
      <c r="N86" s="39">
        <f>[2]DK!D12+[2]DK!D13+[2]DK!D14</f>
        <v>1051</v>
      </c>
      <c r="O86" s="39">
        <f>[2]DK!E12+[2]DK!E13+[2]DK!E14</f>
        <v>1007</v>
      </c>
      <c r="P86" s="39">
        <f>[2]DK!F12+[2]DK!F13+[2]DK!F14</f>
        <v>1007</v>
      </c>
      <c r="Q86" s="35">
        <f t="shared" si="49"/>
        <v>0</v>
      </c>
      <c r="R86" s="35">
        <f t="shared" si="50"/>
        <v>0</v>
      </c>
      <c r="S86" s="35">
        <f t="shared" si="51"/>
        <v>0</v>
      </c>
      <c r="T86" s="35">
        <f t="shared" si="52"/>
        <v>621.5</v>
      </c>
      <c r="U86" s="35">
        <f t="shared" si="53"/>
        <v>0</v>
      </c>
      <c r="V86" s="35">
        <f t="shared" si="54"/>
        <v>0</v>
      </c>
      <c r="W86" s="35">
        <f t="shared" si="55"/>
        <v>0</v>
      </c>
      <c r="X86" s="35">
        <f t="shared" si="55"/>
        <v>0</v>
      </c>
    </row>
    <row r="87" spans="1:24" ht="15" x14ac:dyDescent="0.25">
      <c r="A87" s="3" t="s">
        <v>19</v>
      </c>
      <c r="B87" s="3" t="s">
        <v>39</v>
      </c>
      <c r="C87" s="3" t="s">
        <v>40</v>
      </c>
      <c r="D87" s="3" t="s">
        <v>72</v>
      </c>
      <c r="E87" s="3"/>
      <c r="F87" s="3"/>
      <c r="G87" s="3" t="s">
        <v>74</v>
      </c>
      <c r="H87" s="25">
        <f>[4]Data18!W18+[4]Data19!W18+[4]Data20!W18+[4]Data21!W18+[4]Data22!W18+[4]Data23!W18</f>
        <v>1292.5529999999999</v>
      </c>
      <c r="I87" s="25">
        <f>[4]Data13!X18+[4]Data14!X18+[4]Data15!X18+[4]Data16!X18+[4]Data17!X18+[4]Data18!X18</f>
        <v>1155.55</v>
      </c>
      <c r="J87" s="25">
        <f>[4]Data13!Y18+[4]Data14!Y18+[4]Data15!Y18+[4]Data16!Y18+[4]Data17!Y18+[4]Data18!Y18</f>
        <v>918.71900000000005</v>
      </c>
      <c r="K87" s="25">
        <f>[4]Data13!Z18+[4]Data14!Z18+[4]Data15!Z18+[4]Data16!Z18+[4]Data17!Z18+[4]Data18!Z18</f>
        <v>989.35900000000004</v>
      </c>
      <c r="L87" s="25">
        <f>[4]Data13!AA18+[4]Data14!AA18+[4]Data15!AA18+[4]Data16!AA18+[4]Data17!AA18+[4]Data18!AA18</f>
        <v>973.41399999999999</v>
      </c>
      <c r="M87" s="25">
        <f>[4]Data13!AB18+[4]Data14!AB18+[4]Data15!AB18+[4]Data16!AB18+[4]Data17!AB18+[4]Data18!AB18</f>
        <v>1031.6969999999999</v>
      </c>
      <c r="N87" s="25">
        <f>[4]Data13!AC18+[4]Data14!AC18+[4]Data15!AC18+[4]Data16!AC18+[4]Data17!AC18+[4]Data18!AC18</f>
        <v>1501.26</v>
      </c>
      <c r="O87" s="25">
        <f>[4]Data13!AD18+[4]Data14!AD18+[4]Data15!AD18+[4]Data16!AD18+[4]Data17!AD18+[4]Data18!AD18</f>
        <v>1484.664</v>
      </c>
      <c r="P87" s="25">
        <f>[4]Data13!AE18+[4]Data14!AE18+[4]Data15!AE18+[4]Data16!AE18+[4]Data17!AE18+[4]Data18!AE18</f>
        <v>1686.681</v>
      </c>
      <c r="Q87" s="35">
        <f t="shared" si="49"/>
        <v>0</v>
      </c>
      <c r="R87" s="35">
        <f t="shared" si="50"/>
        <v>0</v>
      </c>
      <c r="S87" s="35">
        <f t="shared" si="51"/>
        <v>70.639999999999986</v>
      </c>
      <c r="T87" s="35">
        <f t="shared" si="52"/>
        <v>0</v>
      </c>
      <c r="U87" s="35">
        <f t="shared" si="53"/>
        <v>58.282999999999902</v>
      </c>
      <c r="V87" s="35">
        <f t="shared" si="54"/>
        <v>469.5630000000001</v>
      </c>
      <c r="W87" s="35">
        <f t="shared" si="55"/>
        <v>0</v>
      </c>
      <c r="X87" s="35">
        <f t="shared" si="55"/>
        <v>202.01700000000005</v>
      </c>
    </row>
    <row r="88" spans="1:24" ht="15" x14ac:dyDescent="0.25">
      <c r="A88" s="3" t="s">
        <v>19</v>
      </c>
      <c r="B88" s="3" t="s">
        <v>80</v>
      </c>
      <c r="C88" s="3" t="s">
        <v>85</v>
      </c>
      <c r="D88" s="3" t="s">
        <v>72</v>
      </c>
      <c r="E88" s="10" t="s">
        <v>135</v>
      </c>
      <c r="F88" s="3"/>
      <c r="G88" s="3" t="s">
        <v>74</v>
      </c>
      <c r="H88" s="29">
        <f>[4]Data12!W18*[6]DK!$A$78151/([6]DK!$A$78151+[6]DK!$A$78152)</f>
        <v>0.11013509532956053</v>
      </c>
      <c r="I88" s="29">
        <f>[4]Data12!X18*[6]DK!$A$78151/([6]DK!$A$78151+[6]DK!$A$78152)</f>
        <v>2.6043710777931373</v>
      </c>
      <c r="J88" s="29">
        <f>[4]Data12!Y18*[6]DK!$A$78151/([6]DK!$A$78151+[6]DK!$A$78152)</f>
        <v>3.6992434960693563</v>
      </c>
      <c r="K88" s="29">
        <f>[4]Data12!Z18*[6]DK!$A$78151/([6]DK!$A$78151+[6]DK!$A$78152)</f>
        <v>3.9324707567672497</v>
      </c>
      <c r="L88" s="29">
        <f>[4]Data12!AA18*[6]DK!$A$78151/([6]DK!$A$78151+[6]DK!$A$78152)</f>
        <v>5.0669140669418775</v>
      </c>
      <c r="M88" s="29">
        <f>[4]Data12!AB18*[6]DK!$A$78151/([6]DK!$A$78151+[6]DK!$A$78152)</f>
        <v>5.5129288103515011</v>
      </c>
      <c r="N88" s="29">
        <f>[4]Data12!AC18*[6]DK!$A$78151/([6]DK!$A$78151+[6]DK!$A$78152)</f>
        <v>5.8718202148204224</v>
      </c>
      <c r="O88" s="29">
        <f>[4]Data12!AD18*[6]DK!$A$78151/([6]DK!$A$78151+[6]DK!$A$78152)</f>
        <v>6.4655779493471419</v>
      </c>
      <c r="P88" s="29">
        <f>[4]Data12!AE18*[6]DK!$A$78151/([6]DK!$A$78151+[6]DK!$A$78152)</f>
        <v>6.9968178209367862</v>
      </c>
      <c r="Q88" s="35">
        <f t="shared" si="49"/>
        <v>2.4942359824635769</v>
      </c>
      <c r="R88" s="35">
        <f t="shared" si="50"/>
        <v>1.0948724182762191</v>
      </c>
      <c r="S88" s="35">
        <f t="shared" si="51"/>
        <v>0.23322726069789335</v>
      </c>
      <c r="T88" s="35">
        <f t="shared" si="52"/>
        <v>1.1344433101746279</v>
      </c>
      <c r="U88" s="35">
        <f t="shared" si="53"/>
        <v>0.44601474340962355</v>
      </c>
      <c r="V88" s="35">
        <f t="shared" si="54"/>
        <v>0.35889140446892132</v>
      </c>
      <c r="W88" s="35">
        <f t="shared" si="55"/>
        <v>0.59375773452671954</v>
      </c>
      <c r="X88" s="35">
        <f t="shared" si="55"/>
        <v>0.53123987158964425</v>
      </c>
    </row>
    <row r="89" spans="1:24" s="7" customFormat="1" ht="15" x14ac:dyDescent="0.25">
      <c r="A89" s="3" t="s">
        <v>19</v>
      </c>
      <c r="B89" s="3" t="s">
        <v>81</v>
      </c>
      <c r="C89" s="3" t="s">
        <v>86</v>
      </c>
      <c r="D89" s="3" t="s">
        <v>72</v>
      </c>
      <c r="E89" s="10" t="s">
        <v>135</v>
      </c>
      <c r="F89" s="3"/>
      <c r="G89" s="3" t="s">
        <v>74</v>
      </c>
      <c r="H89" s="29">
        <f>[4]Data12!W18*[6]DK!$A$78152/([6]DK!$A$78151+[6]DK!$A$78152)</f>
        <v>16.889864904670439</v>
      </c>
      <c r="I89" s="29">
        <f>[4]Data12!X18*[6]DK!$A$78152/([6]DK!$A$78151+[6]DK!$A$78152)</f>
        <v>399.39562892220681</v>
      </c>
      <c r="J89" s="29">
        <f>[4]Data12!Y18*[6]DK!$A$78152/([6]DK!$A$78151+[6]DK!$A$78152)</f>
        <v>567.30075650393064</v>
      </c>
      <c r="K89" s="29">
        <f>[4]Data12!Z18*[6]DK!$A$78152/([6]DK!$A$78151+[6]DK!$A$78152)</f>
        <v>603.0675292432328</v>
      </c>
      <c r="L89" s="29">
        <f>[4]Data12!AA18*[6]DK!$A$78152/([6]DK!$A$78151+[6]DK!$A$78152)</f>
        <v>777.04108593305807</v>
      </c>
      <c r="M89" s="29">
        <f>[4]Data12!AB18*[6]DK!$A$78152/([6]DK!$A$78151+[6]DK!$A$78152)</f>
        <v>845.44007118964839</v>
      </c>
      <c r="N89" s="29">
        <f>[4]Data12!AC18*[6]DK!$A$78152/([6]DK!$A$78151+[6]DK!$A$78152)</f>
        <v>900.47817978517946</v>
      </c>
      <c r="O89" s="29">
        <f>[4]Data12!AD18*[6]DK!$A$78152/([6]DK!$A$78151+[6]DK!$A$78152)</f>
        <v>991.53442205065289</v>
      </c>
      <c r="P89" s="29">
        <f>[4]Data12!AE18*[6]DK!$A$78152/([6]DK!$A$78151+[6]DK!$A$78152)</f>
        <v>1073.0031821790633</v>
      </c>
      <c r="Q89" s="35">
        <f t="shared" si="49"/>
        <v>382.50576401753636</v>
      </c>
      <c r="R89" s="35">
        <f t="shared" si="50"/>
        <v>167.90512758172383</v>
      </c>
      <c r="S89" s="35">
        <f t="shared" si="51"/>
        <v>35.766772739302155</v>
      </c>
      <c r="T89" s="35">
        <f t="shared" si="52"/>
        <v>173.97355668982527</v>
      </c>
      <c r="U89" s="35">
        <f t="shared" si="53"/>
        <v>68.398985256590322</v>
      </c>
      <c r="V89" s="35">
        <f t="shared" si="54"/>
        <v>55.038108595531071</v>
      </c>
      <c r="W89" s="35">
        <f t="shared" si="55"/>
        <v>91.056242265473429</v>
      </c>
      <c r="X89" s="35">
        <f t="shared" si="55"/>
        <v>81.468760128410395</v>
      </c>
    </row>
    <row r="90" spans="1:24" ht="15" x14ac:dyDescent="0.25">
      <c r="A90" s="3" t="s">
        <v>19</v>
      </c>
      <c r="B90" s="3" t="s">
        <v>41</v>
      </c>
      <c r="C90" s="3" t="s">
        <v>42</v>
      </c>
      <c r="D90" s="3" t="s">
        <v>72</v>
      </c>
      <c r="E90" s="3"/>
      <c r="F90" s="3"/>
      <c r="G90" s="3" t="s">
        <v>74</v>
      </c>
      <c r="H90" s="25">
        <f>[4]Data11!W18</f>
        <v>0</v>
      </c>
      <c r="I90" s="25">
        <f>[4]Data11!X18</f>
        <v>0</v>
      </c>
      <c r="J90" s="25">
        <f>[4]Data11!Y18</f>
        <v>0</v>
      </c>
      <c r="K90" s="25">
        <f>[4]Data11!Z18</f>
        <v>0</v>
      </c>
      <c r="L90" s="25">
        <f>[4]Data11!AA18</f>
        <v>0</v>
      </c>
      <c r="M90" s="25">
        <f>[4]Data11!AB18</f>
        <v>0</v>
      </c>
      <c r="N90" s="25">
        <f>[4]Data11!AC18</f>
        <v>0</v>
      </c>
      <c r="O90" s="25">
        <f>[4]Data11!AD18</f>
        <v>0</v>
      </c>
      <c r="P90" s="25">
        <f>[4]Data11!AE18</f>
        <v>0</v>
      </c>
      <c r="Q90" s="35">
        <f t="shared" si="49"/>
        <v>0</v>
      </c>
      <c r="R90" s="35">
        <f t="shared" si="50"/>
        <v>0</v>
      </c>
      <c r="S90" s="35">
        <f t="shared" si="51"/>
        <v>0</v>
      </c>
      <c r="T90" s="35">
        <f t="shared" si="52"/>
        <v>0</v>
      </c>
      <c r="U90" s="35">
        <f t="shared" si="53"/>
        <v>0</v>
      </c>
      <c r="V90" s="35">
        <f t="shared" si="54"/>
        <v>0</v>
      </c>
      <c r="W90" s="35">
        <f t="shared" si="55"/>
        <v>0</v>
      </c>
      <c r="X90" s="35">
        <f t="shared" si="55"/>
        <v>0</v>
      </c>
    </row>
    <row r="91" spans="1:24" ht="15" x14ac:dyDescent="0.25">
      <c r="A91" s="3" t="s">
        <v>19</v>
      </c>
      <c r="B91" s="3" t="s">
        <v>43</v>
      </c>
      <c r="C91" s="3" t="s">
        <v>44</v>
      </c>
      <c r="D91" s="3" t="s">
        <v>72</v>
      </c>
      <c r="E91" s="3"/>
      <c r="F91" s="3"/>
      <c r="G91" s="3" t="s">
        <v>74</v>
      </c>
      <c r="H91" s="25">
        <f>[4]Data17!W18</f>
        <v>0</v>
      </c>
      <c r="I91" s="25">
        <f>[4]Data17!X18</f>
        <v>0</v>
      </c>
      <c r="J91" s="25">
        <f>[4]Data17!Y18</f>
        <v>0</v>
      </c>
      <c r="K91" s="25">
        <f>[4]Data17!Z18</f>
        <v>0</v>
      </c>
      <c r="L91" s="25">
        <f>[4]Data17!AA18</f>
        <v>0</v>
      </c>
      <c r="M91" s="25">
        <f>[4]Data17!AB18</f>
        <v>0</v>
      </c>
      <c r="N91" s="25">
        <f>[4]Data17!AC18</f>
        <v>0</v>
      </c>
      <c r="O91" s="25">
        <f>[4]Data17!AD18</f>
        <v>0</v>
      </c>
      <c r="P91" s="25">
        <f>[4]Data17!AE18</f>
        <v>0</v>
      </c>
      <c r="Q91" s="35">
        <f t="shared" si="49"/>
        <v>0</v>
      </c>
      <c r="R91" s="35">
        <f t="shared" si="50"/>
        <v>0</v>
      </c>
      <c r="S91" s="35">
        <f t="shared" si="51"/>
        <v>0</v>
      </c>
      <c r="T91" s="35">
        <f t="shared" si="52"/>
        <v>0</v>
      </c>
      <c r="U91" s="35">
        <f t="shared" si="53"/>
        <v>0</v>
      </c>
      <c r="V91" s="35">
        <f t="shared" si="54"/>
        <v>0</v>
      </c>
      <c r="W91" s="35">
        <f t="shared" si="55"/>
        <v>0</v>
      </c>
      <c r="X91" s="35">
        <f t="shared" si="55"/>
        <v>0</v>
      </c>
    </row>
    <row r="92" spans="1:24" ht="15" x14ac:dyDescent="0.25">
      <c r="A92" s="3" t="s">
        <v>19</v>
      </c>
      <c r="B92" s="3" t="s">
        <v>45</v>
      </c>
      <c r="C92" s="3" t="s">
        <v>46</v>
      </c>
      <c r="D92" s="3" t="s">
        <v>72</v>
      </c>
      <c r="E92" s="3"/>
      <c r="F92" s="3"/>
      <c r="G92" s="3" t="s">
        <v>74</v>
      </c>
      <c r="H92" s="25">
        <f>[4]Data6!W18</f>
        <v>0</v>
      </c>
      <c r="I92" s="25">
        <f>[4]Data6!X18</f>
        <v>0</v>
      </c>
      <c r="J92" s="25">
        <f>[4]Data6!Y18</f>
        <v>0</v>
      </c>
      <c r="K92" s="25">
        <f>[4]Data6!Z18</f>
        <v>0</v>
      </c>
      <c r="L92" s="25">
        <f>[4]Data6!AA18</f>
        <v>0</v>
      </c>
      <c r="M92" s="25">
        <f>[4]Data6!AB18</f>
        <v>0</v>
      </c>
      <c r="N92" s="25">
        <f>[4]Data6!AC18</f>
        <v>0</v>
      </c>
      <c r="O92" s="25">
        <f>[4]Data6!AD18</f>
        <v>0</v>
      </c>
      <c r="P92" s="25">
        <f>[4]Data6!AE18</f>
        <v>0</v>
      </c>
      <c r="Q92" s="35">
        <f t="shared" si="49"/>
        <v>0</v>
      </c>
      <c r="R92" s="35">
        <f t="shared" si="50"/>
        <v>0</v>
      </c>
      <c r="S92" s="35">
        <f t="shared" si="51"/>
        <v>0</v>
      </c>
      <c r="T92" s="35">
        <f t="shared" si="52"/>
        <v>0</v>
      </c>
      <c r="U92" s="35">
        <f t="shared" si="53"/>
        <v>0</v>
      </c>
      <c r="V92" s="35">
        <f t="shared" si="54"/>
        <v>0</v>
      </c>
      <c r="W92" s="35">
        <f t="shared" si="55"/>
        <v>0</v>
      </c>
      <c r="X92" s="35">
        <f t="shared" si="55"/>
        <v>0</v>
      </c>
    </row>
    <row r="93" spans="1:24" ht="15" x14ac:dyDescent="0.25">
      <c r="A93" s="3" t="s">
        <v>18</v>
      </c>
      <c r="B93" s="3" t="s">
        <v>29</v>
      </c>
      <c r="C93" s="3" t="s">
        <v>30</v>
      </c>
      <c r="D93" s="12" t="s">
        <v>134</v>
      </c>
      <c r="E93" s="9" t="s">
        <v>132</v>
      </c>
      <c r="F93" s="23" t="s">
        <v>133</v>
      </c>
      <c r="G93" s="1" t="s">
        <v>75</v>
      </c>
      <c r="H93" s="32">
        <f>'[1]ENTSO-E'!$I$780*$K$93/($K$93+$K$94+$K$99)</f>
        <v>0</v>
      </c>
      <c r="I93" s="32">
        <f>'[1]ENTSO-E'!$I$804*$K$93/($K$93+$K$94+$K$99)</f>
        <v>0</v>
      </c>
      <c r="J93" s="32">
        <f>'[1]ENTSO-E'!$I$828*$K$93/($K$93+$K$94+$K$99)</f>
        <v>0</v>
      </c>
      <c r="K93" s="38">
        <f>'[1]ENTSO-E'!$I$6614+'[1]ENTSO-E'!$I$6834</f>
        <v>0</v>
      </c>
      <c r="L93" s="39">
        <f>[2]EE!B8+[2]EE!B11</f>
        <v>0</v>
      </c>
      <c r="M93" s="39">
        <f>[2]EE!C8+[2]EE!C11</f>
        <v>0</v>
      </c>
      <c r="N93" s="39">
        <f>[2]EE!D8+[2]EE!D11</f>
        <v>0</v>
      </c>
      <c r="O93" s="39">
        <f>[2]EE!E8+[2]EE!E11</f>
        <v>0</v>
      </c>
      <c r="P93" s="39">
        <f>[2]EE!F8+[2]EE!F11</f>
        <v>0</v>
      </c>
      <c r="Q93" s="35">
        <f t="shared" si="49"/>
        <v>0</v>
      </c>
      <c r="R93" s="35">
        <f t="shared" si="50"/>
        <v>0</v>
      </c>
      <c r="S93" s="35">
        <f t="shared" si="51"/>
        <v>0</v>
      </c>
      <c r="T93" s="35">
        <f t="shared" si="52"/>
        <v>0</v>
      </c>
      <c r="U93" s="35">
        <f t="shared" si="53"/>
        <v>0</v>
      </c>
      <c r="V93" s="35">
        <f t="shared" si="54"/>
        <v>0</v>
      </c>
      <c r="W93" s="35">
        <f t="shared" si="55"/>
        <v>0</v>
      </c>
      <c r="X93" s="35">
        <f t="shared" si="55"/>
        <v>0</v>
      </c>
    </row>
    <row r="94" spans="1:24" ht="15" x14ac:dyDescent="0.25">
      <c r="A94" s="3" t="s">
        <v>18</v>
      </c>
      <c r="B94" s="3" t="s">
        <v>31</v>
      </c>
      <c r="C94" s="3" t="s">
        <v>32</v>
      </c>
      <c r="D94" s="12" t="s">
        <v>134</v>
      </c>
      <c r="E94" s="9" t="s">
        <v>132</v>
      </c>
      <c r="F94" s="23" t="s">
        <v>133</v>
      </c>
      <c r="G94" s="1" t="s">
        <v>75</v>
      </c>
      <c r="H94" s="32">
        <f>'[1]ENTSO-E'!$I$780*$K$94/($K$93+$K$94+$K$99)</f>
        <v>472.3115577889447</v>
      </c>
      <c r="I94" s="32">
        <f>'[1]ENTSO-E'!$I$804*$K$94/($K$93+$K$94+$K$99)</f>
        <v>478.36683417085425</v>
      </c>
      <c r="J94" s="32">
        <f>'[1]ENTSO-E'!$I$828*$K$94/($K$93+$K$94+$K$99)</f>
        <v>486.44053601340033</v>
      </c>
      <c r="K94" s="38">
        <f>'[1]ENTSO-E'!$I$7164</f>
        <v>241</v>
      </c>
      <c r="L94" s="39">
        <f>[2]EE!B9+[2]EE!B10</f>
        <v>267</v>
      </c>
      <c r="M94" s="39">
        <f>[2]EE!C9+[2]EE!C10</f>
        <v>205</v>
      </c>
      <c r="N94" s="39">
        <f>[2]EE!D9+[2]EE!D10</f>
        <v>214</v>
      </c>
      <c r="O94" s="39">
        <f>[2]EE!E9+[2]EE!E10</f>
        <v>204</v>
      </c>
      <c r="P94" s="39">
        <f>[2]EE!F9+[2]EE!F10</f>
        <v>176</v>
      </c>
      <c r="Q94" s="35">
        <f t="shared" si="49"/>
        <v>6.0552763819095503</v>
      </c>
      <c r="R94" s="35">
        <f t="shared" si="50"/>
        <v>8.073701842546086</v>
      </c>
      <c r="S94" s="35">
        <f t="shared" si="51"/>
        <v>0</v>
      </c>
      <c r="T94" s="35">
        <f t="shared" si="52"/>
        <v>26</v>
      </c>
      <c r="U94" s="35">
        <f t="shared" si="53"/>
        <v>0</v>
      </c>
      <c r="V94" s="35">
        <f t="shared" si="54"/>
        <v>9</v>
      </c>
      <c r="W94" s="35">
        <f t="shared" si="55"/>
        <v>0</v>
      </c>
      <c r="X94" s="35">
        <f t="shared" si="55"/>
        <v>0</v>
      </c>
    </row>
    <row r="95" spans="1:24" ht="15" x14ac:dyDescent="0.25">
      <c r="A95" s="3" t="s">
        <v>18</v>
      </c>
      <c r="B95" s="3" t="s">
        <v>33</v>
      </c>
      <c r="C95" s="3" t="s">
        <v>34</v>
      </c>
      <c r="D95" s="3" t="s">
        <v>71</v>
      </c>
      <c r="E95" s="3"/>
      <c r="F95" s="3"/>
      <c r="G95" s="3" t="s">
        <v>76</v>
      </c>
      <c r="H95" s="25">
        <f>[3]Data12!W19</f>
        <v>0</v>
      </c>
      <c r="I95" s="25">
        <f>[3]Data12!X19</f>
        <v>0</v>
      </c>
      <c r="J95" s="25">
        <f>[3]Data12!Y19</f>
        <v>0</v>
      </c>
      <c r="K95" s="25">
        <f>[3]Data12!Z19</f>
        <v>0</v>
      </c>
      <c r="L95" s="25">
        <f>[3]Data12!AA19</f>
        <v>0</v>
      </c>
      <c r="M95" s="25">
        <f>[3]Data12!AB19</f>
        <v>0</v>
      </c>
      <c r="N95" s="25">
        <f>[3]Data12!AC19</f>
        <v>0</v>
      </c>
      <c r="O95" s="25">
        <f>[3]Data12!AD19</f>
        <v>0</v>
      </c>
      <c r="P95" s="25">
        <f>[3]Data12!AE19</f>
        <v>0</v>
      </c>
      <c r="Q95" s="35">
        <f t="shared" si="49"/>
        <v>0</v>
      </c>
      <c r="R95" s="35">
        <f t="shared" si="50"/>
        <v>0</v>
      </c>
      <c r="S95" s="35">
        <f t="shared" si="51"/>
        <v>0</v>
      </c>
      <c r="T95" s="35">
        <f t="shared" si="52"/>
        <v>0</v>
      </c>
      <c r="U95" s="35">
        <f t="shared" si="53"/>
        <v>0</v>
      </c>
      <c r="V95" s="35">
        <f t="shared" si="54"/>
        <v>0</v>
      </c>
      <c r="W95" s="35">
        <f t="shared" si="55"/>
        <v>0</v>
      </c>
      <c r="X95" s="35">
        <f t="shared" si="55"/>
        <v>0</v>
      </c>
    </row>
    <row r="96" spans="1:24" ht="15" x14ac:dyDescent="0.25">
      <c r="A96" s="3" t="s">
        <v>18</v>
      </c>
      <c r="B96" s="3" t="s">
        <v>35</v>
      </c>
      <c r="C96" s="3" t="s">
        <v>36</v>
      </c>
      <c r="D96" s="3" t="s">
        <v>72</v>
      </c>
      <c r="E96" s="3"/>
      <c r="F96" s="3"/>
      <c r="G96" s="3" t="s">
        <v>74</v>
      </c>
      <c r="H96" s="25">
        <f>[4]Data!W19</f>
        <v>5</v>
      </c>
      <c r="I96" s="25">
        <f>[4]Data!X19</f>
        <v>8</v>
      </c>
      <c r="J96" s="25">
        <f>[4]Data!Y19</f>
        <v>8</v>
      </c>
      <c r="K96" s="25">
        <f>[4]Data!Z19</f>
        <v>5</v>
      </c>
      <c r="L96" s="25">
        <f>[4]Data!AA19</f>
        <v>6</v>
      </c>
      <c r="M96" s="25">
        <f>[4]Data!AB19</f>
        <v>6</v>
      </c>
      <c r="N96" s="25">
        <f>[4]Data!AC19</f>
        <v>7.3</v>
      </c>
      <c r="O96" s="25">
        <f>[4]Data!AD19</f>
        <v>7.3</v>
      </c>
      <c r="P96" s="25">
        <f>[4]Data!AE19</f>
        <v>6</v>
      </c>
      <c r="Q96" s="35">
        <f t="shared" si="49"/>
        <v>3</v>
      </c>
      <c r="R96" s="35">
        <f t="shared" si="50"/>
        <v>0</v>
      </c>
      <c r="S96" s="35">
        <f t="shared" si="51"/>
        <v>0</v>
      </c>
      <c r="T96" s="35">
        <f t="shared" si="52"/>
        <v>1</v>
      </c>
      <c r="U96" s="35">
        <f t="shared" si="53"/>
        <v>0</v>
      </c>
      <c r="V96" s="35">
        <f t="shared" si="54"/>
        <v>1.2999999999999998</v>
      </c>
      <c r="W96" s="35">
        <f t="shared" si="55"/>
        <v>0</v>
      </c>
      <c r="X96" s="35">
        <f t="shared" si="55"/>
        <v>0</v>
      </c>
    </row>
    <row r="97" spans="1:24" ht="15" x14ac:dyDescent="0.25">
      <c r="A97" s="3" t="s">
        <v>18</v>
      </c>
      <c r="B97" s="3" t="s">
        <v>79</v>
      </c>
      <c r="C97" s="3" t="s">
        <v>83</v>
      </c>
      <c r="D97" s="3" t="s">
        <v>72</v>
      </c>
      <c r="E97" s="3"/>
      <c r="F97" s="3"/>
      <c r="G97" s="3" t="s">
        <v>74</v>
      </c>
      <c r="H97" s="25">
        <f>[4]Data8!W19</f>
        <v>180</v>
      </c>
      <c r="I97" s="25">
        <f>[4]Data8!X19</f>
        <v>266</v>
      </c>
      <c r="J97" s="25">
        <f>[4]Data8!Y19</f>
        <v>248</v>
      </c>
      <c r="K97" s="25">
        <f>[4]Data8!Z19</f>
        <v>275</v>
      </c>
      <c r="L97" s="25">
        <f>[4]Data8!AA19</f>
        <v>300</v>
      </c>
      <c r="M97" s="25">
        <f>[4]Data8!AB19</f>
        <v>310</v>
      </c>
      <c r="N97" s="25">
        <f>[4]Data8!AC19</f>
        <v>311.8</v>
      </c>
      <c r="O97" s="25">
        <f>[4]Data8!AD19</f>
        <v>310</v>
      </c>
      <c r="P97" s="25">
        <f>[4]Data8!AE19</f>
        <v>316</v>
      </c>
      <c r="Q97" s="35">
        <f t="shared" si="49"/>
        <v>86</v>
      </c>
      <c r="R97" s="35">
        <f t="shared" si="50"/>
        <v>0</v>
      </c>
      <c r="S97" s="35">
        <f t="shared" si="51"/>
        <v>27</v>
      </c>
      <c r="T97" s="35">
        <f t="shared" si="52"/>
        <v>25</v>
      </c>
      <c r="U97" s="35">
        <f t="shared" si="53"/>
        <v>10</v>
      </c>
      <c r="V97" s="35">
        <f t="shared" si="54"/>
        <v>1.8000000000000114</v>
      </c>
      <c r="W97" s="35">
        <f t="shared" si="55"/>
        <v>0</v>
      </c>
      <c r="X97" s="35">
        <f t="shared" si="55"/>
        <v>6</v>
      </c>
    </row>
    <row r="98" spans="1:24" s="7" customFormat="1" ht="15" x14ac:dyDescent="0.25">
      <c r="A98" s="3" t="s">
        <v>18</v>
      </c>
      <c r="B98" s="3" t="s">
        <v>78</v>
      </c>
      <c r="C98" s="3" t="s">
        <v>84</v>
      </c>
      <c r="D98" s="3" t="s">
        <v>72</v>
      </c>
      <c r="E98" s="3"/>
      <c r="F98" s="3"/>
      <c r="G98" s="3" t="s">
        <v>74</v>
      </c>
      <c r="H98" s="25">
        <f>[4]Data9!W19</f>
        <v>0</v>
      </c>
      <c r="I98" s="25">
        <f>[4]Data9!X19</f>
        <v>0</v>
      </c>
      <c r="J98" s="25">
        <f>[4]Data9!Y19</f>
        <v>0</v>
      </c>
      <c r="K98" s="25">
        <f>[4]Data9!Z19</f>
        <v>0</v>
      </c>
      <c r="L98" s="25">
        <f>[4]Data9!AA19</f>
        <v>0</v>
      </c>
      <c r="M98" s="25">
        <f>[4]Data9!AB19</f>
        <v>0</v>
      </c>
      <c r="N98" s="25">
        <f>[4]Data9!AC19</f>
        <v>0</v>
      </c>
      <c r="O98" s="25">
        <f>[4]Data9!AD19</f>
        <v>0</v>
      </c>
      <c r="P98" s="25">
        <f>[4]Data9!AE19</f>
        <v>0</v>
      </c>
      <c r="Q98" s="35">
        <f t="shared" si="49"/>
        <v>0</v>
      </c>
      <c r="R98" s="35">
        <f t="shared" si="50"/>
        <v>0</v>
      </c>
      <c r="S98" s="35">
        <f t="shared" si="51"/>
        <v>0</v>
      </c>
      <c r="T98" s="35">
        <f t="shared" si="52"/>
        <v>0</v>
      </c>
      <c r="U98" s="35">
        <f t="shared" si="53"/>
        <v>0</v>
      </c>
      <c r="V98" s="35">
        <f t="shared" si="54"/>
        <v>0</v>
      </c>
      <c r="W98" s="35">
        <f t="shared" si="55"/>
        <v>0</v>
      </c>
      <c r="X98" s="35">
        <f t="shared" si="55"/>
        <v>0</v>
      </c>
    </row>
    <row r="99" spans="1:24" ht="15" x14ac:dyDescent="0.25">
      <c r="A99" s="3" t="s">
        <v>18</v>
      </c>
      <c r="B99" s="1" t="s">
        <v>37</v>
      </c>
      <c r="C99" s="1" t="s">
        <v>38</v>
      </c>
      <c r="D99" s="12" t="s">
        <v>134</v>
      </c>
      <c r="E99" s="9" t="s">
        <v>132</v>
      </c>
      <c r="F99" s="23" t="s">
        <v>133</v>
      </c>
      <c r="G99" s="1" t="s">
        <v>75</v>
      </c>
      <c r="H99" s="32">
        <f>'[1]ENTSO-E'!$I$780*$K$99/($K$93+$K$94+$K$99)</f>
        <v>1867.6884422110552</v>
      </c>
      <c r="I99" s="32">
        <f>'[1]ENTSO-E'!$I$804*$K$99/($K$93+$K$94+$K$99)</f>
        <v>1891.6331658291458</v>
      </c>
      <c r="J99" s="32">
        <f>'[1]ENTSO-E'!$I$828*$K$99/($K$93+$K$94+$K$99)</f>
        <v>1923.5594639865997</v>
      </c>
      <c r="K99" s="38">
        <f>'[1]ENTSO-E'!$I$7604</f>
        <v>953</v>
      </c>
      <c r="L99" s="39">
        <f>[2]EE!B12+[2]EE!B13+[2]EE!B14</f>
        <v>1698</v>
      </c>
      <c r="M99" s="39">
        <f>[2]EE!C12+[2]EE!C13+[2]EE!C14</f>
        <v>1975</v>
      </c>
      <c r="N99" s="39">
        <f>[2]EE!D12+[2]EE!D13+[2]EE!D14</f>
        <v>1976</v>
      </c>
      <c r="O99" s="39">
        <f>[2]EE!E12+[2]EE!E13+[2]EE!E14</f>
        <v>1976</v>
      </c>
      <c r="P99" s="39">
        <f>[2]EE!F12+[2]EE!F13+[2]EE!F14</f>
        <v>1978</v>
      </c>
      <c r="Q99" s="35">
        <f t="shared" si="49"/>
        <v>23.94472361809062</v>
      </c>
      <c r="R99" s="35">
        <f t="shared" si="50"/>
        <v>31.926298157453857</v>
      </c>
      <c r="S99" s="35">
        <f t="shared" si="51"/>
        <v>0</v>
      </c>
      <c r="T99" s="35">
        <f t="shared" si="52"/>
        <v>745</v>
      </c>
      <c r="U99" s="35">
        <f t="shared" si="53"/>
        <v>277</v>
      </c>
      <c r="V99" s="35">
        <f t="shared" si="54"/>
        <v>1</v>
      </c>
      <c r="W99" s="35">
        <f t="shared" si="55"/>
        <v>0</v>
      </c>
      <c r="X99" s="35">
        <f t="shared" si="55"/>
        <v>2</v>
      </c>
    </row>
    <row r="100" spans="1:24" ht="15" x14ac:dyDescent="0.25">
      <c r="A100" s="3" t="s">
        <v>18</v>
      </c>
      <c r="B100" s="3" t="s">
        <v>39</v>
      </c>
      <c r="C100" s="3" t="s">
        <v>40</v>
      </c>
      <c r="D100" s="3" t="s">
        <v>72</v>
      </c>
      <c r="E100" s="3"/>
      <c r="F100" s="3"/>
      <c r="G100" s="3" t="s">
        <v>74</v>
      </c>
      <c r="H100" s="25">
        <f>[4]Data18!W19+[4]Data19!W19+[4]Data20!W19+[4]Data21!W19+[4]Data22!W19+[4]Data23!W19</f>
        <v>149</v>
      </c>
      <c r="I100" s="25">
        <f>[4]Data18!X19+[4]Data19!X19+[4]Data20!X19+[4]Data21!X19+[4]Data22!X19+[4]Data23!X19</f>
        <v>167</v>
      </c>
      <c r="J100" s="25">
        <f>[4]Data18!Y19+[4]Data19!Y19+[4]Data20!Y19+[4]Data21!Y19+[4]Data22!Y19+[4]Data23!Y19</f>
        <v>366</v>
      </c>
      <c r="K100" s="25">
        <f>[4]Data18!Z19+[4]Data19!Z19+[4]Data20!Z19+[4]Data21!Z19+[4]Data22!Z19+[4]Data23!Z19</f>
        <v>383</v>
      </c>
      <c r="L100" s="25">
        <f>[4]Data18!AA19+[4]Data19!AA19+[4]Data20!AA19+[4]Data21!AA19+[4]Data22!AA19+[4]Data23!AA19</f>
        <v>386</v>
      </c>
      <c r="M100" s="25">
        <f>[4]Data18!AB19+[4]Data19!AB19+[4]Data20!AB19+[4]Data21!AB19+[4]Data22!AB19+[4]Data23!AB19</f>
        <v>386</v>
      </c>
      <c r="N100" s="25">
        <f>[4]Data18!AC19+[4]Data19!AC19+[4]Data20!AC19+[4]Data21!AC19+[4]Data22!AC19+[4]Data23!AC19</f>
        <v>426</v>
      </c>
      <c r="O100" s="25">
        <f>[4]Data18!AD19+[4]Data19!AD19+[4]Data20!AD19+[4]Data21!AD19+[4]Data22!AD19+[4]Data23!AD19</f>
        <v>384.35</v>
      </c>
      <c r="P100" s="25">
        <f>[4]Data18!AE19+[4]Data19!AE19+[4]Data20!AE19+[4]Data21!AE19+[4]Data22!AE19+[4]Data23!AE19</f>
        <v>397.9</v>
      </c>
      <c r="Q100" s="35">
        <f t="shared" si="49"/>
        <v>18</v>
      </c>
      <c r="R100" s="35">
        <f t="shared" si="50"/>
        <v>199</v>
      </c>
      <c r="S100" s="35">
        <f t="shared" si="51"/>
        <v>17</v>
      </c>
      <c r="T100" s="35">
        <f t="shared" si="52"/>
        <v>3</v>
      </c>
      <c r="U100" s="35">
        <f t="shared" si="53"/>
        <v>0</v>
      </c>
      <c r="V100" s="35">
        <f t="shared" si="54"/>
        <v>40</v>
      </c>
      <c r="W100" s="35">
        <f t="shared" si="55"/>
        <v>0</v>
      </c>
      <c r="X100" s="35">
        <f t="shared" si="55"/>
        <v>13.549999999999955</v>
      </c>
    </row>
    <row r="101" spans="1:24" ht="15" x14ac:dyDescent="0.25">
      <c r="A101" s="3" t="s">
        <v>18</v>
      </c>
      <c r="B101" s="3" t="s">
        <v>80</v>
      </c>
      <c r="C101" s="3" t="s">
        <v>85</v>
      </c>
      <c r="D101" s="3" t="s">
        <v>72</v>
      </c>
      <c r="E101" s="3"/>
      <c r="F101" s="3"/>
      <c r="G101" s="3" t="s">
        <v>74</v>
      </c>
      <c r="H101" s="25">
        <f>[4]Data15!W19</f>
        <v>0</v>
      </c>
      <c r="I101" s="25">
        <f>[4]Data15!X19</f>
        <v>0</v>
      </c>
      <c r="J101" s="25">
        <f>[4]Data15!Y19</f>
        <v>0</v>
      </c>
      <c r="K101" s="25">
        <f>[4]Data15!Z19</f>
        <v>0</v>
      </c>
      <c r="L101" s="25">
        <f>[4]Data15!AA19</f>
        <v>0</v>
      </c>
      <c r="M101" s="25">
        <f>[4]Data15!AB19</f>
        <v>0</v>
      </c>
      <c r="N101" s="25">
        <f>[4]Data15!AC19</f>
        <v>0</v>
      </c>
      <c r="O101" s="25">
        <f>[4]Data15!AD19</f>
        <v>0</v>
      </c>
      <c r="P101" s="25">
        <f>[4]Data15!AE19</f>
        <v>0</v>
      </c>
      <c r="Q101" s="35">
        <f t="shared" si="49"/>
        <v>0</v>
      </c>
      <c r="R101" s="35">
        <f t="shared" si="50"/>
        <v>0</v>
      </c>
      <c r="S101" s="35">
        <f t="shared" si="51"/>
        <v>0</v>
      </c>
      <c r="T101" s="35">
        <f t="shared" si="52"/>
        <v>0</v>
      </c>
      <c r="U101" s="35">
        <f t="shared" si="53"/>
        <v>0</v>
      </c>
      <c r="V101" s="35">
        <f t="shared" si="54"/>
        <v>0</v>
      </c>
      <c r="W101" s="35">
        <f t="shared" si="55"/>
        <v>0</v>
      </c>
      <c r="X101" s="35">
        <f t="shared" si="55"/>
        <v>0</v>
      </c>
    </row>
    <row r="102" spans="1:24" s="7" customFormat="1" ht="15" x14ac:dyDescent="0.25">
      <c r="A102" s="3" t="s">
        <v>18</v>
      </c>
      <c r="B102" s="3" t="s">
        <v>81</v>
      </c>
      <c r="C102" s="3" t="s">
        <v>86</v>
      </c>
      <c r="D102" s="3" t="s">
        <v>72</v>
      </c>
      <c r="E102" s="3"/>
      <c r="F102" s="3"/>
      <c r="G102" s="3" t="s">
        <v>74</v>
      </c>
      <c r="H102" s="25">
        <f>[4]Data13!W19+[4]Data14!W19+[4]Data16!W19</f>
        <v>0</v>
      </c>
      <c r="I102" s="25">
        <f>[4]Data13!X19+[4]Data14!X19+[4]Data16!X19</f>
        <v>0</v>
      </c>
      <c r="J102" s="25">
        <f>[4]Data13!Y19+[4]Data14!Y19+[4]Data16!Y19</f>
        <v>0</v>
      </c>
      <c r="K102" s="25">
        <f>[4]Data13!Z19+[4]Data14!Z19+[4]Data16!Z19</f>
        <v>0</v>
      </c>
      <c r="L102" s="25">
        <f>[4]Data13!AA19+[4]Data14!AA19+[4]Data16!AA19</f>
        <v>0</v>
      </c>
      <c r="M102" s="25">
        <f>[4]Data13!AB19+[4]Data14!AB19+[4]Data16!AB19</f>
        <v>10</v>
      </c>
      <c r="N102" s="25">
        <f>[4]Data13!AC19+[4]Data14!AC19+[4]Data16!AC19</f>
        <v>15</v>
      </c>
      <c r="O102" s="25">
        <f>[4]Data13!AD19+[4]Data14!AD19+[4]Data16!AD19</f>
        <v>31.9</v>
      </c>
      <c r="P102" s="25">
        <f>[4]Data13!AE19+[4]Data14!AE19+[4]Data16!AE19</f>
        <v>120.6</v>
      </c>
      <c r="Q102" s="35">
        <f t="shared" si="49"/>
        <v>0</v>
      </c>
      <c r="R102" s="35">
        <f t="shared" si="50"/>
        <v>0</v>
      </c>
      <c r="S102" s="35">
        <f t="shared" si="51"/>
        <v>0</v>
      </c>
      <c r="T102" s="35">
        <f t="shared" si="52"/>
        <v>0</v>
      </c>
      <c r="U102" s="35">
        <f t="shared" si="53"/>
        <v>10</v>
      </c>
      <c r="V102" s="35">
        <f t="shared" si="54"/>
        <v>5</v>
      </c>
      <c r="W102" s="35">
        <f t="shared" si="55"/>
        <v>16.899999999999999</v>
      </c>
      <c r="X102" s="35">
        <f t="shared" si="55"/>
        <v>88.699999999999989</v>
      </c>
    </row>
    <row r="103" spans="1:24" ht="15" x14ac:dyDescent="0.25">
      <c r="A103" s="3" t="s">
        <v>18</v>
      </c>
      <c r="B103" s="3" t="s">
        <v>41</v>
      </c>
      <c r="C103" s="3" t="s">
        <v>42</v>
      </c>
      <c r="D103" s="3" t="s">
        <v>72</v>
      </c>
      <c r="E103" s="3"/>
      <c r="F103" s="3"/>
      <c r="G103" s="3" t="s">
        <v>74</v>
      </c>
      <c r="H103" s="25">
        <f>[4]Data11!W19</f>
        <v>0</v>
      </c>
      <c r="I103" s="25">
        <f>[4]Data11!X19</f>
        <v>0</v>
      </c>
      <c r="J103" s="25">
        <f>[4]Data11!Y19</f>
        <v>0</v>
      </c>
      <c r="K103" s="25">
        <f>[4]Data11!Z19</f>
        <v>0</v>
      </c>
      <c r="L103" s="25">
        <f>[4]Data11!AA19</f>
        <v>0</v>
      </c>
      <c r="M103" s="25">
        <f>[4]Data11!AB19</f>
        <v>0</v>
      </c>
      <c r="N103" s="25">
        <f>[4]Data11!AC19</f>
        <v>0</v>
      </c>
      <c r="O103" s="25">
        <f>[4]Data11!AD19</f>
        <v>0</v>
      </c>
      <c r="P103" s="25">
        <f>[4]Data11!AE19</f>
        <v>0</v>
      </c>
      <c r="Q103" s="35">
        <f t="shared" si="49"/>
        <v>0</v>
      </c>
      <c r="R103" s="35">
        <f t="shared" si="50"/>
        <v>0</v>
      </c>
      <c r="S103" s="35">
        <f t="shared" si="51"/>
        <v>0</v>
      </c>
      <c r="T103" s="35">
        <f t="shared" si="52"/>
        <v>0</v>
      </c>
      <c r="U103" s="35">
        <f t="shared" si="53"/>
        <v>0</v>
      </c>
      <c r="V103" s="35">
        <f t="shared" si="54"/>
        <v>0</v>
      </c>
      <c r="W103" s="35">
        <f t="shared" si="55"/>
        <v>0</v>
      </c>
      <c r="X103" s="35">
        <f t="shared" si="55"/>
        <v>0</v>
      </c>
    </row>
    <row r="104" spans="1:24" ht="15" x14ac:dyDescent="0.25">
      <c r="A104" s="3" t="s">
        <v>18</v>
      </c>
      <c r="B104" s="3" t="s">
        <v>43</v>
      </c>
      <c r="C104" s="3" t="s">
        <v>44</v>
      </c>
      <c r="D104" s="3" t="s">
        <v>72</v>
      </c>
      <c r="E104" s="3"/>
      <c r="F104" s="3"/>
      <c r="G104" s="3" t="s">
        <v>74</v>
      </c>
      <c r="H104" s="25">
        <f>[4]Data17!W19</f>
        <v>0</v>
      </c>
      <c r="I104" s="25">
        <f>[4]Data17!X19</f>
        <v>0</v>
      </c>
      <c r="J104" s="25">
        <f>[4]Data17!Y19</f>
        <v>0</v>
      </c>
      <c r="K104" s="25">
        <f>[4]Data17!Z19</f>
        <v>0</v>
      </c>
      <c r="L104" s="25">
        <f>[4]Data17!AA19</f>
        <v>0</v>
      </c>
      <c r="M104" s="25">
        <f>[4]Data17!AB19</f>
        <v>0</v>
      </c>
      <c r="N104" s="25">
        <f>[4]Data17!AC19</f>
        <v>0</v>
      </c>
      <c r="O104" s="25">
        <f>[4]Data17!AD19</f>
        <v>0</v>
      </c>
      <c r="P104" s="25">
        <f>[4]Data17!AE19</f>
        <v>0</v>
      </c>
      <c r="Q104" s="35">
        <f t="shared" ref="Q104:Q162" si="56">MAX((I104-H104),0)</f>
        <v>0</v>
      </c>
      <c r="R104" s="35">
        <f t="shared" ref="R104:R162" si="57">MAX((J104-I104),0)</f>
        <v>0</v>
      </c>
      <c r="S104" s="35">
        <f t="shared" ref="S104:S162" si="58">MAX((K104-J104),0)</f>
        <v>0</v>
      </c>
      <c r="T104" s="35">
        <f t="shared" ref="T104:T162" si="59">MAX((L104-K104),0)</f>
        <v>0</v>
      </c>
      <c r="U104" s="35">
        <f t="shared" ref="U104:U162" si="60">MAX((M104-L104),0)</f>
        <v>0</v>
      </c>
      <c r="V104" s="35">
        <f t="shared" ref="V104:V162" si="61">MAX((N104-M104),0)</f>
        <v>0</v>
      </c>
      <c r="W104" s="35">
        <f t="shared" ref="W104:X162" si="62">MAX((O104-N104),0)</f>
        <v>0</v>
      </c>
      <c r="X104" s="35">
        <f t="shared" si="62"/>
        <v>0</v>
      </c>
    </row>
    <row r="105" spans="1:24" ht="15" x14ac:dyDescent="0.25">
      <c r="A105" s="3" t="s">
        <v>18</v>
      </c>
      <c r="B105" s="3" t="s">
        <v>45</v>
      </c>
      <c r="C105" s="3" t="s">
        <v>46</v>
      </c>
      <c r="D105" s="3" t="s">
        <v>72</v>
      </c>
      <c r="E105" s="3"/>
      <c r="F105" s="3"/>
      <c r="G105" s="3" t="s">
        <v>74</v>
      </c>
      <c r="H105" s="25">
        <f>[4]Data6!W19</f>
        <v>0</v>
      </c>
      <c r="I105" s="25">
        <f>[4]Data6!X19</f>
        <v>0</v>
      </c>
      <c r="J105" s="25">
        <f>[4]Data6!Y19</f>
        <v>0</v>
      </c>
      <c r="K105" s="25">
        <f>[4]Data6!Z19</f>
        <v>0</v>
      </c>
      <c r="L105" s="25">
        <f>[4]Data6!AA19</f>
        <v>0</v>
      </c>
      <c r="M105" s="25">
        <f>[4]Data6!AB19</f>
        <v>0</v>
      </c>
      <c r="N105" s="25">
        <f>[4]Data6!AC19</f>
        <v>0</v>
      </c>
      <c r="O105" s="25">
        <f>[4]Data6!AD19</f>
        <v>0</v>
      </c>
      <c r="P105" s="25">
        <f>[4]Data6!AE19</f>
        <v>0</v>
      </c>
      <c r="Q105" s="35">
        <f t="shared" si="56"/>
        <v>0</v>
      </c>
      <c r="R105" s="35">
        <f t="shared" si="57"/>
        <v>0</v>
      </c>
      <c r="S105" s="35">
        <f t="shared" si="58"/>
        <v>0</v>
      </c>
      <c r="T105" s="35">
        <f t="shared" si="59"/>
        <v>0</v>
      </c>
      <c r="U105" s="35">
        <f t="shared" si="60"/>
        <v>0</v>
      </c>
      <c r="V105" s="35">
        <f t="shared" si="61"/>
        <v>0</v>
      </c>
      <c r="W105" s="35">
        <f t="shared" si="62"/>
        <v>0</v>
      </c>
      <c r="X105" s="35">
        <f t="shared" si="62"/>
        <v>0</v>
      </c>
    </row>
    <row r="106" spans="1:24" ht="15" x14ac:dyDescent="0.25">
      <c r="A106" s="3" t="s">
        <v>17</v>
      </c>
      <c r="B106" s="3" t="s">
        <v>29</v>
      </c>
      <c r="C106" s="3" t="s">
        <v>30</v>
      </c>
      <c r="D106" s="12" t="s">
        <v>134</v>
      </c>
      <c r="E106" s="9" t="s">
        <v>132</v>
      </c>
      <c r="F106" s="23" t="s">
        <v>133</v>
      </c>
      <c r="G106" s="1" t="s">
        <v>75</v>
      </c>
      <c r="H106" s="32">
        <f>'[7]ENTSO-E'!$I$892+'[7]ENTSO-E'!$I$894</f>
        <v>11000</v>
      </c>
      <c r="I106" s="32">
        <f>'[7]ENTSO-E'!$I$916+'[7]ENTSO-E'!$I$918</f>
        <v>9800</v>
      </c>
      <c r="J106" s="32">
        <f>'[7]ENTSO-E'!$I$940+'[7]ENTSO-E'!$I$942</f>
        <v>11100</v>
      </c>
      <c r="K106" s="38">
        <f>'[1]ENTSO-E'!$I$6619+'[1]ENTSO-E'!$I$6839</f>
        <v>10937</v>
      </c>
      <c r="L106" s="39">
        <f>[2]ES!B8+[2]ES!B11</f>
        <v>10609</v>
      </c>
      <c r="M106" s="39">
        <f>[2]ES!C8+[2]ES!C11</f>
        <v>10467</v>
      </c>
      <c r="N106" s="39">
        <f>[2]ES!D8+[2]ES!D11</f>
        <v>9535</v>
      </c>
      <c r="O106" s="39">
        <f>[2]ES!E8+[2]ES!E11</f>
        <v>9535</v>
      </c>
      <c r="P106" s="39">
        <f>[2]ES!F8+[2]ES!F11</f>
        <v>9561</v>
      </c>
      <c r="Q106" s="35">
        <f t="shared" si="56"/>
        <v>0</v>
      </c>
      <c r="R106" s="35">
        <f t="shared" si="57"/>
        <v>1300</v>
      </c>
      <c r="S106" s="35">
        <f t="shared" si="58"/>
        <v>0</v>
      </c>
      <c r="T106" s="35">
        <f t="shared" si="59"/>
        <v>0</v>
      </c>
      <c r="U106" s="35">
        <f t="shared" si="60"/>
        <v>0</v>
      </c>
      <c r="V106" s="35">
        <f t="shared" si="61"/>
        <v>0</v>
      </c>
      <c r="W106" s="35">
        <f t="shared" si="62"/>
        <v>0</v>
      </c>
      <c r="X106" s="35">
        <f t="shared" si="62"/>
        <v>26</v>
      </c>
    </row>
    <row r="107" spans="1:24" ht="15" x14ac:dyDescent="0.25">
      <c r="A107" s="3" t="s">
        <v>17</v>
      </c>
      <c r="B107" s="3" t="s">
        <v>31</v>
      </c>
      <c r="C107" s="3" t="s">
        <v>32</v>
      </c>
      <c r="D107" s="12" t="s">
        <v>134</v>
      </c>
      <c r="E107" s="9" t="s">
        <v>132</v>
      </c>
      <c r="F107" s="23" t="s">
        <v>133</v>
      </c>
      <c r="G107" s="1" t="s">
        <v>75</v>
      </c>
      <c r="H107" s="32">
        <f>'[7]ENTSO-E'!$I$896</f>
        <v>30400</v>
      </c>
      <c r="I107" s="32">
        <f>'[7]ENTSO-E'!$I$920</f>
        <v>31800</v>
      </c>
      <c r="J107" s="32">
        <f>'[7]ENTSO-E'!$I$944</f>
        <v>31900</v>
      </c>
      <c r="K107" s="38">
        <f>'[1]ENTSO-E'!$I$7169</f>
        <v>32333</v>
      </c>
      <c r="L107" s="39">
        <f>[2]ES!B9+[2]ES!B10</f>
        <v>30429</v>
      </c>
      <c r="M107" s="39">
        <f>[2]ES!C9+[2]ES!C10</f>
        <v>30295</v>
      </c>
      <c r="N107" s="39">
        <f>[2]ES!D9+[2]ES!D10</f>
        <v>30723</v>
      </c>
      <c r="O107" s="39">
        <f>[2]ES!E9+[2]ES!E10</f>
        <v>30683</v>
      </c>
      <c r="P107" s="39">
        <f>[2]ES!F9+[2]ES!F10</f>
        <v>30266</v>
      </c>
      <c r="Q107" s="35">
        <f>MAX((I107-H107),0)</f>
        <v>1400</v>
      </c>
      <c r="R107" s="35">
        <f t="shared" si="57"/>
        <v>100</v>
      </c>
      <c r="S107" s="35">
        <f t="shared" si="58"/>
        <v>433</v>
      </c>
      <c r="T107" s="35">
        <f t="shared" si="59"/>
        <v>0</v>
      </c>
      <c r="U107" s="35">
        <f t="shared" si="60"/>
        <v>0</v>
      </c>
      <c r="V107" s="35">
        <f t="shared" si="61"/>
        <v>428</v>
      </c>
      <c r="W107" s="35">
        <f t="shared" si="62"/>
        <v>0</v>
      </c>
      <c r="X107" s="35">
        <f t="shared" si="62"/>
        <v>0</v>
      </c>
    </row>
    <row r="108" spans="1:24" ht="15" x14ac:dyDescent="0.25">
      <c r="A108" s="3" t="s">
        <v>17</v>
      </c>
      <c r="B108" s="3" t="s">
        <v>33</v>
      </c>
      <c r="C108" s="3" t="s">
        <v>34</v>
      </c>
      <c r="D108" s="3" t="s">
        <v>71</v>
      </c>
      <c r="E108" s="3"/>
      <c r="F108" s="3"/>
      <c r="G108" s="3" t="s">
        <v>76</v>
      </c>
      <c r="H108" s="25">
        <f>[3]Data12!W21</f>
        <v>7450</v>
      </c>
      <c r="I108" s="25">
        <f>[3]Data12!X21</f>
        <v>7450</v>
      </c>
      <c r="J108" s="25">
        <f>[3]Data12!Y21</f>
        <v>6984</v>
      </c>
      <c r="K108" s="25">
        <f>[3]Data12!Z21</f>
        <v>7399</v>
      </c>
      <c r="L108" s="25">
        <f>[3]Data12!AA21</f>
        <v>7399</v>
      </c>
      <c r="M108" s="25">
        <f>[3]Data12!AB21</f>
        <v>7399</v>
      </c>
      <c r="N108" s="25">
        <f>[3]Data12!AC21</f>
        <v>7117.29</v>
      </c>
      <c r="O108" s="25">
        <f>[3]Data12!AD21</f>
        <v>7117.29</v>
      </c>
      <c r="P108" s="25">
        <f>[3]Data12!AE21</f>
        <v>7117.29</v>
      </c>
      <c r="Q108" s="35">
        <f t="shared" si="56"/>
        <v>0</v>
      </c>
      <c r="R108" s="35">
        <f t="shared" si="57"/>
        <v>0</v>
      </c>
      <c r="S108" s="35">
        <f t="shared" si="58"/>
        <v>415</v>
      </c>
      <c r="T108" s="35">
        <f t="shared" si="59"/>
        <v>0</v>
      </c>
      <c r="U108" s="35">
        <f t="shared" si="60"/>
        <v>0</v>
      </c>
      <c r="V108" s="35">
        <f t="shared" si="61"/>
        <v>0</v>
      </c>
      <c r="W108" s="35">
        <f t="shared" si="62"/>
        <v>0</v>
      </c>
      <c r="X108" s="35">
        <f t="shared" si="62"/>
        <v>0</v>
      </c>
    </row>
    <row r="109" spans="1:24" ht="15" x14ac:dyDescent="0.25">
      <c r="A109" s="3" t="s">
        <v>17</v>
      </c>
      <c r="B109" s="3" t="s">
        <v>35</v>
      </c>
      <c r="C109" s="3" t="s">
        <v>36</v>
      </c>
      <c r="D109" s="3" t="s">
        <v>72</v>
      </c>
      <c r="E109" s="3"/>
      <c r="F109" s="3"/>
      <c r="G109" s="3" t="s">
        <v>74</v>
      </c>
      <c r="H109" s="25">
        <f>[4]Data!W21</f>
        <v>18540</v>
      </c>
      <c r="I109" s="25">
        <f>[4]Data!X21</f>
        <v>18550</v>
      </c>
      <c r="J109" s="25">
        <f>[4]Data!Y21</f>
        <v>19185</v>
      </c>
      <c r="K109" s="25">
        <f>[4]Data!Z21</f>
        <v>19223</v>
      </c>
      <c r="L109" s="25">
        <f>[4]Data!AA21</f>
        <v>20053</v>
      </c>
      <c r="M109" s="25">
        <f>[4]Data!AB21</f>
        <v>20080</v>
      </c>
      <c r="N109" s="25">
        <f>[4]Data!AC21</f>
        <v>20079</v>
      </c>
      <c r="O109" s="25">
        <f>[4]Data!AD21</f>
        <v>20079.572</v>
      </c>
      <c r="P109" s="25">
        <f>[4]Data!AE21</f>
        <v>20113.667000000001</v>
      </c>
      <c r="Q109" s="35">
        <f t="shared" si="56"/>
        <v>10</v>
      </c>
      <c r="R109" s="35">
        <f t="shared" si="57"/>
        <v>635</v>
      </c>
      <c r="S109" s="35">
        <f t="shared" si="58"/>
        <v>38</v>
      </c>
      <c r="T109" s="35">
        <f t="shared" si="59"/>
        <v>830</v>
      </c>
      <c r="U109" s="35">
        <f t="shared" si="60"/>
        <v>27</v>
      </c>
      <c r="V109" s="35">
        <f t="shared" si="61"/>
        <v>0</v>
      </c>
      <c r="W109" s="35">
        <f t="shared" si="62"/>
        <v>0.57200000000011642</v>
      </c>
      <c r="X109" s="35">
        <f t="shared" si="62"/>
        <v>34.095000000001164</v>
      </c>
    </row>
    <row r="110" spans="1:24" ht="15" x14ac:dyDescent="0.25">
      <c r="A110" s="3" t="s">
        <v>17</v>
      </c>
      <c r="B110" s="3" t="s">
        <v>79</v>
      </c>
      <c r="C110" s="3" t="s">
        <v>83</v>
      </c>
      <c r="D110" s="3" t="s">
        <v>72</v>
      </c>
      <c r="E110" s="3"/>
      <c r="F110" s="3"/>
      <c r="G110" s="3" t="s">
        <v>74</v>
      </c>
      <c r="H110" s="25">
        <f>[4]Data8!W21</f>
        <v>21529</v>
      </c>
      <c r="I110" s="25">
        <f>[4]Data8!X21</f>
        <v>22789</v>
      </c>
      <c r="J110" s="25">
        <f>[4]Data8!Y21</f>
        <v>22958</v>
      </c>
      <c r="K110" s="25">
        <f>[4]Data8!Z21</f>
        <v>22925</v>
      </c>
      <c r="L110" s="25">
        <f>[4]Data8!AA21</f>
        <v>22943</v>
      </c>
      <c r="M110" s="25">
        <f>[4]Data8!AB21</f>
        <v>22990</v>
      </c>
      <c r="N110" s="25">
        <f>[4]Data8!AC21</f>
        <v>23124.478999999999</v>
      </c>
      <c r="O110" s="25">
        <f>[4]Data8!AD21</f>
        <v>23405.055</v>
      </c>
      <c r="P110" s="25">
        <f>[4]Data8!AE21</f>
        <v>25583.148000000001</v>
      </c>
      <c r="Q110" s="35">
        <f t="shared" si="56"/>
        <v>1260</v>
      </c>
      <c r="R110" s="35">
        <f t="shared" si="57"/>
        <v>169</v>
      </c>
      <c r="S110" s="35">
        <f t="shared" si="58"/>
        <v>0</v>
      </c>
      <c r="T110" s="35">
        <f t="shared" si="59"/>
        <v>18</v>
      </c>
      <c r="U110" s="35">
        <f t="shared" si="60"/>
        <v>47</v>
      </c>
      <c r="V110" s="35">
        <f t="shared" si="61"/>
        <v>134.47899999999936</v>
      </c>
      <c r="W110" s="35">
        <f t="shared" si="62"/>
        <v>280.57600000000093</v>
      </c>
      <c r="X110" s="35">
        <f t="shared" si="62"/>
        <v>2178.0930000000008</v>
      </c>
    </row>
    <row r="111" spans="1:24" s="7" customFormat="1" ht="15" x14ac:dyDescent="0.25">
      <c r="A111" s="3" t="s">
        <v>17</v>
      </c>
      <c r="B111" s="3" t="s">
        <v>78</v>
      </c>
      <c r="C111" s="3" t="s">
        <v>84</v>
      </c>
      <c r="D111" s="3" t="s">
        <v>72</v>
      </c>
      <c r="E111" s="3"/>
      <c r="F111" s="3"/>
      <c r="G111" s="3" t="s">
        <v>74</v>
      </c>
      <c r="H111" s="25">
        <f>[4]Data9!W21</f>
        <v>0</v>
      </c>
      <c r="I111" s="25">
        <f>[4]Data9!X21</f>
        <v>0</v>
      </c>
      <c r="J111" s="25">
        <f>[4]Data9!Y21</f>
        <v>0</v>
      </c>
      <c r="K111" s="25">
        <f>[4]Data9!Z21</f>
        <v>0</v>
      </c>
      <c r="L111" s="25">
        <f>[4]Data9!AA21</f>
        <v>0</v>
      </c>
      <c r="M111" s="25">
        <f>[4]Data9!AB21</f>
        <v>0</v>
      </c>
      <c r="N111" s="25">
        <f>[4]Data9!AC21</f>
        <v>0</v>
      </c>
      <c r="O111" s="25">
        <f>[4]Data9!AD21</f>
        <v>0</v>
      </c>
      <c r="P111" s="25">
        <f>[4]Data9!AE21</f>
        <v>0</v>
      </c>
      <c r="Q111" s="35">
        <f t="shared" si="56"/>
        <v>0</v>
      </c>
      <c r="R111" s="35">
        <f t="shared" si="57"/>
        <v>0</v>
      </c>
      <c r="S111" s="35">
        <f t="shared" si="58"/>
        <v>0</v>
      </c>
      <c r="T111" s="35">
        <f t="shared" si="59"/>
        <v>0</v>
      </c>
      <c r="U111" s="35">
        <f t="shared" si="60"/>
        <v>0</v>
      </c>
      <c r="V111" s="35">
        <f t="shared" si="61"/>
        <v>0</v>
      </c>
      <c r="W111" s="35">
        <f t="shared" si="62"/>
        <v>0</v>
      </c>
      <c r="X111" s="35">
        <f t="shared" si="62"/>
        <v>0</v>
      </c>
    </row>
    <row r="112" spans="1:24" ht="15" x14ac:dyDescent="0.25">
      <c r="A112" s="3" t="s">
        <v>17</v>
      </c>
      <c r="B112" s="1" t="s">
        <v>37</v>
      </c>
      <c r="C112" s="1" t="s">
        <v>38</v>
      </c>
      <c r="D112" s="12" t="s">
        <v>134</v>
      </c>
      <c r="E112" s="9" t="s">
        <v>132</v>
      </c>
      <c r="F112" s="3"/>
      <c r="G112" s="1" t="s">
        <v>75</v>
      </c>
      <c r="H112" s="32">
        <f>'[7]ENTSO-E'!$I$899</f>
        <v>1500</v>
      </c>
      <c r="I112" s="32">
        <f>'[7]ENTSO-E'!$I$923</f>
        <v>1200</v>
      </c>
      <c r="J112" s="29">
        <f>(I112+K112)/2</f>
        <v>1587.5</v>
      </c>
      <c r="K112" s="38">
        <f>'[7]ENTSO-E'!$I$7609</f>
        <v>1975</v>
      </c>
      <c r="L112" s="38">
        <f>'[7]ENTSO-E'!$I$7610</f>
        <v>1713.1849999999999</v>
      </c>
      <c r="M112" s="38">
        <f>'[7]ENTSO-E'!$I$7611</f>
        <v>1682.7449999999999</v>
      </c>
      <c r="N112" s="38">
        <f>'[7]ENTSO-E'!$I$7612</f>
        <v>1617.585</v>
      </c>
      <c r="O112" s="38">
        <f>'[7]ENTSO-E'!$I$7613</f>
        <v>1617.585</v>
      </c>
      <c r="P112" s="29">
        <f>O112</f>
        <v>1617.585</v>
      </c>
      <c r="Q112" s="35">
        <f t="shared" si="56"/>
        <v>0</v>
      </c>
      <c r="R112" s="35">
        <f t="shared" si="57"/>
        <v>387.5</v>
      </c>
      <c r="S112" s="35">
        <f t="shared" si="58"/>
        <v>387.5</v>
      </c>
      <c r="T112" s="35">
        <f t="shared" si="59"/>
        <v>0</v>
      </c>
      <c r="U112" s="35">
        <f t="shared" si="60"/>
        <v>0</v>
      </c>
      <c r="V112" s="35">
        <f t="shared" si="61"/>
        <v>0</v>
      </c>
      <c r="W112" s="35">
        <f t="shared" si="62"/>
        <v>0</v>
      </c>
      <c r="X112" s="35">
        <f t="shared" si="62"/>
        <v>0</v>
      </c>
    </row>
    <row r="113" spans="1:24" ht="15" x14ac:dyDescent="0.25">
      <c r="A113" s="3" t="s">
        <v>17</v>
      </c>
      <c r="B113" s="3" t="s">
        <v>39</v>
      </c>
      <c r="C113" s="3" t="s">
        <v>40</v>
      </c>
      <c r="D113" s="3" t="s">
        <v>72</v>
      </c>
      <c r="E113" s="3"/>
      <c r="F113" s="3"/>
      <c r="G113" s="3" t="s">
        <v>74</v>
      </c>
      <c r="H113" s="25">
        <f>[4]Data18!W21+[4]Data19!W21+[4]Data20!W21+[4]Data21!W21+[4]Data22!W21+[4]Data23!W21</f>
        <v>1046</v>
      </c>
      <c r="I113" s="25">
        <f>[4]Data18!X21+[4]Data19!X21+[4]Data20!X21+[4]Data21!X21+[4]Data22!X21+[4]Data23!X21</f>
        <v>1132</v>
      </c>
      <c r="J113" s="25">
        <f>[4]Data18!Y21+[4]Data19!Y21+[4]Data20!Y21+[4]Data21!Y21+[4]Data22!Y21+[4]Data23!Y21</f>
        <v>1161</v>
      </c>
      <c r="K113" s="25">
        <f>[4]Data18!Z21+[4]Data19!Z21+[4]Data20!Z21+[4]Data21!Z21+[4]Data22!Z21+[4]Data23!Z21</f>
        <v>1184</v>
      </c>
      <c r="L113" s="25">
        <f>[4]Data18!AA21+[4]Data19!AA21+[4]Data20!AA21+[4]Data21!AA21+[4]Data22!AA21+[4]Data23!AA21</f>
        <v>1185</v>
      </c>
      <c r="M113" s="25">
        <f>[4]Data18!AB21+[4]Data19!AB21+[4]Data20!AB21+[4]Data21!AB21+[4]Data22!AB21+[4]Data23!AB21</f>
        <v>1185</v>
      </c>
      <c r="N113" s="25">
        <f>[4]Data18!AC21+[4]Data19!AC21+[4]Data20!AC21+[4]Data21!AC21+[4]Data22!AC21+[4]Data23!AC21</f>
        <v>1194</v>
      </c>
      <c r="O113" s="25">
        <f>[4]Data18!AD21+[4]Data19!AD21+[4]Data20!AD21+[4]Data21!AD21+[4]Data22!AD21+[4]Data23!AD21</f>
        <v>1208.0050000000001</v>
      </c>
      <c r="P113" s="25">
        <f>[4]Data18!AE21+[4]Data19!AE21+[4]Data20!AE21+[4]Data21!AE21+[4]Data22!AE21+[4]Data23!AE21</f>
        <v>1291.3609999999999</v>
      </c>
      <c r="Q113" s="35">
        <f t="shared" si="56"/>
        <v>86</v>
      </c>
      <c r="R113" s="35">
        <f t="shared" si="57"/>
        <v>29</v>
      </c>
      <c r="S113" s="35">
        <f t="shared" si="58"/>
        <v>23</v>
      </c>
      <c r="T113" s="35">
        <f t="shared" si="59"/>
        <v>1</v>
      </c>
      <c r="U113" s="35">
        <f t="shared" si="60"/>
        <v>0</v>
      </c>
      <c r="V113" s="35">
        <f t="shared" si="61"/>
        <v>9</v>
      </c>
      <c r="W113" s="35">
        <f t="shared" si="62"/>
        <v>14.005000000000109</v>
      </c>
      <c r="X113" s="35">
        <f t="shared" si="62"/>
        <v>83.355999999999767</v>
      </c>
    </row>
    <row r="114" spans="1:24" ht="15" x14ac:dyDescent="0.25">
      <c r="A114" s="3" t="s">
        <v>17</v>
      </c>
      <c r="B114" s="3" t="s">
        <v>80</v>
      </c>
      <c r="C114" s="3" t="s">
        <v>85</v>
      </c>
      <c r="D114" s="3" t="s">
        <v>72</v>
      </c>
      <c r="E114" s="3"/>
      <c r="F114" s="3"/>
      <c r="G114" s="3" t="s">
        <v>74</v>
      </c>
      <c r="H114" s="29">
        <f>[4]Data12!W21*$M$114/($M$114+$M$115)</f>
        <v>1006.0006365372375</v>
      </c>
      <c r="I114" s="29">
        <f>[4]Data12!X21*$M$114/($M$114+$M$115)</f>
        <v>1073.176957352005</v>
      </c>
      <c r="J114" s="29">
        <f>[4]Data12!Y21*$M$114/($M$114+$M$115)</f>
        <v>1101.5977084659453</v>
      </c>
      <c r="K114" s="29">
        <f>[4]Data12!Z21*$M$114/($M$114+$M$115)</f>
        <v>1103.2418841502229</v>
      </c>
      <c r="L114" s="29">
        <f>[4]Data12!AA21*$M$114/($M$114+$M$115)</f>
        <v>1104.8860598345004</v>
      </c>
      <c r="M114" s="25">
        <f>[4]Data15!AB21</f>
        <v>1107</v>
      </c>
      <c r="N114" s="25">
        <f>[4]Data15!AC21</f>
        <v>1108</v>
      </c>
      <c r="O114" s="25">
        <f>[4]Data15!AD21</f>
        <v>1122.454</v>
      </c>
      <c r="P114" s="25">
        <f>[4]Data15!AE21</f>
        <v>5283.3919999999998</v>
      </c>
      <c r="Q114" s="35">
        <f t="shared" si="56"/>
        <v>67.176320814767564</v>
      </c>
      <c r="R114" s="35">
        <f t="shared" si="57"/>
        <v>28.420751113940241</v>
      </c>
      <c r="S114" s="35">
        <f t="shared" si="58"/>
        <v>1.6441756842775703</v>
      </c>
      <c r="T114" s="35">
        <f t="shared" si="59"/>
        <v>1.6441756842775703</v>
      </c>
      <c r="U114" s="35">
        <f t="shared" si="60"/>
        <v>2.1139401654995709</v>
      </c>
      <c r="V114" s="35">
        <f t="shared" si="61"/>
        <v>1</v>
      </c>
      <c r="W114" s="35">
        <f t="shared" si="62"/>
        <v>14.453999999999951</v>
      </c>
      <c r="X114" s="35">
        <f t="shared" si="62"/>
        <v>4160.9380000000001</v>
      </c>
    </row>
    <row r="115" spans="1:24" s="7" customFormat="1" ht="15" x14ac:dyDescent="0.25">
      <c r="A115" s="3" t="s">
        <v>17</v>
      </c>
      <c r="B115" s="3" t="s">
        <v>81</v>
      </c>
      <c r="C115" s="3" t="s">
        <v>86</v>
      </c>
      <c r="D115" s="3" t="s">
        <v>72</v>
      </c>
      <c r="E115" s="3"/>
      <c r="F115" s="3"/>
      <c r="G115" s="3" t="s">
        <v>74</v>
      </c>
      <c r="H115" s="29">
        <f>[4]Data12!W21*$M$115/($M$114+$M$115)</f>
        <v>3276.9993634627626</v>
      </c>
      <c r="I115" s="29">
        <f>[4]Data12!X21*$M$115/($M$114+$M$115)</f>
        <v>3495.823042647995</v>
      </c>
      <c r="J115" s="29">
        <f>[4]Data12!Y21*$M$115/($M$114+$M$115)</f>
        <v>3588.4022915340547</v>
      </c>
      <c r="K115" s="29">
        <f>[4]Data12!Z21*$M$115/($M$114+$M$115)</f>
        <v>3593.7581158497774</v>
      </c>
      <c r="L115" s="29">
        <f>[4]Data12!AA21*$M$115/($M$114+$M$115)</f>
        <v>3599.1139401654996</v>
      </c>
      <c r="M115" s="25">
        <f>[4]Data13!AB21+[4]Data14!AB21+[4]Data16!AB21</f>
        <v>3606</v>
      </c>
      <c r="N115" s="25">
        <f>[4]Data13!AC21+[4]Data14!AC21+[4]Data16!AC21</f>
        <v>3615</v>
      </c>
      <c r="O115" s="25">
        <f>[4]Data13!AD21+[4]Data14!AD21+[4]Data16!AD21</f>
        <v>3641.1679999999997</v>
      </c>
      <c r="P115" s="25">
        <f>[4]Data13!AE21+[4]Data14!AE21+[4]Data16!AE21</f>
        <v>3689.1150000000002</v>
      </c>
      <c r="Q115" s="35">
        <f t="shared" si="56"/>
        <v>218.82367918523232</v>
      </c>
      <c r="R115" s="35">
        <f t="shared" si="57"/>
        <v>92.579248886059759</v>
      </c>
      <c r="S115" s="35">
        <f t="shared" si="58"/>
        <v>5.355824315722657</v>
      </c>
      <c r="T115" s="35">
        <f t="shared" si="59"/>
        <v>5.3558243157222023</v>
      </c>
      <c r="U115" s="35">
        <f t="shared" si="60"/>
        <v>6.8860598345004291</v>
      </c>
      <c r="V115" s="35">
        <f t="shared" si="61"/>
        <v>9</v>
      </c>
      <c r="W115" s="35">
        <f t="shared" si="62"/>
        <v>26.167999999999665</v>
      </c>
      <c r="X115" s="35">
        <f t="shared" si="62"/>
        <v>47.947000000000571</v>
      </c>
    </row>
    <row r="116" spans="1:24" ht="15" x14ac:dyDescent="0.25">
      <c r="A116" s="3" t="s">
        <v>17</v>
      </c>
      <c r="B116" s="3" t="s">
        <v>41</v>
      </c>
      <c r="C116" s="3" t="s">
        <v>42</v>
      </c>
      <c r="D116" s="3" t="s">
        <v>72</v>
      </c>
      <c r="E116" s="3"/>
      <c r="F116" s="3"/>
      <c r="G116" s="3" t="s">
        <v>74</v>
      </c>
      <c r="H116" s="25">
        <f>[4]Data11!W21</f>
        <v>1149</v>
      </c>
      <c r="I116" s="25">
        <f>[4]Data11!X21</f>
        <v>2000</v>
      </c>
      <c r="J116" s="25">
        <f>[4]Data11!Y21</f>
        <v>2304.0630000000001</v>
      </c>
      <c r="K116" s="25">
        <f>[4]Data11!Z21</f>
        <v>2304.0630000000001</v>
      </c>
      <c r="L116" s="25">
        <f>[4]Data11!AA21</f>
        <v>2304.0630000000001</v>
      </c>
      <c r="M116" s="25">
        <f>[4]Data11!AB21</f>
        <v>2304.0630000000001</v>
      </c>
      <c r="N116" s="25">
        <f>[4]Data11!AC21</f>
        <v>2304.0630000000001</v>
      </c>
      <c r="O116" s="25">
        <f>[4]Data11!AD21</f>
        <v>2304.0630000000001</v>
      </c>
      <c r="P116" s="25">
        <f>[4]Data11!AE21</f>
        <v>2304.0129999999999</v>
      </c>
      <c r="Q116" s="35">
        <f t="shared" si="56"/>
        <v>851</v>
      </c>
      <c r="R116" s="35">
        <f t="shared" si="57"/>
        <v>304.0630000000001</v>
      </c>
      <c r="S116" s="35">
        <f t="shared" si="58"/>
        <v>0</v>
      </c>
      <c r="T116" s="35">
        <f t="shared" si="59"/>
        <v>0</v>
      </c>
      <c r="U116" s="35">
        <f t="shared" si="60"/>
        <v>0</v>
      </c>
      <c r="V116" s="35">
        <f t="shared" si="61"/>
        <v>0</v>
      </c>
      <c r="W116" s="35">
        <f t="shared" si="62"/>
        <v>0</v>
      </c>
      <c r="X116" s="35">
        <f t="shared" si="62"/>
        <v>0</v>
      </c>
    </row>
    <row r="117" spans="1:24" ht="15" x14ac:dyDescent="0.25">
      <c r="A117" s="3" t="s">
        <v>17</v>
      </c>
      <c r="B117" s="3" t="s">
        <v>43</v>
      </c>
      <c r="C117" s="3" t="s">
        <v>44</v>
      </c>
      <c r="D117" s="3" t="s">
        <v>72</v>
      </c>
      <c r="E117" s="3"/>
      <c r="F117" s="3"/>
      <c r="G117" s="3" t="s">
        <v>74</v>
      </c>
      <c r="H117" s="25">
        <f>[4]Data17!W21</f>
        <v>0.29599999999999999</v>
      </c>
      <c r="I117" s="25">
        <f>[4]Data17!X21</f>
        <v>0.29599999999999999</v>
      </c>
      <c r="J117" s="25">
        <f>[4]Data17!Y21</f>
        <v>4.7960000000000003</v>
      </c>
      <c r="K117" s="25">
        <f>[4]Data17!Z21</f>
        <v>4.7960000000000003</v>
      </c>
      <c r="L117" s="25">
        <f>[4]Data17!AA21</f>
        <v>4.7960000000000003</v>
      </c>
      <c r="M117" s="25">
        <f>[4]Data17!AB21</f>
        <v>4.7960000000000003</v>
      </c>
      <c r="N117" s="25">
        <f>[4]Data17!AC21</f>
        <v>4.7960000000000003</v>
      </c>
      <c r="O117" s="25">
        <f>[4]Data17!AD21</f>
        <v>4.7960000000000003</v>
      </c>
      <c r="P117" s="25">
        <f>[4]Data17!AE21</f>
        <v>4.7960000000000003</v>
      </c>
      <c r="Q117" s="35">
        <f t="shared" si="56"/>
        <v>0</v>
      </c>
      <c r="R117" s="35">
        <f t="shared" si="57"/>
        <v>4.5</v>
      </c>
      <c r="S117" s="35">
        <f t="shared" si="58"/>
        <v>0</v>
      </c>
      <c r="T117" s="35">
        <f t="shared" si="59"/>
        <v>0</v>
      </c>
      <c r="U117" s="35">
        <f t="shared" si="60"/>
        <v>0</v>
      </c>
      <c r="V117" s="35">
        <f t="shared" si="61"/>
        <v>0</v>
      </c>
      <c r="W117" s="35">
        <f t="shared" si="62"/>
        <v>0</v>
      </c>
      <c r="X117" s="35">
        <f t="shared" si="62"/>
        <v>0</v>
      </c>
    </row>
    <row r="118" spans="1:24" ht="15" x14ac:dyDescent="0.25">
      <c r="A118" s="3" t="s">
        <v>17</v>
      </c>
      <c r="B118" s="3" t="s">
        <v>45</v>
      </c>
      <c r="C118" s="3" t="s">
        <v>46</v>
      </c>
      <c r="D118" s="3" t="s">
        <v>72</v>
      </c>
      <c r="E118" s="3"/>
      <c r="F118" s="3"/>
      <c r="G118" s="3" t="s">
        <v>74</v>
      </c>
      <c r="H118" s="25">
        <f>[4]Data6!W21</f>
        <v>0</v>
      </c>
      <c r="I118" s="25">
        <f>[4]Data6!X21</f>
        <v>0</v>
      </c>
      <c r="J118" s="25">
        <f>[4]Data6!Y21</f>
        <v>0</v>
      </c>
      <c r="K118" s="25">
        <f>[4]Data6!Z21</f>
        <v>0</v>
      </c>
      <c r="L118" s="25">
        <f>[4]Data6!AA21</f>
        <v>0</v>
      </c>
      <c r="M118" s="25">
        <f>[4]Data6!AB21</f>
        <v>0</v>
      </c>
      <c r="N118" s="25">
        <f>[4]Data6!AC21</f>
        <v>0</v>
      </c>
      <c r="O118" s="25">
        <f>[4]Data6!AD21</f>
        <v>0</v>
      </c>
      <c r="P118" s="25">
        <f>[4]Data6!AE21</f>
        <v>0</v>
      </c>
      <c r="Q118" s="35">
        <f t="shared" si="56"/>
        <v>0</v>
      </c>
      <c r="R118" s="35">
        <f t="shared" si="57"/>
        <v>0</v>
      </c>
      <c r="S118" s="35">
        <f t="shared" si="58"/>
        <v>0</v>
      </c>
      <c r="T118" s="35">
        <f t="shared" si="59"/>
        <v>0</v>
      </c>
      <c r="U118" s="35">
        <f t="shared" si="60"/>
        <v>0</v>
      </c>
      <c r="V118" s="35">
        <f t="shared" si="61"/>
        <v>0</v>
      </c>
      <c r="W118" s="35">
        <f t="shared" si="62"/>
        <v>0</v>
      </c>
      <c r="X118" s="35">
        <f t="shared" si="62"/>
        <v>0</v>
      </c>
    </row>
    <row r="119" spans="1:24" ht="15" x14ac:dyDescent="0.25">
      <c r="A119" s="3" t="s">
        <v>16</v>
      </c>
      <c r="B119" s="3" t="s">
        <v>29</v>
      </c>
      <c r="C119" s="3" t="s">
        <v>30</v>
      </c>
      <c r="D119" s="12" t="s">
        <v>134</v>
      </c>
      <c r="E119" s="9" t="s">
        <v>132</v>
      </c>
      <c r="F119" s="23" t="s">
        <v>133</v>
      </c>
      <c r="G119" s="1" t="s">
        <v>75</v>
      </c>
      <c r="H119" s="32">
        <f>'[7]ENTSO-E'!$I$1003+'[7]ENTSO-E'!$I$1005</f>
        <v>3800</v>
      </c>
      <c r="I119" s="32">
        <f>'[7]ENTSO-E'!$I$1027+'[7]ENTSO-E'!$I$1029</f>
        <v>3100</v>
      </c>
      <c r="J119" s="32">
        <f>'[7]ENTSO-E'!$I$1051+'[7]ENTSO-E'!$I$1053</f>
        <v>3120</v>
      </c>
      <c r="K119" s="38">
        <f>'[7]ENTSO-E'!$I$6624+'[7]ENTSO-E'!$I$6844</f>
        <v>3445</v>
      </c>
      <c r="L119" s="39">
        <f>[2]FI!B8+[2]FI!B11</f>
        <v>2792</v>
      </c>
      <c r="M119" s="39">
        <f>[2]FI!C8+[2]FI!C11</f>
        <v>3416</v>
      </c>
      <c r="N119" s="39">
        <f>[2]FI!D8+[2]FI!D11</f>
        <v>2854</v>
      </c>
      <c r="O119" s="39">
        <f>[2]FI!E8+[2]FI!E11</f>
        <v>2278</v>
      </c>
      <c r="P119" s="39">
        <f>[2]FI!F8+[2]FI!F11</f>
        <v>2278</v>
      </c>
      <c r="Q119" s="35">
        <f t="shared" si="56"/>
        <v>0</v>
      </c>
      <c r="R119" s="35">
        <f t="shared" si="57"/>
        <v>20</v>
      </c>
      <c r="S119" s="35">
        <f t="shared" si="58"/>
        <v>325</v>
      </c>
      <c r="T119" s="35">
        <f t="shared" si="59"/>
        <v>0</v>
      </c>
      <c r="U119" s="35">
        <f t="shared" si="60"/>
        <v>624</v>
      </c>
      <c r="V119" s="35">
        <f t="shared" si="61"/>
        <v>0</v>
      </c>
      <c r="W119" s="35">
        <f t="shared" si="62"/>
        <v>0</v>
      </c>
      <c r="X119" s="35">
        <f t="shared" si="62"/>
        <v>0</v>
      </c>
    </row>
    <row r="120" spans="1:24" ht="15" x14ac:dyDescent="0.25">
      <c r="A120" s="3" t="s">
        <v>16</v>
      </c>
      <c r="B120" s="3" t="s">
        <v>31</v>
      </c>
      <c r="C120" s="3" t="s">
        <v>32</v>
      </c>
      <c r="D120" s="12" t="s">
        <v>134</v>
      </c>
      <c r="E120" s="9" t="s">
        <v>132</v>
      </c>
      <c r="F120" s="23" t="s">
        <v>133</v>
      </c>
      <c r="G120" s="1" t="s">
        <v>75</v>
      </c>
      <c r="H120" s="32">
        <f>'[7]ENTSO-E'!$I$1007</f>
        <v>2500</v>
      </c>
      <c r="I120" s="32">
        <f>'[7]ENTSO-E'!$I$1031</f>
        <v>2500</v>
      </c>
      <c r="J120" s="32">
        <f>'[7]ENTSO-E'!$I$1055</f>
        <v>2480</v>
      </c>
      <c r="K120" s="38">
        <f>'[7]ENTSO-E'!$I$7174</f>
        <v>1824</v>
      </c>
      <c r="L120" s="39">
        <f>[2]FI!B9+[2]FI!B10</f>
        <v>1611</v>
      </c>
      <c r="M120" s="39">
        <f>[2]FI!C9+[2]FI!C10</f>
        <v>482</v>
      </c>
      <c r="N120" s="39">
        <f>[2]FI!D9+[2]FI!D10</f>
        <v>1795</v>
      </c>
      <c r="O120" s="39">
        <f>[2]FI!E9+[2]FI!E10</f>
        <v>1865</v>
      </c>
      <c r="P120" s="39">
        <f>[2]FI!F9+[2]FI!F10</f>
        <v>1912</v>
      </c>
      <c r="Q120" s="35">
        <f t="shared" si="56"/>
        <v>0</v>
      </c>
      <c r="R120" s="35">
        <f t="shared" si="57"/>
        <v>0</v>
      </c>
      <c r="S120" s="35">
        <f t="shared" si="58"/>
        <v>0</v>
      </c>
      <c r="T120" s="35">
        <f t="shared" si="59"/>
        <v>0</v>
      </c>
      <c r="U120" s="35">
        <f t="shared" si="60"/>
        <v>0</v>
      </c>
      <c r="V120" s="35">
        <f t="shared" si="61"/>
        <v>1313</v>
      </c>
      <c r="W120" s="35">
        <f t="shared" si="62"/>
        <v>70</v>
      </c>
      <c r="X120" s="35">
        <f t="shared" si="62"/>
        <v>47</v>
      </c>
    </row>
    <row r="121" spans="1:24" ht="15" x14ac:dyDescent="0.25">
      <c r="A121" s="3" t="s">
        <v>16</v>
      </c>
      <c r="B121" s="3" t="s">
        <v>33</v>
      </c>
      <c r="C121" s="3" t="s">
        <v>34</v>
      </c>
      <c r="D121" s="3" t="s">
        <v>71</v>
      </c>
      <c r="E121" s="3"/>
      <c r="F121" s="3"/>
      <c r="G121" s="3" t="s">
        <v>76</v>
      </c>
      <c r="H121" s="25">
        <f>[3]Data12!W23</f>
        <v>2716</v>
      </c>
      <c r="I121" s="25">
        <f>[3]Data12!X23</f>
        <v>2732</v>
      </c>
      <c r="J121" s="25">
        <f>[3]Data12!Y23</f>
        <v>2752</v>
      </c>
      <c r="K121" s="25">
        <f>[3]Data12!Z23</f>
        <v>2752</v>
      </c>
      <c r="L121" s="25">
        <f>[3]Data12!AA23</f>
        <v>2752</v>
      </c>
      <c r="M121" s="25">
        <f>[3]Data12!AB23</f>
        <v>2764</v>
      </c>
      <c r="N121" s="25">
        <f>[3]Data12!AC23</f>
        <v>2779</v>
      </c>
      <c r="O121" s="25">
        <f>[3]Data12!AD23</f>
        <v>2784</v>
      </c>
      <c r="P121" s="25">
        <f>[3]Data12!AE23</f>
        <v>2794</v>
      </c>
      <c r="Q121" s="35">
        <f t="shared" si="56"/>
        <v>16</v>
      </c>
      <c r="R121" s="35">
        <f t="shared" si="57"/>
        <v>20</v>
      </c>
      <c r="S121" s="35">
        <f t="shared" si="58"/>
        <v>0</v>
      </c>
      <c r="T121" s="35">
        <f t="shared" si="59"/>
        <v>0</v>
      </c>
      <c r="U121" s="35">
        <f t="shared" si="60"/>
        <v>12</v>
      </c>
      <c r="V121" s="35">
        <f t="shared" si="61"/>
        <v>15</v>
      </c>
      <c r="W121" s="35">
        <f t="shared" si="62"/>
        <v>5</v>
      </c>
      <c r="X121" s="35">
        <f t="shared" si="62"/>
        <v>10</v>
      </c>
    </row>
    <row r="122" spans="1:24" ht="15" x14ac:dyDescent="0.25">
      <c r="A122" s="3" t="s">
        <v>16</v>
      </c>
      <c r="B122" s="3" t="s">
        <v>35</v>
      </c>
      <c r="C122" s="3" t="s">
        <v>36</v>
      </c>
      <c r="D122" s="3" t="s">
        <v>72</v>
      </c>
      <c r="E122" s="3"/>
      <c r="F122" s="3"/>
      <c r="G122" s="3" t="s">
        <v>74</v>
      </c>
      <c r="H122" s="25">
        <f>[4]Data!W23</f>
        <v>3196</v>
      </c>
      <c r="I122" s="25">
        <f>[4]Data!X23</f>
        <v>3196</v>
      </c>
      <c r="J122" s="25">
        <f>[4]Data!Y23</f>
        <v>3224</v>
      </c>
      <c r="K122" s="25">
        <f>[4]Data!Z23</f>
        <v>3248</v>
      </c>
      <c r="L122" s="25">
        <f>[4]Data!AA23</f>
        <v>3249</v>
      </c>
      <c r="M122" s="25">
        <f>[4]Data!AB23</f>
        <v>3250</v>
      </c>
      <c r="N122" s="25">
        <f>[4]Data!AC23</f>
        <v>3272</v>
      </c>
      <c r="O122" s="25">
        <f>[4]Data!AD23</f>
        <v>3286.5320000000002</v>
      </c>
      <c r="P122" s="25">
        <f>[4]Data!AE23</f>
        <v>3273</v>
      </c>
      <c r="Q122" s="35">
        <f t="shared" si="56"/>
        <v>0</v>
      </c>
      <c r="R122" s="35">
        <f t="shared" si="57"/>
        <v>28</v>
      </c>
      <c r="S122" s="35">
        <f t="shared" si="58"/>
        <v>24</v>
      </c>
      <c r="T122" s="35">
        <f t="shared" si="59"/>
        <v>1</v>
      </c>
      <c r="U122" s="35">
        <f t="shared" si="60"/>
        <v>1</v>
      </c>
      <c r="V122" s="35">
        <f t="shared" si="61"/>
        <v>22</v>
      </c>
      <c r="W122" s="35">
        <f t="shared" si="62"/>
        <v>14.532000000000153</v>
      </c>
      <c r="X122" s="35">
        <f t="shared" si="62"/>
        <v>0</v>
      </c>
    </row>
    <row r="123" spans="1:24" ht="15" x14ac:dyDescent="0.25">
      <c r="A123" s="3" t="s">
        <v>16</v>
      </c>
      <c r="B123" s="3" t="s">
        <v>79</v>
      </c>
      <c r="C123" s="3" t="s">
        <v>83</v>
      </c>
      <c r="D123" s="3" t="s">
        <v>72</v>
      </c>
      <c r="E123" s="3"/>
      <c r="F123" s="3"/>
      <c r="G123" s="3" t="s">
        <v>74</v>
      </c>
      <c r="H123" s="25">
        <f>[4]Data8!W23</f>
        <v>196.7</v>
      </c>
      <c r="I123" s="25">
        <f>[4]Data8!X23</f>
        <v>254.7</v>
      </c>
      <c r="J123" s="25">
        <f>[4]Data8!Y23</f>
        <v>444.7</v>
      </c>
      <c r="K123" s="25">
        <f>[4]Data8!Z23</f>
        <v>622.70000000000005</v>
      </c>
      <c r="L123" s="25">
        <f>[4]Data8!AA23</f>
        <v>1000.7</v>
      </c>
      <c r="M123" s="25">
        <f>[4]Data8!AB23</f>
        <v>1560.7</v>
      </c>
      <c r="N123" s="25">
        <f>[4]Data8!AC23</f>
        <v>1971.3</v>
      </c>
      <c r="O123" s="25">
        <f>[4]Data8!AD23</f>
        <v>1968.3</v>
      </c>
      <c r="P123" s="25">
        <f>[4]Data8!AE23</f>
        <v>2211</v>
      </c>
      <c r="Q123" s="35">
        <f t="shared" si="56"/>
        <v>58</v>
      </c>
      <c r="R123" s="35">
        <f t="shared" si="57"/>
        <v>190</v>
      </c>
      <c r="S123" s="35">
        <f t="shared" si="58"/>
        <v>178.00000000000006</v>
      </c>
      <c r="T123" s="35">
        <f t="shared" si="59"/>
        <v>378</v>
      </c>
      <c r="U123" s="35">
        <f t="shared" si="60"/>
        <v>560</v>
      </c>
      <c r="V123" s="35">
        <f t="shared" si="61"/>
        <v>410.59999999999991</v>
      </c>
      <c r="W123" s="35">
        <f t="shared" si="62"/>
        <v>0</v>
      </c>
      <c r="X123" s="35">
        <f t="shared" si="62"/>
        <v>242.70000000000005</v>
      </c>
    </row>
    <row r="124" spans="1:24" s="7" customFormat="1" ht="15" x14ac:dyDescent="0.25">
      <c r="A124" s="3" t="s">
        <v>16</v>
      </c>
      <c r="B124" s="3" t="s">
        <v>78</v>
      </c>
      <c r="C124" s="3" t="s">
        <v>84</v>
      </c>
      <c r="D124" s="3" t="s">
        <v>72</v>
      </c>
      <c r="E124" s="3"/>
      <c r="F124" s="3"/>
      <c r="G124" s="3" t="s">
        <v>74</v>
      </c>
      <c r="H124" s="25">
        <f>[4]Data9!W23</f>
        <v>2.2999999999999998</v>
      </c>
      <c r="I124" s="25">
        <f>[4]Data9!X23</f>
        <v>2.2999999999999998</v>
      </c>
      <c r="J124" s="25">
        <f>[4]Data9!Y23</f>
        <v>2.2999999999999998</v>
      </c>
      <c r="K124" s="25">
        <f>[4]Data9!Z23</f>
        <v>4.3</v>
      </c>
      <c r="L124" s="25">
        <f>[4]Data9!AA23</f>
        <v>4.3</v>
      </c>
      <c r="M124" s="25">
        <f>[4]Data9!AB23</f>
        <v>4.3</v>
      </c>
      <c r="N124" s="25">
        <f>[4]Data9!AC23</f>
        <v>72.7</v>
      </c>
      <c r="O124" s="25">
        <f>[4]Data9!AD23</f>
        <v>72.7</v>
      </c>
      <c r="P124" s="25">
        <f>[4]Data9!AE23</f>
        <v>73</v>
      </c>
      <c r="Q124" s="35">
        <f t="shared" si="56"/>
        <v>0</v>
      </c>
      <c r="R124" s="35">
        <f t="shared" si="57"/>
        <v>0</v>
      </c>
      <c r="S124" s="35">
        <f t="shared" si="58"/>
        <v>2</v>
      </c>
      <c r="T124" s="35">
        <f t="shared" si="59"/>
        <v>0</v>
      </c>
      <c r="U124" s="35">
        <f t="shared" si="60"/>
        <v>0</v>
      </c>
      <c r="V124" s="35">
        <f t="shared" si="61"/>
        <v>68.400000000000006</v>
      </c>
      <c r="W124" s="35">
        <f t="shared" si="62"/>
        <v>0</v>
      </c>
      <c r="X124" s="35">
        <f t="shared" si="62"/>
        <v>0.29999999999999716</v>
      </c>
    </row>
    <row r="125" spans="1:24" ht="15" x14ac:dyDescent="0.25">
      <c r="A125" s="3" t="s">
        <v>16</v>
      </c>
      <c r="B125" s="1" t="s">
        <v>37</v>
      </c>
      <c r="C125" s="1" t="s">
        <v>38</v>
      </c>
      <c r="D125" s="12" t="s">
        <v>134</v>
      </c>
      <c r="E125" s="9" t="s">
        <v>132</v>
      </c>
      <c r="F125" s="23" t="s">
        <v>133</v>
      </c>
      <c r="G125" s="1" t="s">
        <v>75</v>
      </c>
      <c r="H125" s="32">
        <f>'[7]ENTSO-E'!$I$1010</f>
        <v>1400</v>
      </c>
      <c r="I125" s="32">
        <f>'[7]ENTSO-E'!$I$1034</f>
        <v>1400</v>
      </c>
      <c r="J125" s="32">
        <f>'[7]ENTSO-E'!$I$1058</f>
        <v>1680</v>
      </c>
      <c r="K125" s="38">
        <f>'[7]ENTSO-E'!$I$7614</f>
        <v>869</v>
      </c>
      <c r="L125" s="39">
        <f>[2]FI!B12+[2]FI!B13+[2]FI!B14</f>
        <v>3390</v>
      </c>
      <c r="M125" s="39">
        <f>[2]FI!C12+[2]FI!C13+[2]FI!C14</f>
        <v>1917</v>
      </c>
      <c r="N125" s="39">
        <f>[2]FI!D12+[2]FI!D13+[2]FI!D14</f>
        <v>2504</v>
      </c>
      <c r="O125" s="39">
        <f>[2]FI!E12+[2]FI!E13+[2]FI!E14</f>
        <v>2521</v>
      </c>
      <c r="P125" s="39">
        <f>[2]FI!F12+[2]FI!F13+[2]FI!F14</f>
        <v>2569</v>
      </c>
      <c r="Q125" s="35">
        <f t="shared" si="56"/>
        <v>0</v>
      </c>
      <c r="R125" s="35">
        <f t="shared" si="57"/>
        <v>280</v>
      </c>
      <c r="S125" s="35">
        <f t="shared" si="58"/>
        <v>0</v>
      </c>
      <c r="T125" s="35">
        <f t="shared" si="59"/>
        <v>2521</v>
      </c>
      <c r="U125" s="35">
        <f t="shared" si="60"/>
        <v>0</v>
      </c>
      <c r="V125" s="35">
        <f t="shared" si="61"/>
        <v>587</v>
      </c>
      <c r="W125" s="35">
        <f t="shared" si="62"/>
        <v>17</v>
      </c>
      <c r="X125" s="35">
        <f t="shared" si="62"/>
        <v>48</v>
      </c>
    </row>
    <row r="126" spans="1:24" ht="15" x14ac:dyDescent="0.25">
      <c r="A126" s="3" t="s">
        <v>16</v>
      </c>
      <c r="B126" s="3" t="s">
        <v>39</v>
      </c>
      <c r="C126" s="3" t="s">
        <v>40</v>
      </c>
      <c r="D126" s="3" t="s">
        <v>72</v>
      </c>
      <c r="E126" s="3"/>
      <c r="F126" s="3"/>
      <c r="G126" s="3" t="s">
        <v>74</v>
      </c>
      <c r="H126" s="25">
        <f>[4]Data18!W23+[4]Data19!W23+[4]Data20!W23+[4]Data21!W23+[4]Data22!W23+[4]Data23!W23</f>
        <v>1766</v>
      </c>
      <c r="I126" s="25">
        <f>[4]Data18!X23+[4]Data19!X23+[4]Data20!X23+[4]Data21!X23+[4]Data22!X23+[4]Data23!X23</f>
        <v>1747</v>
      </c>
      <c r="J126" s="25">
        <f>[4]Data18!Y23+[4]Data19!Y23+[4]Data20!Y23+[4]Data21!Y23+[4]Data22!Y23+[4]Data23!Y23</f>
        <v>1782</v>
      </c>
      <c r="K126" s="25">
        <f>[4]Data18!Z23+[4]Data19!Z23+[4]Data20!Z23+[4]Data21!Z23+[4]Data22!Z23+[4]Data23!Z23</f>
        <v>1861</v>
      </c>
      <c r="L126" s="25">
        <f>[4]Data18!AA23+[4]Data19!AA23+[4]Data20!AA23+[4]Data21!AA23+[4]Data22!AA23+[4]Data23!AA23</f>
        <v>1872</v>
      </c>
      <c r="M126" s="25">
        <f>[4]Data18!AB23+[4]Data19!AB23+[4]Data20!AB23+[4]Data21!AB23+[4]Data22!AB23+[4]Data23!AB23</f>
        <v>1869</v>
      </c>
      <c r="N126" s="25">
        <f>[4]Data18!AC23+[4]Data19!AC23+[4]Data20!AC23+[4]Data21!AC23+[4]Data22!AC23+[4]Data23!AC23</f>
        <v>2108</v>
      </c>
      <c r="O126" s="25">
        <f>[4]Data18!AD23+[4]Data19!AD23+[4]Data20!AD23+[4]Data21!AD23+[4]Data22!AD23+[4]Data23!AD23</f>
        <v>2109</v>
      </c>
      <c r="P126" s="25">
        <f>[4]Data18!AE23+[4]Data19!AE23+[4]Data20!AE23+[4]Data21!AE23+[4]Data22!AE23+[4]Data23!AE23</f>
        <v>2106</v>
      </c>
      <c r="Q126" s="35">
        <f t="shared" si="56"/>
        <v>0</v>
      </c>
      <c r="R126" s="35">
        <f t="shared" si="57"/>
        <v>35</v>
      </c>
      <c r="S126" s="35">
        <f t="shared" si="58"/>
        <v>79</v>
      </c>
      <c r="T126" s="35">
        <f t="shared" si="59"/>
        <v>11</v>
      </c>
      <c r="U126" s="35">
        <f t="shared" si="60"/>
        <v>0</v>
      </c>
      <c r="V126" s="35">
        <f t="shared" si="61"/>
        <v>239</v>
      </c>
      <c r="W126" s="35">
        <f t="shared" si="62"/>
        <v>1</v>
      </c>
      <c r="X126" s="35">
        <f t="shared" si="62"/>
        <v>0</v>
      </c>
    </row>
    <row r="127" spans="1:24" ht="15" x14ac:dyDescent="0.25">
      <c r="A127" s="3" t="s">
        <v>16</v>
      </c>
      <c r="B127" s="3" t="s">
        <v>80</v>
      </c>
      <c r="C127" s="3" t="s">
        <v>85</v>
      </c>
      <c r="D127" s="3" t="s">
        <v>72</v>
      </c>
      <c r="E127" s="10" t="s">
        <v>136</v>
      </c>
      <c r="F127" s="3"/>
      <c r="G127" s="3" t="s">
        <v>74</v>
      </c>
      <c r="H127" s="29">
        <f>[4]Data15!W23</f>
        <v>0</v>
      </c>
      <c r="I127" s="29">
        <f>[4]Data15!X23</f>
        <v>0</v>
      </c>
      <c r="J127" s="29">
        <f>[4]Data15!Y23</f>
        <v>0</v>
      </c>
      <c r="K127" s="29">
        <f>[4]Data15!Z23</f>
        <v>0</v>
      </c>
      <c r="L127" s="29">
        <f>[4]Data15!AA23</f>
        <v>0</v>
      </c>
      <c r="M127" s="29">
        <f>[4]Data15!AB23</f>
        <v>0</v>
      </c>
      <c r="N127" s="29">
        <f>[4]Data15!AC23</f>
        <v>0</v>
      </c>
      <c r="O127" s="29">
        <f>[4]Data15!AD23</f>
        <v>0</v>
      </c>
      <c r="P127" s="29">
        <f>[4]Data15!AE23</f>
        <v>0</v>
      </c>
      <c r="Q127" s="35">
        <f t="shared" si="56"/>
        <v>0</v>
      </c>
      <c r="R127" s="35">
        <f t="shared" si="57"/>
        <v>0</v>
      </c>
      <c r="S127" s="35">
        <f t="shared" si="58"/>
        <v>0</v>
      </c>
      <c r="T127" s="35">
        <f t="shared" si="59"/>
        <v>0</v>
      </c>
      <c r="U127" s="35">
        <f t="shared" si="60"/>
        <v>0</v>
      </c>
      <c r="V127" s="35">
        <f t="shared" si="61"/>
        <v>0</v>
      </c>
      <c r="W127" s="35">
        <f t="shared" si="62"/>
        <v>0</v>
      </c>
      <c r="X127" s="35">
        <f t="shared" si="62"/>
        <v>0</v>
      </c>
    </row>
    <row r="128" spans="1:24" s="7" customFormat="1" ht="15" x14ac:dyDescent="0.25">
      <c r="A128" s="3" t="s">
        <v>16</v>
      </c>
      <c r="B128" s="3" t="s">
        <v>81</v>
      </c>
      <c r="C128" s="3" t="s">
        <v>86</v>
      </c>
      <c r="D128" s="3" t="s">
        <v>72</v>
      </c>
      <c r="E128" s="10" t="s">
        <v>136</v>
      </c>
      <c r="F128" s="3"/>
      <c r="G128" s="3" t="s">
        <v>74</v>
      </c>
      <c r="H128" s="29">
        <f>[4]Data12!W23</f>
        <v>7</v>
      </c>
      <c r="I128" s="29">
        <f>[4]Data12!X23</f>
        <v>8</v>
      </c>
      <c r="J128" s="29">
        <f>[4]Data12!Y23</f>
        <v>9</v>
      </c>
      <c r="K128" s="29">
        <f>[4]Data12!Z23</f>
        <v>11</v>
      </c>
      <c r="L128" s="29">
        <f>[4]Data12!AA23</f>
        <v>17</v>
      </c>
      <c r="M128" s="29">
        <f>[4]Data12!AB23</f>
        <v>39</v>
      </c>
      <c r="N128" s="29">
        <f>[4]Data12!AC23</f>
        <v>82</v>
      </c>
      <c r="O128" s="29">
        <f>[4]Data12!AD23</f>
        <v>140</v>
      </c>
      <c r="P128" s="29">
        <f>[4]Data12!AE23</f>
        <v>222</v>
      </c>
      <c r="Q128" s="35">
        <f t="shared" si="56"/>
        <v>1</v>
      </c>
      <c r="R128" s="35">
        <f t="shared" si="57"/>
        <v>1</v>
      </c>
      <c r="S128" s="35">
        <f t="shared" si="58"/>
        <v>2</v>
      </c>
      <c r="T128" s="35">
        <f t="shared" si="59"/>
        <v>6</v>
      </c>
      <c r="U128" s="35">
        <f t="shared" si="60"/>
        <v>22</v>
      </c>
      <c r="V128" s="35">
        <f t="shared" si="61"/>
        <v>43</v>
      </c>
      <c r="W128" s="35">
        <f t="shared" si="62"/>
        <v>58</v>
      </c>
      <c r="X128" s="35">
        <f t="shared" si="62"/>
        <v>82</v>
      </c>
    </row>
    <row r="129" spans="1:24" ht="15" x14ac:dyDescent="0.25">
      <c r="A129" s="3" t="s">
        <v>16</v>
      </c>
      <c r="B129" s="3" t="s">
        <v>41</v>
      </c>
      <c r="C129" s="3" t="s">
        <v>42</v>
      </c>
      <c r="D129" s="3" t="s">
        <v>72</v>
      </c>
      <c r="E129" s="3"/>
      <c r="F129" s="3"/>
      <c r="G129" s="3" t="s">
        <v>74</v>
      </c>
      <c r="H129" s="25">
        <f>[4]Data11!W23</f>
        <v>0</v>
      </c>
      <c r="I129" s="25">
        <f>[4]Data11!X23</f>
        <v>0</v>
      </c>
      <c r="J129" s="25">
        <f>[4]Data11!Y23</f>
        <v>0</v>
      </c>
      <c r="K129" s="25">
        <f>[4]Data11!Z23</f>
        <v>0</v>
      </c>
      <c r="L129" s="25">
        <f>[4]Data11!AA23</f>
        <v>0</v>
      </c>
      <c r="M129" s="25">
        <f>[4]Data11!AB23</f>
        <v>0</v>
      </c>
      <c r="N129" s="25">
        <f>[4]Data11!AC23</f>
        <v>0</v>
      </c>
      <c r="O129" s="25">
        <f>[4]Data11!AD23</f>
        <v>0</v>
      </c>
      <c r="P129" s="25">
        <f>[4]Data11!AE23</f>
        <v>0</v>
      </c>
      <c r="Q129" s="35">
        <f t="shared" si="56"/>
        <v>0</v>
      </c>
      <c r="R129" s="35">
        <f t="shared" si="57"/>
        <v>0</v>
      </c>
      <c r="S129" s="35">
        <f t="shared" si="58"/>
        <v>0</v>
      </c>
      <c r="T129" s="35">
        <f t="shared" si="59"/>
        <v>0</v>
      </c>
      <c r="U129" s="35">
        <f t="shared" si="60"/>
        <v>0</v>
      </c>
      <c r="V129" s="35">
        <f t="shared" si="61"/>
        <v>0</v>
      </c>
      <c r="W129" s="35">
        <f t="shared" si="62"/>
        <v>0</v>
      </c>
      <c r="X129" s="35">
        <f t="shared" si="62"/>
        <v>0</v>
      </c>
    </row>
    <row r="130" spans="1:24" ht="15" x14ac:dyDescent="0.25">
      <c r="A130" s="3" t="s">
        <v>16</v>
      </c>
      <c r="B130" s="3" t="s">
        <v>43</v>
      </c>
      <c r="C130" s="3" t="s">
        <v>44</v>
      </c>
      <c r="D130" s="3" t="s">
        <v>72</v>
      </c>
      <c r="E130" s="3"/>
      <c r="F130" s="3"/>
      <c r="G130" s="3" t="s">
        <v>74</v>
      </c>
      <c r="H130" s="25">
        <f>[4]Data17!W23</f>
        <v>0</v>
      </c>
      <c r="I130" s="25">
        <f>[4]Data17!X23</f>
        <v>0</v>
      </c>
      <c r="J130" s="25">
        <f>[4]Data17!Y23</f>
        <v>0</v>
      </c>
      <c r="K130" s="25">
        <f>[4]Data17!Z23</f>
        <v>0</v>
      </c>
      <c r="L130" s="25">
        <f>[4]Data17!AA23</f>
        <v>0</v>
      </c>
      <c r="M130" s="25">
        <f>[4]Data17!AB23</f>
        <v>0</v>
      </c>
      <c r="N130" s="25">
        <f>[4]Data17!AC23</f>
        <v>0</v>
      </c>
      <c r="O130" s="25">
        <f>[4]Data17!AD23</f>
        <v>0</v>
      </c>
      <c r="P130" s="25">
        <f>[4]Data17!AE23</f>
        <v>0</v>
      </c>
      <c r="Q130" s="35">
        <f t="shared" si="56"/>
        <v>0</v>
      </c>
      <c r="R130" s="35">
        <f t="shared" si="57"/>
        <v>0</v>
      </c>
      <c r="S130" s="35">
        <f t="shared" si="58"/>
        <v>0</v>
      </c>
      <c r="T130" s="35">
        <f t="shared" si="59"/>
        <v>0</v>
      </c>
      <c r="U130" s="35">
        <f t="shared" si="60"/>
        <v>0</v>
      </c>
      <c r="V130" s="35">
        <f t="shared" si="61"/>
        <v>0</v>
      </c>
      <c r="W130" s="35">
        <f t="shared" si="62"/>
        <v>0</v>
      </c>
      <c r="X130" s="35">
        <f t="shared" si="62"/>
        <v>0</v>
      </c>
    </row>
    <row r="131" spans="1:24" ht="15" x14ac:dyDescent="0.25">
      <c r="A131" s="3" t="s">
        <v>16</v>
      </c>
      <c r="B131" s="3" t="s">
        <v>45</v>
      </c>
      <c r="C131" s="3" t="s">
        <v>46</v>
      </c>
      <c r="D131" s="3" t="s">
        <v>72</v>
      </c>
      <c r="E131" s="3"/>
      <c r="F131" s="3"/>
      <c r="G131" s="3" t="s">
        <v>74</v>
      </c>
      <c r="H131" s="25">
        <f>[4]Data6!W23</f>
        <v>0</v>
      </c>
      <c r="I131" s="25">
        <f>[4]Data6!X23</f>
        <v>0</v>
      </c>
      <c r="J131" s="25">
        <f>[4]Data6!Y23</f>
        <v>0</v>
      </c>
      <c r="K131" s="25">
        <f>[4]Data6!Z23</f>
        <v>0</v>
      </c>
      <c r="L131" s="25">
        <f>[4]Data6!AA23</f>
        <v>0</v>
      </c>
      <c r="M131" s="25">
        <f>[4]Data6!AB23</f>
        <v>0</v>
      </c>
      <c r="N131" s="25">
        <f>[4]Data6!AC23</f>
        <v>0</v>
      </c>
      <c r="O131" s="25">
        <f>[4]Data6!AD23</f>
        <v>0</v>
      </c>
      <c r="P131" s="25">
        <f>[4]Data6!AE23</f>
        <v>0</v>
      </c>
      <c r="Q131" s="35">
        <f t="shared" si="56"/>
        <v>0</v>
      </c>
      <c r="R131" s="35">
        <f t="shared" si="57"/>
        <v>0</v>
      </c>
      <c r="S131" s="35">
        <f t="shared" si="58"/>
        <v>0</v>
      </c>
      <c r="T131" s="35">
        <f t="shared" si="59"/>
        <v>0</v>
      </c>
      <c r="U131" s="35">
        <f t="shared" si="60"/>
        <v>0</v>
      </c>
      <c r="V131" s="35">
        <f t="shared" si="61"/>
        <v>0</v>
      </c>
      <c r="W131" s="35">
        <f t="shared" si="62"/>
        <v>0</v>
      </c>
      <c r="X131" s="35">
        <f t="shared" si="62"/>
        <v>0</v>
      </c>
    </row>
    <row r="132" spans="1:24" ht="15" x14ac:dyDescent="0.25">
      <c r="A132" s="3" t="s">
        <v>15</v>
      </c>
      <c r="B132" s="3" t="s">
        <v>29</v>
      </c>
      <c r="C132" s="3" t="s">
        <v>30</v>
      </c>
      <c r="D132" s="12" t="s">
        <v>134</v>
      </c>
      <c r="E132" s="9" t="s">
        <v>132</v>
      </c>
      <c r="F132" s="23" t="s">
        <v>133</v>
      </c>
      <c r="G132" s="1" t="s">
        <v>75</v>
      </c>
      <c r="H132" s="32">
        <f>'[7]ENTSO-E'!$I$1114+'[7]ENTSO-E'!$I$1116</f>
        <v>8000</v>
      </c>
      <c r="I132" s="32">
        <f>'[7]ENTSO-E'!$I$1138+'[7]ENTSO-E'!$I$1140</f>
        <v>7900</v>
      </c>
      <c r="J132" s="32">
        <f>'[7]ENTSO-E'!$I$1162+'[7]ENTSO-E'!$I$1164</f>
        <v>7600</v>
      </c>
      <c r="K132" s="38">
        <f>'[7]ENTSO-E'!$I$6629+'[7]ENTSO-E'!$I$6849</f>
        <v>6405</v>
      </c>
      <c r="L132" s="39">
        <f>[2]FR!B8+[2]FR!B11</f>
        <v>4810</v>
      </c>
      <c r="M132" s="39">
        <f>[2]FR!C8+[2]FR!C11</f>
        <v>2930</v>
      </c>
      <c r="N132" s="39">
        <f>[2]FR!D8+[2]FR!D11</f>
        <v>2930</v>
      </c>
      <c r="O132" s="39">
        <f>[2]FR!E8+[2]FR!E11</f>
        <v>3972</v>
      </c>
      <c r="P132" s="39">
        <f>[2]FR!F8+[2]FR!F11</f>
        <v>3966</v>
      </c>
      <c r="Q132" s="35">
        <f t="shared" si="56"/>
        <v>0</v>
      </c>
      <c r="R132" s="35">
        <f t="shared" si="57"/>
        <v>0</v>
      </c>
      <c r="S132" s="35">
        <f t="shared" si="58"/>
        <v>0</v>
      </c>
      <c r="T132" s="35">
        <f t="shared" si="59"/>
        <v>0</v>
      </c>
      <c r="U132" s="35">
        <f t="shared" si="60"/>
        <v>0</v>
      </c>
      <c r="V132" s="35">
        <f t="shared" si="61"/>
        <v>0</v>
      </c>
      <c r="W132" s="35">
        <f t="shared" si="62"/>
        <v>1042</v>
      </c>
      <c r="X132" s="35">
        <f t="shared" si="62"/>
        <v>0</v>
      </c>
    </row>
    <row r="133" spans="1:24" ht="15" x14ac:dyDescent="0.25">
      <c r="A133" s="3" t="s">
        <v>15</v>
      </c>
      <c r="B133" s="3" t="s">
        <v>31</v>
      </c>
      <c r="C133" s="3" t="s">
        <v>32</v>
      </c>
      <c r="D133" s="12" t="s">
        <v>134</v>
      </c>
      <c r="E133" s="9" t="s">
        <v>132</v>
      </c>
      <c r="F133" s="23" t="s">
        <v>133</v>
      </c>
      <c r="G133" s="1" t="s">
        <v>75</v>
      </c>
      <c r="H133" s="32">
        <f>'[7]ENTSO-E'!$I$1118</f>
        <v>6900</v>
      </c>
      <c r="I133" s="32">
        <f>'[7]ENTSO-E'!$I$1142</f>
        <v>9600</v>
      </c>
      <c r="J133" s="32">
        <f>'[7]ENTSO-E'!$I$1166</f>
        <v>9700</v>
      </c>
      <c r="K133" s="38">
        <f>'[7]ENTSO-E'!$I$7179</f>
        <v>10892</v>
      </c>
      <c r="L133" s="39">
        <f>[2]FR!B9+[2]FR!B10</f>
        <v>6121</v>
      </c>
      <c r="M133" s="39">
        <f>[2]FR!C9+[2]FR!C10</f>
        <v>6121</v>
      </c>
      <c r="N133" s="39">
        <f>[2]FR!D9+[2]FR!D10</f>
        <v>6696</v>
      </c>
      <c r="O133" s="39">
        <f>[2]FR!E9+[2]FR!E10</f>
        <v>11812</v>
      </c>
      <c r="P133" s="39">
        <f>[2]FR!F9+[2]FR!F10</f>
        <v>11952</v>
      </c>
      <c r="Q133" s="35">
        <f t="shared" si="56"/>
        <v>2700</v>
      </c>
      <c r="R133" s="35">
        <f t="shared" si="57"/>
        <v>100</v>
      </c>
      <c r="S133" s="35">
        <f t="shared" si="58"/>
        <v>1192</v>
      </c>
      <c r="T133" s="35">
        <f t="shared" si="59"/>
        <v>0</v>
      </c>
      <c r="U133" s="35">
        <f t="shared" si="60"/>
        <v>0</v>
      </c>
      <c r="V133" s="35">
        <f t="shared" si="61"/>
        <v>575</v>
      </c>
      <c r="W133" s="35">
        <f t="shared" si="62"/>
        <v>5116</v>
      </c>
      <c r="X133" s="35">
        <f t="shared" si="62"/>
        <v>140</v>
      </c>
    </row>
    <row r="134" spans="1:24" ht="15" x14ac:dyDescent="0.25">
      <c r="A134" s="3" t="s">
        <v>15</v>
      </c>
      <c r="B134" s="3" t="s">
        <v>33</v>
      </c>
      <c r="C134" s="3" t="s">
        <v>34</v>
      </c>
      <c r="D134" s="3" t="s">
        <v>71</v>
      </c>
      <c r="E134" s="3"/>
      <c r="F134" s="3"/>
      <c r="G134" s="3" t="s">
        <v>76</v>
      </c>
      <c r="H134" s="25">
        <f>[3]Data12!W24</f>
        <v>63130</v>
      </c>
      <c r="I134" s="25">
        <f>[3]Data12!X24</f>
        <v>63130</v>
      </c>
      <c r="J134" s="25">
        <f>[3]Data12!Y24</f>
        <v>63130</v>
      </c>
      <c r="K134" s="25">
        <f>[3]Data12!Z24</f>
        <v>63130</v>
      </c>
      <c r="L134" s="25">
        <f>[3]Data12!AA24</f>
        <v>63130</v>
      </c>
      <c r="M134" s="25">
        <f>[3]Data12!AB24</f>
        <v>63130</v>
      </c>
      <c r="N134" s="25">
        <f>[3]Data12!AC24</f>
        <v>63130</v>
      </c>
      <c r="O134" s="25">
        <f>[3]Data12!AD24</f>
        <v>63130</v>
      </c>
      <c r="P134" s="25">
        <f>[3]Data12!AE24</f>
        <v>63130</v>
      </c>
      <c r="Q134" s="35">
        <f t="shared" si="56"/>
        <v>0</v>
      </c>
      <c r="R134" s="35">
        <f t="shared" si="57"/>
        <v>0</v>
      </c>
      <c r="S134" s="35">
        <f t="shared" si="58"/>
        <v>0</v>
      </c>
      <c r="T134" s="35">
        <f t="shared" si="59"/>
        <v>0</v>
      </c>
      <c r="U134" s="35">
        <f t="shared" si="60"/>
        <v>0</v>
      </c>
      <c r="V134" s="35">
        <f t="shared" si="61"/>
        <v>0</v>
      </c>
      <c r="W134" s="35">
        <f t="shared" si="62"/>
        <v>0</v>
      </c>
      <c r="X134" s="35">
        <f t="shared" si="62"/>
        <v>0</v>
      </c>
    </row>
    <row r="135" spans="1:24" ht="15" x14ac:dyDescent="0.25">
      <c r="A135" s="3" t="s">
        <v>15</v>
      </c>
      <c r="B135" s="3" t="s">
        <v>35</v>
      </c>
      <c r="C135" s="3" t="s">
        <v>36</v>
      </c>
      <c r="D135" s="3" t="s">
        <v>72</v>
      </c>
      <c r="E135" s="3"/>
      <c r="F135" s="3"/>
      <c r="G135" s="3" t="s">
        <v>74</v>
      </c>
      <c r="H135" s="25">
        <f>[4]Data!W24</f>
        <v>25642.370999999999</v>
      </c>
      <c r="I135" s="25">
        <f>[4]Data!X24</f>
        <v>25656.717000000001</v>
      </c>
      <c r="J135" s="25">
        <f>[4]Data!Y24</f>
        <v>25646.149000000001</v>
      </c>
      <c r="K135" s="25">
        <f>[4]Data!Z24</f>
        <v>25577.062000000002</v>
      </c>
      <c r="L135" s="25">
        <f>[4]Data!AA24</f>
        <v>25551.829000000002</v>
      </c>
      <c r="M135" s="25">
        <f>[4]Data!AB24</f>
        <v>25620.852999999999</v>
      </c>
      <c r="N135" s="25">
        <f>[4]Data!AC24</f>
        <v>25706.937999999998</v>
      </c>
      <c r="O135" s="25">
        <f>[4]Data!AD24</f>
        <v>25726.934000000001</v>
      </c>
      <c r="P135" s="25">
        <f>[4]Data!AE24</f>
        <v>25868.583999999999</v>
      </c>
      <c r="Q135" s="35">
        <f t="shared" si="56"/>
        <v>14.346000000001368</v>
      </c>
      <c r="R135" s="35">
        <f t="shared" si="57"/>
        <v>0</v>
      </c>
      <c r="S135" s="35">
        <f t="shared" si="58"/>
        <v>0</v>
      </c>
      <c r="T135" s="35">
        <f t="shared" si="59"/>
        <v>0</v>
      </c>
      <c r="U135" s="35">
        <f t="shared" si="60"/>
        <v>69.023999999997613</v>
      </c>
      <c r="V135" s="35">
        <f t="shared" si="61"/>
        <v>86.084999999999127</v>
      </c>
      <c r="W135" s="35">
        <f t="shared" si="62"/>
        <v>19.996000000002823</v>
      </c>
      <c r="X135" s="35">
        <f t="shared" si="62"/>
        <v>141.64999999999782</v>
      </c>
    </row>
    <row r="136" spans="1:24" ht="15" x14ac:dyDescent="0.25">
      <c r="A136" s="3" t="s">
        <v>15</v>
      </c>
      <c r="B136" s="3" t="s">
        <v>79</v>
      </c>
      <c r="C136" s="3" t="s">
        <v>83</v>
      </c>
      <c r="D136" s="3" t="s">
        <v>72</v>
      </c>
      <c r="E136" s="3"/>
      <c r="F136" s="3"/>
      <c r="G136" s="3" t="s">
        <v>74</v>
      </c>
      <c r="H136" s="29">
        <f>[4]Data7!W24</f>
        <v>6758.0159999999996</v>
      </c>
      <c r="I136" s="29">
        <f>[4]Data7!X24</f>
        <v>7607.4960000000001</v>
      </c>
      <c r="J136" s="29">
        <f>[4]Data7!Y24</f>
        <v>8155.9610000000002</v>
      </c>
      <c r="K136" s="29">
        <f>[4]Data7!Z24</f>
        <v>9201.4249999999993</v>
      </c>
      <c r="L136" s="29">
        <f>[4]Data7!AA24</f>
        <v>10298.18</v>
      </c>
      <c r="M136" s="29">
        <f>[4]Data7!AB24</f>
        <v>11566.564</v>
      </c>
      <c r="N136" s="29">
        <f>[4]Data7!AC24</f>
        <v>13499.357</v>
      </c>
      <c r="O136" s="29">
        <f>[4]Data7!AD24</f>
        <v>14900.146000000001</v>
      </c>
      <c r="P136" s="29">
        <f>[4]Data7!AE24</f>
        <v>16426.853999999999</v>
      </c>
      <c r="Q136" s="35">
        <f t="shared" si="56"/>
        <v>849.48000000000047</v>
      </c>
      <c r="R136" s="35">
        <f t="shared" si="57"/>
        <v>548.46500000000015</v>
      </c>
      <c r="S136" s="35">
        <f t="shared" si="58"/>
        <v>1045.463999999999</v>
      </c>
      <c r="T136" s="35">
        <f t="shared" si="59"/>
        <v>1096.755000000001</v>
      </c>
      <c r="U136" s="35">
        <f t="shared" si="60"/>
        <v>1268.384</v>
      </c>
      <c r="V136" s="35">
        <f t="shared" si="61"/>
        <v>1932.7929999999997</v>
      </c>
      <c r="W136" s="35">
        <f t="shared" si="62"/>
        <v>1400.7890000000007</v>
      </c>
      <c r="X136" s="35">
        <f t="shared" si="62"/>
        <v>1526.7079999999987</v>
      </c>
    </row>
    <row r="137" spans="1:24" s="7" customFormat="1" ht="15" x14ac:dyDescent="0.25">
      <c r="A137" s="3" t="s">
        <v>15</v>
      </c>
      <c r="B137" s="3" t="s">
        <v>78</v>
      </c>
      <c r="C137" s="3" t="s">
        <v>84</v>
      </c>
      <c r="D137" s="3" t="s">
        <v>72</v>
      </c>
      <c r="E137" s="3"/>
      <c r="F137" s="3"/>
      <c r="G137" s="3" t="s">
        <v>74</v>
      </c>
      <c r="H137" s="25">
        <f>[4]Data9!W24</f>
        <v>0</v>
      </c>
      <c r="I137" s="25">
        <f>[4]Data9!X24</f>
        <v>0</v>
      </c>
      <c r="J137" s="25">
        <f>[4]Data9!Y24</f>
        <v>0</v>
      </c>
      <c r="K137" s="25">
        <f>[4]Data9!Z24</f>
        <v>0</v>
      </c>
      <c r="L137" s="25">
        <f>[4]Data9!AA24</f>
        <v>0</v>
      </c>
      <c r="M137" s="25">
        <f>[4]Data9!AB24</f>
        <v>0</v>
      </c>
      <c r="N137" s="25">
        <f>[4]Data9!AC24</f>
        <v>0</v>
      </c>
      <c r="O137" s="25">
        <f>[4]Data9!AD24</f>
        <v>0</v>
      </c>
      <c r="P137" s="25">
        <f>[4]Data9!AE24</f>
        <v>0</v>
      </c>
      <c r="Q137" s="35">
        <f t="shared" si="56"/>
        <v>0</v>
      </c>
      <c r="R137" s="35">
        <f t="shared" si="57"/>
        <v>0</v>
      </c>
      <c r="S137" s="35">
        <f t="shared" si="58"/>
        <v>0</v>
      </c>
      <c r="T137" s="35">
        <f t="shared" si="59"/>
        <v>0</v>
      </c>
      <c r="U137" s="35">
        <f t="shared" si="60"/>
        <v>0</v>
      </c>
      <c r="V137" s="35">
        <f t="shared" si="61"/>
        <v>0</v>
      </c>
      <c r="W137" s="35">
        <f t="shared" si="62"/>
        <v>0</v>
      </c>
      <c r="X137" s="35">
        <f t="shared" si="62"/>
        <v>0</v>
      </c>
    </row>
    <row r="138" spans="1:24" ht="15" x14ac:dyDescent="0.25">
      <c r="A138" s="3" t="s">
        <v>15</v>
      </c>
      <c r="B138" s="1" t="s">
        <v>37</v>
      </c>
      <c r="C138" s="1" t="s">
        <v>38</v>
      </c>
      <c r="D138" s="12" t="s">
        <v>134</v>
      </c>
      <c r="E138" s="9" t="s">
        <v>132</v>
      </c>
      <c r="F138" s="23" t="s">
        <v>133</v>
      </c>
      <c r="G138" s="1" t="s">
        <v>75</v>
      </c>
      <c r="H138" s="32">
        <f>'[7]ENTSO-E'!$I$1121</f>
        <v>9200</v>
      </c>
      <c r="I138" s="32">
        <f>'[7]ENTSO-E'!$I$1145</f>
        <v>9800</v>
      </c>
      <c r="J138" s="32">
        <f>'[7]ENTSO-E'!$I$1169</f>
        <v>10100</v>
      </c>
      <c r="K138" s="38">
        <f>'[7]ENTSO-E'!$I$7619</f>
        <v>4335.5</v>
      </c>
      <c r="L138" s="39">
        <f>[2]FR!B12+[2]FR!B13+[2]FR!B14</f>
        <v>6670</v>
      </c>
      <c r="M138" s="39">
        <f>[2]FR!C12+[2]FR!C13+[2]FR!C14</f>
        <v>6670</v>
      </c>
      <c r="N138" s="39">
        <f>[2]FR!D12+[2]FR!D13+[2]FR!D14</f>
        <v>5300</v>
      </c>
      <c r="O138" s="39">
        <f>[2]FR!E12+[2]FR!E13+[2]FR!E14</f>
        <v>6263</v>
      </c>
      <c r="P138" s="39">
        <f>[2]FR!F12+[2]FR!F13+[2]FR!F14</f>
        <v>3271</v>
      </c>
      <c r="Q138" s="35">
        <f t="shared" si="56"/>
        <v>600</v>
      </c>
      <c r="R138" s="35">
        <f t="shared" si="57"/>
        <v>300</v>
      </c>
      <c r="S138" s="35">
        <f t="shared" si="58"/>
        <v>0</v>
      </c>
      <c r="T138" s="35">
        <f t="shared" si="59"/>
        <v>2334.5</v>
      </c>
      <c r="U138" s="35">
        <f t="shared" si="60"/>
        <v>0</v>
      </c>
      <c r="V138" s="35">
        <f t="shared" si="61"/>
        <v>0</v>
      </c>
      <c r="W138" s="35">
        <f t="shared" si="62"/>
        <v>963</v>
      </c>
      <c r="X138" s="35">
        <f t="shared" si="62"/>
        <v>0</v>
      </c>
    </row>
    <row r="139" spans="1:24" ht="15" x14ac:dyDescent="0.25">
      <c r="A139" s="3" t="s">
        <v>15</v>
      </c>
      <c r="B139" s="3" t="s">
        <v>39</v>
      </c>
      <c r="C139" s="3" t="s">
        <v>40</v>
      </c>
      <c r="D139" s="3" t="s">
        <v>72</v>
      </c>
      <c r="E139" s="3"/>
      <c r="F139" s="3"/>
      <c r="G139" s="3" t="s">
        <v>74</v>
      </c>
      <c r="H139" s="25">
        <f>[4]Data18!W24+[4]Data19!W24+[4]Data20!W24+[4]Data21!W24+[4]Data22!W24+[4]Data23!W24</f>
        <v>1409.607</v>
      </c>
      <c r="I139" s="25">
        <f>[4]Data18!X24+[4]Data19!X24+[4]Data20!X24+[4]Data21!X24+[4]Data22!X24+[4]Data23!X24</f>
        <v>1506.7139999999999</v>
      </c>
      <c r="J139" s="25">
        <f>[4]Data18!Y24+[4]Data19!Y24+[4]Data20!Y24+[4]Data21!Y24+[4]Data22!Y24+[4]Data23!Y24</f>
        <v>1651.886</v>
      </c>
      <c r="K139" s="25">
        <f>[4]Data18!Z24+[4]Data19!Z24+[4]Data20!Z24+[4]Data21!Z24+[4]Data22!Z24+[4]Data23!Z24</f>
        <v>1725.115</v>
      </c>
      <c r="L139" s="25">
        <f>[4]Data18!AA24+[4]Data19!AA24+[4]Data20!AA24+[4]Data21!AA24+[4]Data22!AA24+[4]Data23!AA24</f>
        <v>1753.41</v>
      </c>
      <c r="M139" s="25">
        <f>[4]Data18!AB24+[4]Data19!AB24+[4]Data20!AB24+[4]Data21!AB24+[4]Data22!AB24+[4]Data23!AB24</f>
        <v>1921.607</v>
      </c>
      <c r="N139" s="25">
        <f>[4]Data18!AC24+[4]Data19!AC24+[4]Data20!AC24+[4]Data21!AC24+[4]Data22!AC24+[4]Data23!AC24</f>
        <v>1964.8899999999999</v>
      </c>
      <c r="O139" s="25">
        <f>[4]Data18!AD24+[4]Data19!AD24+[4]Data20!AD24+[4]Data21!AD24+[4]Data22!AD24+[4]Data23!AD24</f>
        <v>2214.2539999999999</v>
      </c>
      <c r="P139" s="25">
        <f>[4]Data18!AE24+[4]Data19!AE24+[4]Data20!AE24+[4]Data21!AE24+[4]Data22!AE24+[4]Data23!AE24</f>
        <v>2309.8029999999999</v>
      </c>
      <c r="Q139" s="35">
        <f t="shared" si="56"/>
        <v>97.106999999999971</v>
      </c>
      <c r="R139" s="35">
        <f t="shared" si="57"/>
        <v>145.17200000000003</v>
      </c>
      <c r="S139" s="35">
        <f t="shared" si="58"/>
        <v>73.229000000000042</v>
      </c>
      <c r="T139" s="35">
        <f t="shared" si="59"/>
        <v>28.295000000000073</v>
      </c>
      <c r="U139" s="35">
        <f t="shared" si="60"/>
        <v>168.19699999999989</v>
      </c>
      <c r="V139" s="35">
        <f t="shared" si="61"/>
        <v>43.282999999999902</v>
      </c>
      <c r="W139" s="35">
        <f t="shared" si="62"/>
        <v>249.36400000000003</v>
      </c>
      <c r="X139" s="35">
        <f t="shared" si="62"/>
        <v>95.548999999999978</v>
      </c>
    </row>
    <row r="140" spans="1:24" ht="15" x14ac:dyDescent="0.25">
      <c r="A140" s="3" t="s">
        <v>15</v>
      </c>
      <c r="B140" s="3" t="s">
        <v>80</v>
      </c>
      <c r="C140" s="3" t="s">
        <v>85</v>
      </c>
      <c r="D140" s="3" t="s">
        <v>72</v>
      </c>
      <c r="E140" s="3"/>
      <c r="F140" s="3"/>
      <c r="G140" s="3" t="s">
        <v>74</v>
      </c>
      <c r="H140" s="25">
        <f>[4]Data15!W24</f>
        <v>962.04200000000003</v>
      </c>
      <c r="I140" s="25">
        <f>[4]Data15!X24</f>
        <v>1660.067</v>
      </c>
      <c r="J140" s="25">
        <f>[4]Data15!Y24</f>
        <v>2247.587</v>
      </c>
      <c r="K140" s="25">
        <f>[4]Data15!Z24</f>
        <v>2604.569</v>
      </c>
      <c r="L140" s="25">
        <f>[4]Data15!AA24</f>
        <v>3411.2379999999998</v>
      </c>
      <c r="M140" s="25">
        <f>[4]Data15!AB24</f>
        <v>3734.1550000000002</v>
      </c>
      <c r="N140" s="25">
        <f>[4]Data15!AC24</f>
        <v>4346.5069999999996</v>
      </c>
      <c r="O140" s="25">
        <f>[4]Data15!AD24</f>
        <v>4902.7820000000002</v>
      </c>
      <c r="P140" s="25">
        <f>[4]Data15!AE24</f>
        <v>5515.9290000000001</v>
      </c>
      <c r="Q140" s="35">
        <f t="shared" si="56"/>
        <v>698.02499999999998</v>
      </c>
      <c r="R140" s="35">
        <f t="shared" si="57"/>
        <v>587.52</v>
      </c>
      <c r="S140" s="35">
        <f t="shared" si="58"/>
        <v>356.98199999999997</v>
      </c>
      <c r="T140" s="35">
        <f t="shared" si="59"/>
        <v>806.66899999999987</v>
      </c>
      <c r="U140" s="35">
        <f t="shared" si="60"/>
        <v>322.91700000000037</v>
      </c>
      <c r="V140" s="35">
        <f t="shared" si="61"/>
        <v>612.35199999999941</v>
      </c>
      <c r="W140" s="35">
        <f t="shared" si="62"/>
        <v>556.27500000000055</v>
      </c>
      <c r="X140" s="35">
        <f t="shared" si="62"/>
        <v>613.14699999999993</v>
      </c>
    </row>
    <row r="141" spans="1:24" s="7" customFormat="1" ht="15" x14ac:dyDescent="0.25">
      <c r="A141" s="3" t="s">
        <v>15</v>
      </c>
      <c r="B141" s="3" t="s">
        <v>81</v>
      </c>
      <c r="C141" s="3" t="s">
        <v>86</v>
      </c>
      <c r="D141" s="3" t="s">
        <v>72</v>
      </c>
      <c r="E141" s="3"/>
      <c r="F141" s="3"/>
      <c r="G141" s="3" t="s">
        <v>74</v>
      </c>
      <c r="H141" s="25">
        <f>[4]Data13!W24+[4]Data14!W24+[4]Data16!W24</f>
        <v>2041.5329999999999</v>
      </c>
      <c r="I141" s="25">
        <f>[4]Data13!X24+[4]Data14!X24+[4]Data16!X24</f>
        <v>2698.6869999999999</v>
      </c>
      <c r="J141" s="25">
        <f>[4]Data13!Y24+[4]Data14!Y24+[4]Data16!Y24</f>
        <v>3029.7020000000002</v>
      </c>
      <c r="K141" s="25">
        <f>[4]Data13!Z24+[4]Data14!Z24+[4]Data16!Z24</f>
        <v>3429.848</v>
      </c>
      <c r="L141" s="25">
        <f>[4]Data13!AA24+[4]Data14!AA24+[4]Data16!AA24</f>
        <v>3726.279</v>
      </c>
      <c r="M141" s="25">
        <f>[4]Data13!AB24+[4]Data14!AB24+[4]Data16!AB24</f>
        <v>3967.9260000000004</v>
      </c>
      <c r="N141" s="25">
        <f>[4]Data13!AC24+[4]Data14!AC24+[4]Data16!AC24</f>
        <v>4263.93</v>
      </c>
      <c r="O141" s="25">
        <f>[4]Data13!AD24+[4]Data14!AD24+[4]Data16!AD24</f>
        <v>4788.2299999999996</v>
      </c>
      <c r="P141" s="25">
        <f>[4]Data13!AE24+[4]Data14!AE24+[4]Data16!AE24</f>
        <v>5279.52</v>
      </c>
      <c r="Q141" s="35">
        <f t="shared" si="56"/>
        <v>657.154</v>
      </c>
      <c r="R141" s="35">
        <f t="shared" si="57"/>
        <v>331.01500000000033</v>
      </c>
      <c r="S141" s="35">
        <f t="shared" si="58"/>
        <v>400.14599999999973</v>
      </c>
      <c r="T141" s="35">
        <f t="shared" si="59"/>
        <v>296.43100000000004</v>
      </c>
      <c r="U141" s="35">
        <f t="shared" si="60"/>
        <v>241.64700000000039</v>
      </c>
      <c r="V141" s="35">
        <f t="shared" si="61"/>
        <v>296.00399999999991</v>
      </c>
      <c r="W141" s="35">
        <f t="shared" si="62"/>
        <v>524.29999999999927</v>
      </c>
      <c r="X141" s="35">
        <f t="shared" si="62"/>
        <v>491.29000000000087</v>
      </c>
    </row>
    <row r="142" spans="1:24" ht="15" x14ac:dyDescent="0.25">
      <c r="A142" s="3" t="s">
        <v>15</v>
      </c>
      <c r="B142" s="3" t="s">
        <v>41</v>
      </c>
      <c r="C142" s="3" t="s">
        <v>42</v>
      </c>
      <c r="D142" s="3" t="s">
        <v>72</v>
      </c>
      <c r="E142" s="3"/>
      <c r="F142" s="3"/>
      <c r="G142" s="3" t="s">
        <v>74</v>
      </c>
      <c r="H142" s="25">
        <f>[4]Data11!W24</f>
        <v>0</v>
      </c>
      <c r="I142" s="25">
        <f>[4]Data11!X24</f>
        <v>0</v>
      </c>
      <c r="J142" s="25">
        <f>[4]Data11!Y24</f>
        <v>0</v>
      </c>
      <c r="K142" s="25">
        <f>[4]Data11!Z24</f>
        <v>0</v>
      </c>
      <c r="L142" s="25">
        <f>[4]Data11!AA24</f>
        <v>0</v>
      </c>
      <c r="M142" s="25">
        <f>[4]Data11!AB24</f>
        <v>0</v>
      </c>
      <c r="N142" s="25">
        <f>[4]Data11!AC24</f>
        <v>0</v>
      </c>
      <c r="O142" s="25">
        <f>[4]Data11!AD24</f>
        <v>0</v>
      </c>
      <c r="P142" s="25">
        <f>[4]Data11!AE24</f>
        <v>0</v>
      </c>
      <c r="Q142" s="35">
        <f t="shared" si="56"/>
        <v>0</v>
      </c>
      <c r="R142" s="35">
        <f t="shared" si="57"/>
        <v>0</v>
      </c>
      <c r="S142" s="35">
        <f t="shared" si="58"/>
        <v>0</v>
      </c>
      <c r="T142" s="35">
        <f t="shared" si="59"/>
        <v>0</v>
      </c>
      <c r="U142" s="35">
        <f t="shared" si="60"/>
        <v>0</v>
      </c>
      <c r="V142" s="35">
        <f t="shared" si="61"/>
        <v>0</v>
      </c>
      <c r="W142" s="35">
        <f t="shared" si="62"/>
        <v>0</v>
      </c>
      <c r="X142" s="35">
        <f t="shared" si="62"/>
        <v>0</v>
      </c>
    </row>
    <row r="143" spans="1:24" ht="15" x14ac:dyDescent="0.25">
      <c r="A143" s="3" t="s">
        <v>15</v>
      </c>
      <c r="B143" s="3" t="s">
        <v>43</v>
      </c>
      <c r="C143" s="3" t="s">
        <v>44</v>
      </c>
      <c r="D143" s="3" t="s">
        <v>72</v>
      </c>
      <c r="E143" s="3"/>
      <c r="F143" s="3"/>
      <c r="G143" s="3" t="s">
        <v>74</v>
      </c>
      <c r="H143" s="25">
        <f>[4]Data17!W24</f>
        <v>214.726</v>
      </c>
      <c r="I143" s="25">
        <f>[4]Data17!X24</f>
        <v>215.90899999999999</v>
      </c>
      <c r="J143" s="25">
        <f>[4]Data17!Y24</f>
        <v>218.488</v>
      </c>
      <c r="K143" s="25">
        <f>[4]Data17!Z24</f>
        <v>220.00800000000001</v>
      </c>
      <c r="L143" s="25">
        <f>[4]Data17!AA24</f>
        <v>218.32900000000001</v>
      </c>
      <c r="M143" s="25">
        <f>[4]Data17!AB24</f>
        <v>220.22399999999999</v>
      </c>
      <c r="N143" s="25">
        <f>[4]Data17!AC24</f>
        <v>218.87</v>
      </c>
      <c r="O143" s="25">
        <f>[4]Data17!AD24</f>
        <v>218.00200000000001</v>
      </c>
      <c r="P143" s="25">
        <f>[4]Data17!AE24</f>
        <v>214.06700000000001</v>
      </c>
      <c r="Q143" s="35">
        <f t="shared" si="56"/>
        <v>1.1829999999999927</v>
      </c>
      <c r="R143" s="35">
        <f t="shared" si="57"/>
        <v>2.5790000000000077</v>
      </c>
      <c r="S143" s="35">
        <f t="shared" si="58"/>
        <v>1.5200000000000102</v>
      </c>
      <c r="T143" s="35">
        <f t="shared" si="59"/>
        <v>0</v>
      </c>
      <c r="U143" s="35">
        <f t="shared" si="60"/>
        <v>1.8949999999999818</v>
      </c>
      <c r="V143" s="35">
        <f t="shared" si="61"/>
        <v>0</v>
      </c>
      <c r="W143" s="35">
        <f t="shared" si="62"/>
        <v>0</v>
      </c>
      <c r="X143" s="35">
        <f t="shared" si="62"/>
        <v>0</v>
      </c>
    </row>
    <row r="144" spans="1:24" ht="15" x14ac:dyDescent="0.25">
      <c r="A144" s="3" t="s">
        <v>15</v>
      </c>
      <c r="B144" s="3" t="s">
        <v>45</v>
      </c>
      <c r="C144" s="3" t="s">
        <v>46</v>
      </c>
      <c r="D144" s="3" t="s">
        <v>72</v>
      </c>
      <c r="E144" s="3"/>
      <c r="F144" s="3"/>
      <c r="G144" s="3" t="s">
        <v>74</v>
      </c>
      <c r="H144" s="25">
        <f>[4]Data6!W24</f>
        <v>16.3</v>
      </c>
      <c r="I144" s="25">
        <f>[4]Data6!X24</f>
        <v>15.3</v>
      </c>
      <c r="J144" s="25">
        <f>[4]Data6!Y24</f>
        <v>16.3</v>
      </c>
      <c r="K144" s="25">
        <f>[4]Data6!Z24</f>
        <v>16.3</v>
      </c>
      <c r="L144" s="25">
        <f>[4]Data6!AA24</f>
        <v>16.3</v>
      </c>
      <c r="M144" s="25">
        <f>[4]Data6!AB24</f>
        <v>15.51</v>
      </c>
      <c r="N144" s="25">
        <f>[4]Data6!AC24</f>
        <v>15.9</v>
      </c>
      <c r="O144" s="25">
        <f>[4]Data6!AD24</f>
        <v>15.9</v>
      </c>
      <c r="P144" s="25">
        <f>[4]Data6!AE24</f>
        <v>15.9</v>
      </c>
      <c r="Q144" s="35">
        <f t="shared" si="56"/>
        <v>0</v>
      </c>
      <c r="R144" s="35">
        <f t="shared" si="57"/>
        <v>1</v>
      </c>
      <c r="S144" s="35">
        <f t="shared" si="58"/>
        <v>0</v>
      </c>
      <c r="T144" s="35">
        <f t="shared" si="59"/>
        <v>0</v>
      </c>
      <c r="U144" s="35">
        <f t="shared" si="60"/>
        <v>0</v>
      </c>
      <c r="V144" s="35">
        <f t="shared" si="61"/>
        <v>0.39000000000000057</v>
      </c>
      <c r="W144" s="35">
        <f t="shared" si="62"/>
        <v>0</v>
      </c>
      <c r="X144" s="35">
        <f t="shared" si="62"/>
        <v>0</v>
      </c>
    </row>
    <row r="145" spans="1:24" ht="15" x14ac:dyDescent="0.25">
      <c r="A145" s="3" t="s">
        <v>47</v>
      </c>
      <c r="B145" s="3" t="s">
        <v>29</v>
      </c>
      <c r="C145" s="3" t="s">
        <v>30</v>
      </c>
      <c r="D145" s="12" t="s">
        <v>134</v>
      </c>
      <c r="E145" s="9" t="s">
        <v>132</v>
      </c>
      <c r="F145" s="23" t="s">
        <v>133</v>
      </c>
      <c r="G145" s="1" t="s">
        <v>75</v>
      </c>
      <c r="H145" s="32">
        <f>'[7]ENTSO-E'!$I$1336+'[7]ENTSO-E'!$I$1338</f>
        <v>4460</v>
      </c>
      <c r="I145" s="32">
        <f>'[7]ENTSO-E'!$I$1360+'[7]ENTSO-E'!$I$1362</f>
        <v>4460</v>
      </c>
      <c r="J145" s="32">
        <f>'[7]ENTSO-E'!$I$1384+'[7]ENTSO-E'!$I$1386</f>
        <v>4300</v>
      </c>
      <c r="K145" s="38">
        <f>'[7]ENTSO-E'!$I$6639+'[7]ENTSO-E'!$I$6859</f>
        <v>4456</v>
      </c>
      <c r="L145" s="39">
        <f>[2]GR!B8+[2]GR!B11</f>
        <v>4459</v>
      </c>
      <c r="M145" s="39">
        <f>[2]GR!C8+[2]GR!C11</f>
        <v>3912</v>
      </c>
      <c r="N145" s="39">
        <f>[2]GR!D8+[2]GR!D11</f>
        <v>3912</v>
      </c>
      <c r="O145" s="39">
        <f>[2]GR!E8+[2]GR!E11</f>
        <v>3912</v>
      </c>
      <c r="P145" s="39">
        <f>[2]GR!F8+[2]GR!F11</f>
        <v>3912</v>
      </c>
      <c r="Q145" s="35">
        <f t="shared" si="56"/>
        <v>0</v>
      </c>
      <c r="R145" s="35">
        <f t="shared" si="57"/>
        <v>0</v>
      </c>
      <c r="S145" s="35">
        <f t="shared" si="58"/>
        <v>156</v>
      </c>
      <c r="T145" s="35">
        <f t="shared" si="59"/>
        <v>3</v>
      </c>
      <c r="U145" s="35">
        <f t="shared" si="60"/>
        <v>0</v>
      </c>
      <c r="V145" s="35">
        <f t="shared" si="61"/>
        <v>0</v>
      </c>
      <c r="W145" s="35">
        <f t="shared" si="62"/>
        <v>0</v>
      </c>
      <c r="X145" s="35">
        <f t="shared" si="62"/>
        <v>0</v>
      </c>
    </row>
    <row r="146" spans="1:24" ht="15" x14ac:dyDescent="0.25">
      <c r="A146" s="3" t="s">
        <v>47</v>
      </c>
      <c r="B146" s="3" t="s">
        <v>31</v>
      </c>
      <c r="C146" s="3" t="s">
        <v>32</v>
      </c>
      <c r="D146" s="12" t="s">
        <v>134</v>
      </c>
      <c r="E146" s="9" t="s">
        <v>132</v>
      </c>
      <c r="F146" s="23" t="s">
        <v>133</v>
      </c>
      <c r="G146" s="1" t="s">
        <v>75</v>
      </c>
      <c r="H146" s="32">
        <f>'[7]ENTSO-E'!$I$1340</f>
        <v>3630</v>
      </c>
      <c r="I146" s="32">
        <f>'[7]ENTSO-E'!$I$1364</f>
        <v>4470</v>
      </c>
      <c r="J146" s="32">
        <f>'[7]ENTSO-E'!$I$1388</f>
        <v>4900</v>
      </c>
      <c r="K146" s="38">
        <f>'[7]ENTSO-E'!$I$7189</f>
        <v>4768</v>
      </c>
      <c r="L146" s="39">
        <f>[2]GR!B9+[2]GR!B10</f>
        <v>4913</v>
      </c>
      <c r="M146" s="39">
        <f>[2]GR!C9+[2]GR!C10</f>
        <v>5396</v>
      </c>
      <c r="N146" s="39">
        <f>[2]GR!D9+[2]GR!D10</f>
        <v>5245</v>
      </c>
      <c r="O146" s="39">
        <f>[2]GR!E9+[2]GR!E10</f>
        <v>5245</v>
      </c>
      <c r="P146" s="39">
        <f>[2]GR!F9+[2]GR!F10</f>
        <v>4902</v>
      </c>
      <c r="Q146" s="35">
        <f t="shared" si="56"/>
        <v>840</v>
      </c>
      <c r="R146" s="35">
        <f t="shared" si="57"/>
        <v>430</v>
      </c>
      <c r="S146" s="35">
        <f t="shared" si="58"/>
        <v>0</v>
      </c>
      <c r="T146" s="35">
        <f t="shared" si="59"/>
        <v>145</v>
      </c>
      <c r="U146" s="35">
        <f t="shared" si="60"/>
        <v>483</v>
      </c>
      <c r="V146" s="35">
        <f t="shared" si="61"/>
        <v>0</v>
      </c>
      <c r="W146" s="35">
        <f t="shared" si="62"/>
        <v>0</v>
      </c>
      <c r="X146" s="35">
        <f t="shared" si="62"/>
        <v>0</v>
      </c>
    </row>
    <row r="147" spans="1:24" ht="15" x14ac:dyDescent="0.25">
      <c r="A147" s="3" t="s">
        <v>47</v>
      </c>
      <c r="B147" s="3" t="s">
        <v>33</v>
      </c>
      <c r="C147" s="3" t="s">
        <v>34</v>
      </c>
      <c r="D147" s="3" t="s">
        <v>71</v>
      </c>
      <c r="E147" s="3"/>
      <c r="F147" s="3"/>
      <c r="G147" s="3" t="s">
        <v>76</v>
      </c>
      <c r="H147" s="25">
        <f>[3]Data12!W20</f>
        <v>0</v>
      </c>
      <c r="I147" s="25">
        <f>[3]Data12!X20</f>
        <v>0</v>
      </c>
      <c r="J147" s="25">
        <f>[3]Data12!Y20</f>
        <v>0</v>
      </c>
      <c r="K147" s="25">
        <f>[3]Data12!Z20</f>
        <v>0</v>
      </c>
      <c r="L147" s="25">
        <f>[3]Data12!AA20</f>
        <v>0</v>
      </c>
      <c r="M147" s="25">
        <f>[3]Data12!AB20</f>
        <v>0</v>
      </c>
      <c r="N147" s="25">
        <f>[3]Data12!AC20</f>
        <v>0</v>
      </c>
      <c r="O147" s="25">
        <f>[3]Data12!AD20</f>
        <v>0</v>
      </c>
      <c r="P147" s="25">
        <f>[3]Data12!AE20</f>
        <v>0</v>
      </c>
      <c r="Q147" s="35">
        <f t="shared" si="56"/>
        <v>0</v>
      </c>
      <c r="R147" s="35">
        <f t="shared" si="57"/>
        <v>0</v>
      </c>
      <c r="S147" s="35">
        <f t="shared" si="58"/>
        <v>0</v>
      </c>
      <c r="T147" s="35">
        <f t="shared" si="59"/>
        <v>0</v>
      </c>
      <c r="U147" s="35">
        <f t="shared" si="60"/>
        <v>0</v>
      </c>
      <c r="V147" s="35">
        <f t="shared" si="61"/>
        <v>0</v>
      </c>
      <c r="W147" s="35">
        <f t="shared" si="62"/>
        <v>0</v>
      </c>
      <c r="X147" s="35">
        <f t="shared" si="62"/>
        <v>0</v>
      </c>
    </row>
    <row r="148" spans="1:24" ht="15" x14ac:dyDescent="0.25">
      <c r="A148" s="3" t="s">
        <v>47</v>
      </c>
      <c r="B148" s="3" t="s">
        <v>35</v>
      </c>
      <c r="C148" s="3" t="s">
        <v>36</v>
      </c>
      <c r="D148" s="3" t="s">
        <v>72</v>
      </c>
      <c r="E148" s="3"/>
      <c r="F148" s="3"/>
      <c r="G148" s="3" t="s">
        <v>74</v>
      </c>
      <c r="H148" s="25">
        <f>[4]Data!W20</f>
        <v>3224</v>
      </c>
      <c r="I148" s="25">
        <f>[4]Data!X20</f>
        <v>3236</v>
      </c>
      <c r="J148" s="25">
        <f>[4]Data!Y20</f>
        <v>3238</v>
      </c>
      <c r="K148" s="25">
        <f>[4]Data!Z20</f>
        <v>3389</v>
      </c>
      <c r="L148" s="25">
        <f>[4]Data!AA20</f>
        <v>3392</v>
      </c>
      <c r="M148" s="25">
        <f>[4]Data!AB20</f>
        <v>3392</v>
      </c>
      <c r="N148" s="25">
        <f>[4]Data!AC20</f>
        <v>3392</v>
      </c>
      <c r="O148" s="25">
        <f>[4]Data!AD20</f>
        <v>3409</v>
      </c>
      <c r="P148" s="25">
        <f>[4]Data!AE20</f>
        <v>3412</v>
      </c>
      <c r="Q148" s="35">
        <f t="shared" si="56"/>
        <v>12</v>
      </c>
      <c r="R148" s="35">
        <f t="shared" si="57"/>
        <v>2</v>
      </c>
      <c r="S148" s="35">
        <f t="shared" si="58"/>
        <v>151</v>
      </c>
      <c r="T148" s="35">
        <f t="shared" si="59"/>
        <v>3</v>
      </c>
      <c r="U148" s="35">
        <f t="shared" si="60"/>
        <v>0</v>
      </c>
      <c r="V148" s="35">
        <f t="shared" si="61"/>
        <v>0</v>
      </c>
      <c r="W148" s="35">
        <f t="shared" si="62"/>
        <v>17</v>
      </c>
      <c r="X148" s="35">
        <f t="shared" si="62"/>
        <v>3</v>
      </c>
    </row>
    <row r="149" spans="1:24" ht="15" x14ac:dyDescent="0.25">
      <c r="A149" s="3" t="s">
        <v>47</v>
      </c>
      <c r="B149" s="3" t="s">
        <v>79</v>
      </c>
      <c r="C149" s="3" t="s">
        <v>83</v>
      </c>
      <c r="D149" s="3" t="s">
        <v>72</v>
      </c>
      <c r="E149" s="3"/>
      <c r="F149" s="3"/>
      <c r="G149" s="3" t="s">
        <v>74</v>
      </c>
      <c r="H149" s="25">
        <f>[4]Data8!W20</f>
        <v>1640</v>
      </c>
      <c r="I149" s="25">
        <f>[4]Data8!X20</f>
        <v>1753</v>
      </c>
      <c r="J149" s="25">
        <f>[4]Data8!Y20</f>
        <v>1809</v>
      </c>
      <c r="K149" s="25">
        <f>[4]Data8!Z20</f>
        <v>1978</v>
      </c>
      <c r="L149" s="25">
        <f>[4]Data8!AA20</f>
        <v>2091</v>
      </c>
      <c r="M149" s="25">
        <f>[4]Data8!AB20</f>
        <v>2370</v>
      </c>
      <c r="N149" s="25">
        <f>[4]Data8!AC20</f>
        <v>2624</v>
      </c>
      <c r="O149" s="25">
        <f>[4]Data8!AD20</f>
        <v>2877.4949999999999</v>
      </c>
      <c r="P149" s="25">
        <f>[4]Data8!AE20</f>
        <v>3589</v>
      </c>
      <c r="Q149" s="35">
        <f t="shared" si="56"/>
        <v>113</v>
      </c>
      <c r="R149" s="35">
        <f t="shared" si="57"/>
        <v>56</v>
      </c>
      <c r="S149" s="35">
        <f t="shared" si="58"/>
        <v>169</v>
      </c>
      <c r="T149" s="35">
        <f t="shared" si="59"/>
        <v>113</v>
      </c>
      <c r="U149" s="35">
        <f t="shared" si="60"/>
        <v>279</v>
      </c>
      <c r="V149" s="35">
        <f t="shared" si="61"/>
        <v>254</v>
      </c>
      <c r="W149" s="35">
        <f t="shared" si="62"/>
        <v>253.49499999999989</v>
      </c>
      <c r="X149" s="35">
        <f t="shared" si="62"/>
        <v>711.50500000000011</v>
      </c>
    </row>
    <row r="150" spans="1:24" s="7" customFormat="1" ht="15" x14ac:dyDescent="0.25">
      <c r="A150" s="3" t="s">
        <v>47</v>
      </c>
      <c r="B150" s="3" t="s">
        <v>78</v>
      </c>
      <c r="C150" s="3" t="s">
        <v>84</v>
      </c>
      <c r="D150" s="3" t="s">
        <v>72</v>
      </c>
      <c r="E150" s="3"/>
      <c r="F150" s="3"/>
      <c r="G150" s="3" t="s">
        <v>74</v>
      </c>
      <c r="H150" s="25">
        <f>[4]Data9!W20</f>
        <v>0</v>
      </c>
      <c r="I150" s="25">
        <f>[4]Data9!X20</f>
        <v>0</v>
      </c>
      <c r="J150" s="25">
        <f>[4]Data9!Y20</f>
        <v>0</v>
      </c>
      <c r="K150" s="25">
        <f>[4]Data9!Z20</f>
        <v>0</v>
      </c>
      <c r="L150" s="25">
        <f>[4]Data9!AA20</f>
        <v>0</v>
      </c>
      <c r="M150" s="25">
        <f>[4]Data9!AB20</f>
        <v>0</v>
      </c>
      <c r="N150" s="25">
        <f>[4]Data9!AC20</f>
        <v>0</v>
      </c>
      <c r="O150" s="25">
        <f>[4]Data9!AD20</f>
        <v>0</v>
      </c>
      <c r="P150" s="25">
        <f>[4]Data9!AE20</f>
        <v>0</v>
      </c>
      <c r="Q150" s="35">
        <f t="shared" si="56"/>
        <v>0</v>
      </c>
      <c r="R150" s="35">
        <f t="shared" si="57"/>
        <v>0</v>
      </c>
      <c r="S150" s="35">
        <f t="shared" si="58"/>
        <v>0</v>
      </c>
      <c r="T150" s="35">
        <f t="shared" si="59"/>
        <v>0</v>
      </c>
      <c r="U150" s="35">
        <f t="shared" si="60"/>
        <v>0</v>
      </c>
      <c r="V150" s="35">
        <f t="shared" si="61"/>
        <v>0</v>
      </c>
      <c r="W150" s="35">
        <f t="shared" si="62"/>
        <v>0</v>
      </c>
      <c r="X150" s="35">
        <f t="shared" si="62"/>
        <v>0</v>
      </c>
    </row>
    <row r="151" spans="1:24" ht="15" x14ac:dyDescent="0.25">
      <c r="A151" s="3" t="s">
        <v>47</v>
      </c>
      <c r="B151" s="1" t="s">
        <v>37</v>
      </c>
      <c r="C151" s="1" t="s">
        <v>38</v>
      </c>
      <c r="D151" s="12" t="s">
        <v>134</v>
      </c>
      <c r="E151" s="9" t="s">
        <v>132</v>
      </c>
      <c r="F151" s="23" t="s">
        <v>133</v>
      </c>
      <c r="G151" s="1" t="s">
        <v>75</v>
      </c>
      <c r="H151" s="32">
        <f>'[7]ENTSO-E'!$I$1343</f>
        <v>700</v>
      </c>
      <c r="I151" s="32">
        <f>'[7]ENTSO-E'!$I$1367</f>
        <v>700</v>
      </c>
      <c r="J151" s="32">
        <f>'[7]ENTSO-E'!$I$1391</f>
        <v>410</v>
      </c>
      <c r="K151" s="38">
        <f>'[7]ENTSO-E'!$I$7629</f>
        <v>1224.5</v>
      </c>
      <c r="L151" s="39">
        <f>[2]GR!B12+[2]GR!B13+[2]GR!B14</f>
        <v>718</v>
      </c>
      <c r="M151" s="39">
        <f>[2]GR!C12+[2]GR!C13+[2]GR!C14</f>
        <v>0</v>
      </c>
      <c r="N151" s="39">
        <f>[2]GR!D12+[2]GR!D13+[2]GR!D14</f>
        <v>0</v>
      </c>
      <c r="O151" s="39">
        <f>[2]GR!E12+[2]GR!E13+[2]GR!E14</f>
        <v>0</v>
      </c>
      <c r="P151" s="39">
        <f>[2]GR!F12+[2]GR!F13+[2]GR!F14</f>
        <v>0</v>
      </c>
      <c r="Q151" s="35">
        <f t="shared" si="56"/>
        <v>0</v>
      </c>
      <c r="R151" s="35">
        <f t="shared" si="57"/>
        <v>0</v>
      </c>
      <c r="S151" s="35">
        <f t="shared" si="58"/>
        <v>814.5</v>
      </c>
      <c r="T151" s="35">
        <f t="shared" si="59"/>
        <v>0</v>
      </c>
      <c r="U151" s="35">
        <f t="shared" si="60"/>
        <v>0</v>
      </c>
      <c r="V151" s="35">
        <f t="shared" si="61"/>
        <v>0</v>
      </c>
      <c r="W151" s="35">
        <f t="shared" si="62"/>
        <v>0</v>
      </c>
      <c r="X151" s="35">
        <f t="shared" si="62"/>
        <v>0</v>
      </c>
    </row>
    <row r="152" spans="1:24" ht="15" x14ac:dyDescent="0.25">
      <c r="A152" s="3" t="s">
        <v>47</v>
      </c>
      <c r="B152" s="3" t="s">
        <v>39</v>
      </c>
      <c r="C152" s="3" t="s">
        <v>40</v>
      </c>
      <c r="D152" s="3" t="s">
        <v>72</v>
      </c>
      <c r="E152" s="3"/>
      <c r="F152" s="3"/>
      <c r="G152" s="3" t="s">
        <v>74</v>
      </c>
      <c r="H152" s="25">
        <f>[4]Data18!W20+[4]Data19!W20+[4]Data20!W20+[4]Data21!W20+[4]Data22!W20+[4]Data23!W20</f>
        <v>88</v>
      </c>
      <c r="I152" s="25">
        <f>[4]Data13!X20+[4]Data14!X20+[4]Data15!X20+[4]Data16!X20+[4]Data17!X20+[4]Data18!X20</f>
        <v>0</v>
      </c>
      <c r="J152" s="25">
        <f>[4]Data13!Y20+[4]Data14!Y20+[4]Data15!Y20+[4]Data16!Y20+[4]Data17!Y20+[4]Data18!Y20</f>
        <v>0</v>
      </c>
      <c r="K152" s="25">
        <f>[4]Data13!Z20+[4]Data14!Z20+[4]Data15!Z20+[4]Data16!Z20+[4]Data17!Z20+[4]Data18!Z20</f>
        <v>0</v>
      </c>
      <c r="L152" s="29">
        <f>M$152</f>
        <v>2608.0899999999997</v>
      </c>
      <c r="M152" s="29">
        <f>N$152</f>
        <v>2608.0899999999997</v>
      </c>
      <c r="N152" s="25">
        <f>[4]Data13!AC20+[4]Data14!AC20+[4]Data15!AC20+[4]Data16!AC20+[4]Data17!AC20+[4]Data18!AC20</f>
        <v>2608.0899999999997</v>
      </c>
      <c r="O152" s="25">
        <f>[4]Data13!AD20+[4]Data14!AD20+[4]Data15!AD20+[4]Data16!AD20+[4]Data17!AD20+[4]Data18!AD20</f>
        <v>2663.4500000000003</v>
      </c>
      <c r="P152" s="25">
        <f>[4]Data13!AE20+[4]Data14!AE20+[4]Data15!AE20+[4]Data16!AE20+[4]Data17!AE20+[4]Data18!AE20</f>
        <v>2846.9069999999997</v>
      </c>
      <c r="Q152" s="35">
        <f t="shared" si="56"/>
        <v>0</v>
      </c>
      <c r="R152" s="35">
        <f t="shared" si="57"/>
        <v>0</v>
      </c>
      <c r="S152" s="35">
        <f t="shared" si="58"/>
        <v>0</v>
      </c>
      <c r="T152" s="35">
        <f t="shared" si="59"/>
        <v>2608.0899999999997</v>
      </c>
      <c r="U152" s="35">
        <f t="shared" si="60"/>
        <v>0</v>
      </c>
      <c r="V152" s="35">
        <f t="shared" si="61"/>
        <v>0</v>
      </c>
      <c r="W152" s="35">
        <f t="shared" si="62"/>
        <v>55.360000000000582</v>
      </c>
      <c r="X152" s="35">
        <f t="shared" si="62"/>
        <v>183.45699999999943</v>
      </c>
    </row>
    <row r="153" spans="1:24" ht="15" x14ac:dyDescent="0.25">
      <c r="A153" s="3" t="s">
        <v>47</v>
      </c>
      <c r="B153" s="3" t="s">
        <v>80</v>
      </c>
      <c r="C153" s="3" t="s">
        <v>85</v>
      </c>
      <c r="D153" s="3" t="s">
        <v>72</v>
      </c>
      <c r="E153" s="3"/>
      <c r="F153" s="3"/>
      <c r="G153" s="3" t="s">
        <v>74</v>
      </c>
      <c r="H153" s="29">
        <f>[4]Data12!W20*$N$153/($N$153+$N$154)</f>
        <v>160.23856950409325</v>
      </c>
      <c r="I153" s="29">
        <f>[4]Data12!X20*$N$153/($N$153+$N$154)</f>
        <v>402.16739012792027</v>
      </c>
      <c r="J153" s="29">
        <f>[4]Data12!Y20*$N$153/($N$153+$N$154)</f>
        <v>675.25371037754326</v>
      </c>
      <c r="K153" s="29">
        <f>[4]Data12!Z20*$N$153/($N$153+$N$154)</f>
        <v>679.70478175265703</v>
      </c>
      <c r="L153" s="29">
        <f>[4]Data12!AA20*$N$153/($N$153+$N$154)</f>
        <v>681.7994035762398</v>
      </c>
      <c r="M153" s="29">
        <f>[4]Data12!AB20*$N$153/($N$153+$N$154)</f>
        <v>681.7994035762398</v>
      </c>
      <c r="N153" s="25">
        <f>[4]Data15!AC20</f>
        <v>682.2</v>
      </c>
      <c r="O153" s="25">
        <f>[4]Data10!AD20</f>
        <v>2651.57</v>
      </c>
      <c r="P153" s="25">
        <f>[4]Data10!AE20</f>
        <v>2833.7939999999999</v>
      </c>
      <c r="Q153" s="35">
        <f t="shared" si="56"/>
        <v>241.92882062382702</v>
      </c>
      <c r="R153" s="35">
        <f t="shared" si="57"/>
        <v>273.08632024962299</v>
      </c>
      <c r="S153" s="35">
        <f t="shared" si="58"/>
        <v>4.45107137511377</v>
      </c>
      <c r="T153" s="35">
        <f t="shared" si="59"/>
        <v>2.09462182358277</v>
      </c>
      <c r="U153" s="35">
        <f t="shared" si="60"/>
        <v>0</v>
      </c>
      <c r="V153" s="35">
        <f t="shared" si="61"/>
        <v>0.4005964237602484</v>
      </c>
      <c r="W153" s="35">
        <f t="shared" si="62"/>
        <v>1969.3700000000001</v>
      </c>
      <c r="X153" s="35">
        <f t="shared" si="62"/>
        <v>182.22399999999971</v>
      </c>
    </row>
    <row r="154" spans="1:24" s="7" customFormat="1" ht="15" x14ac:dyDescent="0.25">
      <c r="A154" s="3" t="s">
        <v>47</v>
      </c>
      <c r="B154" s="3" t="s">
        <v>81</v>
      </c>
      <c r="C154" s="3" t="s">
        <v>86</v>
      </c>
      <c r="D154" s="3" t="s">
        <v>72</v>
      </c>
      <c r="E154" s="3"/>
      <c r="F154" s="3"/>
      <c r="G154" s="3" t="s">
        <v>74</v>
      </c>
      <c r="H154" s="29">
        <f>[4]Data12!W20*$N$154/($N$153+$N$154)</f>
        <v>451.76143049590684</v>
      </c>
      <c r="I154" s="29">
        <f>[4]Data12!X20*$N$154/($N$153+$N$154)</f>
        <v>1133.8326098720797</v>
      </c>
      <c r="J154" s="29">
        <f>[4]Data12!Y20*$N$154/($N$153+$N$154)</f>
        <v>1903.7462896224567</v>
      </c>
      <c r="K154" s="29">
        <f>[4]Data12!Z20*$N$154/($N$153+$N$154)</f>
        <v>1916.2952182473432</v>
      </c>
      <c r="L154" s="29">
        <f>[4]Data12!AA20*$N$154/($N$153+$N$154)</f>
        <v>1922.2005964237601</v>
      </c>
      <c r="M154" s="29">
        <f>[4]Data12!AB20*$N$154/($N$153+$N$154)</f>
        <v>1922.2005964237601</v>
      </c>
      <c r="N154" s="25">
        <f>[4]Data13!AC20+[4]Data14!AC20+[4]Data16!AC20</f>
        <v>1923.33</v>
      </c>
      <c r="O154" s="25">
        <f>[4]Data13!AD20+[4]Data14!AD20+[4]Data16!AD20</f>
        <v>1934.24</v>
      </c>
      <c r="P154" s="25">
        <f>[4]Data13!AE20+[4]Data14!AE20+[4]Data16!AE20</f>
        <v>2100.5340000000001</v>
      </c>
      <c r="Q154" s="35">
        <f t="shared" si="56"/>
        <v>682.07117937617295</v>
      </c>
      <c r="R154" s="35">
        <f t="shared" si="57"/>
        <v>769.91367975037701</v>
      </c>
      <c r="S154" s="35">
        <f t="shared" si="58"/>
        <v>12.548928624886457</v>
      </c>
      <c r="T154" s="35">
        <f t="shared" si="59"/>
        <v>5.9053781764168889</v>
      </c>
      <c r="U154" s="35">
        <f t="shared" si="60"/>
        <v>0</v>
      </c>
      <c r="V154" s="35">
        <f t="shared" si="61"/>
        <v>1.129403576239838</v>
      </c>
      <c r="W154" s="35">
        <f t="shared" si="62"/>
        <v>10.910000000000082</v>
      </c>
      <c r="X154" s="35">
        <f t="shared" si="62"/>
        <v>166.2940000000001</v>
      </c>
    </row>
    <row r="155" spans="1:24" ht="15" x14ac:dyDescent="0.25">
      <c r="A155" s="3" t="s">
        <v>47</v>
      </c>
      <c r="B155" s="3" t="s">
        <v>41</v>
      </c>
      <c r="C155" s="3" t="s">
        <v>42</v>
      </c>
      <c r="D155" s="3" t="s">
        <v>72</v>
      </c>
      <c r="E155" s="3"/>
      <c r="F155" s="3"/>
      <c r="G155" s="3" t="s">
        <v>74</v>
      </c>
      <c r="H155" s="25">
        <f>[4]Data11!W20</f>
        <v>0</v>
      </c>
      <c r="I155" s="25">
        <f>[4]Data11!X20</f>
        <v>0</v>
      </c>
      <c r="J155" s="25">
        <f>[4]Data11!Y20</f>
        <v>0</v>
      </c>
      <c r="K155" s="25">
        <f>[4]Data11!Z20</f>
        <v>0</v>
      </c>
      <c r="L155" s="25">
        <f>[4]Data11!AA20</f>
        <v>0</v>
      </c>
      <c r="M155" s="25">
        <f>[4]Data11!AB20</f>
        <v>0</v>
      </c>
      <c r="N155" s="25">
        <f>[4]Data11!AC20</f>
        <v>0</v>
      </c>
      <c r="O155" s="25">
        <f>[4]Data11!AD20</f>
        <v>0</v>
      </c>
      <c r="P155" s="25">
        <f>[4]Data11!AE20</f>
        <v>0</v>
      </c>
      <c r="Q155" s="35">
        <f t="shared" si="56"/>
        <v>0</v>
      </c>
      <c r="R155" s="35">
        <f t="shared" si="57"/>
        <v>0</v>
      </c>
      <c r="S155" s="35">
        <f t="shared" si="58"/>
        <v>0</v>
      </c>
      <c r="T155" s="35">
        <f t="shared" si="59"/>
        <v>0</v>
      </c>
      <c r="U155" s="35">
        <f t="shared" si="60"/>
        <v>0</v>
      </c>
      <c r="V155" s="35">
        <f t="shared" si="61"/>
        <v>0</v>
      </c>
      <c r="W155" s="35">
        <f t="shared" si="62"/>
        <v>0</v>
      </c>
      <c r="X155" s="35">
        <f t="shared" si="62"/>
        <v>0</v>
      </c>
    </row>
    <row r="156" spans="1:24" ht="15" x14ac:dyDescent="0.25">
      <c r="A156" s="3" t="s">
        <v>47</v>
      </c>
      <c r="B156" s="3" t="s">
        <v>43</v>
      </c>
      <c r="C156" s="3" t="s">
        <v>44</v>
      </c>
      <c r="D156" s="3" t="s">
        <v>72</v>
      </c>
      <c r="E156" s="3"/>
      <c r="F156" s="3"/>
      <c r="G156" s="3" t="s">
        <v>74</v>
      </c>
      <c r="H156" s="25">
        <f>[4]Data17!W20</f>
        <v>0</v>
      </c>
      <c r="I156" s="25">
        <f>[4]Data17!X20</f>
        <v>0</v>
      </c>
      <c r="J156" s="25">
        <f>[4]Data17!Y20</f>
        <v>0</v>
      </c>
      <c r="K156" s="25">
        <f>[4]Data17!Z20</f>
        <v>0</v>
      </c>
      <c r="L156" s="25">
        <f>[4]Data17!AA20</f>
        <v>0</v>
      </c>
      <c r="M156" s="25">
        <f>[4]Data17!AB20</f>
        <v>0</v>
      </c>
      <c r="N156" s="25">
        <f>[4]Data17!AC20</f>
        <v>0</v>
      </c>
      <c r="O156" s="25">
        <f>[4]Data17!AD20</f>
        <v>0</v>
      </c>
      <c r="P156" s="25">
        <f>[4]Data17!AE20</f>
        <v>0</v>
      </c>
      <c r="Q156" s="35">
        <f t="shared" si="56"/>
        <v>0</v>
      </c>
      <c r="R156" s="35">
        <f t="shared" si="57"/>
        <v>0</v>
      </c>
      <c r="S156" s="35">
        <f t="shared" si="58"/>
        <v>0</v>
      </c>
      <c r="T156" s="35">
        <f t="shared" si="59"/>
        <v>0</v>
      </c>
      <c r="U156" s="35">
        <f t="shared" si="60"/>
        <v>0</v>
      </c>
      <c r="V156" s="35">
        <f t="shared" si="61"/>
        <v>0</v>
      </c>
      <c r="W156" s="35">
        <f t="shared" si="62"/>
        <v>0</v>
      </c>
      <c r="X156" s="35">
        <f t="shared" si="62"/>
        <v>0</v>
      </c>
    </row>
    <row r="157" spans="1:24" ht="15" x14ac:dyDescent="0.25">
      <c r="A157" s="3" t="s">
        <v>47</v>
      </c>
      <c r="B157" s="3" t="s">
        <v>45</v>
      </c>
      <c r="C157" s="3" t="s">
        <v>46</v>
      </c>
      <c r="D157" s="3" t="s">
        <v>72</v>
      </c>
      <c r="E157" s="3"/>
      <c r="F157" s="3"/>
      <c r="G157" s="3" t="s">
        <v>74</v>
      </c>
      <c r="H157" s="25">
        <f>[4]Data6!W20</f>
        <v>0</v>
      </c>
      <c r="I157" s="25">
        <f>[4]Data6!X20</f>
        <v>0</v>
      </c>
      <c r="J157" s="25">
        <f>[4]Data6!Y20</f>
        <v>0</v>
      </c>
      <c r="K157" s="25">
        <f>[4]Data6!Z20</f>
        <v>0</v>
      </c>
      <c r="L157" s="25">
        <f>[4]Data6!AA20</f>
        <v>0</v>
      </c>
      <c r="M157" s="25">
        <f>[4]Data6!AB20</f>
        <v>0</v>
      </c>
      <c r="N157" s="25">
        <f>[4]Data6!AC20</f>
        <v>0</v>
      </c>
      <c r="O157" s="25">
        <f>[4]Data6!AD20</f>
        <v>0</v>
      </c>
      <c r="P157" s="25">
        <f>[4]Data6!AE20</f>
        <v>0</v>
      </c>
      <c r="Q157" s="35">
        <f t="shared" si="56"/>
        <v>0</v>
      </c>
      <c r="R157" s="35">
        <f t="shared" si="57"/>
        <v>0</v>
      </c>
      <c r="S157" s="35">
        <f t="shared" si="58"/>
        <v>0</v>
      </c>
      <c r="T157" s="35">
        <f t="shared" si="59"/>
        <v>0</v>
      </c>
      <c r="U157" s="35">
        <f t="shared" si="60"/>
        <v>0</v>
      </c>
      <c r="V157" s="35">
        <f t="shared" si="61"/>
        <v>0</v>
      </c>
      <c r="W157" s="35">
        <f t="shared" si="62"/>
        <v>0</v>
      </c>
      <c r="X157" s="35">
        <f t="shared" si="62"/>
        <v>0</v>
      </c>
    </row>
    <row r="158" spans="1:24" ht="15" x14ac:dyDescent="0.25">
      <c r="A158" s="3" t="s">
        <v>14</v>
      </c>
      <c r="B158" s="3" t="s">
        <v>29</v>
      </c>
      <c r="C158" s="3" t="s">
        <v>30</v>
      </c>
      <c r="D158" s="12" t="s">
        <v>134</v>
      </c>
      <c r="E158" s="9" t="s">
        <v>132</v>
      </c>
      <c r="F158" s="23" t="s">
        <v>133</v>
      </c>
      <c r="G158" s="1" t="s">
        <v>75</v>
      </c>
      <c r="H158" s="32">
        <f>'[7]ENTSO-E'!$I$1447+'[7]ENTSO-E'!$I$1449</f>
        <v>300</v>
      </c>
      <c r="I158" s="32">
        <f>'[7]ENTSO-E'!$I$1471+'[7]ENTSO-E'!$I$1473</f>
        <v>300</v>
      </c>
      <c r="J158" s="32">
        <f>'[7]ENTSO-E'!$I$1495+'[7]ENTSO-E'!$I$1497</f>
        <v>300</v>
      </c>
      <c r="K158" s="38">
        <f>'[7]ENTSO-E'!$I$6644+'[7]ENTSO-E'!$I$6864</f>
        <v>325</v>
      </c>
      <c r="L158" s="39">
        <f>[2]HR!B8+[2]HR!B11</f>
        <v>325</v>
      </c>
      <c r="M158" s="39">
        <f>[2]HR!C8+[2]HR!C11</f>
        <v>325</v>
      </c>
      <c r="N158" s="39">
        <f>[2]HR!D8+[2]HR!D11</f>
        <v>325</v>
      </c>
      <c r="O158" s="39">
        <f>[2]HR!E8+[2]HR!E11</f>
        <v>325</v>
      </c>
      <c r="P158" s="39">
        <f>[2]HR!F8+[2]HR!F11</f>
        <v>332</v>
      </c>
      <c r="Q158" s="35">
        <f t="shared" si="56"/>
        <v>0</v>
      </c>
      <c r="R158" s="35">
        <f t="shared" si="57"/>
        <v>0</v>
      </c>
      <c r="S158" s="35">
        <f t="shared" si="58"/>
        <v>25</v>
      </c>
      <c r="T158" s="35">
        <f t="shared" si="59"/>
        <v>0</v>
      </c>
      <c r="U158" s="35">
        <f t="shared" si="60"/>
        <v>0</v>
      </c>
      <c r="V158" s="35">
        <f t="shared" si="61"/>
        <v>0</v>
      </c>
      <c r="W158" s="35">
        <f t="shared" si="62"/>
        <v>0</v>
      </c>
      <c r="X158" s="35">
        <f t="shared" si="62"/>
        <v>7</v>
      </c>
    </row>
    <row r="159" spans="1:24" ht="15" x14ac:dyDescent="0.25">
      <c r="A159" s="3" t="s">
        <v>14</v>
      </c>
      <c r="B159" s="3" t="s">
        <v>31</v>
      </c>
      <c r="C159" s="3" t="s">
        <v>32</v>
      </c>
      <c r="D159" s="12" t="s">
        <v>134</v>
      </c>
      <c r="E159" s="9" t="s">
        <v>132</v>
      </c>
      <c r="F159" s="23" t="s">
        <v>133</v>
      </c>
      <c r="G159" s="1" t="s">
        <v>75</v>
      </c>
      <c r="H159" s="32">
        <f>'[7]ENTSO-E'!$I$1451</f>
        <v>500</v>
      </c>
      <c r="I159" s="32">
        <f>'[7]ENTSO-E'!$I$1475</f>
        <v>500</v>
      </c>
      <c r="J159" s="32">
        <f>'[7]ENTSO-E'!$I$1499</f>
        <v>500</v>
      </c>
      <c r="K159" s="38">
        <f>'[7]ENTSO-E'!$I$7194</f>
        <v>496</v>
      </c>
      <c r="L159" s="39">
        <f>[2]HR!B9+[2]HR!B10</f>
        <v>743</v>
      </c>
      <c r="M159" s="39">
        <f>[2]HR!C9+[2]HR!C10</f>
        <v>743</v>
      </c>
      <c r="N159" s="39">
        <f>[2]HR!D9+[2]HR!D10</f>
        <v>743</v>
      </c>
      <c r="O159" s="39">
        <f>[2]HR!E9+[2]HR!E10</f>
        <v>743</v>
      </c>
      <c r="P159" s="39">
        <f>[2]HR!F9+[2]HR!F10</f>
        <v>743</v>
      </c>
      <c r="Q159" s="35">
        <f t="shared" si="56"/>
        <v>0</v>
      </c>
      <c r="R159" s="35">
        <f t="shared" si="57"/>
        <v>0</v>
      </c>
      <c r="S159" s="35">
        <f t="shared" si="58"/>
        <v>0</v>
      </c>
      <c r="T159" s="35">
        <f t="shared" si="59"/>
        <v>247</v>
      </c>
      <c r="U159" s="35">
        <f t="shared" si="60"/>
        <v>0</v>
      </c>
      <c r="V159" s="35">
        <f t="shared" si="61"/>
        <v>0</v>
      </c>
      <c r="W159" s="35">
        <f t="shared" si="62"/>
        <v>0</v>
      </c>
      <c r="X159" s="35">
        <f t="shared" si="62"/>
        <v>0</v>
      </c>
    </row>
    <row r="160" spans="1:24" ht="15" x14ac:dyDescent="0.25">
      <c r="A160" s="3" t="s">
        <v>14</v>
      </c>
      <c r="B160" s="3" t="s">
        <v>33</v>
      </c>
      <c r="C160" s="3" t="s">
        <v>34</v>
      </c>
      <c r="D160" s="3" t="s">
        <v>71</v>
      </c>
      <c r="E160" s="3"/>
      <c r="F160" s="3"/>
      <c r="G160" s="3" t="s">
        <v>76</v>
      </c>
      <c r="H160" s="25">
        <f>[3]Data12!W25</f>
        <v>0</v>
      </c>
      <c r="I160" s="25">
        <f>[3]Data12!X25</f>
        <v>0</v>
      </c>
      <c r="J160" s="25">
        <f>[3]Data12!Y25</f>
        <v>0</v>
      </c>
      <c r="K160" s="25">
        <f>[3]Data12!Z25</f>
        <v>0</v>
      </c>
      <c r="L160" s="25">
        <f>[3]Data12!AA25</f>
        <v>0</v>
      </c>
      <c r="M160" s="25">
        <f>[3]Data12!AB25</f>
        <v>0</v>
      </c>
      <c r="N160" s="25">
        <f>[3]Data12!AC25</f>
        <v>0</v>
      </c>
      <c r="O160" s="25">
        <f>[3]Data12!AD25</f>
        <v>0</v>
      </c>
      <c r="P160" s="25">
        <f>[3]Data12!AE25</f>
        <v>0</v>
      </c>
      <c r="Q160" s="35">
        <f t="shared" si="56"/>
        <v>0</v>
      </c>
      <c r="R160" s="35">
        <f t="shared" si="57"/>
        <v>0</v>
      </c>
      <c r="S160" s="35">
        <f t="shared" si="58"/>
        <v>0</v>
      </c>
      <c r="T160" s="35">
        <f t="shared" si="59"/>
        <v>0</v>
      </c>
      <c r="U160" s="35">
        <f t="shared" si="60"/>
        <v>0</v>
      </c>
      <c r="V160" s="35">
        <f t="shared" si="61"/>
        <v>0</v>
      </c>
      <c r="W160" s="35">
        <f t="shared" si="62"/>
        <v>0</v>
      </c>
      <c r="X160" s="35">
        <f t="shared" si="62"/>
        <v>0</v>
      </c>
    </row>
    <row r="161" spans="1:24" ht="15" x14ac:dyDescent="0.25">
      <c r="A161" s="3" t="s">
        <v>14</v>
      </c>
      <c r="B161" s="3" t="s">
        <v>35</v>
      </c>
      <c r="C161" s="3" t="s">
        <v>36</v>
      </c>
      <c r="D161" s="3" t="s">
        <v>72</v>
      </c>
      <c r="E161" s="3"/>
      <c r="F161" s="3"/>
      <c r="G161" s="3" t="s">
        <v>74</v>
      </c>
      <c r="H161" s="25">
        <f>[4]Data!W25</f>
        <v>2129</v>
      </c>
      <c r="I161" s="25">
        <f>[4]Data!X25</f>
        <v>2129</v>
      </c>
      <c r="J161" s="25">
        <f>[4]Data!Y25</f>
        <v>2178</v>
      </c>
      <c r="K161" s="25">
        <f>[4]Data!Z25</f>
        <v>2180.1</v>
      </c>
      <c r="L161" s="25">
        <f>[4]Data!AA25</f>
        <v>2195.1</v>
      </c>
      <c r="M161" s="25">
        <f>[4]Data!AB25</f>
        <v>2192.1</v>
      </c>
      <c r="N161" s="25">
        <f>[4]Data!AC25</f>
        <v>2193</v>
      </c>
      <c r="O161" s="25">
        <f>[4]Data!AD25</f>
        <v>2199.5</v>
      </c>
      <c r="P161" s="25">
        <f>[4]Data!AE25</f>
        <v>2199.6999999999998</v>
      </c>
      <c r="Q161" s="35">
        <f t="shared" si="56"/>
        <v>0</v>
      </c>
      <c r="R161" s="35">
        <f t="shared" si="57"/>
        <v>49</v>
      </c>
      <c r="S161" s="35">
        <f t="shared" si="58"/>
        <v>2.0999999999999091</v>
      </c>
      <c r="T161" s="35">
        <f t="shared" si="59"/>
        <v>15</v>
      </c>
      <c r="U161" s="35">
        <f t="shared" si="60"/>
        <v>0</v>
      </c>
      <c r="V161" s="35">
        <f t="shared" si="61"/>
        <v>0.90000000000009095</v>
      </c>
      <c r="W161" s="35">
        <f t="shared" si="62"/>
        <v>6.5</v>
      </c>
      <c r="X161" s="35">
        <f t="shared" si="62"/>
        <v>0.1999999999998181</v>
      </c>
    </row>
    <row r="162" spans="1:24" ht="15" x14ac:dyDescent="0.25">
      <c r="A162" s="3" t="s">
        <v>14</v>
      </c>
      <c r="B162" s="3" t="s">
        <v>79</v>
      </c>
      <c r="C162" s="3" t="s">
        <v>83</v>
      </c>
      <c r="D162" s="3" t="s">
        <v>72</v>
      </c>
      <c r="E162" s="3"/>
      <c r="F162" s="3"/>
      <c r="G162" s="3" t="s">
        <v>74</v>
      </c>
      <c r="H162" s="25">
        <f>[4]Data8!W25</f>
        <v>130</v>
      </c>
      <c r="I162" s="25">
        <f>[4]Data8!X25</f>
        <v>180</v>
      </c>
      <c r="J162" s="25">
        <f>[4]Data8!Y25</f>
        <v>254</v>
      </c>
      <c r="K162" s="25">
        <f>[4]Data8!Z25</f>
        <v>339</v>
      </c>
      <c r="L162" s="25">
        <f>[4]Data8!AA25</f>
        <v>418</v>
      </c>
      <c r="M162" s="25">
        <f>[4]Data8!AB25</f>
        <v>483</v>
      </c>
      <c r="N162" s="25">
        <f>[4]Data8!AC25</f>
        <v>576.1</v>
      </c>
      <c r="O162" s="25">
        <f>[4]Data8!AD25</f>
        <v>586.29999999999995</v>
      </c>
      <c r="P162" s="25">
        <f>[4]Data8!AE25</f>
        <v>646.29999999999995</v>
      </c>
      <c r="Q162" s="35">
        <f t="shared" si="56"/>
        <v>50</v>
      </c>
      <c r="R162" s="35">
        <f t="shared" si="57"/>
        <v>74</v>
      </c>
      <c r="S162" s="35">
        <f t="shared" si="58"/>
        <v>85</v>
      </c>
      <c r="T162" s="35">
        <f t="shared" si="59"/>
        <v>79</v>
      </c>
      <c r="U162" s="35">
        <f t="shared" si="60"/>
        <v>65</v>
      </c>
      <c r="V162" s="35">
        <f t="shared" si="61"/>
        <v>93.100000000000023</v>
      </c>
      <c r="W162" s="35">
        <f t="shared" si="62"/>
        <v>10.199999999999932</v>
      </c>
      <c r="X162" s="35">
        <f t="shared" si="62"/>
        <v>60</v>
      </c>
    </row>
    <row r="163" spans="1:24" s="7" customFormat="1" ht="15" x14ac:dyDescent="0.25">
      <c r="A163" s="3" t="s">
        <v>14</v>
      </c>
      <c r="B163" s="3" t="s">
        <v>78</v>
      </c>
      <c r="C163" s="3" t="s">
        <v>84</v>
      </c>
      <c r="D163" s="3" t="s">
        <v>72</v>
      </c>
      <c r="E163" s="3"/>
      <c r="F163" s="3"/>
      <c r="G163" s="3" t="s">
        <v>74</v>
      </c>
      <c r="H163" s="25">
        <f>[4]Data9!W25</f>
        <v>0</v>
      </c>
      <c r="I163" s="25">
        <f>[4]Data9!X25</f>
        <v>0</v>
      </c>
      <c r="J163" s="25">
        <f>[4]Data9!Y25</f>
        <v>0</v>
      </c>
      <c r="K163" s="25">
        <f>[4]Data9!Z25</f>
        <v>0</v>
      </c>
      <c r="L163" s="25">
        <f>[4]Data9!AA25</f>
        <v>0</v>
      </c>
      <c r="M163" s="25">
        <f>[4]Data9!AB25</f>
        <v>0</v>
      </c>
      <c r="N163" s="25">
        <f>[4]Data9!AC25</f>
        <v>0</v>
      </c>
      <c r="O163" s="25">
        <f>[4]Data9!AD25</f>
        <v>0</v>
      </c>
      <c r="P163" s="25">
        <f>[4]Data9!AE25</f>
        <v>0</v>
      </c>
      <c r="Q163" s="35">
        <f t="shared" ref="Q163:Q222" si="63">MAX((I163-H163),0)</f>
        <v>0</v>
      </c>
      <c r="R163" s="35">
        <f t="shared" ref="R163:R222" si="64">MAX((J163-I163),0)</f>
        <v>0</v>
      </c>
      <c r="S163" s="35">
        <f t="shared" ref="S163:S222" si="65">MAX((K163-J163),0)</f>
        <v>0</v>
      </c>
      <c r="T163" s="35">
        <f t="shared" ref="T163:T222" si="66">MAX((L163-K163),0)</f>
        <v>0</v>
      </c>
      <c r="U163" s="35">
        <f t="shared" ref="U163:U222" si="67">MAX((M163-L163),0)</f>
        <v>0</v>
      </c>
      <c r="V163" s="35">
        <f t="shared" ref="V163:V222" si="68">MAX((N163-M163),0)</f>
        <v>0</v>
      </c>
      <c r="W163" s="35">
        <f t="shared" ref="W163:X222" si="69">MAX((O163-N163),0)</f>
        <v>0</v>
      </c>
      <c r="X163" s="35">
        <f t="shared" si="69"/>
        <v>0</v>
      </c>
    </row>
    <row r="164" spans="1:24" ht="15" x14ac:dyDescent="0.25">
      <c r="A164" s="3" t="s">
        <v>14</v>
      </c>
      <c r="B164" s="1" t="s">
        <v>37</v>
      </c>
      <c r="C164" s="1" t="s">
        <v>38</v>
      </c>
      <c r="D164" s="12" t="s">
        <v>134</v>
      </c>
      <c r="E164" s="9" t="s">
        <v>132</v>
      </c>
      <c r="F164" s="23" t="s">
        <v>133</v>
      </c>
      <c r="G164" s="1" t="s">
        <v>75</v>
      </c>
      <c r="H164" s="32">
        <f>'[7]ENTSO-E'!$I$1454</f>
        <v>300</v>
      </c>
      <c r="I164" s="32">
        <f>'[7]ENTSO-E'!$I$1478</f>
        <v>300</v>
      </c>
      <c r="J164" s="32">
        <f>'[7]ENTSO-E'!$I$1502</f>
        <v>300</v>
      </c>
      <c r="K164" s="38">
        <f>'[7]ENTSO-E'!$I$7634</f>
        <v>160</v>
      </c>
      <c r="L164" s="39">
        <f>[2]HR!B12+[2]HR!B13+[2]HR!B14</f>
        <v>950</v>
      </c>
      <c r="M164" s="39">
        <f>[2]HR!C12+[2]HR!C13+[2]HR!C14</f>
        <v>950</v>
      </c>
      <c r="N164" s="39">
        <f>[2]HR!D12+[2]HR!D13+[2]HR!D14</f>
        <v>950</v>
      </c>
      <c r="O164" s="39">
        <f>[2]HR!E12+[2]HR!E13+[2]HR!E14</f>
        <v>950</v>
      </c>
      <c r="P164" s="39">
        <f>[2]HR!F12+[2]HR!F13+[2]HR!F14</f>
        <v>937</v>
      </c>
      <c r="Q164" s="35">
        <f t="shared" si="63"/>
        <v>0</v>
      </c>
      <c r="R164" s="35">
        <f t="shared" si="64"/>
        <v>0</v>
      </c>
      <c r="S164" s="35">
        <f t="shared" si="65"/>
        <v>0</v>
      </c>
      <c r="T164" s="35">
        <f t="shared" si="66"/>
        <v>790</v>
      </c>
      <c r="U164" s="35">
        <f t="shared" si="67"/>
        <v>0</v>
      </c>
      <c r="V164" s="35">
        <f t="shared" si="68"/>
        <v>0</v>
      </c>
      <c r="W164" s="35">
        <f t="shared" si="69"/>
        <v>0</v>
      </c>
      <c r="X164" s="35">
        <f t="shared" si="69"/>
        <v>0</v>
      </c>
    </row>
    <row r="165" spans="1:24" ht="15" x14ac:dyDescent="0.25">
      <c r="A165" s="3" t="s">
        <v>14</v>
      </c>
      <c r="B165" s="3" t="s">
        <v>39</v>
      </c>
      <c r="C165" s="3" t="s">
        <v>40</v>
      </c>
      <c r="D165" s="3" t="s">
        <v>72</v>
      </c>
      <c r="E165" s="3"/>
      <c r="F165" s="3"/>
      <c r="G165" s="3" t="s">
        <v>74</v>
      </c>
      <c r="H165" s="25">
        <f>[4]Data18!W25+[4]Data19!W25+[4]Data20!W25+[4]Data21!W25+[4]Data22!W25+[4]Data23!W25</f>
        <v>14.5</v>
      </c>
      <c r="I165" s="25">
        <f>[4]Data18!X25+[4]Data19!X25+[4]Data20!X25+[4]Data21!X25+[4]Data22!X25+[4]Data23!X25</f>
        <v>18.5</v>
      </c>
      <c r="J165" s="25">
        <f>[4]Data18!Y25+[4]Data19!Y25+[4]Data20!Y25+[4]Data21!Y25+[4]Data22!Y25+[4]Data23!Y25</f>
        <v>23.5</v>
      </c>
      <c r="K165" s="25">
        <f>[4]Data18!Z25+[4]Data19!Z25+[4]Data20!Z25+[4]Data21!Z25+[4]Data22!Z25+[4]Data23!Z25</f>
        <v>24.5</v>
      </c>
      <c r="L165" s="25">
        <f>[4]Data18!AA25+[4]Data19!AA25+[4]Data20!AA25+[4]Data21!AA25+[4]Data22!AA25+[4]Data23!AA25</f>
        <v>52.5</v>
      </c>
      <c r="M165" s="25">
        <f>[4]Data18!AB25+[4]Data19!AB25+[4]Data20!AB25+[4]Data21!AB25+[4]Data22!AB25+[4]Data23!AB25</f>
        <v>62.5</v>
      </c>
      <c r="N165" s="25">
        <f>[4]Data18!AC25+[4]Data19!AC25+[4]Data20!AC25+[4]Data21!AC25+[4]Data22!AC25+[4]Data23!AC25</f>
        <v>86.6</v>
      </c>
      <c r="O165" s="25">
        <f>[4]Data18!AD25+[4]Data19!AD25+[4]Data20!AD25+[4]Data21!AD25+[4]Data22!AD25+[4]Data23!AD25</f>
        <v>115.4</v>
      </c>
      <c r="P165" s="25">
        <f>[4]Data18!AE25+[4]Data19!AE25+[4]Data20!AE25+[4]Data21!AE25+[4]Data22!AE25+[4]Data23!AE25</f>
        <v>127.4</v>
      </c>
      <c r="Q165" s="35">
        <f t="shared" si="63"/>
        <v>4</v>
      </c>
      <c r="R165" s="35">
        <f t="shared" si="64"/>
        <v>5</v>
      </c>
      <c r="S165" s="35">
        <f t="shared" si="65"/>
        <v>1</v>
      </c>
      <c r="T165" s="35">
        <f t="shared" si="66"/>
        <v>28</v>
      </c>
      <c r="U165" s="35">
        <f t="shared" si="67"/>
        <v>10</v>
      </c>
      <c r="V165" s="35">
        <f t="shared" si="68"/>
        <v>24.099999999999994</v>
      </c>
      <c r="W165" s="35">
        <f t="shared" si="69"/>
        <v>28.800000000000011</v>
      </c>
      <c r="X165" s="35">
        <f t="shared" si="69"/>
        <v>12</v>
      </c>
    </row>
    <row r="166" spans="1:24" ht="15" x14ac:dyDescent="0.25">
      <c r="A166" s="3" t="s">
        <v>14</v>
      </c>
      <c r="B166" s="3" t="s">
        <v>80</v>
      </c>
      <c r="C166" s="3" t="s">
        <v>85</v>
      </c>
      <c r="D166" s="3" t="s">
        <v>72</v>
      </c>
      <c r="E166" s="3"/>
      <c r="F166" s="3"/>
      <c r="G166" s="3" t="s">
        <v>74</v>
      </c>
      <c r="H166" s="25">
        <f>[4]Data15!W25</f>
        <v>0</v>
      </c>
      <c r="I166" s="25">
        <f>[4]Data15!X25</f>
        <v>0</v>
      </c>
      <c r="J166" s="25">
        <f>[4]Data15!Y25</f>
        <v>0</v>
      </c>
      <c r="K166" s="25">
        <f>[4]Data15!Z25</f>
        <v>0</v>
      </c>
      <c r="L166" s="25">
        <f>[4]Data15!AA25</f>
        <v>0</v>
      </c>
      <c r="M166" s="25">
        <f>[4]Data15!AB25</f>
        <v>0</v>
      </c>
      <c r="N166" s="25">
        <f>[4]Data15!AC25</f>
        <v>0</v>
      </c>
      <c r="O166" s="25">
        <f>[4]Data15!AD25</f>
        <v>0</v>
      </c>
      <c r="P166" s="25">
        <f>[4]Data15!AE25</f>
        <v>0</v>
      </c>
      <c r="Q166" s="35">
        <f t="shared" si="63"/>
        <v>0</v>
      </c>
      <c r="R166" s="35">
        <f t="shared" si="64"/>
        <v>0</v>
      </c>
      <c r="S166" s="35">
        <f t="shared" si="65"/>
        <v>0</v>
      </c>
      <c r="T166" s="35">
        <f t="shared" si="66"/>
        <v>0</v>
      </c>
      <c r="U166" s="35">
        <f t="shared" si="67"/>
        <v>0</v>
      </c>
      <c r="V166" s="35">
        <f t="shared" si="68"/>
        <v>0</v>
      </c>
      <c r="W166" s="35">
        <f t="shared" si="69"/>
        <v>0</v>
      </c>
      <c r="X166" s="35">
        <f t="shared" si="69"/>
        <v>0</v>
      </c>
    </row>
    <row r="167" spans="1:24" s="7" customFormat="1" ht="15" x14ac:dyDescent="0.25">
      <c r="A167" s="3" t="s">
        <v>14</v>
      </c>
      <c r="B167" s="3" t="s">
        <v>81</v>
      </c>
      <c r="C167" s="3" t="s">
        <v>86</v>
      </c>
      <c r="D167" s="3" t="s">
        <v>72</v>
      </c>
      <c r="E167" s="3"/>
      <c r="F167" s="3"/>
      <c r="G167" s="3" t="s">
        <v>74</v>
      </c>
      <c r="H167" s="29">
        <f>(generation!H167*1000)/(365*24*CUF_sources!$C24)</f>
        <v>0.13032724505327245</v>
      </c>
      <c r="I167" s="29">
        <f>(generation!I167*1000)/(365*24*CUF_sources!$C24)</f>
        <v>2.2869101978691018</v>
      </c>
      <c r="J167" s="29">
        <f>(generation!J167*1000)/(365*24*CUF_sources!$C24)</f>
        <v>10.733447488584474</v>
      </c>
      <c r="K167" s="29">
        <f>(generation!K167*1000)/(365*24*CUF_sources!$C24)</f>
        <v>33.460806697108069</v>
      </c>
      <c r="L167" s="25">
        <f>[4]Data13!AA25+[4]Data14!AA25+[4]Data16!AA25</f>
        <v>47.8</v>
      </c>
      <c r="M167" s="25">
        <f>[4]Data13!AB25+[4]Data14!AB25+[4]Data16!AB25</f>
        <v>55.8</v>
      </c>
      <c r="N167" s="25">
        <f>[4]Data13!AC25+[4]Data14!AC25+[4]Data16!AC25</f>
        <v>60</v>
      </c>
      <c r="O167" s="25">
        <f>[4]Data13!AD25+[4]Data14!AD25+[4]Data16!AD25</f>
        <v>67.7</v>
      </c>
      <c r="P167" s="25">
        <f>[4]Data13!AE25+[4]Data14!AE25+[4]Data16!AE25</f>
        <v>84.800000000000011</v>
      </c>
      <c r="Q167" s="35">
        <f t="shared" si="63"/>
        <v>2.1565829528158291</v>
      </c>
      <c r="R167" s="35">
        <f t="shared" si="64"/>
        <v>8.4465372907153728</v>
      </c>
      <c r="S167" s="35">
        <f t="shared" si="65"/>
        <v>22.727359208523595</v>
      </c>
      <c r="T167" s="35">
        <f t="shared" si="66"/>
        <v>14.339193302891928</v>
      </c>
      <c r="U167" s="35">
        <f t="shared" si="67"/>
        <v>8</v>
      </c>
      <c r="V167" s="35">
        <f t="shared" si="68"/>
        <v>4.2000000000000028</v>
      </c>
      <c r="W167" s="35">
        <f t="shared" si="69"/>
        <v>7.7000000000000028</v>
      </c>
      <c r="X167" s="35">
        <f t="shared" si="69"/>
        <v>17.100000000000009</v>
      </c>
    </row>
    <row r="168" spans="1:24" ht="15" x14ac:dyDescent="0.25">
      <c r="A168" s="3" t="s">
        <v>14</v>
      </c>
      <c r="B168" s="3" t="s">
        <v>41</v>
      </c>
      <c r="C168" s="3" t="s">
        <v>42</v>
      </c>
      <c r="D168" s="3" t="s">
        <v>72</v>
      </c>
      <c r="E168" s="3"/>
      <c r="F168" s="3"/>
      <c r="G168" s="3" t="s">
        <v>74</v>
      </c>
      <c r="H168" s="25">
        <f>[4]Data11!W25</f>
        <v>0</v>
      </c>
      <c r="I168" s="25">
        <f>[4]Data11!X25</f>
        <v>0</v>
      </c>
      <c r="J168" s="25">
        <f>[4]Data11!Y25</f>
        <v>0</v>
      </c>
      <c r="K168" s="25">
        <f>[4]Data11!Z25</f>
        <v>0</v>
      </c>
      <c r="L168" s="25">
        <f>[4]Data11!AA25</f>
        <v>0</v>
      </c>
      <c r="M168" s="25">
        <f>[4]Data11!AB25</f>
        <v>0</v>
      </c>
      <c r="N168" s="25">
        <f>[4]Data11!AC25</f>
        <v>0</v>
      </c>
      <c r="O168" s="25">
        <f>[4]Data11!AD25</f>
        <v>0</v>
      </c>
      <c r="P168" s="25">
        <f>[4]Data11!AE25</f>
        <v>0</v>
      </c>
      <c r="Q168" s="35">
        <f t="shared" si="63"/>
        <v>0</v>
      </c>
      <c r="R168" s="35">
        <f t="shared" si="64"/>
        <v>0</v>
      </c>
      <c r="S168" s="35">
        <f t="shared" si="65"/>
        <v>0</v>
      </c>
      <c r="T168" s="35">
        <f t="shared" si="66"/>
        <v>0</v>
      </c>
      <c r="U168" s="35">
        <f t="shared" si="67"/>
        <v>0</v>
      </c>
      <c r="V168" s="35">
        <f t="shared" si="68"/>
        <v>0</v>
      </c>
      <c r="W168" s="35">
        <f t="shared" si="69"/>
        <v>0</v>
      </c>
      <c r="X168" s="35">
        <f t="shared" si="69"/>
        <v>0</v>
      </c>
    </row>
    <row r="169" spans="1:24" ht="15" x14ac:dyDescent="0.25">
      <c r="A169" s="3" t="s">
        <v>14</v>
      </c>
      <c r="B169" s="3" t="s">
        <v>43</v>
      </c>
      <c r="C169" s="3" t="s">
        <v>44</v>
      </c>
      <c r="D169" s="3" t="s">
        <v>72</v>
      </c>
      <c r="E169" s="3"/>
      <c r="F169" s="3"/>
      <c r="G169" s="3" t="s">
        <v>74</v>
      </c>
      <c r="H169" s="25">
        <f>[4]Data17!W25</f>
        <v>0</v>
      </c>
      <c r="I169" s="25">
        <f>[4]Data17!X25</f>
        <v>0</v>
      </c>
      <c r="J169" s="25">
        <f>[4]Data17!Y25</f>
        <v>0</v>
      </c>
      <c r="K169" s="25">
        <f>[4]Data17!Z25</f>
        <v>0</v>
      </c>
      <c r="L169" s="25">
        <f>[4]Data17!AA25</f>
        <v>0</v>
      </c>
      <c r="M169" s="25">
        <f>[4]Data17!AB25</f>
        <v>0</v>
      </c>
      <c r="N169" s="25">
        <f>[4]Data17!AC25</f>
        <v>0</v>
      </c>
      <c r="O169" s="25">
        <f>[4]Data17!AD25</f>
        <v>0</v>
      </c>
      <c r="P169" s="25">
        <f>[4]Data17!AE25</f>
        <v>0</v>
      </c>
      <c r="Q169" s="35">
        <f t="shared" si="63"/>
        <v>0</v>
      </c>
      <c r="R169" s="35">
        <f t="shared" si="64"/>
        <v>0</v>
      </c>
      <c r="S169" s="35">
        <f t="shared" si="65"/>
        <v>0</v>
      </c>
      <c r="T169" s="35">
        <f t="shared" si="66"/>
        <v>0</v>
      </c>
      <c r="U169" s="35">
        <f t="shared" si="67"/>
        <v>0</v>
      </c>
      <c r="V169" s="35">
        <f t="shared" si="68"/>
        <v>0</v>
      </c>
      <c r="W169" s="35">
        <f t="shared" si="69"/>
        <v>0</v>
      </c>
      <c r="X169" s="35">
        <f t="shared" si="69"/>
        <v>0</v>
      </c>
    </row>
    <row r="170" spans="1:24" ht="15" x14ac:dyDescent="0.25">
      <c r="A170" s="3" t="s">
        <v>14</v>
      </c>
      <c r="B170" s="3" t="s">
        <v>45</v>
      </c>
      <c r="C170" s="3" t="s">
        <v>46</v>
      </c>
      <c r="D170" s="3" t="s">
        <v>72</v>
      </c>
      <c r="E170" s="3"/>
      <c r="F170" s="3"/>
      <c r="G170" s="3" t="s">
        <v>74</v>
      </c>
      <c r="H170" s="25">
        <f>[4]Data6!W25</f>
        <v>0</v>
      </c>
      <c r="I170" s="25">
        <f>[4]Data6!X25</f>
        <v>0</v>
      </c>
      <c r="J170" s="25">
        <f>[4]Data6!Y25</f>
        <v>0</v>
      </c>
      <c r="K170" s="25">
        <f>[4]Data6!Z25</f>
        <v>0</v>
      </c>
      <c r="L170" s="25">
        <f>[4]Data6!AA25</f>
        <v>0</v>
      </c>
      <c r="M170" s="25">
        <f>[4]Data6!AB25</f>
        <v>0</v>
      </c>
      <c r="N170" s="25">
        <f>[4]Data6!AC25</f>
        <v>0</v>
      </c>
      <c r="O170" s="25">
        <f>[4]Data6!AD25</f>
        <v>10</v>
      </c>
      <c r="P170" s="25">
        <f>[4]Data6!AE25</f>
        <v>10</v>
      </c>
      <c r="Q170" s="35">
        <f t="shared" si="63"/>
        <v>0</v>
      </c>
      <c r="R170" s="35">
        <f t="shared" si="64"/>
        <v>0</v>
      </c>
      <c r="S170" s="35">
        <f t="shared" si="65"/>
        <v>0</v>
      </c>
      <c r="T170" s="35">
        <f t="shared" si="66"/>
        <v>0</v>
      </c>
      <c r="U170" s="35">
        <f t="shared" si="67"/>
        <v>0</v>
      </c>
      <c r="V170" s="35">
        <f t="shared" si="68"/>
        <v>0</v>
      </c>
      <c r="W170" s="35">
        <f t="shared" si="69"/>
        <v>10</v>
      </c>
      <c r="X170" s="35">
        <f t="shared" si="69"/>
        <v>0</v>
      </c>
    </row>
    <row r="171" spans="1:24" ht="15" x14ac:dyDescent="0.25">
      <c r="A171" s="3" t="s">
        <v>13</v>
      </c>
      <c r="B171" s="3" t="s">
        <v>29</v>
      </c>
      <c r="C171" s="3" t="s">
        <v>30</v>
      </c>
      <c r="D171" s="12" t="s">
        <v>134</v>
      </c>
      <c r="E171" s="23" t="s">
        <v>133</v>
      </c>
      <c r="F171" s="3"/>
      <c r="G171" s="1" t="s">
        <v>75</v>
      </c>
      <c r="H171" s="32">
        <f>'[7]ENTSO-E'!$I$1558+'[7]ENTSO-E'!$I$1560</f>
        <v>1350</v>
      </c>
      <c r="I171" s="32">
        <f>'[7]ENTSO-E'!$I$1582+'[7]ENTSO-E'!$I$1584</f>
        <v>1250</v>
      </c>
      <c r="J171" s="32">
        <f>'[7]ENTSO-E'!$I$1606+'[7]ENTSO-E'!$I$1608</f>
        <v>1250</v>
      </c>
      <c r="K171" s="32">
        <f>'[7]ENTSO-E'!$I$1627+'[7]ENTSO-E'!$I$1629</f>
        <v>1300</v>
      </c>
      <c r="L171" s="39">
        <f>[2]HU!B8+[2]HU!B11</f>
        <v>1099</v>
      </c>
      <c r="M171" s="39">
        <f>[2]HU!C8+[2]HU!C11</f>
        <v>1007</v>
      </c>
      <c r="N171" s="39">
        <f>[2]HU!D8+[2]HU!D11</f>
        <v>1049</v>
      </c>
      <c r="O171" s="39">
        <f>[2]HU!E8+[2]HU!E11</f>
        <v>1049</v>
      </c>
      <c r="P171" s="39">
        <f>[2]HU!F8+[2]HU!F11</f>
        <v>1049</v>
      </c>
      <c r="Q171" s="35">
        <f t="shared" si="63"/>
        <v>0</v>
      </c>
      <c r="R171" s="35">
        <f t="shared" si="64"/>
        <v>0</v>
      </c>
      <c r="S171" s="35">
        <f t="shared" si="65"/>
        <v>50</v>
      </c>
      <c r="T171" s="35">
        <f t="shared" si="66"/>
        <v>0</v>
      </c>
      <c r="U171" s="35">
        <f t="shared" si="67"/>
        <v>0</v>
      </c>
      <c r="V171" s="35">
        <f t="shared" si="68"/>
        <v>42</v>
      </c>
      <c r="W171" s="35">
        <f t="shared" si="69"/>
        <v>0</v>
      </c>
      <c r="X171" s="35">
        <f t="shared" si="69"/>
        <v>0</v>
      </c>
    </row>
    <row r="172" spans="1:24" ht="15" x14ac:dyDescent="0.25">
      <c r="A172" s="3" t="s">
        <v>13</v>
      </c>
      <c r="B172" s="3" t="s">
        <v>31</v>
      </c>
      <c r="C172" s="3" t="s">
        <v>32</v>
      </c>
      <c r="D172" s="12" t="s">
        <v>134</v>
      </c>
      <c r="E172" s="23" t="s">
        <v>133</v>
      </c>
      <c r="F172" s="3"/>
      <c r="G172" s="1" t="s">
        <v>75</v>
      </c>
      <c r="H172" s="32">
        <f>'[7]ENTSO-E'!$I$1562</f>
        <v>3530</v>
      </c>
      <c r="I172" s="32">
        <f>'[7]ENTSO-E'!$I$1586</f>
        <v>4670</v>
      </c>
      <c r="J172" s="32">
        <f>'[7]ENTSO-E'!$I$1610</f>
        <v>7560</v>
      </c>
      <c r="K172" s="32">
        <f>'[7]ENTSO-E'!$I$1631</f>
        <v>4330</v>
      </c>
      <c r="L172" s="39">
        <f>[2]HU!B9+[2]HU!B10</f>
        <v>4224</v>
      </c>
      <c r="M172" s="39">
        <f>[2]HU!C9+[2]HU!C10</f>
        <v>4124</v>
      </c>
      <c r="N172" s="39">
        <f>[2]HU!D9+[2]HU!D10</f>
        <v>4114</v>
      </c>
      <c r="O172" s="39">
        <f>[2]HU!E9+[2]HU!E10</f>
        <v>4107</v>
      </c>
      <c r="P172" s="39">
        <f>[2]HU!F9+[2]HU!F10</f>
        <v>4028</v>
      </c>
      <c r="Q172" s="35">
        <f t="shared" si="63"/>
        <v>1140</v>
      </c>
      <c r="R172" s="35">
        <f t="shared" si="64"/>
        <v>2890</v>
      </c>
      <c r="S172" s="35">
        <f t="shared" si="65"/>
        <v>0</v>
      </c>
      <c r="T172" s="35">
        <f t="shared" si="66"/>
        <v>0</v>
      </c>
      <c r="U172" s="35">
        <f t="shared" si="67"/>
        <v>0</v>
      </c>
      <c r="V172" s="35">
        <f t="shared" si="68"/>
        <v>0</v>
      </c>
      <c r="W172" s="35">
        <f t="shared" si="69"/>
        <v>0</v>
      </c>
      <c r="X172" s="35">
        <f t="shared" si="69"/>
        <v>0</v>
      </c>
    </row>
    <row r="173" spans="1:24" ht="15" x14ac:dyDescent="0.25">
      <c r="A173" s="3" t="s">
        <v>13</v>
      </c>
      <c r="B173" s="3" t="s">
        <v>33</v>
      </c>
      <c r="C173" s="3" t="s">
        <v>34</v>
      </c>
      <c r="D173" s="3" t="s">
        <v>71</v>
      </c>
      <c r="E173" s="3"/>
      <c r="F173" s="3"/>
      <c r="G173" s="3" t="s">
        <v>76</v>
      </c>
      <c r="H173" s="25">
        <f>[3]Data12!W26</f>
        <v>2000</v>
      </c>
      <c r="I173" s="25">
        <f>[3]Data12!X26</f>
        <v>2000</v>
      </c>
      <c r="J173" s="25">
        <f>[3]Data12!Y26</f>
        <v>2000</v>
      </c>
      <c r="K173" s="25">
        <f>[3]Data12!Z26</f>
        <v>2000</v>
      </c>
      <c r="L173" s="25">
        <f>[3]Data12!AA26</f>
        <v>2000</v>
      </c>
      <c r="M173" s="25">
        <f>[3]Data12!AB26</f>
        <v>2000</v>
      </c>
      <c r="N173" s="25">
        <f>[3]Data12!AC26</f>
        <v>2000</v>
      </c>
      <c r="O173" s="25">
        <f>[3]Data12!AD26</f>
        <v>2013</v>
      </c>
      <c r="P173" s="25">
        <f>[3]Data12!AE26</f>
        <v>2013</v>
      </c>
      <c r="Q173" s="35">
        <f t="shared" si="63"/>
        <v>0</v>
      </c>
      <c r="R173" s="35">
        <f t="shared" si="64"/>
        <v>0</v>
      </c>
      <c r="S173" s="35">
        <f t="shared" si="65"/>
        <v>0</v>
      </c>
      <c r="T173" s="35">
        <f t="shared" si="66"/>
        <v>0</v>
      </c>
      <c r="U173" s="35">
        <f t="shared" si="67"/>
        <v>0</v>
      </c>
      <c r="V173" s="35">
        <f t="shared" si="68"/>
        <v>0</v>
      </c>
      <c r="W173" s="35">
        <f t="shared" si="69"/>
        <v>13</v>
      </c>
      <c r="X173" s="35">
        <f t="shared" si="69"/>
        <v>0</v>
      </c>
    </row>
    <row r="174" spans="1:24" ht="15" x14ac:dyDescent="0.25">
      <c r="A174" s="3" t="s">
        <v>13</v>
      </c>
      <c r="B174" s="3" t="s">
        <v>35</v>
      </c>
      <c r="C174" s="3" t="s">
        <v>36</v>
      </c>
      <c r="D174" s="3" t="s">
        <v>72</v>
      </c>
      <c r="E174" s="3"/>
      <c r="F174" s="3"/>
      <c r="G174" s="3" t="s">
        <v>74</v>
      </c>
      <c r="H174" s="25">
        <f>[4]Data!W26</f>
        <v>55</v>
      </c>
      <c r="I174" s="25">
        <f>[4]Data!X26</f>
        <v>56</v>
      </c>
      <c r="J174" s="25">
        <f>[4]Data!Y26</f>
        <v>57</v>
      </c>
      <c r="K174" s="25">
        <f>[4]Data!Z26</f>
        <v>57</v>
      </c>
      <c r="L174" s="25">
        <f>[4]Data!AA26</f>
        <v>57</v>
      </c>
      <c r="M174" s="25">
        <f>[4]Data!AB26</f>
        <v>57</v>
      </c>
      <c r="N174" s="25">
        <f>[4]Data!AC26</f>
        <v>57</v>
      </c>
      <c r="O174" s="25">
        <f>[4]Data!AD26</f>
        <v>57</v>
      </c>
      <c r="P174" s="25">
        <f>[4]Data!AE26</f>
        <v>58</v>
      </c>
      <c r="Q174" s="35">
        <f t="shared" si="63"/>
        <v>1</v>
      </c>
      <c r="R174" s="35">
        <f t="shared" si="64"/>
        <v>1</v>
      </c>
      <c r="S174" s="35">
        <f t="shared" si="65"/>
        <v>0</v>
      </c>
      <c r="T174" s="35">
        <f t="shared" si="66"/>
        <v>0</v>
      </c>
      <c r="U174" s="35">
        <f t="shared" si="67"/>
        <v>0</v>
      </c>
      <c r="V174" s="35">
        <f t="shared" si="68"/>
        <v>0</v>
      </c>
      <c r="W174" s="35">
        <f t="shared" si="69"/>
        <v>0</v>
      </c>
      <c r="X174" s="35">
        <f t="shared" si="69"/>
        <v>1</v>
      </c>
    </row>
    <row r="175" spans="1:24" ht="15" x14ac:dyDescent="0.25">
      <c r="A175" s="3" t="s">
        <v>13</v>
      </c>
      <c r="B175" s="3" t="s">
        <v>79</v>
      </c>
      <c r="C175" s="3" t="s">
        <v>83</v>
      </c>
      <c r="D175" s="3" t="s">
        <v>72</v>
      </c>
      <c r="E175" s="3"/>
      <c r="F175" s="3"/>
      <c r="G175" s="3" t="s">
        <v>74</v>
      </c>
      <c r="H175" s="25">
        <f>[4]Data8!W26</f>
        <v>331</v>
      </c>
      <c r="I175" s="25">
        <f>[4]Data8!X26</f>
        <v>325</v>
      </c>
      <c r="J175" s="25">
        <f>[4]Data8!Y26</f>
        <v>329</v>
      </c>
      <c r="K175" s="25">
        <f>[4]Data8!Z26</f>
        <v>329</v>
      </c>
      <c r="L175" s="25">
        <f>[4]Data8!AA26</f>
        <v>329</v>
      </c>
      <c r="M175" s="25">
        <f>[4]Data8!AB26</f>
        <v>329</v>
      </c>
      <c r="N175" s="25">
        <f>[4]Data8!AC26</f>
        <v>329</v>
      </c>
      <c r="O175" s="25">
        <f>[4]Data8!AD26</f>
        <v>329</v>
      </c>
      <c r="P175" s="25">
        <f>[4]Data8!AE26</f>
        <v>323</v>
      </c>
      <c r="Q175" s="35">
        <f t="shared" si="63"/>
        <v>0</v>
      </c>
      <c r="R175" s="35">
        <f t="shared" si="64"/>
        <v>4</v>
      </c>
      <c r="S175" s="35">
        <f t="shared" si="65"/>
        <v>0</v>
      </c>
      <c r="T175" s="35">
        <f t="shared" si="66"/>
        <v>0</v>
      </c>
      <c r="U175" s="35">
        <f t="shared" si="67"/>
        <v>0</v>
      </c>
      <c r="V175" s="35">
        <f t="shared" si="68"/>
        <v>0</v>
      </c>
      <c r="W175" s="35">
        <f t="shared" si="69"/>
        <v>0</v>
      </c>
      <c r="X175" s="35">
        <f t="shared" si="69"/>
        <v>0</v>
      </c>
    </row>
    <row r="176" spans="1:24" s="7" customFormat="1" ht="15" x14ac:dyDescent="0.25">
      <c r="A176" s="3" t="s">
        <v>13</v>
      </c>
      <c r="B176" s="3" t="s">
        <v>78</v>
      </c>
      <c r="C176" s="3" t="s">
        <v>84</v>
      </c>
      <c r="D176" s="3" t="s">
        <v>72</v>
      </c>
      <c r="E176" s="3"/>
      <c r="F176" s="3"/>
      <c r="G176" s="3" t="s">
        <v>74</v>
      </c>
      <c r="H176" s="25">
        <f>[4]Data9!W26</f>
        <v>0</v>
      </c>
      <c r="I176" s="25">
        <f>[4]Data9!X26</f>
        <v>0</v>
      </c>
      <c r="J176" s="25">
        <f>[4]Data9!Y26</f>
        <v>0</v>
      </c>
      <c r="K176" s="25">
        <f>[4]Data9!Z26</f>
        <v>0</v>
      </c>
      <c r="L176" s="25">
        <f>[4]Data9!AA26</f>
        <v>0</v>
      </c>
      <c r="M176" s="25">
        <f>[4]Data9!AB26</f>
        <v>0</v>
      </c>
      <c r="N176" s="25">
        <f>[4]Data9!AC26</f>
        <v>0</v>
      </c>
      <c r="O176" s="25">
        <f>[4]Data9!AD26</f>
        <v>0</v>
      </c>
      <c r="P176" s="25">
        <f>[4]Data9!AE26</f>
        <v>0</v>
      </c>
      <c r="Q176" s="35">
        <f t="shared" si="63"/>
        <v>0</v>
      </c>
      <c r="R176" s="35">
        <f t="shared" si="64"/>
        <v>0</v>
      </c>
      <c r="S176" s="35">
        <f t="shared" si="65"/>
        <v>0</v>
      </c>
      <c r="T176" s="35">
        <f t="shared" si="66"/>
        <v>0</v>
      </c>
      <c r="U176" s="35">
        <f t="shared" si="67"/>
        <v>0</v>
      </c>
      <c r="V176" s="35">
        <f t="shared" si="68"/>
        <v>0</v>
      </c>
      <c r="W176" s="35">
        <f t="shared" si="69"/>
        <v>0</v>
      </c>
      <c r="X176" s="35">
        <f t="shared" si="69"/>
        <v>0</v>
      </c>
    </row>
    <row r="177" spans="1:24" ht="15" x14ac:dyDescent="0.25">
      <c r="A177" s="3" t="s">
        <v>13</v>
      </c>
      <c r="B177" s="1" t="s">
        <v>37</v>
      </c>
      <c r="C177" s="1" t="s">
        <v>38</v>
      </c>
      <c r="D177" s="12" t="s">
        <v>134</v>
      </c>
      <c r="E177" s="23" t="s">
        <v>133</v>
      </c>
      <c r="F177" s="3"/>
      <c r="G177" s="1" t="s">
        <v>75</v>
      </c>
      <c r="H177" s="32">
        <f>'[7]ENTSO-E'!$I$1565</f>
        <v>410</v>
      </c>
      <c r="I177" s="32">
        <f>'[7]ENTSO-E'!$I$1589</f>
        <v>380</v>
      </c>
      <c r="J177" s="32">
        <f>'[7]ENTSO-E'!$I$1613</f>
        <v>490</v>
      </c>
      <c r="K177" s="32">
        <f>'[7]ENTSO-E'!$I$1634</f>
        <v>410</v>
      </c>
      <c r="L177" s="39">
        <f>[2]HU!B12+[2]HU!B13+[2]HU!B14</f>
        <v>410</v>
      </c>
      <c r="M177" s="39">
        <f>[2]HU!C12+[2]HU!C13+[2]HU!C14</f>
        <v>410</v>
      </c>
      <c r="N177" s="39">
        <f>[2]HU!D12+[2]HU!D13+[2]HU!D14</f>
        <v>410</v>
      </c>
      <c r="O177" s="39">
        <f>[2]HU!E12+[2]HU!E13+[2]HU!E14</f>
        <v>412</v>
      </c>
      <c r="P177" s="39">
        <f>[2]HU!F12+[2]HU!F13+[2]HU!F14</f>
        <v>421</v>
      </c>
      <c r="Q177" s="35">
        <f t="shared" si="63"/>
        <v>0</v>
      </c>
      <c r="R177" s="35">
        <f t="shared" si="64"/>
        <v>110</v>
      </c>
      <c r="S177" s="35">
        <f t="shared" si="65"/>
        <v>0</v>
      </c>
      <c r="T177" s="35">
        <f t="shared" si="66"/>
        <v>0</v>
      </c>
      <c r="U177" s="35">
        <f t="shared" si="67"/>
        <v>0</v>
      </c>
      <c r="V177" s="35">
        <f t="shared" si="68"/>
        <v>0</v>
      </c>
      <c r="W177" s="35">
        <f t="shared" si="69"/>
        <v>2</v>
      </c>
      <c r="X177" s="35">
        <f t="shared" si="69"/>
        <v>9</v>
      </c>
    </row>
    <row r="178" spans="1:24" ht="15" x14ac:dyDescent="0.25">
      <c r="A178" s="3" t="s">
        <v>13</v>
      </c>
      <c r="B178" s="3" t="s">
        <v>39</v>
      </c>
      <c r="C178" s="3" t="s">
        <v>40</v>
      </c>
      <c r="D178" s="3" t="s">
        <v>72</v>
      </c>
      <c r="E178" s="3"/>
      <c r="F178" s="3"/>
      <c r="G178" s="3" t="s">
        <v>74</v>
      </c>
      <c r="H178" s="25">
        <f>[4]Data18!W26+[4]Data19!W26+[4]Data20!W26+[4]Data21!W26+[4]Data22!W26+[4]Data23!W26</f>
        <v>528</v>
      </c>
      <c r="I178" s="25">
        <f>[4]Data18!X26+[4]Data19!X26+[4]Data20!X26+[4]Data21!X26+[4]Data22!X26+[4]Data23!X26</f>
        <v>358</v>
      </c>
      <c r="J178" s="25">
        <f>[4]Data18!Y26+[4]Data19!Y26+[4]Data20!Y26+[4]Data21!Y26+[4]Data22!Y26+[4]Data23!Y26</f>
        <v>355</v>
      </c>
      <c r="K178" s="25">
        <f>[4]Data18!Z26+[4]Data19!Z26+[4]Data20!Z26+[4]Data21!Z26+[4]Data22!Z26+[4]Data23!Z26</f>
        <v>577</v>
      </c>
      <c r="L178" s="25">
        <f>[4]Data18!AA26+[4]Data19!AA26+[4]Data20!AA26+[4]Data21!AA26+[4]Data22!AA26+[4]Data23!AA26</f>
        <v>553</v>
      </c>
      <c r="M178" s="25">
        <f>[4]Data18!AB26+[4]Data19!AB26+[4]Data20!AB26+[4]Data21!AB26+[4]Data22!AB26+[4]Data23!AB26</f>
        <v>474</v>
      </c>
      <c r="N178" s="25">
        <f>[4]Data18!AC26+[4]Data19!AC26+[4]Data20!AC26+[4]Data21!AC26+[4]Data22!AC26+[4]Data23!AC26</f>
        <v>503</v>
      </c>
      <c r="O178" s="25">
        <f>[4]Data18!AD26+[4]Data19!AD26+[4]Data20!AD26+[4]Data21!AD26+[4]Data22!AD26+[4]Data23!AD26</f>
        <v>525</v>
      </c>
      <c r="P178" s="25">
        <f>[4]Data18!AE26+[4]Data19!AE26+[4]Data20!AE26+[4]Data21!AE26+[4]Data22!AE26+[4]Data23!AE26</f>
        <v>520</v>
      </c>
      <c r="Q178" s="35">
        <f t="shared" si="63"/>
        <v>0</v>
      </c>
      <c r="R178" s="35">
        <f t="shared" si="64"/>
        <v>0</v>
      </c>
      <c r="S178" s="35">
        <f t="shared" si="65"/>
        <v>222</v>
      </c>
      <c r="T178" s="35">
        <f t="shared" si="66"/>
        <v>0</v>
      </c>
      <c r="U178" s="35">
        <f t="shared" si="67"/>
        <v>0</v>
      </c>
      <c r="V178" s="35">
        <f t="shared" si="68"/>
        <v>29</v>
      </c>
      <c r="W178" s="35">
        <f t="shared" si="69"/>
        <v>22</v>
      </c>
      <c r="X178" s="35">
        <f t="shared" si="69"/>
        <v>0</v>
      </c>
    </row>
    <row r="179" spans="1:24" ht="15" x14ac:dyDescent="0.25">
      <c r="A179" s="3" t="s">
        <v>13</v>
      </c>
      <c r="B179" s="3" t="s">
        <v>80</v>
      </c>
      <c r="C179" s="3" t="s">
        <v>85</v>
      </c>
      <c r="D179" s="3" t="s">
        <v>72</v>
      </c>
      <c r="E179" s="3"/>
      <c r="F179" s="3"/>
      <c r="G179" s="3" t="s">
        <v>74</v>
      </c>
      <c r="H179" s="25">
        <f>[4]Data15!W26</f>
        <v>0</v>
      </c>
      <c r="I179" s="25">
        <f>[4]Data15!X26</f>
        <v>0</v>
      </c>
      <c r="J179" s="25">
        <f>[4]Data15!Y26</f>
        <v>0</v>
      </c>
      <c r="K179" s="25">
        <f>[4]Data15!Z26</f>
        <v>0</v>
      </c>
      <c r="L179" s="25">
        <f>[4]Data15!AA26</f>
        <v>16</v>
      </c>
      <c r="M179" s="25">
        <f>[4]Data15!AB26</f>
        <v>27</v>
      </c>
      <c r="N179" s="25">
        <f>[4]Data15!AC26</f>
        <v>44</v>
      </c>
      <c r="O179" s="25">
        <f>[4]Data15!AD26</f>
        <v>106</v>
      </c>
      <c r="P179" s="25">
        <f>[4]Data15!AE26</f>
        <v>240</v>
      </c>
      <c r="Q179" s="35">
        <f t="shared" si="63"/>
        <v>0</v>
      </c>
      <c r="R179" s="35">
        <f t="shared" si="64"/>
        <v>0</v>
      </c>
      <c r="S179" s="35">
        <f t="shared" si="65"/>
        <v>0</v>
      </c>
      <c r="T179" s="35">
        <f t="shared" si="66"/>
        <v>16</v>
      </c>
      <c r="U179" s="35">
        <f t="shared" si="67"/>
        <v>11</v>
      </c>
      <c r="V179" s="35">
        <f t="shared" si="68"/>
        <v>17</v>
      </c>
      <c r="W179" s="35">
        <f t="shared" si="69"/>
        <v>62</v>
      </c>
      <c r="X179" s="35">
        <f t="shared" si="69"/>
        <v>134</v>
      </c>
    </row>
    <row r="180" spans="1:24" s="7" customFormat="1" ht="15" x14ac:dyDescent="0.25">
      <c r="A180" s="3" t="s">
        <v>13</v>
      </c>
      <c r="B180" s="3" t="s">
        <v>81</v>
      </c>
      <c r="C180" s="3" t="s">
        <v>86</v>
      </c>
      <c r="D180" s="3" t="s">
        <v>72</v>
      </c>
      <c r="E180" s="3"/>
      <c r="F180" s="3"/>
      <c r="G180" s="3" t="s">
        <v>74</v>
      </c>
      <c r="H180" s="25">
        <f>[4]Data13!W26+[4]Data14!W26+[4]Data16!W26</f>
        <v>0</v>
      </c>
      <c r="I180" s="25">
        <f>[4]Data13!X26+[4]Data14!X26+[4]Data16!X26</f>
        <v>0</v>
      </c>
      <c r="J180" s="25">
        <f>[4]Data13!Y26+[4]Data14!Y26+[4]Data16!Y26</f>
        <v>0</v>
      </c>
      <c r="K180" s="25">
        <f>[4]Data13!Z26+[4]Data14!Z26+[4]Data16!Z26</f>
        <v>89</v>
      </c>
      <c r="L180" s="25">
        <f>[4]Data13!AA26+[4]Data14!AA26+[4]Data16!AA26</f>
        <v>156</v>
      </c>
      <c r="M180" s="25">
        <f>[4]Data13!AB26+[4]Data14!AB26+[4]Data16!AB26</f>
        <v>208</v>
      </c>
      <c r="N180" s="25">
        <f>[4]Data13!AC26+[4]Data14!AC26+[4]Data16!AC26</f>
        <v>300</v>
      </c>
      <c r="O180" s="25">
        <f>[4]Data13!AD26+[4]Data14!AD26+[4]Data16!AD26</f>
        <v>622</v>
      </c>
      <c r="P180" s="25">
        <f>[4]Data13!AE26+[4]Data14!AE26+[4]Data16!AE26</f>
        <v>1160</v>
      </c>
      <c r="Q180" s="35">
        <f t="shared" si="63"/>
        <v>0</v>
      </c>
      <c r="R180" s="35">
        <f t="shared" si="64"/>
        <v>0</v>
      </c>
      <c r="S180" s="35">
        <f t="shared" si="65"/>
        <v>89</v>
      </c>
      <c r="T180" s="35">
        <f t="shared" si="66"/>
        <v>67</v>
      </c>
      <c r="U180" s="35">
        <f t="shared" si="67"/>
        <v>52</v>
      </c>
      <c r="V180" s="35">
        <f t="shared" si="68"/>
        <v>92</v>
      </c>
      <c r="W180" s="35">
        <f t="shared" si="69"/>
        <v>322</v>
      </c>
      <c r="X180" s="35">
        <f t="shared" si="69"/>
        <v>538</v>
      </c>
    </row>
    <row r="181" spans="1:24" ht="15" x14ac:dyDescent="0.25">
      <c r="A181" s="3" t="s">
        <v>13</v>
      </c>
      <c r="B181" s="3" t="s">
        <v>41</v>
      </c>
      <c r="C181" s="3" t="s">
        <v>42</v>
      </c>
      <c r="D181" s="3" t="s">
        <v>72</v>
      </c>
      <c r="E181" s="3"/>
      <c r="F181" s="3"/>
      <c r="G181" s="3" t="s">
        <v>74</v>
      </c>
      <c r="H181" s="25">
        <f>[4]Data11!W26</f>
        <v>0</v>
      </c>
      <c r="I181" s="25">
        <f>[4]Data11!X26</f>
        <v>0</v>
      </c>
      <c r="J181" s="25">
        <f>[4]Data11!Y26</f>
        <v>0</v>
      </c>
      <c r="K181" s="25">
        <f>[4]Data11!Z26</f>
        <v>0</v>
      </c>
      <c r="L181" s="25">
        <f>[4]Data11!AA26</f>
        <v>0</v>
      </c>
      <c r="M181" s="25">
        <f>[4]Data11!AB26</f>
        <v>0</v>
      </c>
      <c r="N181" s="25">
        <f>[4]Data11!AC26</f>
        <v>0</v>
      </c>
      <c r="O181" s="25">
        <f>[4]Data11!AD26</f>
        <v>0</v>
      </c>
      <c r="P181" s="25">
        <f>[4]Data11!AE26</f>
        <v>0</v>
      </c>
      <c r="Q181" s="35">
        <f t="shared" si="63"/>
        <v>0</v>
      </c>
      <c r="R181" s="35">
        <f t="shared" si="64"/>
        <v>0</v>
      </c>
      <c r="S181" s="35">
        <f t="shared" si="65"/>
        <v>0</v>
      </c>
      <c r="T181" s="35">
        <f t="shared" si="66"/>
        <v>0</v>
      </c>
      <c r="U181" s="35">
        <f t="shared" si="67"/>
        <v>0</v>
      </c>
      <c r="V181" s="35">
        <f t="shared" si="68"/>
        <v>0</v>
      </c>
      <c r="W181" s="35">
        <f t="shared" si="69"/>
        <v>0</v>
      </c>
      <c r="X181" s="35">
        <f t="shared" si="69"/>
        <v>0</v>
      </c>
    </row>
    <row r="182" spans="1:24" ht="15" x14ac:dyDescent="0.25">
      <c r="A182" s="3" t="s">
        <v>13</v>
      </c>
      <c r="B182" s="3" t="s">
        <v>43</v>
      </c>
      <c r="C182" s="3" t="s">
        <v>44</v>
      </c>
      <c r="D182" s="3" t="s">
        <v>72</v>
      </c>
      <c r="E182" s="3"/>
      <c r="F182" s="3"/>
      <c r="G182" s="3" t="s">
        <v>74</v>
      </c>
      <c r="H182" s="25">
        <f>[4]Data17!W26</f>
        <v>0</v>
      </c>
      <c r="I182" s="25">
        <f>[4]Data17!X26</f>
        <v>0</v>
      </c>
      <c r="J182" s="25">
        <f>[4]Data17!Y26</f>
        <v>0</v>
      </c>
      <c r="K182" s="25">
        <f>[4]Data17!Z26</f>
        <v>0</v>
      </c>
      <c r="L182" s="25">
        <f>[4]Data17!AA26</f>
        <v>0</v>
      </c>
      <c r="M182" s="25">
        <f>[4]Data17!AB26</f>
        <v>0</v>
      </c>
      <c r="N182" s="25">
        <f>[4]Data17!AC26</f>
        <v>0</v>
      </c>
      <c r="O182" s="25">
        <f>[4]Data17!AD26</f>
        <v>0</v>
      </c>
      <c r="P182" s="25">
        <f>[4]Data17!AE26</f>
        <v>0</v>
      </c>
      <c r="Q182" s="35">
        <f t="shared" si="63"/>
        <v>0</v>
      </c>
      <c r="R182" s="35">
        <f t="shared" si="64"/>
        <v>0</v>
      </c>
      <c r="S182" s="35">
        <f t="shared" si="65"/>
        <v>0</v>
      </c>
      <c r="T182" s="35">
        <f t="shared" si="66"/>
        <v>0</v>
      </c>
      <c r="U182" s="35">
        <f t="shared" si="67"/>
        <v>0</v>
      </c>
      <c r="V182" s="35">
        <f t="shared" si="68"/>
        <v>0</v>
      </c>
      <c r="W182" s="35">
        <f t="shared" si="69"/>
        <v>0</v>
      </c>
      <c r="X182" s="35">
        <f t="shared" si="69"/>
        <v>0</v>
      </c>
    </row>
    <row r="183" spans="1:24" ht="15" x14ac:dyDescent="0.25">
      <c r="A183" s="3" t="s">
        <v>13</v>
      </c>
      <c r="B183" s="3" t="s">
        <v>45</v>
      </c>
      <c r="C183" s="3" t="s">
        <v>46</v>
      </c>
      <c r="D183" s="3" t="s">
        <v>72</v>
      </c>
      <c r="E183" s="3"/>
      <c r="F183" s="3"/>
      <c r="G183" s="3" t="s">
        <v>74</v>
      </c>
      <c r="H183" s="25">
        <f>[4]Data6!W26</f>
        <v>0</v>
      </c>
      <c r="I183" s="25">
        <f>[4]Data6!X26</f>
        <v>0</v>
      </c>
      <c r="J183" s="25">
        <f>[4]Data6!Y26</f>
        <v>0</v>
      </c>
      <c r="K183" s="25">
        <f>[4]Data6!Z26</f>
        <v>0</v>
      </c>
      <c r="L183" s="25">
        <f>[4]Data6!AA26</f>
        <v>0</v>
      </c>
      <c r="M183" s="25">
        <f>[4]Data6!AB26</f>
        <v>0</v>
      </c>
      <c r="N183" s="25">
        <f>[4]Data6!AC26</f>
        <v>3</v>
      </c>
      <c r="O183" s="25">
        <f>[4]Data6!AD26</f>
        <v>3</v>
      </c>
      <c r="P183" s="25">
        <f>[4]Data6!AE26</f>
        <v>3</v>
      </c>
      <c r="Q183" s="35">
        <f t="shared" si="63"/>
        <v>0</v>
      </c>
      <c r="R183" s="35">
        <f t="shared" si="64"/>
        <v>0</v>
      </c>
      <c r="S183" s="35">
        <f t="shared" si="65"/>
        <v>0</v>
      </c>
      <c r="T183" s="35">
        <f t="shared" si="66"/>
        <v>0</v>
      </c>
      <c r="U183" s="35">
        <f t="shared" si="67"/>
        <v>0</v>
      </c>
      <c r="V183" s="35">
        <f t="shared" si="68"/>
        <v>3</v>
      </c>
      <c r="W183" s="35">
        <f t="shared" si="69"/>
        <v>0</v>
      </c>
      <c r="X183" s="35">
        <f t="shared" si="69"/>
        <v>0</v>
      </c>
    </row>
    <row r="184" spans="1:24" ht="15" x14ac:dyDescent="0.25">
      <c r="A184" s="3" t="s">
        <v>12</v>
      </c>
      <c r="B184" s="3" t="s">
        <v>29</v>
      </c>
      <c r="C184" s="3" t="s">
        <v>30</v>
      </c>
      <c r="D184" s="12" t="s">
        <v>134</v>
      </c>
      <c r="E184" s="9" t="s">
        <v>132</v>
      </c>
      <c r="F184" s="23" t="s">
        <v>133</v>
      </c>
      <c r="G184" s="1" t="s">
        <v>75</v>
      </c>
      <c r="H184" s="32">
        <f>'[7]ENTSO-E'!$I$1669+'[7]ENTSO-E'!$I$1671</f>
        <v>1200</v>
      </c>
      <c r="I184" s="32">
        <f>'[7]ENTSO-E'!$I$1693+'[7]ENTSO-E'!$I$1695</f>
        <v>1200</v>
      </c>
      <c r="J184" s="32">
        <f>'[7]ENTSO-E'!$I$1717+'[7]ENTSO-E'!$I$1719</f>
        <v>1200</v>
      </c>
      <c r="K184" s="38">
        <f>'[7]ENTSO-E'!$I$6649+'[7]ENTSO-E'!$I$6869</f>
        <v>1201</v>
      </c>
      <c r="L184" s="39">
        <f>[2]IE!B8+[2]IE!B11</f>
        <v>855</v>
      </c>
      <c r="M184" s="39">
        <f>[2]IE!C8+[2]IE!C11</f>
        <v>855</v>
      </c>
      <c r="N184" s="39">
        <f>[2]IE!D8+[2]IE!D11</f>
        <v>855</v>
      </c>
      <c r="O184" s="39">
        <f>[2]IE!E8+[2]IE!E11</f>
        <v>855</v>
      </c>
      <c r="P184" s="39">
        <f>[2]IE!F8+[2]IE!F11</f>
        <v>855</v>
      </c>
      <c r="Q184" s="35">
        <f t="shared" si="63"/>
        <v>0</v>
      </c>
      <c r="R184" s="35">
        <f t="shared" si="64"/>
        <v>0</v>
      </c>
      <c r="S184" s="35">
        <f t="shared" si="65"/>
        <v>1</v>
      </c>
      <c r="T184" s="35">
        <f t="shared" si="66"/>
        <v>0</v>
      </c>
      <c r="U184" s="35">
        <f t="shared" si="67"/>
        <v>0</v>
      </c>
      <c r="V184" s="35">
        <f t="shared" si="68"/>
        <v>0</v>
      </c>
      <c r="W184" s="35">
        <f t="shared" si="69"/>
        <v>0</v>
      </c>
      <c r="X184" s="35">
        <f t="shared" si="69"/>
        <v>0</v>
      </c>
    </row>
    <row r="185" spans="1:24" ht="15" x14ac:dyDescent="0.25">
      <c r="A185" s="3" t="s">
        <v>12</v>
      </c>
      <c r="B185" s="3" t="s">
        <v>31</v>
      </c>
      <c r="C185" s="3" t="s">
        <v>32</v>
      </c>
      <c r="D185" s="12" t="s">
        <v>134</v>
      </c>
      <c r="E185" s="9" t="s">
        <v>132</v>
      </c>
      <c r="F185" s="23" t="s">
        <v>133</v>
      </c>
      <c r="G185" s="1" t="s">
        <v>75</v>
      </c>
      <c r="H185" s="32">
        <f>'[7]ENTSO-E'!$I$1673</f>
        <v>4030</v>
      </c>
      <c r="I185" s="32">
        <f>'[7]ENTSO-E'!$I$1697</f>
        <v>3860</v>
      </c>
      <c r="J185" s="32">
        <f>'[7]ENTSO-E'!$I$1721</f>
        <v>4200</v>
      </c>
      <c r="K185" s="38">
        <f>'[7]ENTSO-E'!$I$7199</f>
        <v>3805</v>
      </c>
      <c r="L185" s="39">
        <f>[2]IE!B9+[2]IE!B10</f>
        <v>3801</v>
      </c>
      <c r="M185" s="39">
        <f>[2]IE!C9+[2]IE!C10</f>
        <v>3801</v>
      </c>
      <c r="N185" s="39">
        <f>[2]IE!D9+[2]IE!D10</f>
        <v>4265</v>
      </c>
      <c r="O185" s="39">
        <f>[2]IE!E9+[2]IE!E10</f>
        <v>4265</v>
      </c>
      <c r="P185" s="39">
        <f>[2]IE!F9+[2]IE!F10</f>
        <v>4265</v>
      </c>
      <c r="Q185" s="35">
        <f t="shared" si="63"/>
        <v>0</v>
      </c>
      <c r="R185" s="35">
        <f t="shared" si="64"/>
        <v>340</v>
      </c>
      <c r="S185" s="35">
        <f t="shared" si="65"/>
        <v>0</v>
      </c>
      <c r="T185" s="35">
        <f t="shared" si="66"/>
        <v>0</v>
      </c>
      <c r="U185" s="35">
        <f t="shared" si="67"/>
        <v>0</v>
      </c>
      <c r="V185" s="35">
        <f t="shared" si="68"/>
        <v>464</v>
      </c>
      <c r="W185" s="35">
        <f t="shared" si="69"/>
        <v>0</v>
      </c>
      <c r="X185" s="35">
        <f t="shared" si="69"/>
        <v>0</v>
      </c>
    </row>
    <row r="186" spans="1:24" ht="15" x14ac:dyDescent="0.25">
      <c r="A186" s="3" t="s">
        <v>12</v>
      </c>
      <c r="B186" s="3" t="s">
        <v>33</v>
      </c>
      <c r="C186" s="3" t="s">
        <v>34</v>
      </c>
      <c r="D186" s="3" t="s">
        <v>71</v>
      </c>
      <c r="E186" s="3"/>
      <c r="F186" s="3"/>
      <c r="G186" s="3" t="s">
        <v>76</v>
      </c>
      <c r="H186" s="25">
        <f>[3]Data12!W27</f>
        <v>0</v>
      </c>
      <c r="I186" s="25">
        <f>[3]Data12!X27</f>
        <v>0</v>
      </c>
      <c r="J186" s="25">
        <f>[3]Data12!Y27</f>
        <v>0</v>
      </c>
      <c r="K186" s="25">
        <f>[3]Data12!Z27</f>
        <v>0</v>
      </c>
      <c r="L186" s="25">
        <f>[3]Data12!AA27</f>
        <v>0</v>
      </c>
      <c r="M186" s="25">
        <f>[3]Data12!AB27</f>
        <v>0</v>
      </c>
      <c r="N186" s="25">
        <f>[3]Data12!AC27</f>
        <v>0</v>
      </c>
      <c r="O186" s="25">
        <f>[3]Data12!AD27</f>
        <v>0</v>
      </c>
      <c r="P186" s="25">
        <f>[3]Data12!AE27</f>
        <v>0</v>
      </c>
      <c r="Q186" s="35">
        <f t="shared" si="63"/>
        <v>0</v>
      </c>
      <c r="R186" s="35">
        <f t="shared" si="64"/>
        <v>0</v>
      </c>
      <c r="S186" s="35">
        <f t="shared" si="65"/>
        <v>0</v>
      </c>
      <c r="T186" s="35">
        <f t="shared" si="66"/>
        <v>0</v>
      </c>
      <c r="U186" s="35">
        <f t="shared" si="67"/>
        <v>0</v>
      </c>
      <c r="V186" s="35">
        <f t="shared" si="68"/>
        <v>0</v>
      </c>
      <c r="W186" s="35">
        <f t="shared" si="69"/>
        <v>0</v>
      </c>
      <c r="X186" s="35">
        <f t="shared" si="69"/>
        <v>0</v>
      </c>
    </row>
    <row r="187" spans="1:24" ht="15" x14ac:dyDescent="0.25">
      <c r="A187" s="3" t="s">
        <v>12</v>
      </c>
      <c r="B187" s="3" t="s">
        <v>35</v>
      </c>
      <c r="C187" s="3" t="s">
        <v>36</v>
      </c>
      <c r="D187" s="3" t="s">
        <v>72</v>
      </c>
      <c r="E187" s="3"/>
      <c r="F187" s="3"/>
      <c r="G187" s="3" t="s">
        <v>74</v>
      </c>
      <c r="H187" s="25">
        <f>[4]Data!W27</f>
        <v>237</v>
      </c>
      <c r="I187" s="25">
        <f>[4]Data!X27</f>
        <v>529</v>
      </c>
      <c r="J187" s="25">
        <f>[4]Data!Y27</f>
        <v>529</v>
      </c>
      <c r="K187" s="25">
        <f>[4]Data!Z27</f>
        <v>529</v>
      </c>
      <c r="L187" s="25">
        <f>[4]Data!AA27</f>
        <v>529</v>
      </c>
      <c r="M187" s="25">
        <f>[4]Data!AB27</f>
        <v>529</v>
      </c>
      <c r="N187" s="25">
        <f>[4]Data!AC27</f>
        <v>529</v>
      </c>
      <c r="O187" s="25">
        <f>[4]Data!AD27</f>
        <v>529</v>
      </c>
      <c r="P187" s="25">
        <f>[4]Data!AE27</f>
        <v>529</v>
      </c>
      <c r="Q187" s="35">
        <f t="shared" si="63"/>
        <v>292</v>
      </c>
      <c r="R187" s="35">
        <f t="shared" si="64"/>
        <v>0</v>
      </c>
      <c r="S187" s="35">
        <f t="shared" si="65"/>
        <v>0</v>
      </c>
      <c r="T187" s="35">
        <f t="shared" si="66"/>
        <v>0</v>
      </c>
      <c r="U187" s="35">
        <f t="shared" si="67"/>
        <v>0</v>
      </c>
      <c r="V187" s="35">
        <f t="shared" si="68"/>
        <v>0</v>
      </c>
      <c r="W187" s="35">
        <f t="shared" si="69"/>
        <v>0</v>
      </c>
      <c r="X187" s="35">
        <f t="shared" si="69"/>
        <v>0</v>
      </c>
    </row>
    <row r="188" spans="1:24" ht="15" x14ac:dyDescent="0.25">
      <c r="A188" s="3" t="s">
        <v>12</v>
      </c>
      <c r="B188" s="3" t="s">
        <v>79</v>
      </c>
      <c r="C188" s="3" t="s">
        <v>83</v>
      </c>
      <c r="D188" s="3" t="s">
        <v>72</v>
      </c>
      <c r="E188" s="3"/>
      <c r="F188" s="3"/>
      <c r="G188" s="3" t="s">
        <v>74</v>
      </c>
      <c r="H188" s="25">
        <f>[4]Data8!W27</f>
        <v>1584.6</v>
      </c>
      <c r="I188" s="25">
        <f>[4]Data8!X27</f>
        <v>1704.3510000000001</v>
      </c>
      <c r="J188" s="25">
        <f>[4]Data8!Y27</f>
        <v>2008.1510000000001</v>
      </c>
      <c r="K188" s="25">
        <f>[4]Data8!Z27</f>
        <v>2283.25</v>
      </c>
      <c r="L188" s="25">
        <f>[4]Data8!AA27</f>
        <v>2451.1509999999998</v>
      </c>
      <c r="M188" s="25">
        <f>[4]Data8!AB27</f>
        <v>2785.951</v>
      </c>
      <c r="N188" s="25">
        <f>[4]Data8!AC27</f>
        <v>3317.951</v>
      </c>
      <c r="O188" s="25">
        <f>[4]Data8!AD27</f>
        <v>3676.134</v>
      </c>
      <c r="P188" s="25">
        <f>[4]Data8!AE27</f>
        <v>4159.95</v>
      </c>
      <c r="Q188" s="35">
        <f t="shared" si="63"/>
        <v>119.7510000000002</v>
      </c>
      <c r="R188" s="35">
        <f t="shared" si="64"/>
        <v>303.79999999999995</v>
      </c>
      <c r="S188" s="35">
        <f t="shared" si="65"/>
        <v>275.09899999999993</v>
      </c>
      <c r="T188" s="35">
        <f t="shared" si="66"/>
        <v>167.90099999999984</v>
      </c>
      <c r="U188" s="35">
        <f t="shared" si="67"/>
        <v>334.80000000000018</v>
      </c>
      <c r="V188" s="35">
        <f t="shared" si="68"/>
        <v>532</v>
      </c>
      <c r="W188" s="35">
        <f t="shared" si="69"/>
        <v>358.18299999999999</v>
      </c>
      <c r="X188" s="35">
        <f t="shared" si="69"/>
        <v>483.8159999999998</v>
      </c>
    </row>
    <row r="189" spans="1:24" s="7" customFormat="1" ht="15" x14ac:dyDescent="0.25">
      <c r="A189" s="3" t="s">
        <v>12</v>
      </c>
      <c r="B189" s="3" t="s">
        <v>78</v>
      </c>
      <c r="C189" s="3" t="s">
        <v>84</v>
      </c>
      <c r="D189" s="3" t="s">
        <v>72</v>
      </c>
      <c r="E189" s="3"/>
      <c r="F189" s="3"/>
      <c r="G189" s="3" t="s">
        <v>74</v>
      </c>
      <c r="H189" s="25">
        <f>[4]Data9!W27</f>
        <v>0</v>
      </c>
      <c r="I189" s="25">
        <f>[4]Data9!X27</f>
        <v>0</v>
      </c>
      <c r="J189" s="25">
        <f>[4]Data9!Y27</f>
        <v>0</v>
      </c>
      <c r="K189" s="25">
        <f>[4]Data9!Z27</f>
        <v>0</v>
      </c>
      <c r="L189" s="25">
        <f>[4]Data9!AA27</f>
        <v>0</v>
      </c>
      <c r="M189" s="25">
        <f>[4]Data9!AB27</f>
        <v>0</v>
      </c>
      <c r="N189" s="25">
        <f>[4]Data9!AC27</f>
        <v>0</v>
      </c>
      <c r="O189" s="25">
        <f>[4]Data9!AD27</f>
        <v>0</v>
      </c>
      <c r="P189" s="25">
        <f>[4]Data9!AE27</f>
        <v>0</v>
      </c>
      <c r="Q189" s="35">
        <f t="shared" si="63"/>
        <v>0</v>
      </c>
      <c r="R189" s="35">
        <f t="shared" si="64"/>
        <v>0</v>
      </c>
      <c r="S189" s="35">
        <f t="shared" si="65"/>
        <v>0</v>
      </c>
      <c r="T189" s="35">
        <f t="shared" si="66"/>
        <v>0</v>
      </c>
      <c r="U189" s="35">
        <f t="shared" si="67"/>
        <v>0</v>
      </c>
      <c r="V189" s="35">
        <f t="shared" si="68"/>
        <v>0</v>
      </c>
      <c r="W189" s="35">
        <f t="shared" si="69"/>
        <v>0</v>
      </c>
      <c r="X189" s="35">
        <f t="shared" si="69"/>
        <v>0</v>
      </c>
    </row>
    <row r="190" spans="1:24" ht="15" x14ac:dyDescent="0.25">
      <c r="A190" s="3" t="s">
        <v>12</v>
      </c>
      <c r="B190" s="1" t="s">
        <v>37</v>
      </c>
      <c r="C190" s="1" t="s">
        <v>38</v>
      </c>
      <c r="D190" s="12" t="s">
        <v>134</v>
      </c>
      <c r="E190" s="9" t="s">
        <v>132</v>
      </c>
      <c r="F190" s="23" t="s">
        <v>133</v>
      </c>
      <c r="G190" s="1" t="s">
        <v>75</v>
      </c>
      <c r="H190" s="32">
        <f>'[7]ENTSO-E'!$I$1676</f>
        <v>1010</v>
      </c>
      <c r="I190" s="32">
        <f>'[7]ENTSO-E'!$I$1700</f>
        <v>1010</v>
      </c>
      <c r="J190" s="32">
        <f>'[7]ENTSO-E'!$I$1724</f>
        <v>920</v>
      </c>
      <c r="K190" s="38">
        <f>'[7]ENTSO-E'!$I$7639</f>
        <v>569</v>
      </c>
      <c r="L190" s="39">
        <f>[2]IE!B12+[2]IE!B13+[2]IE!B14</f>
        <v>1155</v>
      </c>
      <c r="M190" s="39">
        <f>[2]IE!C12+[2]IE!C13+[2]IE!C14</f>
        <v>1155</v>
      </c>
      <c r="N190" s="39">
        <f>[2]IE!D12+[2]IE!D13+[2]IE!D14</f>
        <v>1616</v>
      </c>
      <c r="O190" s="39">
        <f>[2]IE!E12+[2]IE!E13+[2]IE!E14</f>
        <v>1616</v>
      </c>
      <c r="P190" s="39">
        <f>[2]IE!F12+[2]IE!F13+[2]IE!F14</f>
        <v>1616</v>
      </c>
      <c r="Q190" s="35">
        <f t="shared" si="63"/>
        <v>0</v>
      </c>
      <c r="R190" s="35">
        <f t="shared" si="64"/>
        <v>0</v>
      </c>
      <c r="S190" s="35">
        <f t="shared" si="65"/>
        <v>0</v>
      </c>
      <c r="T190" s="35">
        <f t="shared" si="66"/>
        <v>586</v>
      </c>
      <c r="U190" s="35">
        <f t="shared" si="67"/>
        <v>0</v>
      </c>
      <c r="V190" s="35">
        <f t="shared" si="68"/>
        <v>461</v>
      </c>
      <c r="W190" s="35">
        <f t="shared" si="69"/>
        <v>0</v>
      </c>
      <c r="X190" s="35">
        <f t="shared" si="69"/>
        <v>0</v>
      </c>
    </row>
    <row r="191" spans="1:24" ht="15" x14ac:dyDescent="0.25">
      <c r="A191" s="3" t="s">
        <v>12</v>
      </c>
      <c r="B191" s="3" t="s">
        <v>39</v>
      </c>
      <c r="C191" s="3" t="s">
        <v>40</v>
      </c>
      <c r="D191" s="3" t="s">
        <v>72</v>
      </c>
      <c r="E191" s="3"/>
      <c r="F191" s="3"/>
      <c r="G191" s="3" t="s">
        <v>74</v>
      </c>
      <c r="H191" s="25">
        <f>[4]Data18!W27+[4]Data19!W27+[4]Data20!W27+[4]Data21!W27+[4]Data22!W27+[4]Data23!W27</f>
        <v>44.847000000000001</v>
      </c>
      <c r="I191" s="25">
        <f>[4]Data18!X27+[4]Data19!X27+[4]Data20!X27+[4]Data21!X27+[4]Data22!X27+[4]Data23!X27</f>
        <v>64.295000000000002</v>
      </c>
      <c r="J191" s="25">
        <f>[4]Data18!Y27+[4]Data19!Y27+[4]Data20!Y27+[4]Data21!Y27+[4]Data22!Y27+[4]Data23!Y27</f>
        <v>73.89500000000001</v>
      </c>
      <c r="K191" s="25">
        <f>[4]Data18!Z27+[4]Data19!Z27+[4]Data20!Z27+[4]Data21!Z27+[4]Data22!Z27+[4]Data23!Z27</f>
        <v>80.473000000000013</v>
      </c>
      <c r="L191" s="25">
        <f>[4]Data18!AA27+[4]Data19!AA27+[4]Data20!AA27+[4]Data21!AA27+[4]Data22!AA27+[4]Data23!AA27</f>
        <v>80.473000000000013</v>
      </c>
      <c r="M191" s="25">
        <f>[4]Data18!AB27+[4]Data19!AB27+[4]Data20!AB27+[4]Data21!AB27+[4]Data22!AB27+[4]Data23!AB27</f>
        <v>82.986999999999995</v>
      </c>
      <c r="N191" s="25">
        <f>[4]Data18!AC27+[4]Data19!AC27+[4]Data20!AC27+[4]Data21!AC27+[4]Data22!AC27+[4]Data23!AC27</f>
        <v>144.107</v>
      </c>
      <c r="O191" s="25">
        <f>[4]Data18!AD27+[4]Data19!AD27+[4]Data20!AD27+[4]Data21!AD27+[4]Data22!AD27+[4]Data23!AD27</f>
        <v>144.55699999999999</v>
      </c>
      <c r="P191" s="25">
        <f>[4]Data18!AE27+[4]Data19!AE27+[4]Data20!AE27+[4]Data21!AE27+[4]Data22!AE27+[4]Data23!AE27</f>
        <v>148.55700000000002</v>
      </c>
      <c r="Q191" s="35">
        <f t="shared" si="63"/>
        <v>19.448</v>
      </c>
      <c r="R191" s="35">
        <f t="shared" si="64"/>
        <v>9.6000000000000085</v>
      </c>
      <c r="S191" s="35">
        <f t="shared" si="65"/>
        <v>6.578000000000003</v>
      </c>
      <c r="T191" s="35">
        <f t="shared" si="66"/>
        <v>0</v>
      </c>
      <c r="U191" s="35">
        <f t="shared" si="67"/>
        <v>2.5139999999999816</v>
      </c>
      <c r="V191" s="35">
        <f t="shared" si="68"/>
        <v>61.120000000000005</v>
      </c>
      <c r="W191" s="35">
        <f t="shared" si="69"/>
        <v>0.44999999999998863</v>
      </c>
      <c r="X191" s="35">
        <f t="shared" si="69"/>
        <v>4.0000000000000284</v>
      </c>
    </row>
    <row r="192" spans="1:24" ht="15" x14ac:dyDescent="0.25">
      <c r="A192" s="3" t="s">
        <v>12</v>
      </c>
      <c r="B192" s="3" t="s">
        <v>80</v>
      </c>
      <c r="C192" s="3" t="s">
        <v>85</v>
      </c>
      <c r="D192" s="3" t="s">
        <v>72</v>
      </c>
      <c r="E192" s="3"/>
      <c r="F192" s="3"/>
      <c r="G192" s="3" t="s">
        <v>74</v>
      </c>
      <c r="H192" s="25">
        <f>[4]Data15!W27</f>
        <v>0</v>
      </c>
      <c r="I192" s="25">
        <f>[4]Data15!X27</f>
        <v>0</v>
      </c>
      <c r="J192" s="25">
        <f>[4]Data15!Y27</f>
        <v>0</v>
      </c>
      <c r="K192" s="25">
        <f>[4]Data15!Z27</f>
        <v>0</v>
      </c>
      <c r="L192" s="25">
        <f>[4]Data15!AA27</f>
        <v>0</v>
      </c>
      <c r="M192" s="25">
        <f>[4]Data15!AB27</f>
        <v>0</v>
      </c>
      <c r="N192" s="25">
        <f>[4]Data15!AC27</f>
        <v>0</v>
      </c>
      <c r="O192" s="25">
        <f>[4]Data15!AD27</f>
        <v>0</v>
      </c>
      <c r="P192" s="25">
        <f>[4]Data15!AE27</f>
        <v>0</v>
      </c>
      <c r="Q192" s="35">
        <f t="shared" si="63"/>
        <v>0</v>
      </c>
      <c r="R192" s="35">
        <f t="shared" si="64"/>
        <v>0</v>
      </c>
      <c r="S192" s="35">
        <f t="shared" si="65"/>
        <v>0</v>
      </c>
      <c r="T192" s="35">
        <f t="shared" si="66"/>
        <v>0</v>
      </c>
      <c r="U192" s="35">
        <f t="shared" si="67"/>
        <v>0</v>
      </c>
      <c r="V192" s="35">
        <f t="shared" si="68"/>
        <v>0</v>
      </c>
      <c r="W192" s="35">
        <f t="shared" si="69"/>
        <v>0</v>
      </c>
      <c r="X192" s="35">
        <f t="shared" si="69"/>
        <v>0</v>
      </c>
    </row>
    <row r="193" spans="1:24" s="7" customFormat="1" ht="15" x14ac:dyDescent="0.25">
      <c r="A193" s="3" t="s">
        <v>12</v>
      </c>
      <c r="B193" s="3" t="s">
        <v>81</v>
      </c>
      <c r="C193" s="3" t="s">
        <v>86</v>
      </c>
      <c r="D193" s="3" t="s">
        <v>72</v>
      </c>
      <c r="E193" s="3"/>
      <c r="F193" s="3"/>
      <c r="G193" s="3" t="s">
        <v>74</v>
      </c>
      <c r="H193" s="25">
        <f>[4]Data13!W27+[4]Data14!W27+[4]Data16!W27</f>
        <v>0.78900000000000003</v>
      </c>
      <c r="I193" s="25">
        <f>[4]Data13!X27+[4]Data14!X27+[4]Data16!X27</f>
        <v>0.94</v>
      </c>
      <c r="J193" s="25">
        <f>[4]Data13!Y27+[4]Data14!Y27+[4]Data16!Y27</f>
        <v>1.0169999999999999</v>
      </c>
      <c r="K193" s="25">
        <f>[4]Data13!Z27+[4]Data14!Z27+[4]Data16!Z27</f>
        <v>1.629</v>
      </c>
      <c r="L193" s="25">
        <f>[4]Data13!AA27+[4]Data14!AA27+[4]Data16!AA27</f>
        <v>2.3519999999999999</v>
      </c>
      <c r="M193" s="25">
        <f>[4]Data13!AB27+[4]Data14!AB27+[4]Data16!AB27</f>
        <v>5.9269999999999996</v>
      </c>
      <c r="N193" s="25">
        <f>[4]Data13!AC27+[4]Data14!AC27+[4]Data16!AC27</f>
        <v>15.714</v>
      </c>
      <c r="O193" s="25">
        <f>[4]Data13!AD27+[4]Data14!AD27+[4]Data16!AD27</f>
        <v>24.231000000000002</v>
      </c>
      <c r="P193" s="25">
        <f>[4]Data13!AE27+[4]Data14!AE27+[4]Data16!AE27</f>
        <v>31.06</v>
      </c>
      <c r="Q193" s="35">
        <f t="shared" si="63"/>
        <v>0.15099999999999991</v>
      </c>
      <c r="R193" s="35">
        <f t="shared" si="64"/>
        <v>7.6999999999999957E-2</v>
      </c>
      <c r="S193" s="35">
        <f t="shared" si="65"/>
        <v>0.6120000000000001</v>
      </c>
      <c r="T193" s="35">
        <f t="shared" si="66"/>
        <v>0.72299999999999986</v>
      </c>
      <c r="U193" s="35">
        <f t="shared" si="67"/>
        <v>3.5749999999999997</v>
      </c>
      <c r="V193" s="35">
        <f t="shared" si="68"/>
        <v>9.7870000000000008</v>
      </c>
      <c r="W193" s="35">
        <f t="shared" si="69"/>
        <v>8.5170000000000012</v>
      </c>
      <c r="X193" s="35">
        <f t="shared" si="69"/>
        <v>6.8289999999999971</v>
      </c>
    </row>
    <row r="194" spans="1:24" ht="15" x14ac:dyDescent="0.25">
      <c r="A194" s="3" t="s">
        <v>12</v>
      </c>
      <c r="B194" s="3" t="s">
        <v>41</v>
      </c>
      <c r="C194" s="3" t="s">
        <v>42</v>
      </c>
      <c r="D194" s="3" t="s">
        <v>72</v>
      </c>
      <c r="E194" s="3"/>
      <c r="F194" s="3"/>
      <c r="G194" s="3" t="s">
        <v>74</v>
      </c>
      <c r="H194" s="25">
        <f>[4]Data11!W27</f>
        <v>0</v>
      </c>
      <c r="I194" s="25">
        <f>[4]Data11!X27</f>
        <v>0</v>
      </c>
      <c r="J194" s="25">
        <f>[4]Data11!Y27</f>
        <v>0</v>
      </c>
      <c r="K194" s="25">
        <f>[4]Data11!Z27</f>
        <v>0</v>
      </c>
      <c r="L194" s="25">
        <f>[4]Data11!AA27</f>
        <v>0</v>
      </c>
      <c r="M194" s="25">
        <f>[4]Data11!AB27</f>
        <v>0</v>
      </c>
      <c r="N194" s="25">
        <f>[4]Data11!AC27</f>
        <v>0</v>
      </c>
      <c r="O194" s="25">
        <f>[4]Data11!AD27</f>
        <v>0</v>
      </c>
      <c r="P194" s="25">
        <f>[4]Data11!AE27</f>
        <v>0</v>
      </c>
      <c r="Q194" s="35">
        <f t="shared" si="63"/>
        <v>0</v>
      </c>
      <c r="R194" s="35">
        <f t="shared" si="64"/>
        <v>0</v>
      </c>
      <c r="S194" s="35">
        <f t="shared" si="65"/>
        <v>0</v>
      </c>
      <c r="T194" s="35">
        <f t="shared" si="66"/>
        <v>0</v>
      </c>
      <c r="U194" s="35">
        <f t="shared" si="67"/>
        <v>0</v>
      </c>
      <c r="V194" s="35">
        <f t="shared" si="68"/>
        <v>0</v>
      </c>
      <c r="W194" s="35">
        <f t="shared" si="69"/>
        <v>0</v>
      </c>
      <c r="X194" s="35">
        <f t="shared" si="69"/>
        <v>0</v>
      </c>
    </row>
    <row r="195" spans="1:24" ht="15" x14ac:dyDescent="0.25">
      <c r="A195" s="3" t="s">
        <v>12</v>
      </c>
      <c r="B195" s="3" t="s">
        <v>43</v>
      </c>
      <c r="C195" s="3" t="s">
        <v>44</v>
      </c>
      <c r="D195" s="3" t="s">
        <v>72</v>
      </c>
      <c r="E195" s="3"/>
      <c r="F195" s="3"/>
      <c r="G195" s="3" t="s">
        <v>74</v>
      </c>
      <c r="H195" s="25">
        <f>[4]Data17!W27</f>
        <v>0</v>
      </c>
      <c r="I195" s="25">
        <f>[4]Data17!X27</f>
        <v>0</v>
      </c>
      <c r="J195" s="25">
        <f>[4]Data17!Y27</f>
        <v>0</v>
      </c>
      <c r="K195" s="25">
        <f>[4]Data17!Z27</f>
        <v>0</v>
      </c>
      <c r="L195" s="25">
        <f>[4]Data17!AA27</f>
        <v>0</v>
      </c>
      <c r="M195" s="25">
        <f>[4]Data17!AB27</f>
        <v>0</v>
      </c>
      <c r="N195" s="25">
        <f>[4]Data17!AC27</f>
        <v>0</v>
      </c>
      <c r="O195" s="25">
        <f>[4]Data17!AD27</f>
        <v>0</v>
      </c>
      <c r="P195" s="25">
        <f>[4]Data17!AE27</f>
        <v>0</v>
      </c>
      <c r="Q195" s="35">
        <f t="shared" si="63"/>
        <v>0</v>
      </c>
      <c r="R195" s="35">
        <f t="shared" si="64"/>
        <v>0</v>
      </c>
      <c r="S195" s="35">
        <f t="shared" si="65"/>
        <v>0</v>
      </c>
      <c r="T195" s="35">
        <f t="shared" si="66"/>
        <v>0</v>
      </c>
      <c r="U195" s="35">
        <f t="shared" si="67"/>
        <v>0</v>
      </c>
      <c r="V195" s="35">
        <f t="shared" si="68"/>
        <v>0</v>
      </c>
      <c r="W195" s="35">
        <f t="shared" si="69"/>
        <v>0</v>
      </c>
      <c r="X195" s="35">
        <f t="shared" si="69"/>
        <v>0</v>
      </c>
    </row>
    <row r="196" spans="1:24" ht="15" x14ac:dyDescent="0.25">
      <c r="A196" s="3" t="s">
        <v>12</v>
      </c>
      <c r="B196" s="3" t="s">
        <v>45</v>
      </c>
      <c r="C196" s="3" t="s">
        <v>46</v>
      </c>
      <c r="D196" s="3" t="s">
        <v>72</v>
      </c>
      <c r="E196" s="3"/>
      <c r="F196" s="3"/>
      <c r="G196" s="3" t="s">
        <v>74</v>
      </c>
      <c r="H196" s="25">
        <f>[4]Data6!W27</f>
        <v>0</v>
      </c>
      <c r="I196" s="25">
        <f>[4]Data6!X27</f>
        <v>0</v>
      </c>
      <c r="J196" s="25">
        <f>[4]Data6!Y27</f>
        <v>0</v>
      </c>
      <c r="K196" s="25">
        <f>[4]Data6!Z27</f>
        <v>0</v>
      </c>
      <c r="L196" s="25">
        <f>[4]Data6!AA27</f>
        <v>0</v>
      </c>
      <c r="M196" s="25">
        <f>[4]Data6!AB27</f>
        <v>0</v>
      </c>
      <c r="N196" s="25">
        <f>[4]Data6!AC27</f>
        <v>0</v>
      </c>
      <c r="O196" s="25">
        <f>[4]Data6!AD27</f>
        <v>0</v>
      </c>
      <c r="P196" s="25">
        <f>[4]Data6!AE27</f>
        <v>0</v>
      </c>
      <c r="Q196" s="35">
        <f t="shared" si="63"/>
        <v>0</v>
      </c>
      <c r="R196" s="35">
        <f t="shared" si="64"/>
        <v>0</v>
      </c>
      <c r="S196" s="35">
        <f t="shared" si="65"/>
        <v>0</v>
      </c>
      <c r="T196" s="35">
        <f t="shared" si="66"/>
        <v>0</v>
      </c>
      <c r="U196" s="35">
        <f t="shared" si="67"/>
        <v>0</v>
      </c>
      <c r="V196" s="35">
        <f t="shared" si="68"/>
        <v>0</v>
      </c>
      <c r="W196" s="35">
        <f t="shared" si="69"/>
        <v>0</v>
      </c>
      <c r="X196" s="35">
        <f t="shared" si="69"/>
        <v>0</v>
      </c>
    </row>
    <row r="197" spans="1:24" ht="15" x14ac:dyDescent="0.25">
      <c r="A197" s="3" t="s">
        <v>11</v>
      </c>
      <c r="B197" s="3" t="s">
        <v>29</v>
      </c>
      <c r="C197" s="3" t="s">
        <v>30</v>
      </c>
      <c r="D197" s="12" t="s">
        <v>134</v>
      </c>
      <c r="E197" s="9" t="s">
        <v>132</v>
      </c>
      <c r="F197" s="23" t="s">
        <v>133</v>
      </c>
      <c r="G197" s="1" t="s">
        <v>75</v>
      </c>
      <c r="H197" s="32">
        <f>'[7]ENTSO-E'!$I$1780+'[7]ENTSO-E'!$I$1782</f>
        <v>6600</v>
      </c>
      <c r="I197" s="32">
        <f>'[7]ENTSO-E'!$I$1804+'[7]ENTSO-E'!$I$1806</f>
        <v>6600</v>
      </c>
      <c r="J197" s="32">
        <f>'[7]ENTSO-E'!$I$1828+'[7]ENTSO-E'!$I$1830</f>
        <v>6700</v>
      </c>
      <c r="K197" s="38">
        <f>'[7]ENTSO-E'!$I$6654+'[7]ENTSO-E'!$I$6874</f>
        <v>6357</v>
      </c>
      <c r="L197" s="29">
        <f>(K197+M197)/2</f>
        <v>6371.5</v>
      </c>
      <c r="M197" s="39">
        <f>[2]IT!C8+[2]IT!C11</f>
        <v>6386</v>
      </c>
      <c r="N197" s="39">
        <f>[2]IT!D8+[2]IT!D11</f>
        <v>7902</v>
      </c>
      <c r="O197" s="39">
        <f>[2]IT!E8+[2]IT!E11</f>
        <v>6030</v>
      </c>
      <c r="P197" s="39">
        <f>[2]IT!F8+[2]IT!F11</f>
        <v>4851</v>
      </c>
      <c r="Q197" s="35">
        <f t="shared" si="63"/>
        <v>0</v>
      </c>
      <c r="R197" s="35">
        <f t="shared" si="64"/>
        <v>100</v>
      </c>
      <c r="S197" s="35">
        <f t="shared" si="65"/>
        <v>0</v>
      </c>
      <c r="T197" s="35">
        <f t="shared" si="66"/>
        <v>14.5</v>
      </c>
      <c r="U197" s="35">
        <f t="shared" si="67"/>
        <v>14.5</v>
      </c>
      <c r="V197" s="35">
        <f t="shared" si="68"/>
        <v>1516</v>
      </c>
      <c r="W197" s="35">
        <f t="shared" si="69"/>
        <v>0</v>
      </c>
      <c r="X197" s="35">
        <f t="shared" si="69"/>
        <v>0</v>
      </c>
    </row>
    <row r="198" spans="1:24" ht="15" x14ac:dyDescent="0.25">
      <c r="A198" s="3" t="s">
        <v>11</v>
      </c>
      <c r="B198" s="3" t="s">
        <v>31</v>
      </c>
      <c r="C198" s="3" t="s">
        <v>32</v>
      </c>
      <c r="D198" s="12" t="s">
        <v>134</v>
      </c>
      <c r="E198" s="9" t="s">
        <v>132</v>
      </c>
      <c r="F198" s="23" t="s">
        <v>133</v>
      </c>
      <c r="G198" s="1" t="s">
        <v>75</v>
      </c>
      <c r="H198" s="32">
        <f>'[7]ENTSO-E'!$I$1784</f>
        <v>23000</v>
      </c>
      <c r="I198" s="32">
        <f>'[7]ENTSO-E'!$I$1808</f>
        <v>23500</v>
      </c>
      <c r="J198" s="32">
        <f>'[7]ENTSO-E'!$I$1832</f>
        <v>24000</v>
      </c>
      <c r="K198" s="38">
        <f>'[7]ENTSO-E'!$I$7204</f>
        <v>39042</v>
      </c>
      <c r="L198" s="39">
        <f>[2]IT!B9+[2]IT!B10</f>
        <v>21203</v>
      </c>
      <c r="M198" s="39">
        <f>[2]IT!C9+[2]IT!C10</f>
        <v>30689</v>
      </c>
      <c r="N198" s="39">
        <f>[2]IT!D9+[2]IT!D10</f>
        <v>40814</v>
      </c>
      <c r="O198" s="39">
        <f>[2]IT!E9+[2]IT!E10</f>
        <v>41128</v>
      </c>
      <c r="P198" s="39">
        <f>[2]IT!F9+[2]IT!F10</f>
        <v>48134</v>
      </c>
      <c r="Q198" s="35">
        <f t="shared" si="63"/>
        <v>500</v>
      </c>
      <c r="R198" s="35">
        <f t="shared" si="64"/>
        <v>500</v>
      </c>
      <c r="S198" s="35">
        <f t="shared" si="65"/>
        <v>15042</v>
      </c>
      <c r="T198" s="35">
        <f t="shared" si="66"/>
        <v>0</v>
      </c>
      <c r="U198" s="35">
        <f t="shared" si="67"/>
        <v>9486</v>
      </c>
      <c r="V198" s="35">
        <f t="shared" si="68"/>
        <v>10125</v>
      </c>
      <c r="W198" s="35">
        <f t="shared" si="69"/>
        <v>314</v>
      </c>
      <c r="X198" s="35">
        <f t="shared" si="69"/>
        <v>7006</v>
      </c>
    </row>
    <row r="199" spans="1:24" ht="15" x14ac:dyDescent="0.25">
      <c r="A199" s="3" t="s">
        <v>11</v>
      </c>
      <c r="B199" s="3" t="s">
        <v>33</v>
      </c>
      <c r="C199" s="3" t="s">
        <v>34</v>
      </c>
      <c r="D199" s="3" t="s">
        <v>71</v>
      </c>
      <c r="E199" s="3"/>
      <c r="F199" s="3"/>
      <c r="G199" s="3" t="s">
        <v>76</v>
      </c>
      <c r="H199" s="25">
        <f>[3]Data12!W28</f>
        <v>0</v>
      </c>
      <c r="I199" s="25">
        <f>[3]Data12!X28</f>
        <v>0</v>
      </c>
      <c r="J199" s="25">
        <f>[3]Data12!Y28</f>
        <v>0</v>
      </c>
      <c r="K199" s="25">
        <f>[3]Data12!Z28</f>
        <v>0</v>
      </c>
      <c r="L199" s="25">
        <f>[3]Data12!AA28</f>
        <v>0</v>
      </c>
      <c r="M199" s="25">
        <f>[3]Data12!AB28</f>
        <v>0</v>
      </c>
      <c r="N199" s="25">
        <f>[3]Data12!AC28</f>
        <v>0</v>
      </c>
      <c r="O199" s="25">
        <f>[3]Data12!AD28</f>
        <v>0</v>
      </c>
      <c r="P199" s="25">
        <f>[3]Data12!AE28</f>
        <v>0</v>
      </c>
      <c r="Q199" s="35">
        <f t="shared" si="63"/>
        <v>0</v>
      </c>
      <c r="R199" s="35">
        <f t="shared" si="64"/>
        <v>0</v>
      </c>
      <c r="S199" s="35">
        <f t="shared" si="65"/>
        <v>0</v>
      </c>
      <c r="T199" s="35">
        <f t="shared" si="66"/>
        <v>0</v>
      </c>
      <c r="U199" s="35">
        <f t="shared" si="67"/>
        <v>0</v>
      </c>
      <c r="V199" s="35">
        <f t="shared" si="68"/>
        <v>0</v>
      </c>
      <c r="W199" s="35">
        <f t="shared" si="69"/>
        <v>0</v>
      </c>
      <c r="X199" s="35">
        <f t="shared" si="69"/>
        <v>0</v>
      </c>
    </row>
    <row r="200" spans="1:24" ht="15" x14ac:dyDescent="0.25">
      <c r="A200" s="3" t="s">
        <v>11</v>
      </c>
      <c r="B200" s="3" t="s">
        <v>35</v>
      </c>
      <c r="C200" s="3" t="s">
        <v>36</v>
      </c>
      <c r="D200" s="3" t="s">
        <v>72</v>
      </c>
      <c r="E200" s="3"/>
      <c r="F200" s="3"/>
      <c r="G200" s="3" t="s">
        <v>74</v>
      </c>
      <c r="H200" s="25">
        <f>[4]Data!W28</f>
        <v>21737</v>
      </c>
      <c r="I200" s="25">
        <f>[4]Data!X28</f>
        <v>21880</v>
      </c>
      <c r="J200" s="25">
        <f>[4]Data!Y28</f>
        <v>22009</v>
      </c>
      <c r="K200" s="25">
        <f>[4]Data!Z28</f>
        <v>22098</v>
      </c>
      <c r="L200" s="25">
        <f>[4]Data!AA28</f>
        <v>22220</v>
      </c>
      <c r="M200" s="25">
        <f>[4]Data!AB28</f>
        <v>22298</v>
      </c>
      <c r="N200" s="25">
        <f>[4]Data!AC28</f>
        <v>22426.014999999999</v>
      </c>
      <c r="O200" s="25">
        <f>[4]Data!AD28</f>
        <v>22498.587</v>
      </c>
      <c r="P200" s="25">
        <f>[4]Data!AE28</f>
        <v>22541.085999999999</v>
      </c>
      <c r="Q200" s="35">
        <f t="shared" si="63"/>
        <v>143</v>
      </c>
      <c r="R200" s="35">
        <f t="shared" si="64"/>
        <v>129</v>
      </c>
      <c r="S200" s="35">
        <f t="shared" si="65"/>
        <v>89</v>
      </c>
      <c r="T200" s="35">
        <f t="shared" si="66"/>
        <v>122</v>
      </c>
      <c r="U200" s="35">
        <f t="shared" si="67"/>
        <v>78</v>
      </c>
      <c r="V200" s="35">
        <f t="shared" si="68"/>
        <v>128.01499999999942</v>
      </c>
      <c r="W200" s="35">
        <f t="shared" si="69"/>
        <v>72.572000000000116</v>
      </c>
      <c r="X200" s="35">
        <f t="shared" si="69"/>
        <v>42.498999999999796</v>
      </c>
    </row>
    <row r="201" spans="1:24" ht="15" x14ac:dyDescent="0.25">
      <c r="A201" s="3" t="s">
        <v>11</v>
      </c>
      <c r="B201" s="3" t="s">
        <v>79</v>
      </c>
      <c r="C201" s="3" t="s">
        <v>83</v>
      </c>
      <c r="D201" s="3" t="s">
        <v>72</v>
      </c>
      <c r="E201" s="3"/>
      <c r="F201" s="3"/>
      <c r="G201" s="3" t="s">
        <v>74</v>
      </c>
      <c r="H201" s="25">
        <f>[4]Data8!W28</f>
        <v>6918</v>
      </c>
      <c r="I201" s="25">
        <f>[4]Data8!X28</f>
        <v>8102</v>
      </c>
      <c r="J201" s="25">
        <f>[4]Data8!Y28</f>
        <v>8542</v>
      </c>
      <c r="K201" s="25">
        <f>[4]Data8!Z28</f>
        <v>8683</v>
      </c>
      <c r="L201" s="25">
        <f>[4]Data8!AA28</f>
        <v>9137</v>
      </c>
      <c r="M201" s="25">
        <f>[4]Data8!AB28</f>
        <v>9384</v>
      </c>
      <c r="N201" s="25">
        <f>[4]Data8!AC28</f>
        <v>9736.5779999999995</v>
      </c>
      <c r="O201" s="25">
        <f>[4]Data8!AD28</f>
        <v>10230.245999999999</v>
      </c>
      <c r="P201" s="25">
        <f>[4]Data8!AE28</f>
        <v>10679.46</v>
      </c>
      <c r="Q201" s="35">
        <f t="shared" si="63"/>
        <v>1184</v>
      </c>
      <c r="R201" s="35">
        <f t="shared" si="64"/>
        <v>440</v>
      </c>
      <c r="S201" s="35">
        <f t="shared" si="65"/>
        <v>141</v>
      </c>
      <c r="T201" s="35">
        <f t="shared" si="66"/>
        <v>454</v>
      </c>
      <c r="U201" s="35">
        <f t="shared" si="67"/>
        <v>247</v>
      </c>
      <c r="V201" s="35">
        <f t="shared" si="68"/>
        <v>352.57799999999952</v>
      </c>
      <c r="W201" s="35">
        <f t="shared" si="69"/>
        <v>493.66799999999967</v>
      </c>
      <c r="X201" s="35">
        <f t="shared" si="69"/>
        <v>449.21399999999994</v>
      </c>
    </row>
    <row r="202" spans="1:24" s="7" customFormat="1" ht="15" x14ac:dyDescent="0.25">
      <c r="A202" s="3" t="s">
        <v>11</v>
      </c>
      <c r="B202" s="3" t="s">
        <v>78</v>
      </c>
      <c r="C202" s="3" t="s">
        <v>84</v>
      </c>
      <c r="D202" s="3" t="s">
        <v>72</v>
      </c>
      <c r="E202" s="3"/>
      <c r="F202" s="3"/>
      <c r="G202" s="3" t="s">
        <v>74</v>
      </c>
      <c r="H202" s="25">
        <f>[4]Data9!W28</f>
        <v>0</v>
      </c>
      <c r="I202" s="25">
        <f>[4]Data9!X28</f>
        <v>0</v>
      </c>
      <c r="J202" s="25">
        <f>[4]Data9!Y28</f>
        <v>0</v>
      </c>
      <c r="K202" s="25">
        <f>[4]Data9!Z28</f>
        <v>0</v>
      </c>
      <c r="L202" s="25">
        <f>[4]Data9!AA28</f>
        <v>0</v>
      </c>
      <c r="M202" s="25">
        <f>[4]Data9!AB28</f>
        <v>0</v>
      </c>
      <c r="N202" s="25">
        <f>[4]Data9!AC28</f>
        <v>0</v>
      </c>
      <c r="O202" s="25">
        <f>[4]Data9!AD28</f>
        <v>0</v>
      </c>
      <c r="P202" s="25">
        <f>[4]Data9!AE28</f>
        <v>0</v>
      </c>
      <c r="Q202" s="35">
        <f t="shared" si="63"/>
        <v>0</v>
      </c>
      <c r="R202" s="35">
        <f t="shared" si="64"/>
        <v>0</v>
      </c>
      <c r="S202" s="35">
        <f t="shared" si="65"/>
        <v>0</v>
      </c>
      <c r="T202" s="35">
        <f t="shared" si="66"/>
        <v>0</v>
      </c>
      <c r="U202" s="35">
        <f t="shared" si="67"/>
        <v>0</v>
      </c>
      <c r="V202" s="35">
        <f t="shared" si="68"/>
        <v>0</v>
      </c>
      <c r="W202" s="35">
        <f t="shared" si="69"/>
        <v>0</v>
      </c>
      <c r="X202" s="35">
        <f t="shared" si="69"/>
        <v>0</v>
      </c>
    </row>
    <row r="203" spans="1:24" ht="15" x14ac:dyDescent="0.25">
      <c r="A203" s="3" t="s">
        <v>11</v>
      </c>
      <c r="B203" s="1" t="s">
        <v>37</v>
      </c>
      <c r="C203" s="1" t="s">
        <v>38</v>
      </c>
      <c r="D203" s="12" t="s">
        <v>134</v>
      </c>
      <c r="E203" s="9" t="s">
        <v>132</v>
      </c>
      <c r="F203" s="23" t="s">
        <v>133</v>
      </c>
      <c r="G203" s="1" t="s">
        <v>75</v>
      </c>
      <c r="H203" s="32">
        <f>'[7]ENTSO-E'!$I$1787</f>
        <v>16500</v>
      </c>
      <c r="I203" s="32">
        <f>'[7]ENTSO-E'!$I$1811</f>
        <v>16800</v>
      </c>
      <c r="J203" s="32">
        <f>'[7]ENTSO-E'!$I$1835</f>
        <v>17100</v>
      </c>
      <c r="K203" s="38">
        <f>'[7]ENTSO-E'!$I$7644</f>
        <v>11129</v>
      </c>
      <c r="L203" s="39">
        <f>[2]IT!B12+[2]IT!B13+[2]IT!B14</f>
        <v>5017</v>
      </c>
      <c r="M203" s="39">
        <f>[2]IT!C12+[2]IT!C13+[2]IT!C14</f>
        <v>8802</v>
      </c>
      <c r="N203" s="39">
        <f>[2]IT!D12+[2]IT!D13+[2]IT!D14</f>
        <v>4928</v>
      </c>
      <c r="O203" s="39">
        <f>[2]IT!E12+[2]IT!E13+[2]IT!E14</f>
        <v>2475</v>
      </c>
      <c r="P203" s="39">
        <f>[2]IT!F12+[2]IT!F13+[2]IT!F14</f>
        <v>1443</v>
      </c>
      <c r="Q203" s="35">
        <f t="shared" si="63"/>
        <v>300</v>
      </c>
      <c r="R203" s="35">
        <f t="shared" si="64"/>
        <v>300</v>
      </c>
      <c r="S203" s="35">
        <f t="shared" si="65"/>
        <v>0</v>
      </c>
      <c r="T203" s="35">
        <f t="shared" si="66"/>
        <v>0</v>
      </c>
      <c r="U203" s="35">
        <f t="shared" si="67"/>
        <v>3785</v>
      </c>
      <c r="V203" s="35">
        <f t="shared" si="68"/>
        <v>0</v>
      </c>
      <c r="W203" s="35">
        <f t="shared" si="69"/>
        <v>0</v>
      </c>
      <c r="X203" s="35">
        <f t="shared" si="69"/>
        <v>0</v>
      </c>
    </row>
    <row r="204" spans="1:24" ht="15" x14ac:dyDescent="0.25">
      <c r="A204" s="3" t="s">
        <v>11</v>
      </c>
      <c r="B204" s="3" t="s">
        <v>39</v>
      </c>
      <c r="C204" s="3" t="s">
        <v>40</v>
      </c>
      <c r="D204" s="3" t="s">
        <v>72</v>
      </c>
      <c r="E204" s="3"/>
      <c r="F204" s="3"/>
      <c r="G204" s="3" t="s">
        <v>74</v>
      </c>
      <c r="H204" s="25">
        <f>[4]Data18!W28+[4]Data19!W28+[4]Data20!W28+[4]Data21!W28+[4]Data22!W28+[4]Data23!W28</f>
        <v>2651.0479999999998</v>
      </c>
      <c r="I204" s="25">
        <f>[4]Data18!X28+[4]Data19!X28+[4]Data20!X28+[4]Data21!X28+[4]Data22!X28+[4]Data23!X28</f>
        <v>3573</v>
      </c>
      <c r="J204" s="25">
        <f>[4]Data18!Y28+[4]Data19!Y28+[4]Data20!Y28+[4]Data21!Y28+[4]Data22!Y28+[4]Data23!Y28</f>
        <v>3783</v>
      </c>
      <c r="K204" s="25">
        <f>[4]Data18!Z28+[4]Data19!Z28+[4]Data20!Z28+[4]Data21!Z28+[4]Data22!Z28+[4]Data23!Z28</f>
        <v>3789</v>
      </c>
      <c r="L204" s="25">
        <f>[4]Data18!AA28+[4]Data19!AA28+[4]Data20!AA28+[4]Data21!AA28+[4]Data22!AA28+[4]Data23!AA28</f>
        <v>3810</v>
      </c>
      <c r="M204" s="25">
        <f>[4]Data18!AB28+[4]Data19!AB28+[4]Data20!AB28+[4]Data21!AB28+[4]Data22!AB28+[4]Data23!AB28</f>
        <v>3876</v>
      </c>
      <c r="N204" s="25">
        <f>[4]Data18!AC28+[4]Data19!AC28+[4]Data20!AC28+[4]Data21!AC28+[4]Data22!AC28+[4]Data23!AC28</f>
        <v>3886.6600000000003</v>
      </c>
      <c r="O204" s="25">
        <f>[4]Data18!AD28+[4]Data19!AD28+[4]Data20!AD28+[4]Data21!AD28+[4]Data22!AD28+[4]Data23!AD28</f>
        <v>3930.8949999999995</v>
      </c>
      <c r="P204" s="25">
        <f>[4]Data18!AE28+[4]Data19!AE28+[4]Data20!AE28+[4]Data21!AE28+[4]Data22!AE28+[4]Data23!AE28</f>
        <v>3877.826</v>
      </c>
      <c r="Q204" s="35">
        <f t="shared" si="63"/>
        <v>921.95200000000023</v>
      </c>
      <c r="R204" s="35">
        <f t="shared" si="64"/>
        <v>210</v>
      </c>
      <c r="S204" s="35">
        <f t="shared" si="65"/>
        <v>6</v>
      </c>
      <c r="T204" s="35">
        <f t="shared" si="66"/>
        <v>21</v>
      </c>
      <c r="U204" s="35">
        <f t="shared" si="67"/>
        <v>66</v>
      </c>
      <c r="V204" s="35">
        <f t="shared" si="68"/>
        <v>10.660000000000309</v>
      </c>
      <c r="W204" s="35">
        <f t="shared" si="69"/>
        <v>44.234999999999218</v>
      </c>
      <c r="X204" s="35">
        <f t="shared" si="69"/>
        <v>0</v>
      </c>
    </row>
    <row r="205" spans="1:24" ht="15" x14ac:dyDescent="0.25">
      <c r="A205" s="3" t="s">
        <v>11</v>
      </c>
      <c r="B205" s="3" t="s">
        <v>80</v>
      </c>
      <c r="C205" s="3" t="s">
        <v>85</v>
      </c>
      <c r="D205" s="3" t="s">
        <v>72</v>
      </c>
      <c r="E205" s="3"/>
      <c r="F205" s="3"/>
      <c r="G205" s="3" t="s">
        <v>74</v>
      </c>
      <c r="H205" s="25">
        <f>[4]Data15!W28</f>
        <v>3518</v>
      </c>
      <c r="I205" s="25">
        <f>[4]Data15!X28</f>
        <v>3865</v>
      </c>
      <c r="J205" s="25">
        <f>[4]Data15!Y28</f>
        <v>4106</v>
      </c>
      <c r="K205" s="25">
        <f>[4]Data15!Z28</f>
        <v>4117</v>
      </c>
      <c r="L205" s="25">
        <f>[4]Data15!AA28</f>
        <v>4148</v>
      </c>
      <c r="M205" s="25">
        <f>[4]Data15!AB28</f>
        <v>4177</v>
      </c>
      <c r="N205" s="25">
        <f>[4]Data15!AC28</f>
        <v>4224.2380000000003</v>
      </c>
      <c r="O205" s="25">
        <f>[4]Data15!AD28</f>
        <v>4245.375</v>
      </c>
      <c r="P205" s="25">
        <f>[4]Data15!AE28</f>
        <v>4478.5259999999998</v>
      </c>
      <c r="Q205" s="35">
        <f t="shared" si="63"/>
        <v>347</v>
      </c>
      <c r="R205" s="35">
        <f t="shared" si="64"/>
        <v>241</v>
      </c>
      <c r="S205" s="35">
        <f t="shared" si="65"/>
        <v>11</v>
      </c>
      <c r="T205" s="35">
        <f t="shared" si="66"/>
        <v>31</v>
      </c>
      <c r="U205" s="35">
        <f t="shared" si="67"/>
        <v>29</v>
      </c>
      <c r="V205" s="35">
        <f t="shared" si="68"/>
        <v>47.238000000000284</v>
      </c>
      <c r="W205" s="35">
        <f t="shared" si="69"/>
        <v>21.136999999999716</v>
      </c>
      <c r="X205" s="35">
        <f t="shared" si="69"/>
        <v>233.15099999999984</v>
      </c>
    </row>
    <row r="206" spans="1:24" s="7" customFormat="1" ht="15" x14ac:dyDescent="0.25">
      <c r="A206" s="3" t="s">
        <v>11</v>
      </c>
      <c r="B206" s="3" t="s">
        <v>81</v>
      </c>
      <c r="C206" s="3" t="s">
        <v>86</v>
      </c>
      <c r="D206" s="3" t="s">
        <v>72</v>
      </c>
      <c r="E206" s="3"/>
      <c r="F206" s="3"/>
      <c r="G206" s="3" t="s">
        <v>74</v>
      </c>
      <c r="H206" s="25">
        <f>[4]Data13!W28+[4]Data14!W28+[4]Data16!W28</f>
        <v>9613</v>
      </c>
      <c r="I206" s="25">
        <f>[4]Data13!X28+[4]Data14!X28+[4]Data16!X28</f>
        <v>12920</v>
      </c>
      <c r="J206" s="25">
        <f>[4]Data13!Y28+[4]Data14!Y28+[4]Data16!Y28</f>
        <v>14079</v>
      </c>
      <c r="K206" s="25">
        <f>[4]Data13!Z28+[4]Data14!Z28+[4]Data16!Z28</f>
        <v>14477</v>
      </c>
      <c r="L206" s="25">
        <f>[4]Data13!AA28+[4]Data14!AA28+[4]Data16!AA28</f>
        <v>14753</v>
      </c>
      <c r="M206" s="25">
        <f>[4]Data13!AB28+[4]Data14!AB28+[4]Data16!AB28</f>
        <v>15106</v>
      </c>
      <c r="N206" s="25">
        <f>[4]Data13!AC28+[4]Data14!AC28+[4]Data16!AC28</f>
        <v>15458.055</v>
      </c>
      <c r="O206" s="25">
        <f>[4]Data13!AD28+[4]Data14!AD28+[4]Data16!AD28</f>
        <v>15862.214</v>
      </c>
      <c r="P206" s="25">
        <f>[4]Data13!AE28+[4]Data14!AE28+[4]Data16!AE28</f>
        <v>16386.749</v>
      </c>
      <c r="Q206" s="35">
        <f t="shared" si="63"/>
        <v>3307</v>
      </c>
      <c r="R206" s="35">
        <f t="shared" si="64"/>
        <v>1159</v>
      </c>
      <c r="S206" s="35">
        <f t="shared" si="65"/>
        <v>398</v>
      </c>
      <c r="T206" s="35">
        <f t="shared" si="66"/>
        <v>276</v>
      </c>
      <c r="U206" s="35">
        <f t="shared" si="67"/>
        <v>353</v>
      </c>
      <c r="V206" s="35">
        <f t="shared" si="68"/>
        <v>352.05500000000029</v>
      </c>
      <c r="W206" s="35">
        <f t="shared" si="69"/>
        <v>404.15899999999965</v>
      </c>
      <c r="X206" s="35">
        <f t="shared" si="69"/>
        <v>524.53499999999985</v>
      </c>
    </row>
    <row r="207" spans="1:24" ht="15" x14ac:dyDescent="0.25">
      <c r="A207" s="3" t="s">
        <v>11</v>
      </c>
      <c r="B207" s="3" t="s">
        <v>41</v>
      </c>
      <c r="C207" s="3" t="s">
        <v>42</v>
      </c>
      <c r="D207" s="3" t="s">
        <v>72</v>
      </c>
      <c r="E207" s="3"/>
      <c r="F207" s="3"/>
      <c r="G207" s="3" t="s">
        <v>74</v>
      </c>
      <c r="H207" s="25">
        <f>[4]Data11!W28</f>
        <v>0</v>
      </c>
      <c r="I207" s="25">
        <f>[4]Data11!X28</f>
        <v>0</v>
      </c>
      <c r="J207" s="25">
        <f>[4]Data11!Y28</f>
        <v>0</v>
      </c>
      <c r="K207" s="25">
        <f>[4]Data11!Z28</f>
        <v>0</v>
      </c>
      <c r="L207" s="25">
        <f>[4]Data11!AA28</f>
        <v>0</v>
      </c>
      <c r="M207" s="25">
        <f>[4]Data11!AB28</f>
        <v>0</v>
      </c>
      <c r="N207" s="25">
        <f>[4]Data11!AC28</f>
        <v>0</v>
      </c>
      <c r="O207" s="25">
        <f>[4]Data11!AD28</f>
        <v>0</v>
      </c>
      <c r="P207" s="25">
        <f>[4]Data11!AE28</f>
        <v>0</v>
      </c>
      <c r="Q207" s="35">
        <f t="shared" si="63"/>
        <v>0</v>
      </c>
      <c r="R207" s="35">
        <f t="shared" si="64"/>
        <v>0</v>
      </c>
      <c r="S207" s="35">
        <f t="shared" si="65"/>
        <v>0</v>
      </c>
      <c r="T207" s="35">
        <f t="shared" si="66"/>
        <v>0</v>
      </c>
      <c r="U207" s="35">
        <f t="shared" si="67"/>
        <v>0</v>
      </c>
      <c r="V207" s="35">
        <f t="shared" si="68"/>
        <v>0</v>
      </c>
      <c r="W207" s="35">
        <f t="shared" si="69"/>
        <v>0</v>
      </c>
      <c r="X207" s="35">
        <f t="shared" si="69"/>
        <v>0</v>
      </c>
    </row>
    <row r="208" spans="1:24" ht="15" x14ac:dyDescent="0.25">
      <c r="A208" s="3" t="s">
        <v>11</v>
      </c>
      <c r="B208" s="3" t="s">
        <v>43</v>
      </c>
      <c r="C208" s="3" t="s">
        <v>44</v>
      </c>
      <c r="D208" s="3" t="s">
        <v>72</v>
      </c>
      <c r="E208" s="3"/>
      <c r="F208" s="3"/>
      <c r="G208" s="3" t="s">
        <v>74</v>
      </c>
      <c r="H208" s="25">
        <f>[4]Data17!W28</f>
        <v>0</v>
      </c>
      <c r="I208" s="25">
        <f>[4]Data17!X28</f>
        <v>0</v>
      </c>
      <c r="J208" s="25">
        <f>[4]Data17!Y28</f>
        <v>0</v>
      </c>
      <c r="K208" s="25">
        <f>[4]Data17!Z28</f>
        <v>0</v>
      </c>
      <c r="L208" s="25">
        <f>[4]Data17!AA28</f>
        <v>0</v>
      </c>
      <c r="M208" s="25">
        <f>[4]Data17!AB28</f>
        <v>0</v>
      </c>
      <c r="N208" s="25">
        <f>[4]Data17!AC28</f>
        <v>0</v>
      </c>
      <c r="O208" s="25">
        <f>[4]Data17!AD28</f>
        <v>0</v>
      </c>
      <c r="P208" s="25">
        <f>[4]Data17!AE28</f>
        <v>0</v>
      </c>
      <c r="Q208" s="35">
        <f t="shared" si="63"/>
        <v>0</v>
      </c>
      <c r="R208" s="35">
        <f t="shared" si="64"/>
        <v>0</v>
      </c>
      <c r="S208" s="35">
        <f t="shared" si="65"/>
        <v>0</v>
      </c>
      <c r="T208" s="35">
        <f t="shared" si="66"/>
        <v>0</v>
      </c>
      <c r="U208" s="35">
        <f t="shared" si="67"/>
        <v>0</v>
      </c>
      <c r="V208" s="35">
        <f t="shared" si="68"/>
        <v>0</v>
      </c>
      <c r="W208" s="35">
        <f t="shared" si="69"/>
        <v>0</v>
      </c>
      <c r="X208" s="35">
        <f t="shared" si="69"/>
        <v>0</v>
      </c>
    </row>
    <row r="209" spans="1:24" ht="15" x14ac:dyDescent="0.25">
      <c r="A209" s="3" t="s">
        <v>11</v>
      </c>
      <c r="B209" s="3" t="s">
        <v>45</v>
      </c>
      <c r="C209" s="3" t="s">
        <v>46</v>
      </c>
      <c r="D209" s="3" t="s">
        <v>72</v>
      </c>
      <c r="E209" s="3"/>
      <c r="F209" s="3"/>
      <c r="G209" s="3" t="s">
        <v>74</v>
      </c>
      <c r="H209" s="25">
        <f>[4]Data6!W28</f>
        <v>728</v>
      </c>
      <c r="I209" s="25">
        <f>[4]Data6!X28</f>
        <v>728</v>
      </c>
      <c r="J209" s="25">
        <f>[4]Data6!Y28</f>
        <v>729</v>
      </c>
      <c r="K209" s="25">
        <f>[4]Data6!Z28</f>
        <v>768</v>
      </c>
      <c r="L209" s="25">
        <f>[4]Data6!AA28</f>
        <v>768</v>
      </c>
      <c r="M209" s="25">
        <f>[4]Data6!AB28</f>
        <v>767</v>
      </c>
      <c r="N209" s="25">
        <f>[4]Data6!AC28</f>
        <v>767.19</v>
      </c>
      <c r="O209" s="25">
        <f>[4]Data6!AD28</f>
        <v>767.19</v>
      </c>
      <c r="P209" s="25">
        <f>[4]Data6!AE28</f>
        <v>767.19</v>
      </c>
      <c r="Q209" s="35">
        <f t="shared" si="63"/>
        <v>0</v>
      </c>
      <c r="R209" s="35">
        <f t="shared" si="64"/>
        <v>1</v>
      </c>
      <c r="S209" s="35">
        <f t="shared" si="65"/>
        <v>39</v>
      </c>
      <c r="T209" s="35">
        <f t="shared" si="66"/>
        <v>0</v>
      </c>
      <c r="U209" s="35">
        <f t="shared" si="67"/>
        <v>0</v>
      </c>
      <c r="V209" s="35">
        <f t="shared" si="68"/>
        <v>0.19000000000005457</v>
      </c>
      <c r="W209" s="35">
        <f t="shared" si="69"/>
        <v>0</v>
      </c>
      <c r="X209" s="35">
        <f t="shared" si="69"/>
        <v>0</v>
      </c>
    </row>
    <row r="210" spans="1:24" ht="15" x14ac:dyDescent="0.25">
      <c r="A210" s="3" t="s">
        <v>10</v>
      </c>
      <c r="B210" s="3" t="s">
        <v>29</v>
      </c>
      <c r="C210" s="3" t="s">
        <v>30</v>
      </c>
      <c r="D210" s="12" t="s">
        <v>134</v>
      </c>
      <c r="E210" s="23" t="s">
        <v>133</v>
      </c>
      <c r="F210" s="3"/>
      <c r="G210" s="1" t="s">
        <v>75</v>
      </c>
      <c r="H210" s="32">
        <f>'[7]ENTSO-E'!$I$1891+'[7]ENTSO-E'!$I$1893</f>
        <v>0</v>
      </c>
      <c r="I210" s="32">
        <f>'[7]ENTSO-E'!$I$1915+'[7]ENTSO-E'!$I$1917</f>
        <v>0</v>
      </c>
      <c r="J210" s="32">
        <f>'[7]ENTSO-E'!$I$1939+'[7]ENTSO-E'!$I$1941</f>
        <v>0</v>
      </c>
      <c r="K210" s="32">
        <f>'[7]ENTSO-E'!$I$1960+'[7]ENTSO-E'!$I$1962</f>
        <v>0</v>
      </c>
      <c r="L210" s="39">
        <f>[2]LT!B8+[2]LT!B11</f>
        <v>0</v>
      </c>
      <c r="M210" s="39">
        <f>[2]LT!C8+[2]LT!C11</f>
        <v>0</v>
      </c>
      <c r="N210" s="39">
        <f>[2]LT!D8+[2]LT!D11</f>
        <v>0</v>
      </c>
      <c r="O210" s="39">
        <f>[2]LT!E8+[2]LT!E11</f>
        <v>0</v>
      </c>
      <c r="P210" s="39">
        <f>[2]LT!F8+[2]LT!F11</f>
        <v>0</v>
      </c>
      <c r="Q210" s="35">
        <f t="shared" si="63"/>
        <v>0</v>
      </c>
      <c r="R210" s="35">
        <f t="shared" si="64"/>
        <v>0</v>
      </c>
      <c r="S210" s="35">
        <f t="shared" si="65"/>
        <v>0</v>
      </c>
      <c r="T210" s="35">
        <f t="shared" si="66"/>
        <v>0</v>
      </c>
      <c r="U210" s="35">
        <f t="shared" si="67"/>
        <v>0</v>
      </c>
      <c r="V210" s="35">
        <f t="shared" si="68"/>
        <v>0</v>
      </c>
      <c r="W210" s="35">
        <f t="shared" si="69"/>
        <v>0</v>
      </c>
      <c r="X210" s="35">
        <f t="shared" si="69"/>
        <v>0</v>
      </c>
    </row>
    <row r="211" spans="1:24" ht="15" x14ac:dyDescent="0.25">
      <c r="A211" s="3" t="s">
        <v>10</v>
      </c>
      <c r="B211" s="3" t="s">
        <v>31</v>
      </c>
      <c r="C211" s="3" t="s">
        <v>32</v>
      </c>
      <c r="D211" s="12" t="s">
        <v>134</v>
      </c>
      <c r="E211" s="23" t="s">
        <v>133</v>
      </c>
      <c r="F211" s="3"/>
      <c r="G211" s="1" t="s">
        <v>75</v>
      </c>
      <c r="H211" s="29">
        <f>I$211</f>
        <v>520</v>
      </c>
      <c r="I211" s="29">
        <f>J$211</f>
        <v>520</v>
      </c>
      <c r="J211" s="32">
        <f>'[7]ENTSO-E'!$I$1943</f>
        <v>520</v>
      </c>
      <c r="K211" s="32">
        <f>'[7]ENTSO-E'!$I$1964</f>
        <v>550</v>
      </c>
      <c r="L211" s="39">
        <f>[2]LT!B9+[2]LT!B10</f>
        <v>2651</v>
      </c>
      <c r="M211" s="39">
        <f>[2]LT!C9+[2]LT!C10</f>
        <v>1719</v>
      </c>
      <c r="N211" s="39">
        <f>[2]LT!D9+[2]LT!D10</f>
        <v>1656</v>
      </c>
      <c r="O211" s="39">
        <f>[2]LT!E9+[2]LT!E10</f>
        <v>1873</v>
      </c>
      <c r="P211" s="39">
        <f>[2]LT!F9+[2]LT!F10</f>
        <v>1710</v>
      </c>
      <c r="Q211" s="35">
        <f t="shared" si="63"/>
        <v>0</v>
      </c>
      <c r="R211" s="35">
        <f t="shared" si="64"/>
        <v>0</v>
      </c>
      <c r="S211" s="35">
        <f t="shared" si="65"/>
        <v>30</v>
      </c>
      <c r="T211" s="35">
        <f t="shared" si="66"/>
        <v>2101</v>
      </c>
      <c r="U211" s="35">
        <f t="shared" si="67"/>
        <v>0</v>
      </c>
      <c r="V211" s="35">
        <f t="shared" si="68"/>
        <v>0</v>
      </c>
      <c r="W211" s="35">
        <f t="shared" si="69"/>
        <v>217</v>
      </c>
      <c r="X211" s="35">
        <f t="shared" si="69"/>
        <v>0</v>
      </c>
    </row>
    <row r="212" spans="1:24" ht="15" x14ac:dyDescent="0.25">
      <c r="A212" s="3" t="s">
        <v>10</v>
      </c>
      <c r="B212" s="3" t="s">
        <v>33</v>
      </c>
      <c r="C212" s="3" t="s">
        <v>34</v>
      </c>
      <c r="D212" s="3" t="s">
        <v>71</v>
      </c>
      <c r="E212" s="3"/>
      <c r="F212" s="3"/>
      <c r="G212" s="3" t="s">
        <v>76</v>
      </c>
      <c r="H212" s="25">
        <f>[3]Data12!W29</f>
        <v>0</v>
      </c>
      <c r="I212" s="25">
        <f>[3]Data12!X29</f>
        <v>0</v>
      </c>
      <c r="J212" s="25">
        <f>[3]Data12!Y29</f>
        <v>0</v>
      </c>
      <c r="K212" s="25">
        <f>[3]Data12!Z29</f>
        <v>0</v>
      </c>
      <c r="L212" s="25">
        <f>[3]Data12!AA29</f>
        <v>0</v>
      </c>
      <c r="M212" s="25">
        <f>[3]Data12!AB29</f>
        <v>0</v>
      </c>
      <c r="N212" s="25">
        <f>[3]Data12!AC29</f>
        <v>0</v>
      </c>
      <c r="O212" s="25">
        <f>[3]Data12!AD29</f>
        <v>0</v>
      </c>
      <c r="P212" s="25">
        <f>[3]Data12!AE29</f>
        <v>0</v>
      </c>
      <c r="Q212" s="35">
        <f t="shared" si="63"/>
        <v>0</v>
      </c>
      <c r="R212" s="35">
        <f t="shared" si="64"/>
        <v>0</v>
      </c>
      <c r="S212" s="35">
        <f t="shared" si="65"/>
        <v>0</v>
      </c>
      <c r="T212" s="35">
        <f t="shared" si="66"/>
        <v>0</v>
      </c>
      <c r="U212" s="35">
        <f t="shared" si="67"/>
        <v>0</v>
      </c>
      <c r="V212" s="35">
        <f t="shared" si="68"/>
        <v>0</v>
      </c>
      <c r="W212" s="35">
        <f t="shared" si="69"/>
        <v>0</v>
      </c>
      <c r="X212" s="35">
        <f t="shared" si="69"/>
        <v>0</v>
      </c>
    </row>
    <row r="213" spans="1:24" ht="15" x14ac:dyDescent="0.25">
      <c r="A213" s="3" t="s">
        <v>10</v>
      </c>
      <c r="B213" s="3" t="s">
        <v>35</v>
      </c>
      <c r="C213" s="3" t="s">
        <v>36</v>
      </c>
      <c r="D213" s="3" t="s">
        <v>72</v>
      </c>
      <c r="E213" s="3"/>
      <c r="F213" s="3"/>
      <c r="G213" s="3" t="s">
        <v>74</v>
      </c>
      <c r="H213" s="25">
        <f>[4]Data!W29</f>
        <v>876</v>
      </c>
      <c r="I213" s="25">
        <f>[4]Data!X29</f>
        <v>876</v>
      </c>
      <c r="J213" s="25">
        <f>[4]Data!Y29</f>
        <v>876</v>
      </c>
      <c r="K213" s="25">
        <f>[4]Data!Z29</f>
        <v>877</v>
      </c>
      <c r="L213" s="25">
        <f>[4]Data!AA29</f>
        <v>877</v>
      </c>
      <c r="M213" s="25">
        <f>[4]Data!AB29</f>
        <v>877</v>
      </c>
      <c r="N213" s="25">
        <f>[4]Data!AC29</f>
        <v>877</v>
      </c>
      <c r="O213" s="25">
        <f>[4]Data!AD29</f>
        <v>877</v>
      </c>
      <c r="P213" s="25">
        <f>[4]Data!AE29</f>
        <v>877</v>
      </c>
      <c r="Q213" s="35">
        <f t="shared" si="63"/>
        <v>0</v>
      </c>
      <c r="R213" s="35">
        <f t="shared" si="64"/>
        <v>0</v>
      </c>
      <c r="S213" s="35">
        <f t="shared" si="65"/>
        <v>1</v>
      </c>
      <c r="T213" s="35">
        <f t="shared" si="66"/>
        <v>0</v>
      </c>
      <c r="U213" s="35">
        <f t="shared" si="67"/>
        <v>0</v>
      </c>
      <c r="V213" s="35">
        <f t="shared" si="68"/>
        <v>0</v>
      </c>
      <c r="W213" s="35">
        <f t="shared" si="69"/>
        <v>0</v>
      </c>
      <c r="X213" s="35">
        <f t="shared" si="69"/>
        <v>0</v>
      </c>
    </row>
    <row r="214" spans="1:24" ht="15" x14ac:dyDescent="0.25">
      <c r="A214" s="3" t="s">
        <v>10</v>
      </c>
      <c r="B214" s="3" t="s">
        <v>79</v>
      </c>
      <c r="C214" s="3" t="s">
        <v>83</v>
      </c>
      <c r="D214" s="3" t="s">
        <v>72</v>
      </c>
      <c r="E214" s="3"/>
      <c r="F214" s="3"/>
      <c r="G214" s="3" t="s">
        <v>74</v>
      </c>
      <c r="H214" s="25">
        <f>[4]Data8!W29</f>
        <v>202</v>
      </c>
      <c r="I214" s="25">
        <f>[4]Data8!X29</f>
        <v>275</v>
      </c>
      <c r="J214" s="25">
        <f>[4]Data8!Y29</f>
        <v>279</v>
      </c>
      <c r="K214" s="25">
        <f>[4]Data8!Z29</f>
        <v>288</v>
      </c>
      <c r="L214" s="25">
        <f>[4]Data8!AA29</f>
        <v>436</v>
      </c>
      <c r="M214" s="25">
        <f>[4]Data8!AB29</f>
        <v>509</v>
      </c>
      <c r="N214" s="25">
        <f>[4]Data8!AC29</f>
        <v>518</v>
      </c>
      <c r="O214" s="25">
        <f>[4]Data8!AD29</f>
        <v>533</v>
      </c>
      <c r="P214" s="25">
        <f>[4]Data8!AE29</f>
        <v>534</v>
      </c>
      <c r="Q214" s="35">
        <f t="shared" si="63"/>
        <v>73</v>
      </c>
      <c r="R214" s="35">
        <f t="shared" si="64"/>
        <v>4</v>
      </c>
      <c r="S214" s="35">
        <f t="shared" si="65"/>
        <v>9</v>
      </c>
      <c r="T214" s="35">
        <f t="shared" si="66"/>
        <v>148</v>
      </c>
      <c r="U214" s="35">
        <f t="shared" si="67"/>
        <v>73</v>
      </c>
      <c r="V214" s="35">
        <f t="shared" si="68"/>
        <v>9</v>
      </c>
      <c r="W214" s="35">
        <f t="shared" si="69"/>
        <v>15</v>
      </c>
      <c r="X214" s="35">
        <f t="shared" si="69"/>
        <v>1</v>
      </c>
    </row>
    <row r="215" spans="1:24" s="7" customFormat="1" ht="15" x14ac:dyDescent="0.25">
      <c r="A215" s="3" t="s">
        <v>10</v>
      </c>
      <c r="B215" s="3" t="s">
        <v>78</v>
      </c>
      <c r="C215" s="3" t="s">
        <v>84</v>
      </c>
      <c r="D215" s="3" t="s">
        <v>72</v>
      </c>
      <c r="E215" s="3"/>
      <c r="F215" s="3"/>
      <c r="G215" s="3" t="s">
        <v>74</v>
      </c>
      <c r="H215" s="25">
        <f>[4]Data9!W29</f>
        <v>0</v>
      </c>
      <c r="I215" s="25">
        <f>[4]Data9!X29</f>
        <v>0</v>
      </c>
      <c r="J215" s="25">
        <f>[4]Data9!Y29</f>
        <v>0</v>
      </c>
      <c r="K215" s="25">
        <f>[4]Data9!Z29</f>
        <v>0</v>
      </c>
      <c r="L215" s="25">
        <f>[4]Data9!AA29</f>
        <v>0</v>
      </c>
      <c r="M215" s="25">
        <f>[4]Data9!AB29</f>
        <v>0</v>
      </c>
      <c r="N215" s="25">
        <f>[4]Data9!AC29</f>
        <v>0</v>
      </c>
      <c r="O215" s="25">
        <f>[4]Data9!AD29</f>
        <v>0</v>
      </c>
      <c r="P215" s="25">
        <f>[4]Data9!AE29</f>
        <v>0</v>
      </c>
      <c r="Q215" s="35">
        <f t="shared" si="63"/>
        <v>0</v>
      </c>
      <c r="R215" s="35">
        <f t="shared" si="64"/>
        <v>0</v>
      </c>
      <c r="S215" s="35">
        <f t="shared" si="65"/>
        <v>0</v>
      </c>
      <c r="T215" s="35">
        <f t="shared" si="66"/>
        <v>0</v>
      </c>
      <c r="U215" s="35">
        <f t="shared" si="67"/>
        <v>0</v>
      </c>
      <c r="V215" s="35">
        <f t="shared" si="68"/>
        <v>0</v>
      </c>
      <c r="W215" s="35">
        <f t="shared" si="69"/>
        <v>0</v>
      </c>
      <c r="X215" s="35">
        <f t="shared" si="69"/>
        <v>0</v>
      </c>
    </row>
    <row r="216" spans="1:24" ht="15" x14ac:dyDescent="0.25">
      <c r="A216" s="3" t="s">
        <v>10</v>
      </c>
      <c r="B216" s="1" t="s">
        <v>37</v>
      </c>
      <c r="C216" s="1" t="s">
        <v>38</v>
      </c>
      <c r="D216" s="12" t="s">
        <v>134</v>
      </c>
      <c r="E216" s="23" t="s">
        <v>133</v>
      </c>
      <c r="F216" s="3"/>
      <c r="G216" s="1" t="s">
        <v>75</v>
      </c>
      <c r="H216" s="32">
        <f>'[7]ENTSO-E'!$I$1898</f>
        <v>150</v>
      </c>
      <c r="I216" s="32">
        <f>'[7]ENTSO-E'!$I$1922</f>
        <v>150</v>
      </c>
      <c r="J216" s="32">
        <f>'[7]ENTSO-E'!$I$1946</f>
        <v>190</v>
      </c>
      <c r="K216" s="32">
        <f>'[7]ENTSO-E'!$I$1967</f>
        <v>0</v>
      </c>
      <c r="L216" s="39">
        <f>[2]LT!B12+[2]LT!B13+[2]LT!B14</f>
        <v>160</v>
      </c>
      <c r="M216" s="39">
        <f>[2]LT!C12+[2]LT!C13+[2]LT!C14</f>
        <v>160</v>
      </c>
      <c r="N216" s="39">
        <f>[2]LT!D12+[2]LT!D13+[2]LT!D14</f>
        <v>160</v>
      </c>
      <c r="O216" s="39">
        <f>[2]LT!E12+[2]LT!E13+[2]LT!E14</f>
        <v>0</v>
      </c>
      <c r="P216" s="39">
        <f>[2]LT!F12+[2]LT!F13+[2]LT!F14</f>
        <v>0</v>
      </c>
      <c r="Q216" s="35">
        <f t="shared" si="63"/>
        <v>0</v>
      </c>
      <c r="R216" s="35">
        <f t="shared" si="64"/>
        <v>40</v>
      </c>
      <c r="S216" s="35">
        <f t="shared" si="65"/>
        <v>0</v>
      </c>
      <c r="T216" s="35">
        <f t="shared" si="66"/>
        <v>160</v>
      </c>
      <c r="U216" s="35">
        <f t="shared" si="67"/>
        <v>0</v>
      </c>
      <c r="V216" s="35">
        <f t="shared" si="68"/>
        <v>0</v>
      </c>
      <c r="W216" s="35">
        <f t="shared" si="69"/>
        <v>0</v>
      </c>
      <c r="X216" s="35">
        <f t="shared" si="69"/>
        <v>0</v>
      </c>
    </row>
    <row r="217" spans="1:24" ht="15" x14ac:dyDescent="0.25">
      <c r="A217" s="3" t="s">
        <v>10</v>
      </c>
      <c r="B217" s="3" t="s">
        <v>39</v>
      </c>
      <c r="C217" s="3" t="s">
        <v>40</v>
      </c>
      <c r="D217" s="3" t="s">
        <v>72</v>
      </c>
      <c r="E217" s="3"/>
      <c r="F217" s="3"/>
      <c r="G217" s="3" t="s">
        <v>74</v>
      </c>
      <c r="H217" s="25">
        <f>[4]Data18!W29+[4]Data19!W29+[4]Data20!W29+[4]Data21!W29+[4]Data22!W29+[4]Data23!W29</f>
        <v>33</v>
      </c>
      <c r="I217" s="25">
        <f>[4]Data13!X29+[4]Data14!X29+[4]Data15!X29+[4]Data16!X29+[4]Data17!X29+[4]Data18!X29</f>
        <v>38</v>
      </c>
      <c r="J217" s="25">
        <f>[4]Data13!Y29+[4]Data14!Y29+[4]Data15!Y29+[4]Data16!Y29+[4]Data17!Y29+[4]Data18!Y29</f>
        <v>43</v>
      </c>
      <c r="K217" s="25">
        <f>[4]Data13!Z29+[4]Data14!Z29+[4]Data15!Z29+[4]Data16!Z29+[4]Data17!Z29+[4]Data18!Z29</f>
        <v>46</v>
      </c>
      <c r="L217" s="25">
        <f>[4]Data13!AA29+[4]Data14!AA29+[4]Data15!AA29+[4]Data16!AA29+[4]Data17!AA29+[4]Data18!AA29</f>
        <v>45</v>
      </c>
      <c r="M217" s="25">
        <f>[4]Data13!AB29+[4]Data14!AB29+[4]Data15!AB29+[4]Data16!AB29+[4]Data17!AB29+[4]Data18!AB29</f>
        <v>39</v>
      </c>
      <c r="N217" s="25">
        <f>[4]Data13!AC29+[4]Data14!AC29+[4]Data15!AC29+[4]Data16!AC29+[4]Data17!AC29+[4]Data18!AC29</f>
        <v>118.75099999999999</v>
      </c>
      <c r="O217" s="25">
        <f>[4]Data13!AD29+[4]Data14!AD29+[4]Data15!AD29+[4]Data16!AD29+[4]Data17!AD29+[4]Data18!AD29</f>
        <v>144</v>
      </c>
      <c r="P217" s="25">
        <f>[4]Data13!AE29+[4]Data14!AE29+[4]Data15!AE29+[4]Data16!AE29+[4]Data17!AE29+[4]Data18!AE29</f>
        <v>166</v>
      </c>
      <c r="Q217" s="35">
        <f t="shared" si="63"/>
        <v>5</v>
      </c>
      <c r="R217" s="35">
        <f t="shared" si="64"/>
        <v>5</v>
      </c>
      <c r="S217" s="35">
        <f t="shared" si="65"/>
        <v>3</v>
      </c>
      <c r="T217" s="35">
        <f t="shared" si="66"/>
        <v>0</v>
      </c>
      <c r="U217" s="35">
        <f t="shared" si="67"/>
        <v>0</v>
      </c>
      <c r="V217" s="35">
        <f t="shared" si="68"/>
        <v>79.750999999999991</v>
      </c>
      <c r="W217" s="35">
        <f t="shared" si="69"/>
        <v>25.249000000000009</v>
      </c>
      <c r="X217" s="35">
        <f t="shared" si="69"/>
        <v>22</v>
      </c>
    </row>
    <row r="218" spans="1:24" ht="15" x14ac:dyDescent="0.25">
      <c r="A218" s="3" t="s">
        <v>10</v>
      </c>
      <c r="B218" s="3" t="s">
        <v>80</v>
      </c>
      <c r="C218" s="3" t="s">
        <v>85</v>
      </c>
      <c r="D218" s="3" t="s">
        <v>72</v>
      </c>
      <c r="E218" s="3"/>
      <c r="F218" s="3"/>
      <c r="G218" s="3" t="s">
        <v>74</v>
      </c>
      <c r="H218" s="29">
        <f>[4]Data12!W29*$N$218/($N$218+$N$219)</f>
        <v>0</v>
      </c>
      <c r="I218" s="29">
        <f>[4]Data12!X29*$N$218/($N$218+$N$219)</f>
        <v>0.85507993111957803</v>
      </c>
      <c r="J218" s="29">
        <f>[4]Data12!Y29*$N$218/($N$218+$N$219)</f>
        <v>8.3064907594473301</v>
      </c>
      <c r="K218" s="29">
        <f>[4]Data12!Z29*$N$218/($N$218+$N$219)</f>
        <v>8.428645035321555</v>
      </c>
      <c r="L218" s="29">
        <f>[4]Data12!AA29*$N$218/($N$218+$N$219)</f>
        <v>8.428645035321555</v>
      </c>
      <c r="M218" s="29">
        <f>[4]Data12!AB29*$N$218/($N$218+$N$219)</f>
        <v>8.5507993111957799</v>
      </c>
      <c r="N218" s="25">
        <f>[4]Data15!AC29</f>
        <v>9.0090000000000003</v>
      </c>
      <c r="O218" s="25">
        <f>[4]Data15!AD29</f>
        <v>8</v>
      </c>
      <c r="P218" s="25">
        <f>[4]Data15!AE29</f>
        <v>8</v>
      </c>
      <c r="Q218" s="35">
        <f t="shared" si="63"/>
        <v>0.85507993111957803</v>
      </c>
      <c r="R218" s="35">
        <f t="shared" si="64"/>
        <v>7.4514108283277523</v>
      </c>
      <c r="S218" s="35">
        <f t="shared" si="65"/>
        <v>0.12215427587422489</v>
      </c>
      <c r="T218" s="35">
        <f t="shared" si="66"/>
        <v>0</v>
      </c>
      <c r="U218" s="35">
        <f t="shared" si="67"/>
        <v>0.12215427587422489</v>
      </c>
      <c r="V218" s="35">
        <f t="shared" si="68"/>
        <v>0.45820068880422049</v>
      </c>
      <c r="W218" s="35">
        <f t="shared" si="69"/>
        <v>0</v>
      </c>
      <c r="X218" s="35">
        <f t="shared" si="69"/>
        <v>0</v>
      </c>
    </row>
    <row r="219" spans="1:24" s="7" customFormat="1" ht="15" x14ac:dyDescent="0.25">
      <c r="A219" s="3" t="s">
        <v>10</v>
      </c>
      <c r="B219" s="3" t="s">
        <v>81</v>
      </c>
      <c r="C219" s="3" t="s">
        <v>86</v>
      </c>
      <c r="D219" s="3" t="s">
        <v>72</v>
      </c>
      <c r="E219" s="3"/>
      <c r="F219" s="3"/>
      <c r="G219" s="3" t="s">
        <v>74</v>
      </c>
      <c r="H219" s="29">
        <f>[4]Data12!W29*$N$219/($N$218+$N$219)</f>
        <v>0</v>
      </c>
      <c r="I219" s="29">
        <f>[4]Data12!X29*$N$219/($N$218+$N$219)</f>
        <v>6.1449200688804222</v>
      </c>
      <c r="J219" s="29">
        <f>[4]Data12!Y29*$N$219/($N$218+$N$219)</f>
        <v>59.693509240552672</v>
      </c>
      <c r="K219" s="29">
        <f>[4]Data12!Z29*$N$219/($N$218+$N$219)</f>
        <v>60.571354964678449</v>
      </c>
      <c r="L219" s="29">
        <f>[4]Data12!AA29*$N$219/($N$218+$N$219)</f>
        <v>60.571354964678449</v>
      </c>
      <c r="M219" s="29">
        <f>[4]Data12!AB29*$N$219/($N$218+$N$219)</f>
        <v>61.449200688804225</v>
      </c>
      <c r="N219" s="25">
        <f>[4]Data13!AC29+[4]Data14!AC29+[4]Data16!AC29</f>
        <v>64.742000000000004</v>
      </c>
      <c r="O219" s="25">
        <f>[4]Data13!AD29+[4]Data14!AD29+[4]Data16!AD29</f>
        <v>74</v>
      </c>
      <c r="P219" s="25">
        <f>[4]Data13!AE29+[4]Data14!AE29+[4]Data16!AE29</f>
        <v>95</v>
      </c>
      <c r="Q219" s="35">
        <f t="shared" si="63"/>
        <v>6.1449200688804222</v>
      </c>
      <c r="R219" s="35">
        <f t="shared" si="64"/>
        <v>53.548589171672248</v>
      </c>
      <c r="S219" s="35">
        <f t="shared" si="65"/>
        <v>0.87784572412577688</v>
      </c>
      <c r="T219" s="35">
        <f t="shared" si="66"/>
        <v>0</v>
      </c>
      <c r="U219" s="35">
        <f t="shared" si="67"/>
        <v>0.87784572412577688</v>
      </c>
      <c r="V219" s="35">
        <f t="shared" si="68"/>
        <v>3.292799311195779</v>
      </c>
      <c r="W219" s="35">
        <f t="shared" si="69"/>
        <v>9.2579999999999956</v>
      </c>
      <c r="X219" s="35">
        <f t="shared" si="69"/>
        <v>21</v>
      </c>
    </row>
    <row r="220" spans="1:24" ht="15" x14ac:dyDescent="0.25">
      <c r="A220" s="3" t="s">
        <v>10</v>
      </c>
      <c r="B220" s="3" t="s">
        <v>41</v>
      </c>
      <c r="C220" s="3" t="s">
        <v>42</v>
      </c>
      <c r="D220" s="3" t="s">
        <v>72</v>
      </c>
      <c r="E220" s="3"/>
      <c r="F220" s="3"/>
      <c r="G220" s="3" t="s">
        <v>74</v>
      </c>
      <c r="H220" s="25">
        <f>[4]Data11!W29</f>
        <v>0</v>
      </c>
      <c r="I220" s="25">
        <f>[4]Data11!X29</f>
        <v>0</v>
      </c>
      <c r="J220" s="25">
        <f>[4]Data11!Y29</f>
        <v>0</v>
      </c>
      <c r="K220" s="25">
        <f>[4]Data11!Z29</f>
        <v>0</v>
      </c>
      <c r="L220" s="25">
        <f>[4]Data11!AA29</f>
        <v>0</v>
      </c>
      <c r="M220" s="25">
        <f>[4]Data11!AB29</f>
        <v>0</v>
      </c>
      <c r="N220" s="25">
        <f>[4]Data11!AC29</f>
        <v>0</v>
      </c>
      <c r="O220" s="25">
        <f>[4]Data11!AD29</f>
        <v>0</v>
      </c>
      <c r="P220" s="25">
        <f>[4]Data11!AE29</f>
        <v>0</v>
      </c>
      <c r="Q220" s="35">
        <f t="shared" si="63"/>
        <v>0</v>
      </c>
      <c r="R220" s="35">
        <f t="shared" si="64"/>
        <v>0</v>
      </c>
      <c r="S220" s="35">
        <f t="shared" si="65"/>
        <v>0</v>
      </c>
      <c r="T220" s="35">
        <f t="shared" si="66"/>
        <v>0</v>
      </c>
      <c r="U220" s="35">
        <f t="shared" si="67"/>
        <v>0</v>
      </c>
      <c r="V220" s="35">
        <f t="shared" si="68"/>
        <v>0</v>
      </c>
      <c r="W220" s="35">
        <f t="shared" si="69"/>
        <v>0</v>
      </c>
      <c r="X220" s="35">
        <f t="shared" si="69"/>
        <v>0</v>
      </c>
    </row>
    <row r="221" spans="1:24" ht="15" x14ac:dyDescent="0.25">
      <c r="A221" s="3" t="s">
        <v>10</v>
      </c>
      <c r="B221" s="3" t="s">
        <v>43</v>
      </c>
      <c r="C221" s="3" t="s">
        <v>44</v>
      </c>
      <c r="D221" s="3" t="s">
        <v>72</v>
      </c>
      <c r="E221" s="3"/>
      <c r="F221" s="3"/>
      <c r="G221" s="3" t="s">
        <v>74</v>
      </c>
      <c r="H221" s="25">
        <f>[4]Data17!W29</f>
        <v>0</v>
      </c>
      <c r="I221" s="25">
        <f>[4]Data17!X29</f>
        <v>0</v>
      </c>
      <c r="J221" s="25">
        <f>[4]Data17!Y29</f>
        <v>0</v>
      </c>
      <c r="K221" s="25">
        <f>[4]Data17!Z29</f>
        <v>0</v>
      </c>
      <c r="L221" s="25">
        <f>[4]Data17!AA29</f>
        <v>0</v>
      </c>
      <c r="M221" s="25">
        <f>[4]Data17!AB29</f>
        <v>0</v>
      </c>
      <c r="N221" s="25">
        <f>[4]Data17!AC29</f>
        <v>0</v>
      </c>
      <c r="O221" s="25">
        <f>[4]Data17!AD29</f>
        <v>0</v>
      </c>
      <c r="P221" s="25">
        <f>[4]Data17!AE29</f>
        <v>0</v>
      </c>
      <c r="Q221" s="35">
        <f t="shared" si="63"/>
        <v>0</v>
      </c>
      <c r="R221" s="35">
        <f t="shared" si="64"/>
        <v>0</v>
      </c>
      <c r="S221" s="35">
        <f t="shared" si="65"/>
        <v>0</v>
      </c>
      <c r="T221" s="35">
        <f t="shared" si="66"/>
        <v>0</v>
      </c>
      <c r="U221" s="35">
        <f t="shared" si="67"/>
        <v>0</v>
      </c>
      <c r="V221" s="35">
        <f t="shared" si="68"/>
        <v>0</v>
      </c>
      <c r="W221" s="35">
        <f t="shared" si="69"/>
        <v>0</v>
      </c>
      <c r="X221" s="35">
        <f t="shared" si="69"/>
        <v>0</v>
      </c>
    </row>
    <row r="222" spans="1:24" ht="15" x14ac:dyDescent="0.25">
      <c r="A222" s="3" t="s">
        <v>10</v>
      </c>
      <c r="B222" s="3" t="s">
        <v>45</v>
      </c>
      <c r="C222" s="3" t="s">
        <v>46</v>
      </c>
      <c r="D222" s="3" t="s">
        <v>72</v>
      </c>
      <c r="E222" s="3"/>
      <c r="F222" s="3"/>
      <c r="G222" s="3" t="s">
        <v>74</v>
      </c>
      <c r="H222" s="25">
        <f>[4]Data6!W29</f>
        <v>0</v>
      </c>
      <c r="I222" s="25">
        <f>[4]Data6!X29</f>
        <v>0</v>
      </c>
      <c r="J222" s="25">
        <f>[4]Data6!Y29</f>
        <v>0</v>
      </c>
      <c r="K222" s="25">
        <f>[4]Data6!Z29</f>
        <v>0</v>
      </c>
      <c r="L222" s="25">
        <f>[4]Data6!AA29</f>
        <v>0</v>
      </c>
      <c r="M222" s="25">
        <f>[4]Data6!AB29</f>
        <v>0</v>
      </c>
      <c r="N222" s="25">
        <f>[4]Data6!AC29</f>
        <v>0</v>
      </c>
      <c r="O222" s="25">
        <f>[4]Data6!AD29</f>
        <v>0</v>
      </c>
      <c r="P222" s="25">
        <f>[4]Data6!AE29</f>
        <v>0</v>
      </c>
      <c r="Q222" s="35">
        <f t="shared" si="63"/>
        <v>0</v>
      </c>
      <c r="R222" s="35">
        <f t="shared" si="64"/>
        <v>0</v>
      </c>
      <c r="S222" s="35">
        <f t="shared" si="65"/>
        <v>0</v>
      </c>
      <c r="T222" s="35">
        <f t="shared" si="66"/>
        <v>0</v>
      </c>
      <c r="U222" s="35">
        <f t="shared" si="67"/>
        <v>0</v>
      </c>
      <c r="V222" s="35">
        <f t="shared" si="68"/>
        <v>0</v>
      </c>
      <c r="W222" s="35">
        <f t="shared" si="69"/>
        <v>0</v>
      </c>
      <c r="X222" s="35">
        <f t="shared" si="69"/>
        <v>0</v>
      </c>
    </row>
    <row r="223" spans="1:24" ht="15" x14ac:dyDescent="0.25">
      <c r="A223" s="3" t="s">
        <v>9</v>
      </c>
      <c r="B223" s="3" t="s">
        <v>29</v>
      </c>
      <c r="C223" s="3" t="s">
        <v>30</v>
      </c>
      <c r="D223" s="12" t="s">
        <v>134</v>
      </c>
      <c r="E223" s="9" t="s">
        <v>132</v>
      </c>
      <c r="F223" s="23" t="s">
        <v>133</v>
      </c>
      <c r="G223" s="1" t="s">
        <v>75</v>
      </c>
      <c r="H223" s="32">
        <f>'[7]ENTSO-E'!$I$2002+'[7]ENTSO-E'!$I$2004</f>
        <v>0</v>
      </c>
      <c r="I223" s="32">
        <f>'[7]ENTSO-E'!$I$2026+'[7]ENTSO-E'!$I$2028</f>
        <v>0</v>
      </c>
      <c r="J223" s="32">
        <f>'[7]ENTSO-E'!$I$2050+'[7]ENTSO-E'!$I$2052</f>
        <v>0</v>
      </c>
      <c r="K223" s="38">
        <f>'[7]ENTSO-E'!$I$6659+'[7]ENTSO-E'!$I$6879</f>
        <v>0</v>
      </c>
      <c r="L223" s="39">
        <f>[2]LU!B8+[2]LU!B11</f>
        <v>0</v>
      </c>
      <c r="M223" s="39">
        <f>[2]LU!C8+[2]LU!C11</f>
        <v>0</v>
      </c>
      <c r="N223" s="39">
        <f>[2]LU!D8+[2]LU!D11</f>
        <v>0</v>
      </c>
      <c r="O223" s="39">
        <f>[2]LU!E8+[2]LU!E11</f>
        <v>0</v>
      </c>
      <c r="P223" s="39">
        <f>[2]LU!F8+[2]LU!F11</f>
        <v>0</v>
      </c>
      <c r="Q223" s="35">
        <f t="shared" ref="Q223:Q281" si="70">MAX((I223-H223),0)</f>
        <v>0</v>
      </c>
      <c r="R223" s="35">
        <f t="shared" ref="R223:R281" si="71">MAX((J223-I223),0)</f>
        <v>0</v>
      </c>
      <c r="S223" s="35">
        <f t="shared" ref="S223:S281" si="72">MAX((K223-J223),0)</f>
        <v>0</v>
      </c>
      <c r="T223" s="35">
        <f t="shared" ref="T223:T281" si="73">MAX((L223-K223),0)</f>
        <v>0</v>
      </c>
      <c r="U223" s="35">
        <f t="shared" ref="U223:U281" si="74">MAX((M223-L223),0)</f>
        <v>0</v>
      </c>
      <c r="V223" s="35">
        <f t="shared" ref="V223:V281" si="75">MAX((N223-M223),0)</f>
        <v>0</v>
      </c>
      <c r="W223" s="35">
        <f t="shared" ref="W223:X281" si="76">MAX((O223-N223),0)</f>
        <v>0</v>
      </c>
      <c r="X223" s="35">
        <f t="shared" si="76"/>
        <v>0</v>
      </c>
    </row>
    <row r="224" spans="1:24" ht="15" x14ac:dyDescent="0.25">
      <c r="A224" s="3" t="s">
        <v>9</v>
      </c>
      <c r="B224" s="3" t="s">
        <v>31</v>
      </c>
      <c r="C224" s="3" t="s">
        <v>32</v>
      </c>
      <c r="D224" s="12" t="s">
        <v>134</v>
      </c>
      <c r="E224" s="9" t="s">
        <v>132</v>
      </c>
      <c r="F224" s="23" t="s">
        <v>133</v>
      </c>
      <c r="G224" s="1" t="s">
        <v>75</v>
      </c>
      <c r="H224" s="32">
        <f>'[7]ENTSO-E'!$I$2006</f>
        <v>500</v>
      </c>
      <c r="I224" s="32">
        <f>'[7]ENTSO-E'!$I$2030</f>
        <v>500</v>
      </c>
      <c r="J224" s="32">
        <f>'[7]ENTSO-E'!$I$2054</f>
        <v>500</v>
      </c>
      <c r="K224" s="38">
        <f>'[7]ENTSO-E'!$I$7209</f>
        <v>495</v>
      </c>
      <c r="L224" s="29">
        <f>K224</f>
        <v>495</v>
      </c>
      <c r="M224" s="39">
        <f>[2]LU!C9+[2]LU!C10</f>
        <v>73</v>
      </c>
      <c r="N224" s="39">
        <f>[2]LU!D9+[2]LU!D10</f>
        <v>81</v>
      </c>
      <c r="O224" s="39">
        <f>[2]LU!E9+[2]LU!E10</f>
        <v>81</v>
      </c>
      <c r="P224" s="39">
        <f>[2]LU!F9+[2]LU!F10</f>
        <v>81</v>
      </c>
      <c r="Q224" s="35">
        <f t="shared" si="70"/>
        <v>0</v>
      </c>
      <c r="R224" s="35">
        <f t="shared" si="71"/>
        <v>0</v>
      </c>
      <c r="S224" s="35">
        <f t="shared" si="72"/>
        <v>0</v>
      </c>
      <c r="T224" s="35">
        <f t="shared" si="73"/>
        <v>0</v>
      </c>
      <c r="U224" s="35">
        <f t="shared" si="74"/>
        <v>0</v>
      </c>
      <c r="V224" s="35">
        <f t="shared" si="75"/>
        <v>8</v>
      </c>
      <c r="W224" s="35">
        <f t="shared" si="76"/>
        <v>0</v>
      </c>
      <c r="X224" s="35">
        <f t="shared" si="76"/>
        <v>0</v>
      </c>
    </row>
    <row r="225" spans="1:24" ht="15" x14ac:dyDescent="0.25">
      <c r="A225" s="3" t="s">
        <v>9</v>
      </c>
      <c r="B225" s="3" t="s">
        <v>33</v>
      </c>
      <c r="C225" s="3" t="s">
        <v>34</v>
      </c>
      <c r="D225" s="3" t="s">
        <v>71</v>
      </c>
      <c r="E225" s="3"/>
      <c r="F225" s="3"/>
      <c r="G225" s="3" t="s">
        <v>76</v>
      </c>
      <c r="H225" s="25">
        <f>[3]Data12!W30</f>
        <v>0</v>
      </c>
      <c r="I225" s="25">
        <f>[3]Data12!X30</f>
        <v>0</v>
      </c>
      <c r="J225" s="25">
        <f>[3]Data12!Y30</f>
        <v>0</v>
      </c>
      <c r="K225" s="25">
        <f>[3]Data12!Z30</f>
        <v>0</v>
      </c>
      <c r="L225" s="25">
        <f>[3]Data12!AA30</f>
        <v>0</v>
      </c>
      <c r="M225" s="25">
        <f>[3]Data12!AB30</f>
        <v>0</v>
      </c>
      <c r="N225" s="25">
        <f>[3]Data12!AC30</f>
        <v>0</v>
      </c>
      <c r="O225" s="25">
        <f>[3]Data12!AD30</f>
        <v>0</v>
      </c>
      <c r="P225" s="25">
        <f>[3]Data12!AE30</f>
        <v>0</v>
      </c>
      <c r="Q225" s="35">
        <f t="shared" si="70"/>
        <v>0</v>
      </c>
      <c r="R225" s="35">
        <f t="shared" si="71"/>
        <v>0</v>
      </c>
      <c r="S225" s="35">
        <f t="shared" si="72"/>
        <v>0</v>
      </c>
      <c r="T225" s="35">
        <f t="shared" si="73"/>
        <v>0</v>
      </c>
      <c r="U225" s="35">
        <f t="shared" si="74"/>
        <v>0</v>
      </c>
      <c r="V225" s="35">
        <f t="shared" si="75"/>
        <v>0</v>
      </c>
      <c r="W225" s="35">
        <f t="shared" si="76"/>
        <v>0</v>
      </c>
      <c r="X225" s="35">
        <f t="shared" si="76"/>
        <v>0</v>
      </c>
    </row>
    <row r="226" spans="1:24" ht="15" x14ac:dyDescent="0.25">
      <c r="A226" s="3" t="s">
        <v>9</v>
      </c>
      <c r="B226" s="3" t="s">
        <v>35</v>
      </c>
      <c r="C226" s="3" t="s">
        <v>36</v>
      </c>
      <c r="D226" s="3" t="s">
        <v>72</v>
      </c>
      <c r="E226" s="3"/>
      <c r="F226" s="3"/>
      <c r="G226" s="3" t="s">
        <v>74</v>
      </c>
      <c r="H226" s="25">
        <f>[4]Data!W30</f>
        <v>1134.308</v>
      </c>
      <c r="I226" s="25">
        <f>[4]Data!X30</f>
        <v>1134.308</v>
      </c>
      <c r="J226" s="25">
        <f>[4]Data!Y30</f>
        <v>1134.308</v>
      </c>
      <c r="K226" s="25">
        <f>[4]Data!Z30</f>
        <v>1330.308</v>
      </c>
      <c r="L226" s="25">
        <f>[4]Data!AA30</f>
        <v>1330.2660000000001</v>
      </c>
      <c r="M226" s="25">
        <f>[4]Data!AB30</f>
        <v>1330.318</v>
      </c>
      <c r="N226" s="25">
        <f>[4]Data!AC30</f>
        <v>1330.5450000000001</v>
      </c>
      <c r="O226" s="25">
        <f>[4]Data!AD30</f>
        <v>1330.473</v>
      </c>
      <c r="P226" s="25">
        <f>[4]Data!AE30</f>
        <v>1330.473</v>
      </c>
      <c r="Q226" s="35">
        <f t="shared" si="70"/>
        <v>0</v>
      </c>
      <c r="R226" s="35">
        <f t="shared" si="71"/>
        <v>0</v>
      </c>
      <c r="S226" s="35">
        <f t="shared" si="72"/>
        <v>196</v>
      </c>
      <c r="T226" s="35">
        <f t="shared" si="73"/>
        <v>0</v>
      </c>
      <c r="U226" s="35">
        <f t="shared" si="74"/>
        <v>5.1999999999907232E-2</v>
      </c>
      <c r="V226" s="35">
        <f t="shared" si="75"/>
        <v>0.22700000000008913</v>
      </c>
      <c r="W226" s="35">
        <f t="shared" si="76"/>
        <v>0</v>
      </c>
      <c r="X226" s="35">
        <f t="shared" si="76"/>
        <v>0</v>
      </c>
    </row>
    <row r="227" spans="1:24" ht="15" x14ac:dyDescent="0.25">
      <c r="A227" s="3" t="s">
        <v>9</v>
      </c>
      <c r="B227" s="3" t="s">
        <v>79</v>
      </c>
      <c r="C227" s="3" t="s">
        <v>83</v>
      </c>
      <c r="D227" s="3" t="s">
        <v>72</v>
      </c>
      <c r="E227" s="3"/>
      <c r="F227" s="3"/>
      <c r="G227" s="3" t="s">
        <v>74</v>
      </c>
      <c r="H227" s="25">
        <f>[4]Data8!W30</f>
        <v>44.527000000000001</v>
      </c>
      <c r="I227" s="25">
        <f>[4]Data8!X30</f>
        <v>58.326999999999998</v>
      </c>
      <c r="J227" s="25">
        <f>[4]Data8!Y30</f>
        <v>58.326999999999998</v>
      </c>
      <c r="K227" s="25">
        <f>[4]Data8!Z30</f>
        <v>58.341999999999999</v>
      </c>
      <c r="L227" s="25">
        <f>[4]Data8!AA30</f>
        <v>63.793999999999997</v>
      </c>
      <c r="M227" s="25">
        <f>[4]Data8!AB30</f>
        <v>119.694</v>
      </c>
      <c r="N227" s="25">
        <f>[4]Data8!AC30</f>
        <v>119.694</v>
      </c>
      <c r="O227" s="25">
        <f>[4]Data8!AD30</f>
        <v>122.89400000000001</v>
      </c>
      <c r="P227" s="25">
        <f>[4]Data8!AE30</f>
        <v>135.79400000000001</v>
      </c>
      <c r="Q227" s="35">
        <f t="shared" si="70"/>
        <v>13.799999999999997</v>
      </c>
      <c r="R227" s="35">
        <f t="shared" si="71"/>
        <v>0</v>
      </c>
      <c r="S227" s="35">
        <f t="shared" si="72"/>
        <v>1.5000000000000568E-2</v>
      </c>
      <c r="T227" s="35">
        <f t="shared" si="73"/>
        <v>5.4519999999999982</v>
      </c>
      <c r="U227" s="35">
        <f t="shared" si="74"/>
        <v>55.900000000000006</v>
      </c>
      <c r="V227" s="35">
        <f t="shared" si="75"/>
        <v>0</v>
      </c>
      <c r="W227" s="35">
        <f t="shared" si="76"/>
        <v>3.2000000000000028</v>
      </c>
      <c r="X227" s="35">
        <f t="shared" si="76"/>
        <v>12.900000000000006</v>
      </c>
    </row>
    <row r="228" spans="1:24" s="7" customFormat="1" ht="15" x14ac:dyDescent="0.25">
      <c r="A228" s="3" t="s">
        <v>9</v>
      </c>
      <c r="B228" s="3" t="s">
        <v>78</v>
      </c>
      <c r="C228" s="3" t="s">
        <v>84</v>
      </c>
      <c r="D228" s="3" t="s">
        <v>72</v>
      </c>
      <c r="E228" s="3"/>
      <c r="F228" s="3"/>
      <c r="G228" s="3" t="s">
        <v>74</v>
      </c>
      <c r="H228" s="25">
        <f>[4]Data9!W30</f>
        <v>0</v>
      </c>
      <c r="I228" s="25">
        <f>[4]Data9!X30</f>
        <v>0</v>
      </c>
      <c r="J228" s="25">
        <f>[4]Data9!Y30</f>
        <v>0</v>
      </c>
      <c r="K228" s="25">
        <f>[4]Data9!Z30</f>
        <v>0</v>
      </c>
      <c r="L228" s="25">
        <f>[4]Data9!AA30</f>
        <v>0</v>
      </c>
      <c r="M228" s="25">
        <f>[4]Data9!AB30</f>
        <v>0</v>
      </c>
      <c r="N228" s="25">
        <f>[4]Data9!AC30</f>
        <v>0</v>
      </c>
      <c r="O228" s="25">
        <f>[4]Data9!AD30</f>
        <v>0</v>
      </c>
      <c r="P228" s="25">
        <f>[4]Data9!AE30</f>
        <v>0</v>
      </c>
      <c r="Q228" s="35">
        <f t="shared" si="70"/>
        <v>0</v>
      </c>
      <c r="R228" s="35">
        <f t="shared" si="71"/>
        <v>0</v>
      </c>
      <c r="S228" s="35">
        <f t="shared" si="72"/>
        <v>0</v>
      </c>
      <c r="T228" s="35">
        <f t="shared" si="73"/>
        <v>0</v>
      </c>
      <c r="U228" s="35">
        <f t="shared" si="74"/>
        <v>0</v>
      </c>
      <c r="V228" s="35">
        <f t="shared" si="75"/>
        <v>0</v>
      </c>
      <c r="W228" s="35">
        <f t="shared" si="76"/>
        <v>0</v>
      </c>
      <c r="X228" s="35">
        <f t="shared" si="76"/>
        <v>0</v>
      </c>
    </row>
    <row r="229" spans="1:24" ht="15" x14ac:dyDescent="0.25">
      <c r="A229" s="3" t="s">
        <v>9</v>
      </c>
      <c r="B229" s="1" t="s">
        <v>37</v>
      </c>
      <c r="C229" s="1" t="s">
        <v>38</v>
      </c>
      <c r="D229" s="12" t="s">
        <v>134</v>
      </c>
      <c r="E229" s="9" t="s">
        <v>132</v>
      </c>
      <c r="F229" s="23" t="s">
        <v>133</v>
      </c>
      <c r="G229" s="1" t="s">
        <v>75</v>
      </c>
      <c r="H229" s="32">
        <f>'[7]ENTSO-E'!$I$2009</f>
        <v>0</v>
      </c>
      <c r="I229" s="32">
        <f>'[7]ENTSO-E'!$I$2033</f>
        <v>0</v>
      </c>
      <c r="J229" s="32">
        <f>'[7]ENTSO-E'!$I$2057</f>
        <v>0</v>
      </c>
      <c r="K229" s="38">
        <f>'[7]ENTSO-E'!$I$7649</f>
        <v>0</v>
      </c>
      <c r="L229" s="39">
        <f>[2]LU!B12+[2]LU!B13+[2]LU!B14</f>
        <v>0</v>
      </c>
      <c r="M229" s="39">
        <f>[2]LU!C12+[2]LU!C13+[2]LU!C14</f>
        <v>0</v>
      </c>
      <c r="N229" s="39">
        <f>[2]LU!D12+[2]LU!D13+[2]LU!D14</f>
        <v>0</v>
      </c>
      <c r="O229" s="39">
        <f>[2]LU!E12+[2]LU!E13+[2]LU!E14</f>
        <v>0</v>
      </c>
      <c r="P229" s="39">
        <f>[2]LU!F12+[2]LU!F13+[2]LU!F14</f>
        <v>0</v>
      </c>
      <c r="Q229" s="35">
        <f t="shared" si="70"/>
        <v>0</v>
      </c>
      <c r="R229" s="35">
        <f t="shared" si="71"/>
        <v>0</v>
      </c>
      <c r="S229" s="35">
        <f t="shared" si="72"/>
        <v>0</v>
      </c>
      <c r="T229" s="35">
        <f t="shared" si="73"/>
        <v>0</v>
      </c>
      <c r="U229" s="35">
        <f t="shared" si="74"/>
        <v>0</v>
      </c>
      <c r="V229" s="35">
        <f t="shared" si="75"/>
        <v>0</v>
      </c>
      <c r="W229" s="35">
        <f t="shared" si="76"/>
        <v>0</v>
      </c>
      <c r="X229" s="35">
        <f t="shared" si="76"/>
        <v>0</v>
      </c>
    </row>
    <row r="230" spans="1:24" ht="15" x14ac:dyDescent="0.25">
      <c r="A230" s="3" t="s">
        <v>9</v>
      </c>
      <c r="B230" s="3" t="s">
        <v>39</v>
      </c>
      <c r="C230" s="3" t="s">
        <v>40</v>
      </c>
      <c r="D230" s="3" t="s">
        <v>72</v>
      </c>
      <c r="E230" s="3"/>
      <c r="F230" s="3"/>
      <c r="G230" s="3" t="s">
        <v>74</v>
      </c>
      <c r="H230" s="25">
        <f>[4]Data18!W30+[4]Data19!W30+[4]Data20!W30+[4]Data21!W30+[4]Data22!W30+[4]Data23!W30</f>
        <v>29.097000000000001</v>
      </c>
      <c r="I230" s="25">
        <f>[4]Data18!X30+[4]Data19!X30+[4]Data20!X30+[4]Data21!X30+[4]Data22!X30+[4]Data23!X30</f>
        <v>29.262999999999998</v>
      </c>
      <c r="J230" s="25">
        <f>[4]Data18!Y30+[4]Data19!Y30+[4]Data20!Y30+[4]Data21!Y30+[4]Data22!Y30+[4]Data23!Y30</f>
        <v>32.918999999999997</v>
      </c>
      <c r="K230" s="25">
        <f>[4]Data18!Z30+[4]Data19!Z30+[4]Data20!Z30+[4]Data21!Z30+[4]Data22!Z30+[4]Data23!Z30</f>
        <v>31.439</v>
      </c>
      <c r="L230" s="25">
        <f>[4]Data18!AA30+[4]Data19!AA30+[4]Data20!AA30+[4]Data21!AA30+[4]Data22!AA30+[4]Data23!AA30</f>
        <v>33.067999999999998</v>
      </c>
      <c r="M230" s="25">
        <f>[4]Data18!AB30+[4]Data19!AB30+[4]Data20!AB30+[4]Data21!AB30+[4]Data22!AB30+[4]Data23!AB30</f>
        <v>33.438000000000002</v>
      </c>
      <c r="N230" s="25">
        <f>[4]Data18!AC30+[4]Data19!AC30+[4]Data20!AC30+[4]Data21!AC30+[4]Data22!AC30+[4]Data23!AC30</f>
        <v>44.338000000000001</v>
      </c>
      <c r="O230" s="25">
        <f>[4]Data18!AD30+[4]Data19!AD30+[4]Data20!AD30+[4]Data21!AD30+[4]Data22!AD30+[4]Data23!AD30</f>
        <v>44.597999999999999</v>
      </c>
      <c r="P230" s="25">
        <f>[4]Data18!AE30+[4]Data19!AE30+[4]Data20!AE30+[4]Data21!AE30+[4]Data22!AE30+[4]Data23!AE30</f>
        <v>64.597999999999999</v>
      </c>
      <c r="Q230" s="35">
        <f t="shared" si="70"/>
        <v>0.16599999999999682</v>
      </c>
      <c r="R230" s="35">
        <f t="shared" si="71"/>
        <v>3.6559999999999988</v>
      </c>
      <c r="S230" s="35">
        <f t="shared" si="72"/>
        <v>0</v>
      </c>
      <c r="T230" s="35">
        <f t="shared" si="73"/>
        <v>1.6289999999999978</v>
      </c>
      <c r="U230" s="35">
        <f t="shared" si="74"/>
        <v>0.37000000000000455</v>
      </c>
      <c r="V230" s="35">
        <f t="shared" si="75"/>
        <v>10.899999999999999</v>
      </c>
      <c r="W230" s="35">
        <f t="shared" si="76"/>
        <v>0.25999999999999801</v>
      </c>
      <c r="X230" s="35">
        <f t="shared" si="76"/>
        <v>20</v>
      </c>
    </row>
    <row r="231" spans="1:24" ht="15" x14ac:dyDescent="0.25">
      <c r="A231" s="3" t="s">
        <v>9</v>
      </c>
      <c r="B231" s="3" t="s">
        <v>80</v>
      </c>
      <c r="C231" s="3" t="s">
        <v>85</v>
      </c>
      <c r="D231" s="3" t="s">
        <v>72</v>
      </c>
      <c r="E231" s="3"/>
      <c r="F231" s="3"/>
      <c r="G231" s="3" t="s">
        <v>74</v>
      </c>
      <c r="H231" s="30">
        <f>[4]Data15!W30</f>
        <v>0</v>
      </c>
      <c r="I231" s="30">
        <f>[4]Data15!X30</f>
        <v>0</v>
      </c>
      <c r="J231" s="30">
        <f>[4]Data15!Y30</f>
        <v>0</v>
      </c>
      <c r="K231" s="30">
        <f>[4]Data15!Z30</f>
        <v>0</v>
      </c>
      <c r="L231" s="30">
        <f>[4]Data15!AA30</f>
        <v>0</v>
      </c>
      <c r="M231" s="30">
        <f>[4]Data15!AB30</f>
        <v>0</v>
      </c>
      <c r="N231" s="30">
        <f>[4]Data15!AC30</f>
        <v>0</v>
      </c>
      <c r="O231" s="30">
        <f>[4]Data15!AD30</f>
        <v>0</v>
      </c>
      <c r="P231" s="30">
        <f>[4]Data15!AE30</f>
        <v>0</v>
      </c>
      <c r="Q231" s="35">
        <f t="shared" si="70"/>
        <v>0</v>
      </c>
      <c r="R231" s="35">
        <f t="shared" si="71"/>
        <v>0</v>
      </c>
      <c r="S231" s="35">
        <f t="shared" si="72"/>
        <v>0</v>
      </c>
      <c r="T231" s="35">
        <f t="shared" si="73"/>
        <v>0</v>
      </c>
      <c r="U231" s="35">
        <f t="shared" si="74"/>
        <v>0</v>
      </c>
      <c r="V231" s="35">
        <f t="shared" si="75"/>
        <v>0</v>
      </c>
      <c r="W231" s="35">
        <f t="shared" si="76"/>
        <v>0</v>
      </c>
      <c r="X231" s="35">
        <f t="shared" si="76"/>
        <v>0</v>
      </c>
    </row>
    <row r="232" spans="1:24" s="7" customFormat="1" ht="15" x14ac:dyDescent="0.25">
      <c r="A232" s="3" t="s">
        <v>9</v>
      </c>
      <c r="B232" s="3" t="s">
        <v>81</v>
      </c>
      <c r="C232" s="3" t="s">
        <v>86</v>
      </c>
      <c r="D232" s="3" t="s">
        <v>72</v>
      </c>
      <c r="E232" s="3"/>
      <c r="F232" s="3"/>
      <c r="G232" s="3" t="s">
        <v>74</v>
      </c>
      <c r="H232" s="30">
        <f>[4]Data12!W30</f>
        <v>40.665999999999997</v>
      </c>
      <c r="I232" s="30">
        <f>[4]Data12!X30</f>
        <v>74.653999999999996</v>
      </c>
      <c r="J232" s="30">
        <f>[4]Data12!Y30</f>
        <v>95.021000000000001</v>
      </c>
      <c r="K232" s="30">
        <f>[4]Data12!Z30</f>
        <v>109.93300000000001</v>
      </c>
      <c r="L232" s="30">
        <f>[4]Data12!AA30</f>
        <v>116.27200000000001</v>
      </c>
      <c r="M232" s="30">
        <f>[4]Data12!AB30</f>
        <v>121.896</v>
      </c>
      <c r="N232" s="30">
        <f>[4]Data12!AC30</f>
        <v>128.10300000000001</v>
      </c>
      <c r="O232" s="30">
        <f>[4]Data12!AD30</f>
        <v>130.624</v>
      </c>
      <c r="P232" s="30">
        <f>[4]Data12!AE30</f>
        <v>159.73599999999999</v>
      </c>
      <c r="Q232" s="35">
        <f t="shared" si="70"/>
        <v>33.988</v>
      </c>
      <c r="R232" s="35">
        <f t="shared" si="71"/>
        <v>20.367000000000004</v>
      </c>
      <c r="S232" s="35">
        <f t="shared" si="72"/>
        <v>14.912000000000006</v>
      </c>
      <c r="T232" s="35">
        <f t="shared" si="73"/>
        <v>6.3389999999999986</v>
      </c>
      <c r="U232" s="35">
        <f t="shared" si="74"/>
        <v>5.6239999999999952</v>
      </c>
      <c r="V232" s="35">
        <f t="shared" si="75"/>
        <v>6.2070000000000078</v>
      </c>
      <c r="W232" s="35">
        <f t="shared" si="76"/>
        <v>2.5209999999999866</v>
      </c>
      <c r="X232" s="35">
        <f t="shared" si="76"/>
        <v>29.111999999999995</v>
      </c>
    </row>
    <row r="233" spans="1:24" ht="15" x14ac:dyDescent="0.25">
      <c r="A233" s="3" t="s">
        <v>9</v>
      </c>
      <c r="B233" s="3" t="s">
        <v>41</v>
      </c>
      <c r="C233" s="3" t="s">
        <v>42</v>
      </c>
      <c r="D233" s="3" t="s">
        <v>72</v>
      </c>
      <c r="E233" s="3"/>
      <c r="F233" s="3"/>
      <c r="G233" s="3" t="s">
        <v>74</v>
      </c>
      <c r="H233" s="25">
        <f>[4]Data11!W30</f>
        <v>0</v>
      </c>
      <c r="I233" s="25">
        <f>[4]Data11!X30</f>
        <v>0</v>
      </c>
      <c r="J233" s="25">
        <f>[4]Data11!Y30</f>
        <v>0</v>
      </c>
      <c r="K233" s="25">
        <f>[4]Data11!Z30</f>
        <v>0</v>
      </c>
      <c r="L233" s="25">
        <f>[4]Data11!AA30</f>
        <v>0</v>
      </c>
      <c r="M233" s="25">
        <f>[4]Data11!AB30</f>
        <v>0</v>
      </c>
      <c r="N233" s="25">
        <f>[4]Data11!AC30</f>
        <v>0</v>
      </c>
      <c r="O233" s="25">
        <f>[4]Data11!AD30</f>
        <v>0</v>
      </c>
      <c r="P233" s="25">
        <f>[4]Data11!AE30</f>
        <v>0</v>
      </c>
      <c r="Q233" s="35">
        <f t="shared" si="70"/>
        <v>0</v>
      </c>
      <c r="R233" s="35">
        <f t="shared" si="71"/>
        <v>0</v>
      </c>
      <c r="S233" s="35">
        <f t="shared" si="72"/>
        <v>0</v>
      </c>
      <c r="T233" s="35">
        <f t="shared" si="73"/>
        <v>0</v>
      </c>
      <c r="U233" s="35">
        <f t="shared" si="74"/>
        <v>0</v>
      </c>
      <c r="V233" s="35">
        <f t="shared" si="75"/>
        <v>0</v>
      </c>
      <c r="W233" s="35">
        <f t="shared" si="76"/>
        <v>0</v>
      </c>
      <c r="X233" s="35">
        <f t="shared" si="76"/>
        <v>0</v>
      </c>
    </row>
    <row r="234" spans="1:24" ht="15" x14ac:dyDescent="0.25">
      <c r="A234" s="3" t="s">
        <v>9</v>
      </c>
      <c r="B234" s="3" t="s">
        <v>43</v>
      </c>
      <c r="C234" s="3" t="s">
        <v>44</v>
      </c>
      <c r="D234" s="3" t="s">
        <v>72</v>
      </c>
      <c r="E234" s="3"/>
      <c r="F234" s="3"/>
      <c r="G234" s="3" t="s">
        <v>74</v>
      </c>
      <c r="H234" s="25">
        <f>[4]Data17!W30</f>
        <v>0</v>
      </c>
      <c r="I234" s="25">
        <f>[4]Data17!X30</f>
        <v>0</v>
      </c>
      <c r="J234" s="25">
        <f>[4]Data17!Y30</f>
        <v>0</v>
      </c>
      <c r="K234" s="25">
        <f>[4]Data17!Z30</f>
        <v>0</v>
      </c>
      <c r="L234" s="25">
        <f>[4]Data17!AA30</f>
        <v>0</v>
      </c>
      <c r="M234" s="25">
        <f>[4]Data17!AB30</f>
        <v>0</v>
      </c>
      <c r="N234" s="25">
        <f>[4]Data17!AC30</f>
        <v>0</v>
      </c>
      <c r="O234" s="25">
        <f>[4]Data17!AD30</f>
        <v>0</v>
      </c>
      <c r="P234" s="25">
        <f>[4]Data17!AE30</f>
        <v>0</v>
      </c>
      <c r="Q234" s="35">
        <f t="shared" si="70"/>
        <v>0</v>
      </c>
      <c r="R234" s="35">
        <f t="shared" si="71"/>
        <v>0</v>
      </c>
      <c r="S234" s="35">
        <f t="shared" si="72"/>
        <v>0</v>
      </c>
      <c r="T234" s="35">
        <f t="shared" si="73"/>
        <v>0</v>
      </c>
      <c r="U234" s="35">
        <f t="shared" si="74"/>
        <v>0</v>
      </c>
      <c r="V234" s="35">
        <f t="shared" si="75"/>
        <v>0</v>
      </c>
      <c r="W234" s="35">
        <f t="shared" si="76"/>
        <v>0</v>
      </c>
      <c r="X234" s="35">
        <f t="shared" si="76"/>
        <v>0</v>
      </c>
    </row>
    <row r="235" spans="1:24" ht="15" x14ac:dyDescent="0.25">
      <c r="A235" s="3" t="s">
        <v>9</v>
      </c>
      <c r="B235" s="3" t="s">
        <v>45</v>
      </c>
      <c r="C235" s="3" t="s">
        <v>46</v>
      </c>
      <c r="D235" s="3" t="s">
        <v>72</v>
      </c>
      <c r="E235" s="3"/>
      <c r="F235" s="3"/>
      <c r="G235" s="3" t="s">
        <v>74</v>
      </c>
      <c r="H235" s="25">
        <f>[4]Data6!W30</f>
        <v>0</v>
      </c>
      <c r="I235" s="25">
        <f>[4]Data6!X30</f>
        <v>0</v>
      </c>
      <c r="J235" s="25">
        <f>[4]Data6!Y30</f>
        <v>0</v>
      </c>
      <c r="K235" s="25">
        <f>[4]Data6!Z30</f>
        <v>0</v>
      </c>
      <c r="L235" s="25">
        <f>[4]Data6!AA30</f>
        <v>0</v>
      </c>
      <c r="M235" s="25">
        <f>[4]Data6!AB30</f>
        <v>0</v>
      </c>
      <c r="N235" s="25">
        <f>[4]Data6!AC30</f>
        <v>0</v>
      </c>
      <c r="O235" s="25">
        <f>[4]Data6!AD30</f>
        <v>0</v>
      </c>
      <c r="P235" s="25">
        <f>[4]Data6!AE30</f>
        <v>0</v>
      </c>
      <c r="Q235" s="35">
        <f t="shared" si="70"/>
        <v>0</v>
      </c>
      <c r="R235" s="35">
        <f t="shared" si="71"/>
        <v>0</v>
      </c>
      <c r="S235" s="35">
        <f t="shared" si="72"/>
        <v>0</v>
      </c>
      <c r="T235" s="35">
        <f t="shared" si="73"/>
        <v>0</v>
      </c>
      <c r="U235" s="35">
        <f t="shared" si="74"/>
        <v>0</v>
      </c>
      <c r="V235" s="35">
        <f t="shared" si="75"/>
        <v>0</v>
      </c>
      <c r="W235" s="35">
        <f t="shared" si="76"/>
        <v>0</v>
      </c>
      <c r="X235" s="35">
        <f t="shared" si="76"/>
        <v>0</v>
      </c>
    </row>
    <row r="236" spans="1:24" ht="15" x14ac:dyDescent="0.25">
      <c r="A236" s="3" t="s">
        <v>8</v>
      </c>
      <c r="B236" s="3" t="s">
        <v>29</v>
      </c>
      <c r="C236" s="3" t="s">
        <v>30</v>
      </c>
      <c r="D236" s="12" t="s">
        <v>134</v>
      </c>
      <c r="E236" s="9" t="s">
        <v>132</v>
      </c>
      <c r="F236" s="23" t="s">
        <v>133</v>
      </c>
      <c r="G236" s="1" t="s">
        <v>75</v>
      </c>
      <c r="H236" s="32">
        <f>'[7]ENTSO-E'!$I$2113+'[7]ENTSO-E'!$I$2115</f>
        <v>0</v>
      </c>
      <c r="I236" s="32">
        <f>'[7]ENTSO-E'!$I$2137+'[7]ENTSO-E'!$I$2139</f>
        <v>0</v>
      </c>
      <c r="J236" s="32">
        <f>'[7]ENTSO-E'!$I$2161+'[7]ENTSO-E'!$I$2163</f>
        <v>0</v>
      </c>
      <c r="K236" s="38">
        <f>'[7]ENTSO-E'!$I$6664+'[7]ENTSO-E'!$I$6884</f>
        <v>0</v>
      </c>
      <c r="L236" s="39">
        <f>[2]LV!B8+[2]LV!B11</f>
        <v>0</v>
      </c>
      <c r="M236" s="39">
        <f>[2]LV!C8+[2]LV!C11</f>
        <v>0</v>
      </c>
      <c r="N236" s="39">
        <f>[2]LV!D8+[2]LV!D11</f>
        <v>0</v>
      </c>
      <c r="O236" s="39">
        <f>[2]LV!E8+[2]LV!E11</f>
        <v>0</v>
      </c>
      <c r="P236" s="39">
        <f>[2]LV!F8+[2]LV!F11</f>
        <v>0</v>
      </c>
      <c r="Q236" s="35">
        <f t="shared" si="70"/>
        <v>0</v>
      </c>
      <c r="R236" s="35">
        <f t="shared" si="71"/>
        <v>0</v>
      </c>
      <c r="S236" s="35">
        <f t="shared" si="72"/>
        <v>0</v>
      </c>
      <c r="T236" s="35">
        <f t="shared" si="73"/>
        <v>0</v>
      </c>
      <c r="U236" s="35">
        <f t="shared" si="74"/>
        <v>0</v>
      </c>
      <c r="V236" s="35">
        <f t="shared" si="75"/>
        <v>0</v>
      </c>
      <c r="W236" s="35">
        <f t="shared" si="76"/>
        <v>0</v>
      </c>
      <c r="X236" s="35">
        <f t="shared" si="76"/>
        <v>0</v>
      </c>
    </row>
    <row r="237" spans="1:24" ht="15" x14ac:dyDescent="0.25">
      <c r="A237" s="3" t="s">
        <v>8</v>
      </c>
      <c r="B237" s="3" t="s">
        <v>31</v>
      </c>
      <c r="C237" s="3" t="s">
        <v>32</v>
      </c>
      <c r="D237" s="12" t="s">
        <v>134</v>
      </c>
      <c r="E237" s="9" t="s">
        <v>132</v>
      </c>
      <c r="F237" s="23" t="s">
        <v>133</v>
      </c>
      <c r="G237" s="1" t="s">
        <v>75</v>
      </c>
      <c r="H237" s="32">
        <f>'[7]ENTSO-E'!$I$2117</f>
        <v>780</v>
      </c>
      <c r="I237" s="32">
        <f>'[7]ENTSO-E'!$I$2141</f>
        <v>790</v>
      </c>
      <c r="J237" s="32">
        <f>'[7]ENTSO-E'!$I$2165</f>
        <v>790</v>
      </c>
      <c r="K237" s="38">
        <f>'[7]ENTSO-E'!$I$7214</f>
        <v>1031</v>
      </c>
      <c r="L237" s="39">
        <f>[2]LV!B9+[2]LV!B10</f>
        <v>1136</v>
      </c>
      <c r="M237" s="39">
        <f>[2]LV!C9+[2]LV!C10</f>
        <v>1103</v>
      </c>
      <c r="N237" s="39">
        <f>[2]LV!D9+[2]LV!D10</f>
        <v>1124</v>
      </c>
      <c r="O237" s="39">
        <f>[2]LV!E9+[2]LV!E10</f>
        <v>1124</v>
      </c>
      <c r="P237" s="39">
        <f>[2]LV!F9+[2]LV!F10</f>
        <v>1110</v>
      </c>
      <c r="Q237" s="35">
        <f t="shared" si="70"/>
        <v>10</v>
      </c>
      <c r="R237" s="35">
        <f t="shared" si="71"/>
        <v>0</v>
      </c>
      <c r="S237" s="35">
        <f t="shared" si="72"/>
        <v>241</v>
      </c>
      <c r="T237" s="35">
        <f t="shared" si="73"/>
        <v>105</v>
      </c>
      <c r="U237" s="35">
        <f t="shared" si="74"/>
        <v>0</v>
      </c>
      <c r="V237" s="35">
        <f t="shared" si="75"/>
        <v>21</v>
      </c>
      <c r="W237" s="35">
        <f t="shared" si="76"/>
        <v>0</v>
      </c>
      <c r="X237" s="35">
        <f t="shared" si="76"/>
        <v>0</v>
      </c>
    </row>
    <row r="238" spans="1:24" ht="15" x14ac:dyDescent="0.25">
      <c r="A238" s="3" t="s">
        <v>8</v>
      </c>
      <c r="B238" s="3" t="s">
        <v>33</v>
      </c>
      <c r="C238" s="3" t="s">
        <v>34</v>
      </c>
      <c r="D238" s="3" t="s">
        <v>71</v>
      </c>
      <c r="E238" s="3"/>
      <c r="F238" s="3"/>
      <c r="G238" s="3" t="s">
        <v>76</v>
      </c>
      <c r="H238" s="25">
        <f>[3]Data12!W31</f>
        <v>0</v>
      </c>
      <c r="I238" s="25">
        <f>[3]Data12!X31</f>
        <v>0</v>
      </c>
      <c r="J238" s="25">
        <f>[3]Data12!Y31</f>
        <v>0</v>
      </c>
      <c r="K238" s="25">
        <f>[3]Data12!Z31</f>
        <v>0</v>
      </c>
      <c r="L238" s="25">
        <f>[3]Data12!AA31</f>
        <v>0</v>
      </c>
      <c r="M238" s="25">
        <f>[3]Data12!AB31</f>
        <v>0</v>
      </c>
      <c r="N238" s="25">
        <f>[3]Data12!AC31</f>
        <v>0</v>
      </c>
      <c r="O238" s="25">
        <f>[3]Data12!AD31</f>
        <v>0</v>
      </c>
      <c r="P238" s="25">
        <f>[3]Data12!AE31</f>
        <v>0</v>
      </c>
      <c r="Q238" s="35">
        <f t="shared" si="70"/>
        <v>0</v>
      </c>
      <c r="R238" s="35">
        <f t="shared" si="71"/>
        <v>0</v>
      </c>
      <c r="S238" s="35">
        <f t="shared" si="72"/>
        <v>0</v>
      </c>
      <c r="T238" s="35">
        <f t="shared" si="73"/>
        <v>0</v>
      </c>
      <c r="U238" s="35">
        <f t="shared" si="74"/>
        <v>0</v>
      </c>
      <c r="V238" s="35">
        <f t="shared" si="75"/>
        <v>0</v>
      </c>
      <c r="W238" s="35">
        <f t="shared" si="76"/>
        <v>0</v>
      </c>
      <c r="X238" s="35">
        <f t="shared" si="76"/>
        <v>0</v>
      </c>
    </row>
    <row r="239" spans="1:24" ht="15" x14ac:dyDescent="0.25">
      <c r="A239" s="3" t="s">
        <v>8</v>
      </c>
      <c r="B239" s="3" t="s">
        <v>35</v>
      </c>
      <c r="C239" s="3" t="s">
        <v>36</v>
      </c>
      <c r="D239" s="3" t="s">
        <v>72</v>
      </c>
      <c r="E239" s="3"/>
      <c r="F239" s="3"/>
      <c r="G239" s="3" t="s">
        <v>74</v>
      </c>
      <c r="H239" s="25">
        <f>[4]Data!W31</f>
        <v>1576</v>
      </c>
      <c r="I239" s="25">
        <f>[4]Data!X31</f>
        <v>1576</v>
      </c>
      <c r="J239" s="25">
        <f>[4]Data!Y31</f>
        <v>1586.617</v>
      </c>
      <c r="K239" s="25">
        <f>[4]Data!Z31</f>
        <v>1587.8009999999999</v>
      </c>
      <c r="L239" s="25">
        <f>[4]Data!AA31</f>
        <v>1587.694</v>
      </c>
      <c r="M239" s="25">
        <f>[4]Data!AB31</f>
        <v>1564.1969999999999</v>
      </c>
      <c r="N239" s="25">
        <f>[4]Data!AC31</f>
        <v>1564.318</v>
      </c>
      <c r="O239" s="25">
        <f>[4]Data!AD31</f>
        <v>1564.9849999999999</v>
      </c>
      <c r="P239" s="25">
        <f>[4]Data!AE31</f>
        <v>1586.69</v>
      </c>
      <c r="Q239" s="35">
        <f t="shared" si="70"/>
        <v>0</v>
      </c>
      <c r="R239" s="35">
        <f t="shared" si="71"/>
        <v>10.616999999999962</v>
      </c>
      <c r="S239" s="35">
        <f t="shared" si="72"/>
        <v>1.1839999999999691</v>
      </c>
      <c r="T239" s="35">
        <f t="shared" si="73"/>
        <v>0</v>
      </c>
      <c r="U239" s="35">
        <f t="shared" si="74"/>
        <v>0</v>
      </c>
      <c r="V239" s="35">
        <f t="shared" si="75"/>
        <v>0.12100000000009459</v>
      </c>
      <c r="W239" s="35">
        <f t="shared" si="76"/>
        <v>0.66699999999991633</v>
      </c>
      <c r="X239" s="35">
        <f t="shared" si="76"/>
        <v>21.705000000000155</v>
      </c>
    </row>
    <row r="240" spans="1:24" ht="15" x14ac:dyDescent="0.25">
      <c r="A240" s="3" t="s">
        <v>8</v>
      </c>
      <c r="B240" s="3" t="s">
        <v>79</v>
      </c>
      <c r="C240" s="3" t="s">
        <v>83</v>
      </c>
      <c r="D240" s="3" t="s">
        <v>72</v>
      </c>
      <c r="E240" s="3"/>
      <c r="F240" s="3"/>
      <c r="G240" s="3" t="s">
        <v>74</v>
      </c>
      <c r="H240" s="25">
        <f>[4]Data8!W31</f>
        <v>36</v>
      </c>
      <c r="I240" s="25">
        <f>[4]Data8!X31</f>
        <v>59</v>
      </c>
      <c r="J240" s="25">
        <f>[4]Data8!Y31</f>
        <v>65.891999999999996</v>
      </c>
      <c r="K240" s="25">
        <f>[4]Data8!Z31</f>
        <v>68.915000000000006</v>
      </c>
      <c r="L240" s="25">
        <f>[4]Data8!AA31</f>
        <v>68.165000000000006</v>
      </c>
      <c r="M240" s="25">
        <f>[4]Data8!AB31</f>
        <v>69.905000000000001</v>
      </c>
      <c r="N240" s="25">
        <f>[4]Data8!AC31</f>
        <v>77.105000000000004</v>
      </c>
      <c r="O240" s="25">
        <f>[4]Data8!AD31</f>
        <v>78.171999999999997</v>
      </c>
      <c r="P240" s="25">
        <f>[4]Data8!AE31</f>
        <v>77.921999999999997</v>
      </c>
      <c r="Q240" s="35">
        <f t="shared" si="70"/>
        <v>23</v>
      </c>
      <c r="R240" s="35">
        <f t="shared" si="71"/>
        <v>6.8919999999999959</v>
      </c>
      <c r="S240" s="35">
        <f t="shared" si="72"/>
        <v>3.0230000000000103</v>
      </c>
      <c r="T240" s="35">
        <f t="shared" si="73"/>
        <v>0</v>
      </c>
      <c r="U240" s="35">
        <f t="shared" si="74"/>
        <v>1.7399999999999949</v>
      </c>
      <c r="V240" s="35">
        <f t="shared" si="75"/>
        <v>7.2000000000000028</v>
      </c>
      <c r="W240" s="35">
        <f t="shared" si="76"/>
        <v>1.0669999999999931</v>
      </c>
      <c r="X240" s="35">
        <f t="shared" si="76"/>
        <v>0</v>
      </c>
    </row>
    <row r="241" spans="1:24" s="7" customFormat="1" ht="15" x14ac:dyDescent="0.25">
      <c r="A241" s="3" t="s">
        <v>8</v>
      </c>
      <c r="B241" s="3" t="s">
        <v>78</v>
      </c>
      <c r="C241" s="3" t="s">
        <v>84</v>
      </c>
      <c r="D241" s="3" t="s">
        <v>72</v>
      </c>
      <c r="E241" s="3"/>
      <c r="F241" s="3"/>
      <c r="G241" s="3" t="s">
        <v>74</v>
      </c>
      <c r="H241" s="25">
        <f>[4]Data9!W31</f>
        <v>0</v>
      </c>
      <c r="I241" s="25">
        <f>[4]Data9!X31</f>
        <v>0</v>
      </c>
      <c r="J241" s="25">
        <f>[4]Data9!Y31</f>
        <v>0</v>
      </c>
      <c r="K241" s="25">
        <f>[4]Data9!Z31</f>
        <v>0</v>
      </c>
      <c r="L241" s="25">
        <f>[4]Data9!AA31</f>
        <v>0</v>
      </c>
      <c r="M241" s="25">
        <f>[4]Data9!AB31</f>
        <v>0</v>
      </c>
      <c r="N241" s="25">
        <f>[4]Data9!AC31</f>
        <v>0</v>
      </c>
      <c r="O241" s="25">
        <f>[4]Data9!AD31</f>
        <v>0</v>
      </c>
      <c r="P241" s="25">
        <f>[4]Data9!AE31</f>
        <v>0</v>
      </c>
      <c r="Q241" s="35">
        <f t="shared" si="70"/>
        <v>0</v>
      </c>
      <c r="R241" s="35">
        <f t="shared" si="71"/>
        <v>0</v>
      </c>
      <c r="S241" s="35">
        <f t="shared" si="72"/>
        <v>0</v>
      </c>
      <c r="T241" s="35">
        <f t="shared" si="73"/>
        <v>0</v>
      </c>
      <c r="U241" s="35">
        <f t="shared" si="74"/>
        <v>0</v>
      </c>
      <c r="V241" s="35">
        <f t="shared" si="75"/>
        <v>0</v>
      </c>
      <c r="W241" s="35">
        <f t="shared" si="76"/>
        <v>0</v>
      </c>
      <c r="X241" s="35">
        <f t="shared" si="76"/>
        <v>0</v>
      </c>
    </row>
    <row r="242" spans="1:24" ht="15" x14ac:dyDescent="0.25">
      <c r="A242" s="3" t="s">
        <v>8</v>
      </c>
      <c r="B242" s="1" t="s">
        <v>37</v>
      </c>
      <c r="C242" s="1" t="s">
        <v>38</v>
      </c>
      <c r="D242" s="12" t="s">
        <v>134</v>
      </c>
      <c r="E242" s="9" t="s">
        <v>132</v>
      </c>
      <c r="F242" s="23" t="s">
        <v>133</v>
      </c>
      <c r="G242" s="1" t="s">
        <v>75</v>
      </c>
      <c r="H242" s="32">
        <f>'[7]ENTSO-E'!$I$2120</f>
        <v>0</v>
      </c>
      <c r="I242" s="32">
        <f>'[7]ENTSO-E'!$I$2144</f>
        <v>0</v>
      </c>
      <c r="J242" s="32">
        <f>'[7]ENTSO-E'!$I$2168</f>
        <v>0</v>
      </c>
      <c r="K242" s="38">
        <f>'[7]ENTSO-E'!$I$7654</f>
        <v>0</v>
      </c>
      <c r="L242" s="39">
        <f>[2]LV!B12+[2]LV!B13+[2]LV!B14</f>
        <v>0</v>
      </c>
      <c r="M242" s="39">
        <f>[2]LV!C12+[2]LV!C13+[2]LV!C14</f>
        <v>0</v>
      </c>
      <c r="N242" s="39">
        <f>[2]LV!D12+[2]LV!D13+[2]LV!D14</f>
        <v>0</v>
      </c>
      <c r="O242" s="39">
        <f>[2]LV!E12+[2]LV!E13+[2]LV!E14</f>
        <v>0</v>
      </c>
      <c r="P242" s="39">
        <f>[2]LV!F12+[2]LV!F13+[2]LV!F14</f>
        <v>0</v>
      </c>
      <c r="Q242" s="35">
        <f t="shared" si="70"/>
        <v>0</v>
      </c>
      <c r="R242" s="35">
        <f t="shared" si="71"/>
        <v>0</v>
      </c>
      <c r="S242" s="35">
        <f t="shared" si="72"/>
        <v>0</v>
      </c>
      <c r="T242" s="35">
        <f t="shared" si="73"/>
        <v>0</v>
      </c>
      <c r="U242" s="35">
        <f t="shared" si="74"/>
        <v>0</v>
      </c>
      <c r="V242" s="35">
        <f t="shared" si="75"/>
        <v>0</v>
      </c>
      <c r="W242" s="35">
        <f t="shared" si="76"/>
        <v>0</v>
      </c>
      <c r="X242" s="35">
        <f t="shared" si="76"/>
        <v>0</v>
      </c>
    </row>
    <row r="243" spans="1:24" ht="15" x14ac:dyDescent="0.25">
      <c r="A243" s="3" t="s">
        <v>8</v>
      </c>
      <c r="B243" s="3" t="s">
        <v>39</v>
      </c>
      <c r="C243" s="3" t="s">
        <v>40</v>
      </c>
      <c r="D243" s="3" t="s">
        <v>72</v>
      </c>
      <c r="E243" s="3"/>
      <c r="F243" s="3"/>
      <c r="G243" s="3" t="s">
        <v>74</v>
      </c>
      <c r="H243" s="25">
        <f>[4]Data18!W31+[4]Data19!W31+[4]Data20!W31+[4]Data21!W31+[4]Data22!W31+[4]Data23!W31</f>
        <v>30</v>
      </c>
      <c r="I243" s="25">
        <f>[4]Data18!X31+[4]Data19!X31+[4]Data20!X31+[4]Data21!X31+[4]Data22!X31+[4]Data23!X31</f>
        <v>66</v>
      </c>
      <c r="J243" s="25">
        <f>[4]Data18!Y31+[4]Data19!Y31+[4]Data20!Y31+[4]Data21!Y31+[4]Data22!Y31+[4]Data23!Y31</f>
        <v>108</v>
      </c>
      <c r="K243" s="25">
        <f>[4]Data18!Z31+[4]Data19!Z31+[4]Data20!Z31+[4]Data21!Z31+[4]Data22!Z31+[4]Data23!Z31</f>
        <v>121</v>
      </c>
      <c r="L243" s="25">
        <f>[4]Data18!AA31+[4]Data19!AA31+[4]Data20!AA31+[4]Data21!AA31+[4]Data22!AA31+[4]Data23!AA31</f>
        <v>126</v>
      </c>
      <c r="M243" s="25">
        <f>[4]Data18!AB31+[4]Data19!AB31+[4]Data20!AB31+[4]Data21!AB31+[4]Data22!AB31+[4]Data23!AB31</f>
        <v>143</v>
      </c>
      <c r="N243" s="25">
        <f>[4]Data18!AC31+[4]Data19!AC31+[4]Data20!AC31+[4]Data21!AC31+[4]Data22!AC31+[4]Data23!AC31</f>
        <v>154.024</v>
      </c>
      <c r="O243" s="25">
        <f>[4]Data18!AD31+[4]Data19!AD31+[4]Data20!AD31+[4]Data21!AD31+[4]Data22!AD31+[4]Data23!AD31</f>
        <v>134.08499999999998</v>
      </c>
      <c r="P243" s="25">
        <f>[4]Data18!AE31+[4]Data19!AE31+[4]Data20!AE31+[4]Data21!AE31+[4]Data22!AE31+[4]Data23!AE31</f>
        <v>157.613</v>
      </c>
      <c r="Q243" s="35">
        <f t="shared" si="70"/>
        <v>36</v>
      </c>
      <c r="R243" s="35">
        <f t="shared" si="71"/>
        <v>42</v>
      </c>
      <c r="S243" s="35">
        <f t="shared" si="72"/>
        <v>13</v>
      </c>
      <c r="T243" s="35">
        <f t="shared" si="73"/>
        <v>5</v>
      </c>
      <c r="U243" s="35">
        <f t="shared" si="74"/>
        <v>17</v>
      </c>
      <c r="V243" s="35">
        <f t="shared" si="75"/>
        <v>11.024000000000001</v>
      </c>
      <c r="W243" s="35">
        <f t="shared" si="76"/>
        <v>0</v>
      </c>
      <c r="X243" s="35">
        <f t="shared" si="76"/>
        <v>23.52800000000002</v>
      </c>
    </row>
    <row r="244" spans="1:24" ht="15" x14ac:dyDescent="0.25">
      <c r="A244" s="3" t="s">
        <v>8</v>
      </c>
      <c r="B244" s="3" t="s">
        <v>80</v>
      </c>
      <c r="C244" s="3" t="s">
        <v>85</v>
      </c>
      <c r="D244" s="3" t="s">
        <v>72</v>
      </c>
      <c r="E244" s="3"/>
      <c r="F244" s="3"/>
      <c r="G244" s="3" t="s">
        <v>74</v>
      </c>
      <c r="H244" s="25">
        <f>[4]Data15!W31</f>
        <v>0</v>
      </c>
      <c r="I244" s="25">
        <f>[4]Data15!X31</f>
        <v>0</v>
      </c>
      <c r="J244" s="25">
        <f>[4]Data15!Y31</f>
        <v>0</v>
      </c>
      <c r="K244" s="25">
        <f>[4]Data15!Z31</f>
        <v>0</v>
      </c>
      <c r="L244" s="25">
        <f>[4]Data15!AA31</f>
        <v>0</v>
      </c>
      <c r="M244" s="25">
        <f>[4]Data15!AB31</f>
        <v>0</v>
      </c>
      <c r="N244" s="25">
        <f>[4]Data15!AC31</f>
        <v>0</v>
      </c>
      <c r="O244" s="25">
        <f>[4]Data15!AD31</f>
        <v>0</v>
      </c>
      <c r="P244" s="25">
        <f>[4]Data15!AE31</f>
        <v>0</v>
      </c>
      <c r="Q244" s="35">
        <f t="shared" si="70"/>
        <v>0</v>
      </c>
      <c r="R244" s="35">
        <f t="shared" si="71"/>
        <v>0</v>
      </c>
      <c r="S244" s="35">
        <f t="shared" si="72"/>
        <v>0</v>
      </c>
      <c r="T244" s="35">
        <f t="shared" si="73"/>
        <v>0</v>
      </c>
      <c r="U244" s="35">
        <f t="shared" si="74"/>
        <v>0</v>
      </c>
      <c r="V244" s="35">
        <f t="shared" si="75"/>
        <v>0</v>
      </c>
      <c r="W244" s="35">
        <f t="shared" si="76"/>
        <v>0</v>
      </c>
      <c r="X244" s="35">
        <f t="shared" si="76"/>
        <v>0</v>
      </c>
    </row>
    <row r="245" spans="1:24" s="7" customFormat="1" ht="15" x14ac:dyDescent="0.25">
      <c r="A245" s="3" t="s">
        <v>8</v>
      </c>
      <c r="B245" s="3" t="s">
        <v>81</v>
      </c>
      <c r="C245" s="3" t="s">
        <v>86</v>
      </c>
      <c r="D245" s="3" t="s">
        <v>72</v>
      </c>
      <c r="E245" s="3"/>
      <c r="F245" s="3"/>
      <c r="G245" s="3" t="s">
        <v>74</v>
      </c>
      <c r="H245" s="25">
        <f>[4]Data13!W31+[4]Data14!W31+[4]Data16!W31</f>
        <v>0</v>
      </c>
      <c r="I245" s="25">
        <f>[4]Data13!X31+[4]Data14!X31+[4]Data16!X31</f>
        <v>0</v>
      </c>
      <c r="J245" s="25">
        <f>[4]Data13!Y31+[4]Data14!Y31+[4]Data16!Y31</f>
        <v>0</v>
      </c>
      <c r="K245" s="25">
        <f>[4]Data13!Z31+[4]Data14!Z31+[4]Data16!Z31</f>
        <v>0</v>
      </c>
      <c r="L245" s="25">
        <f>[4]Data13!AA31+[4]Data14!AA31+[4]Data16!AA31</f>
        <v>0</v>
      </c>
      <c r="M245" s="25">
        <f>[4]Data13!AB31+[4]Data14!AB31+[4]Data16!AB31</f>
        <v>0.69</v>
      </c>
      <c r="N245" s="25">
        <f>[4]Data13!AC31+[4]Data14!AC31+[4]Data16!AC31</f>
        <v>0.69</v>
      </c>
      <c r="O245" s="25">
        <f>[4]Data13!AD31+[4]Data14!AD31+[4]Data16!AD31</f>
        <v>1.962</v>
      </c>
      <c r="P245" s="25">
        <f>[4]Data13!AE31+[4]Data14!AE31+[4]Data16!AE31</f>
        <v>3.302</v>
      </c>
      <c r="Q245" s="35">
        <f t="shared" si="70"/>
        <v>0</v>
      </c>
      <c r="R245" s="35">
        <f t="shared" si="71"/>
        <v>0</v>
      </c>
      <c r="S245" s="35">
        <f t="shared" si="72"/>
        <v>0</v>
      </c>
      <c r="T245" s="35">
        <f t="shared" si="73"/>
        <v>0</v>
      </c>
      <c r="U245" s="35">
        <f t="shared" si="74"/>
        <v>0.69</v>
      </c>
      <c r="V245" s="35">
        <f t="shared" si="75"/>
        <v>0</v>
      </c>
      <c r="W245" s="35">
        <f t="shared" si="76"/>
        <v>1.272</v>
      </c>
      <c r="X245" s="35">
        <f t="shared" si="76"/>
        <v>1.34</v>
      </c>
    </row>
    <row r="246" spans="1:24" ht="15" x14ac:dyDescent="0.25">
      <c r="A246" s="3" t="s">
        <v>8</v>
      </c>
      <c r="B246" s="3" t="s">
        <v>41</v>
      </c>
      <c r="C246" s="3" t="s">
        <v>42</v>
      </c>
      <c r="D246" s="3" t="s">
        <v>72</v>
      </c>
      <c r="E246" s="3"/>
      <c r="F246" s="3"/>
      <c r="G246" s="3" t="s">
        <v>74</v>
      </c>
      <c r="H246" s="25">
        <f>[4]Data11!W31</f>
        <v>0</v>
      </c>
      <c r="I246" s="25">
        <f>[4]Data11!X31</f>
        <v>0</v>
      </c>
      <c r="J246" s="25">
        <f>[4]Data11!Y31</f>
        <v>0</v>
      </c>
      <c r="K246" s="25">
        <f>[4]Data11!Z31</f>
        <v>0</v>
      </c>
      <c r="L246" s="25">
        <f>[4]Data11!AA31</f>
        <v>0</v>
      </c>
      <c r="M246" s="25">
        <f>[4]Data11!AB31</f>
        <v>0</v>
      </c>
      <c r="N246" s="25">
        <f>[4]Data11!AC31</f>
        <v>0</v>
      </c>
      <c r="O246" s="25">
        <f>[4]Data11!AD31</f>
        <v>0</v>
      </c>
      <c r="P246" s="25">
        <f>[4]Data11!AE31</f>
        <v>0</v>
      </c>
      <c r="Q246" s="35">
        <f t="shared" si="70"/>
        <v>0</v>
      </c>
      <c r="R246" s="35">
        <f t="shared" si="71"/>
        <v>0</v>
      </c>
      <c r="S246" s="35">
        <f t="shared" si="72"/>
        <v>0</v>
      </c>
      <c r="T246" s="35">
        <f t="shared" si="73"/>
        <v>0</v>
      </c>
      <c r="U246" s="35">
        <f t="shared" si="74"/>
        <v>0</v>
      </c>
      <c r="V246" s="35">
        <f t="shared" si="75"/>
        <v>0</v>
      </c>
      <c r="W246" s="35">
        <f t="shared" si="76"/>
        <v>0</v>
      </c>
      <c r="X246" s="35">
        <f t="shared" si="76"/>
        <v>0</v>
      </c>
    </row>
    <row r="247" spans="1:24" ht="15" x14ac:dyDescent="0.25">
      <c r="A247" s="3" t="s">
        <v>8</v>
      </c>
      <c r="B247" s="3" t="s">
        <v>43</v>
      </c>
      <c r="C247" s="3" t="s">
        <v>44</v>
      </c>
      <c r="D247" s="3" t="s">
        <v>72</v>
      </c>
      <c r="E247" s="3"/>
      <c r="F247" s="3"/>
      <c r="G247" s="3" t="s">
        <v>74</v>
      </c>
      <c r="H247" s="25">
        <f>[4]Data17!W31</f>
        <v>0</v>
      </c>
      <c r="I247" s="25">
        <f>[4]Data17!X31</f>
        <v>0</v>
      </c>
      <c r="J247" s="25">
        <f>[4]Data17!Y31</f>
        <v>0</v>
      </c>
      <c r="K247" s="25">
        <f>[4]Data17!Z31</f>
        <v>0</v>
      </c>
      <c r="L247" s="25">
        <f>[4]Data17!AA31</f>
        <v>0</v>
      </c>
      <c r="M247" s="25">
        <f>[4]Data17!AB31</f>
        <v>0</v>
      </c>
      <c r="N247" s="25">
        <f>[4]Data17!AC31</f>
        <v>0</v>
      </c>
      <c r="O247" s="25">
        <f>[4]Data17!AD31</f>
        <v>0</v>
      </c>
      <c r="P247" s="25">
        <f>[4]Data17!AE31</f>
        <v>0</v>
      </c>
      <c r="Q247" s="35">
        <f t="shared" si="70"/>
        <v>0</v>
      </c>
      <c r="R247" s="35">
        <f t="shared" si="71"/>
        <v>0</v>
      </c>
      <c r="S247" s="35">
        <f t="shared" si="72"/>
        <v>0</v>
      </c>
      <c r="T247" s="35">
        <f t="shared" si="73"/>
        <v>0</v>
      </c>
      <c r="U247" s="35">
        <f t="shared" si="74"/>
        <v>0</v>
      </c>
      <c r="V247" s="35">
        <f t="shared" si="75"/>
        <v>0</v>
      </c>
      <c r="W247" s="35">
        <f t="shared" si="76"/>
        <v>0</v>
      </c>
      <c r="X247" s="35">
        <f t="shared" si="76"/>
        <v>0</v>
      </c>
    </row>
    <row r="248" spans="1:24" ht="15" x14ac:dyDescent="0.25">
      <c r="A248" s="3" t="s">
        <v>8</v>
      </c>
      <c r="B248" s="3" t="s">
        <v>45</v>
      </c>
      <c r="C248" s="3" t="s">
        <v>46</v>
      </c>
      <c r="D248" s="3" t="s">
        <v>72</v>
      </c>
      <c r="E248" s="3"/>
      <c r="F248" s="3"/>
      <c r="G248" s="3" t="s">
        <v>74</v>
      </c>
      <c r="H248" s="25">
        <f>[4]Data6!W31</f>
        <v>0</v>
      </c>
      <c r="I248" s="25">
        <f>[4]Data6!X31</f>
        <v>0</v>
      </c>
      <c r="J248" s="25">
        <f>[4]Data6!Y31</f>
        <v>0</v>
      </c>
      <c r="K248" s="25">
        <f>[4]Data6!Z31</f>
        <v>0</v>
      </c>
      <c r="L248" s="25">
        <f>[4]Data6!AA31</f>
        <v>0</v>
      </c>
      <c r="M248" s="25">
        <f>[4]Data6!AB31</f>
        <v>0</v>
      </c>
      <c r="N248" s="25">
        <f>[4]Data6!AC31</f>
        <v>0</v>
      </c>
      <c r="O248" s="25">
        <f>[4]Data6!AD31</f>
        <v>0</v>
      </c>
      <c r="P248" s="25">
        <f>[4]Data6!AE31</f>
        <v>0</v>
      </c>
      <c r="Q248" s="35">
        <f t="shared" si="70"/>
        <v>0</v>
      </c>
      <c r="R248" s="35">
        <f t="shared" si="71"/>
        <v>0</v>
      </c>
      <c r="S248" s="35">
        <f t="shared" si="72"/>
        <v>0</v>
      </c>
      <c r="T248" s="35">
        <f t="shared" si="73"/>
        <v>0</v>
      </c>
      <c r="U248" s="35">
        <f t="shared" si="74"/>
        <v>0</v>
      </c>
      <c r="V248" s="35">
        <f t="shared" si="75"/>
        <v>0</v>
      </c>
      <c r="W248" s="35">
        <f t="shared" si="76"/>
        <v>0</v>
      </c>
      <c r="X248" s="35">
        <f t="shared" si="76"/>
        <v>0</v>
      </c>
    </row>
    <row r="249" spans="1:24" ht="15" x14ac:dyDescent="0.25">
      <c r="A249" s="3" t="s">
        <v>7</v>
      </c>
      <c r="B249" s="3" t="s">
        <v>29</v>
      </c>
      <c r="C249" s="3" t="s">
        <v>30</v>
      </c>
      <c r="D249" s="10" t="s">
        <v>138</v>
      </c>
      <c r="E249" s="10" t="s">
        <v>137</v>
      </c>
      <c r="F249" s="3"/>
      <c r="G249" s="1" t="s">
        <v>75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0</v>
      </c>
      <c r="P249" s="29">
        <v>0</v>
      </c>
      <c r="Q249" s="35">
        <f t="shared" si="70"/>
        <v>0</v>
      </c>
      <c r="R249" s="35">
        <f t="shared" si="71"/>
        <v>0</v>
      </c>
      <c r="S249" s="35">
        <f t="shared" si="72"/>
        <v>0</v>
      </c>
      <c r="T249" s="35">
        <f t="shared" si="73"/>
        <v>0</v>
      </c>
      <c r="U249" s="35">
        <f t="shared" si="74"/>
        <v>0</v>
      </c>
      <c r="V249" s="35">
        <f t="shared" si="75"/>
        <v>0</v>
      </c>
      <c r="W249" s="35">
        <f t="shared" si="76"/>
        <v>0</v>
      </c>
      <c r="X249" s="35">
        <f t="shared" si="76"/>
        <v>0</v>
      </c>
    </row>
    <row r="250" spans="1:24" ht="15" x14ac:dyDescent="0.25">
      <c r="A250" s="3" t="s">
        <v>7</v>
      </c>
      <c r="B250" s="3" t="s">
        <v>31</v>
      </c>
      <c r="C250" s="3" t="s">
        <v>32</v>
      </c>
      <c r="D250" s="10" t="s">
        <v>138</v>
      </c>
      <c r="E250" s="10" t="s">
        <v>137</v>
      </c>
      <c r="F250" s="3"/>
      <c r="G250" s="1" t="s">
        <v>75</v>
      </c>
      <c r="H250" s="29">
        <v>0</v>
      </c>
      <c r="I250" s="29">
        <v>0</v>
      </c>
      <c r="J250" s="29">
        <v>0</v>
      </c>
      <c r="K250" s="29">
        <v>0</v>
      </c>
      <c r="L250" s="29">
        <v>0</v>
      </c>
      <c r="M250" s="29">
        <v>0</v>
      </c>
      <c r="N250" s="29">
        <v>537.79999999999995</v>
      </c>
      <c r="O250" s="29">
        <v>537.79999999999995</v>
      </c>
      <c r="P250" s="29">
        <v>537.79999999999995</v>
      </c>
      <c r="Q250" s="35">
        <f t="shared" si="70"/>
        <v>0</v>
      </c>
      <c r="R250" s="35">
        <f t="shared" si="71"/>
        <v>0</v>
      </c>
      <c r="S250" s="35">
        <f t="shared" si="72"/>
        <v>0</v>
      </c>
      <c r="T250" s="35">
        <f t="shared" si="73"/>
        <v>0</v>
      </c>
      <c r="U250" s="35">
        <f t="shared" si="74"/>
        <v>0</v>
      </c>
      <c r="V250" s="35">
        <f t="shared" si="75"/>
        <v>537.79999999999995</v>
      </c>
      <c r="W250" s="35">
        <f t="shared" si="76"/>
        <v>0</v>
      </c>
      <c r="X250" s="35">
        <f t="shared" si="76"/>
        <v>0</v>
      </c>
    </row>
    <row r="251" spans="1:24" ht="15" x14ac:dyDescent="0.25">
      <c r="A251" s="3" t="s">
        <v>7</v>
      </c>
      <c r="B251" s="3" t="s">
        <v>33</v>
      </c>
      <c r="C251" s="3" t="s">
        <v>34</v>
      </c>
      <c r="D251" s="3" t="s">
        <v>71</v>
      </c>
      <c r="E251" s="3"/>
      <c r="F251" s="3"/>
      <c r="G251" s="3" t="s">
        <v>76</v>
      </c>
      <c r="H251" s="25">
        <f>[3]Data12!W32</f>
        <v>0</v>
      </c>
      <c r="I251" s="25">
        <f>[3]Data12!X32</f>
        <v>0</v>
      </c>
      <c r="J251" s="25">
        <f>[3]Data12!Y32</f>
        <v>0</v>
      </c>
      <c r="K251" s="25">
        <f>[3]Data12!Z32</f>
        <v>0</v>
      </c>
      <c r="L251" s="25">
        <f>[3]Data12!AA32</f>
        <v>0</v>
      </c>
      <c r="M251" s="25">
        <f>[3]Data12!AB32</f>
        <v>0</v>
      </c>
      <c r="N251" s="25">
        <f>[3]Data12!AC32</f>
        <v>0</v>
      </c>
      <c r="O251" s="25">
        <f>[3]Data12!AD32</f>
        <v>0</v>
      </c>
      <c r="P251" s="25">
        <f>[3]Data12!AE32</f>
        <v>0</v>
      </c>
      <c r="Q251" s="35">
        <f t="shared" si="70"/>
        <v>0</v>
      </c>
      <c r="R251" s="35">
        <f t="shared" si="71"/>
        <v>0</v>
      </c>
      <c r="S251" s="35">
        <f t="shared" si="72"/>
        <v>0</v>
      </c>
      <c r="T251" s="35">
        <f t="shared" si="73"/>
        <v>0</v>
      </c>
      <c r="U251" s="35">
        <f t="shared" si="74"/>
        <v>0</v>
      </c>
      <c r="V251" s="35">
        <f t="shared" si="75"/>
        <v>0</v>
      </c>
      <c r="W251" s="35">
        <f t="shared" si="76"/>
        <v>0</v>
      </c>
      <c r="X251" s="35">
        <f t="shared" si="76"/>
        <v>0</v>
      </c>
    </row>
    <row r="252" spans="1:24" ht="15" x14ac:dyDescent="0.25">
      <c r="A252" s="3" t="s">
        <v>7</v>
      </c>
      <c r="B252" s="3" t="s">
        <v>35</v>
      </c>
      <c r="C252" s="3" t="s">
        <v>36</v>
      </c>
      <c r="D252" s="3" t="s">
        <v>72</v>
      </c>
      <c r="E252" s="3"/>
      <c r="F252" s="3"/>
      <c r="G252" s="3" t="s">
        <v>74</v>
      </c>
      <c r="H252" s="25">
        <f>[4]Data!W32</f>
        <v>0</v>
      </c>
      <c r="I252" s="25">
        <f>[4]Data!X32</f>
        <v>0</v>
      </c>
      <c r="J252" s="25">
        <f>[4]Data!Y32</f>
        <v>0</v>
      </c>
      <c r="K252" s="25">
        <f>[4]Data!Z32</f>
        <v>0</v>
      </c>
      <c r="L252" s="25">
        <f>[4]Data!AA32</f>
        <v>0</v>
      </c>
      <c r="M252" s="25">
        <f>[4]Data!AB32</f>
        <v>0</v>
      </c>
      <c r="N252" s="25">
        <f>[4]Data!AC32</f>
        <v>0</v>
      </c>
      <c r="O252" s="25">
        <f>[4]Data!AD32</f>
        <v>0</v>
      </c>
      <c r="P252" s="25">
        <f>[4]Data!AE32</f>
        <v>0</v>
      </c>
      <c r="Q252" s="35">
        <f t="shared" si="70"/>
        <v>0</v>
      </c>
      <c r="R252" s="35">
        <f t="shared" si="71"/>
        <v>0</v>
      </c>
      <c r="S252" s="35">
        <f t="shared" si="72"/>
        <v>0</v>
      </c>
      <c r="T252" s="35">
        <f t="shared" si="73"/>
        <v>0</v>
      </c>
      <c r="U252" s="35">
        <f t="shared" si="74"/>
        <v>0</v>
      </c>
      <c r="V252" s="35">
        <f t="shared" si="75"/>
        <v>0</v>
      </c>
      <c r="W252" s="35">
        <f t="shared" si="76"/>
        <v>0</v>
      </c>
      <c r="X252" s="35">
        <f t="shared" si="76"/>
        <v>0</v>
      </c>
    </row>
    <row r="253" spans="1:24" ht="15" x14ac:dyDescent="0.25">
      <c r="A253" s="3" t="s">
        <v>7</v>
      </c>
      <c r="B253" s="3" t="s">
        <v>79</v>
      </c>
      <c r="C253" s="3" t="s">
        <v>83</v>
      </c>
      <c r="D253" s="3" t="s">
        <v>72</v>
      </c>
      <c r="E253" s="3"/>
      <c r="F253" s="3"/>
      <c r="G253" s="3" t="s">
        <v>74</v>
      </c>
      <c r="H253" s="25">
        <f>[4]Data8!W32</f>
        <v>0</v>
      </c>
      <c r="I253" s="25">
        <f>[4]Data8!X32</f>
        <v>0.1</v>
      </c>
      <c r="J253" s="25">
        <f>[4]Data8!Y32</f>
        <v>0.1</v>
      </c>
      <c r="K253" s="25">
        <f>[4]Data8!Z32</f>
        <v>0.1</v>
      </c>
      <c r="L253" s="25">
        <f>[4]Data8!AA32</f>
        <v>0.1</v>
      </c>
      <c r="M253" s="25">
        <f>[4]Data8!AB32</f>
        <v>0.1</v>
      </c>
      <c r="N253" s="25">
        <f>[4]Data8!AC32</f>
        <v>0.1</v>
      </c>
      <c r="O253" s="25">
        <f>[4]Data8!AD32</f>
        <v>0.1</v>
      </c>
      <c r="P253" s="25">
        <f>[4]Data8!AE32</f>
        <v>0.1</v>
      </c>
      <c r="Q253" s="35">
        <f t="shared" si="70"/>
        <v>0.1</v>
      </c>
      <c r="R253" s="35">
        <f t="shared" si="71"/>
        <v>0</v>
      </c>
      <c r="S253" s="35">
        <f t="shared" si="72"/>
        <v>0</v>
      </c>
      <c r="T253" s="35">
        <f t="shared" si="73"/>
        <v>0</v>
      </c>
      <c r="U253" s="35">
        <f t="shared" si="74"/>
        <v>0</v>
      </c>
      <c r="V253" s="35">
        <f t="shared" si="75"/>
        <v>0</v>
      </c>
      <c r="W253" s="35">
        <f t="shared" si="76"/>
        <v>0</v>
      </c>
      <c r="X253" s="35">
        <f t="shared" si="76"/>
        <v>0</v>
      </c>
    </row>
    <row r="254" spans="1:24" s="7" customFormat="1" ht="15" x14ac:dyDescent="0.25">
      <c r="A254" s="3" t="s">
        <v>7</v>
      </c>
      <c r="B254" s="3" t="s">
        <v>78</v>
      </c>
      <c r="C254" s="3" t="s">
        <v>84</v>
      </c>
      <c r="D254" s="3" t="s">
        <v>72</v>
      </c>
      <c r="E254" s="3"/>
      <c r="F254" s="3"/>
      <c r="G254" s="3" t="s">
        <v>74</v>
      </c>
      <c r="H254" s="25">
        <f>[4]Data9!W32</f>
        <v>0</v>
      </c>
      <c r="I254" s="25">
        <f>[4]Data9!X32</f>
        <v>0</v>
      </c>
      <c r="J254" s="25">
        <f>[4]Data9!Y32</f>
        <v>0</v>
      </c>
      <c r="K254" s="25">
        <f>[4]Data9!Z32</f>
        <v>0</v>
      </c>
      <c r="L254" s="25">
        <f>[4]Data9!AA32</f>
        <v>0</v>
      </c>
      <c r="M254" s="25">
        <f>[4]Data9!AB32</f>
        <v>0</v>
      </c>
      <c r="N254" s="25">
        <f>[4]Data9!AC32</f>
        <v>0</v>
      </c>
      <c r="O254" s="25">
        <f>[4]Data9!AD32</f>
        <v>0</v>
      </c>
      <c r="P254" s="25">
        <f>[4]Data9!AE32</f>
        <v>0</v>
      </c>
      <c r="Q254" s="35">
        <f t="shared" si="70"/>
        <v>0</v>
      </c>
      <c r="R254" s="35">
        <f t="shared" si="71"/>
        <v>0</v>
      </c>
      <c r="S254" s="35">
        <f t="shared" si="72"/>
        <v>0</v>
      </c>
      <c r="T254" s="35">
        <f t="shared" si="73"/>
        <v>0</v>
      </c>
      <c r="U254" s="35">
        <f t="shared" si="74"/>
        <v>0</v>
      </c>
      <c r="V254" s="35">
        <f t="shared" si="75"/>
        <v>0</v>
      </c>
      <c r="W254" s="35">
        <f t="shared" si="76"/>
        <v>0</v>
      </c>
      <c r="X254" s="35">
        <f t="shared" si="76"/>
        <v>0</v>
      </c>
    </row>
    <row r="255" spans="1:24" ht="15" x14ac:dyDescent="0.25">
      <c r="A255" s="3" t="s">
        <v>7</v>
      </c>
      <c r="B255" s="1" t="s">
        <v>37</v>
      </c>
      <c r="C255" s="1" t="s">
        <v>38</v>
      </c>
      <c r="D255" s="10" t="s">
        <v>138</v>
      </c>
      <c r="E255" s="10" t="s">
        <v>137</v>
      </c>
      <c r="F255" s="3"/>
      <c r="G255" s="1" t="s">
        <v>75</v>
      </c>
      <c r="H255" s="29">
        <v>537.79999999999995</v>
      </c>
      <c r="I255" s="29">
        <v>537.79999999999995</v>
      </c>
      <c r="J255" s="29">
        <v>537.79999999999995</v>
      </c>
      <c r="K255" s="29">
        <v>537.79999999999995</v>
      </c>
      <c r="L255" s="29">
        <v>537.79999999999995</v>
      </c>
      <c r="M255" s="29">
        <v>537.79999999999995</v>
      </c>
      <c r="N255" s="29">
        <v>0</v>
      </c>
      <c r="O255" s="29">
        <v>0</v>
      </c>
      <c r="P255" s="29">
        <v>0</v>
      </c>
      <c r="Q255" s="35">
        <f t="shared" si="70"/>
        <v>0</v>
      </c>
      <c r="R255" s="35">
        <f t="shared" si="71"/>
        <v>0</v>
      </c>
      <c r="S255" s="35">
        <f t="shared" si="72"/>
        <v>0</v>
      </c>
      <c r="T255" s="35">
        <f t="shared" si="73"/>
        <v>0</v>
      </c>
      <c r="U255" s="35">
        <f t="shared" si="74"/>
        <v>0</v>
      </c>
      <c r="V255" s="35">
        <f t="shared" si="75"/>
        <v>0</v>
      </c>
      <c r="W255" s="35">
        <f t="shared" si="76"/>
        <v>0</v>
      </c>
      <c r="X255" s="35">
        <f t="shared" si="76"/>
        <v>0</v>
      </c>
    </row>
    <row r="256" spans="1:24" ht="15" x14ac:dyDescent="0.25">
      <c r="A256" s="3" t="s">
        <v>7</v>
      </c>
      <c r="B256" s="3" t="s">
        <v>39</v>
      </c>
      <c r="C256" s="3" t="s">
        <v>40</v>
      </c>
      <c r="D256" s="3" t="s">
        <v>72</v>
      </c>
      <c r="E256" s="3"/>
      <c r="F256" s="3"/>
      <c r="G256" s="3" t="s">
        <v>74</v>
      </c>
      <c r="H256" s="25">
        <f>[4]Data18!W32+[4]Data19!W32+[4]Data20!W32+[4]Data21!W32+[4]Data22!W32+[4]Data23!W32</f>
        <v>3</v>
      </c>
      <c r="I256" s="25">
        <f>[4]Data18!X32+[4]Data19!X32+[4]Data20!X32+[4]Data21!X32+[4]Data22!X32+[4]Data23!X32</f>
        <v>3</v>
      </c>
      <c r="J256" s="25">
        <f>[4]Data18!Y32+[4]Data19!Y32+[4]Data20!Y32+[4]Data21!Y32+[4]Data22!Y32+[4]Data23!Y32</f>
        <v>3</v>
      </c>
      <c r="K256" s="25">
        <f>[4]Data18!Z32+[4]Data19!Z32+[4]Data20!Z32+[4]Data21!Z32+[4]Data22!Z32+[4]Data23!Z32</f>
        <v>3</v>
      </c>
      <c r="L256" s="25">
        <f>[4]Data18!AA32+[4]Data19!AA32+[4]Data20!AA32+[4]Data21!AA32+[4]Data22!AA32+[4]Data23!AA32</f>
        <v>3</v>
      </c>
      <c r="M256" s="25">
        <f>[4]Data18!AB32+[4]Data19!AB32+[4]Data20!AB32+[4]Data21!AB32+[4]Data22!AB32+[4]Data23!AB32</f>
        <v>4.5599999999999996</v>
      </c>
      <c r="N256" s="25">
        <f>[4]Data18!AC32+[4]Data19!AC32+[4]Data20!AC32+[4]Data21!AC32+[4]Data22!AC32+[4]Data23!AC32</f>
        <v>4.5599999999999996</v>
      </c>
      <c r="O256" s="25">
        <f>[4]Data18!AD32+[4]Data19!AD32+[4]Data20!AD32+[4]Data21!AD32+[4]Data22!AD32+[4]Data23!AD32</f>
        <v>4.5599999999999996</v>
      </c>
      <c r="P256" s="25">
        <f>[4]Data18!AE32+[4]Data19!AE32+[4]Data20!AE32+[4]Data21!AE32+[4]Data22!AE32+[4]Data23!AE32</f>
        <v>4.5599999999999996</v>
      </c>
      <c r="Q256" s="35">
        <f t="shared" si="70"/>
        <v>0</v>
      </c>
      <c r="R256" s="35">
        <f t="shared" si="71"/>
        <v>0</v>
      </c>
      <c r="S256" s="35">
        <f t="shared" si="72"/>
        <v>0</v>
      </c>
      <c r="T256" s="35">
        <f t="shared" si="73"/>
        <v>0</v>
      </c>
      <c r="U256" s="35">
        <f t="shared" si="74"/>
        <v>1.5599999999999996</v>
      </c>
      <c r="V256" s="35">
        <f t="shared" si="75"/>
        <v>0</v>
      </c>
      <c r="W256" s="35">
        <f t="shared" si="76"/>
        <v>0</v>
      </c>
      <c r="X256" s="35">
        <f t="shared" si="76"/>
        <v>0</v>
      </c>
    </row>
    <row r="257" spans="1:24" ht="15" x14ac:dyDescent="0.25">
      <c r="A257" s="3" t="s">
        <v>7</v>
      </c>
      <c r="B257" s="3" t="s">
        <v>80</v>
      </c>
      <c r="C257" s="3" t="s">
        <v>85</v>
      </c>
      <c r="D257" s="3" t="s">
        <v>72</v>
      </c>
      <c r="E257" s="3"/>
      <c r="F257" s="3"/>
      <c r="G257" s="3" t="s">
        <v>74</v>
      </c>
      <c r="H257" s="25">
        <f>[4]Data15!W32</f>
        <v>0</v>
      </c>
      <c r="I257" s="25">
        <f>[4]Data15!X32</f>
        <v>0</v>
      </c>
      <c r="J257" s="25">
        <f>[4]Data15!Y32</f>
        <v>0</v>
      </c>
      <c r="K257" s="25">
        <f>[4]Data15!Z32</f>
        <v>2</v>
      </c>
      <c r="L257" s="25">
        <f>[4]Data15!AA32</f>
        <v>2</v>
      </c>
      <c r="M257" s="25">
        <f>[4]Data15!AB32</f>
        <v>4</v>
      </c>
      <c r="N257" s="25">
        <f>[4]Data15!AC32</f>
        <v>3.972</v>
      </c>
      <c r="O257" s="25">
        <f>[4]Data15!AD32</f>
        <v>3.972</v>
      </c>
      <c r="P257" s="25">
        <f>[4]Data15!AE32</f>
        <v>3.972</v>
      </c>
      <c r="Q257" s="35">
        <f t="shared" si="70"/>
        <v>0</v>
      </c>
      <c r="R257" s="35">
        <f t="shared" si="71"/>
        <v>0</v>
      </c>
      <c r="S257" s="35">
        <f t="shared" si="72"/>
        <v>2</v>
      </c>
      <c r="T257" s="35">
        <f t="shared" si="73"/>
        <v>0</v>
      </c>
      <c r="U257" s="35">
        <f t="shared" si="74"/>
        <v>2</v>
      </c>
      <c r="V257" s="35">
        <f t="shared" si="75"/>
        <v>0</v>
      </c>
      <c r="W257" s="35">
        <f t="shared" si="76"/>
        <v>0</v>
      </c>
      <c r="X257" s="35">
        <f t="shared" si="76"/>
        <v>0</v>
      </c>
    </row>
    <row r="258" spans="1:24" s="7" customFormat="1" ht="15" x14ac:dyDescent="0.25">
      <c r="A258" s="3" t="s">
        <v>7</v>
      </c>
      <c r="B258" s="3" t="s">
        <v>81</v>
      </c>
      <c r="C258" s="3" t="s">
        <v>86</v>
      </c>
      <c r="D258" s="3" t="s">
        <v>72</v>
      </c>
      <c r="E258" s="3"/>
      <c r="F258" s="3"/>
      <c r="G258" s="3" t="s">
        <v>74</v>
      </c>
      <c r="H258" s="25">
        <f>[4]Data13!W32+[4]Data14!W32+[4]Data16!W32</f>
        <v>5.3</v>
      </c>
      <c r="I258" s="25">
        <f>[4]Data13!X32+[4]Data14!X32+[4]Data16!X32</f>
        <v>15.7</v>
      </c>
      <c r="J258" s="25">
        <f>[4]Data13!Y32+[4]Data14!Y32+[4]Data16!Y32</f>
        <v>28.5</v>
      </c>
      <c r="K258" s="25">
        <f>[4]Data13!Z32+[4]Data14!Z32+[4]Data16!Z32</f>
        <v>52.599999999999994</v>
      </c>
      <c r="L258" s="25">
        <f>[4]Data13!AA32+[4]Data14!AA32+[4]Data16!AA32</f>
        <v>72.8</v>
      </c>
      <c r="M258" s="25">
        <f>[4]Data13!AB32+[4]Data14!AB32+[4]Data16!AB32</f>
        <v>89.6</v>
      </c>
      <c r="N258" s="25">
        <f>[4]Data13!AC32+[4]Data14!AC32+[4]Data16!AC32</f>
        <v>107.791</v>
      </c>
      <c r="O258" s="25">
        <f>[4]Data13!AD32+[4]Data14!AD32+[4]Data16!AD32</f>
        <v>127.21300000000001</v>
      </c>
      <c r="P258" s="25">
        <f>[4]Data13!AE32+[4]Data14!AE32+[4]Data16!AE32</f>
        <v>149.62099999999998</v>
      </c>
      <c r="Q258" s="35">
        <f t="shared" si="70"/>
        <v>10.399999999999999</v>
      </c>
      <c r="R258" s="35">
        <f t="shared" si="71"/>
        <v>12.8</v>
      </c>
      <c r="S258" s="35">
        <f t="shared" si="72"/>
        <v>24.099999999999994</v>
      </c>
      <c r="T258" s="35">
        <f t="shared" si="73"/>
        <v>20.200000000000003</v>
      </c>
      <c r="U258" s="35">
        <f t="shared" si="74"/>
        <v>16.799999999999997</v>
      </c>
      <c r="V258" s="35">
        <f t="shared" si="75"/>
        <v>18.191000000000003</v>
      </c>
      <c r="W258" s="35">
        <f t="shared" si="76"/>
        <v>19.422000000000011</v>
      </c>
      <c r="X258" s="35">
        <f t="shared" si="76"/>
        <v>22.407999999999973</v>
      </c>
    </row>
    <row r="259" spans="1:24" ht="15" x14ac:dyDescent="0.25">
      <c r="A259" s="3" t="s">
        <v>7</v>
      </c>
      <c r="B259" s="3" t="s">
        <v>41</v>
      </c>
      <c r="C259" s="3" t="s">
        <v>42</v>
      </c>
      <c r="D259" s="3" t="s">
        <v>72</v>
      </c>
      <c r="E259" s="3"/>
      <c r="F259" s="3"/>
      <c r="G259" s="3" t="s">
        <v>74</v>
      </c>
      <c r="H259" s="25">
        <f>[4]Data11!W32</f>
        <v>0</v>
      </c>
      <c r="I259" s="25">
        <f>[4]Data11!X32</f>
        <v>0</v>
      </c>
      <c r="J259" s="25">
        <f>[4]Data11!Y32</f>
        <v>0</v>
      </c>
      <c r="K259" s="25">
        <f>[4]Data11!Z32</f>
        <v>0</v>
      </c>
      <c r="L259" s="25">
        <f>[4]Data11!AA32</f>
        <v>0</v>
      </c>
      <c r="M259" s="25">
        <f>[4]Data11!AB32</f>
        <v>0</v>
      </c>
      <c r="N259" s="25">
        <f>[4]Data11!AC32</f>
        <v>0</v>
      </c>
      <c r="O259" s="25">
        <f>[4]Data11!AD32</f>
        <v>0</v>
      </c>
      <c r="P259" s="25">
        <f>[4]Data11!AE32</f>
        <v>0</v>
      </c>
      <c r="Q259" s="35">
        <f t="shared" si="70"/>
        <v>0</v>
      </c>
      <c r="R259" s="35">
        <f t="shared" si="71"/>
        <v>0</v>
      </c>
      <c r="S259" s="35">
        <f t="shared" si="72"/>
        <v>0</v>
      </c>
      <c r="T259" s="35">
        <f t="shared" si="73"/>
        <v>0</v>
      </c>
      <c r="U259" s="35">
        <f t="shared" si="74"/>
        <v>0</v>
      </c>
      <c r="V259" s="35">
        <f t="shared" si="75"/>
        <v>0</v>
      </c>
      <c r="W259" s="35">
        <f t="shared" si="76"/>
        <v>0</v>
      </c>
      <c r="X259" s="35">
        <f t="shared" si="76"/>
        <v>0</v>
      </c>
    </row>
    <row r="260" spans="1:24" ht="15" x14ac:dyDescent="0.25">
      <c r="A260" s="3" t="s">
        <v>7</v>
      </c>
      <c r="B260" s="3" t="s">
        <v>43</v>
      </c>
      <c r="C260" s="3" t="s">
        <v>44</v>
      </c>
      <c r="D260" s="3" t="s">
        <v>72</v>
      </c>
      <c r="E260" s="3"/>
      <c r="F260" s="3"/>
      <c r="G260" s="3" t="s">
        <v>74</v>
      </c>
      <c r="H260" s="25">
        <f>[4]Data17!W32</f>
        <v>0</v>
      </c>
      <c r="I260" s="25">
        <f>[4]Data17!X32</f>
        <v>0</v>
      </c>
      <c r="J260" s="25">
        <f>[4]Data17!Y32</f>
        <v>0</v>
      </c>
      <c r="K260" s="25">
        <f>[4]Data17!Z32</f>
        <v>0</v>
      </c>
      <c r="L260" s="25">
        <f>[4]Data17!AA32</f>
        <v>0</v>
      </c>
      <c r="M260" s="25">
        <f>[4]Data17!AB32</f>
        <v>0</v>
      </c>
      <c r="N260" s="25">
        <f>[4]Data17!AC32</f>
        <v>0</v>
      </c>
      <c r="O260" s="25">
        <f>[4]Data17!AD32</f>
        <v>0</v>
      </c>
      <c r="P260" s="25">
        <f>[4]Data17!AE32</f>
        <v>0</v>
      </c>
      <c r="Q260" s="35">
        <f t="shared" si="70"/>
        <v>0</v>
      </c>
      <c r="R260" s="35">
        <f t="shared" si="71"/>
        <v>0</v>
      </c>
      <c r="S260" s="35">
        <f t="shared" si="72"/>
        <v>0</v>
      </c>
      <c r="T260" s="35">
        <f t="shared" si="73"/>
        <v>0</v>
      </c>
      <c r="U260" s="35">
        <f t="shared" si="74"/>
        <v>0</v>
      </c>
      <c r="V260" s="35">
        <f t="shared" si="75"/>
        <v>0</v>
      </c>
      <c r="W260" s="35">
        <f t="shared" si="76"/>
        <v>0</v>
      </c>
      <c r="X260" s="35">
        <f t="shared" si="76"/>
        <v>0</v>
      </c>
    </row>
    <row r="261" spans="1:24" ht="15" x14ac:dyDescent="0.25">
      <c r="A261" s="3" t="s">
        <v>7</v>
      </c>
      <c r="B261" s="3" t="s">
        <v>45</v>
      </c>
      <c r="C261" s="3" t="s">
        <v>46</v>
      </c>
      <c r="D261" s="3" t="s">
        <v>72</v>
      </c>
      <c r="E261" s="3"/>
      <c r="F261" s="3"/>
      <c r="G261" s="3" t="s">
        <v>74</v>
      </c>
      <c r="H261" s="25">
        <f>[4]Data6!W32</f>
        <v>0</v>
      </c>
      <c r="I261" s="25">
        <f>[4]Data6!X32</f>
        <v>0</v>
      </c>
      <c r="J261" s="25">
        <f>[4]Data6!Y32</f>
        <v>0</v>
      </c>
      <c r="K261" s="25">
        <f>[4]Data6!Z32</f>
        <v>0</v>
      </c>
      <c r="L261" s="25">
        <f>[4]Data6!AA32</f>
        <v>0</v>
      </c>
      <c r="M261" s="25">
        <f>[4]Data6!AB32</f>
        <v>0</v>
      </c>
      <c r="N261" s="25">
        <f>[4]Data6!AC32</f>
        <v>0</v>
      </c>
      <c r="O261" s="25">
        <f>[4]Data6!AD32</f>
        <v>0</v>
      </c>
      <c r="P261" s="25">
        <f>[4]Data6!AE32</f>
        <v>0</v>
      </c>
      <c r="Q261" s="35">
        <f t="shared" si="70"/>
        <v>0</v>
      </c>
      <c r="R261" s="35">
        <f t="shared" si="71"/>
        <v>0</v>
      </c>
      <c r="S261" s="35">
        <f t="shared" si="72"/>
        <v>0</v>
      </c>
      <c r="T261" s="35">
        <f t="shared" si="73"/>
        <v>0</v>
      </c>
      <c r="U261" s="35">
        <f t="shared" si="74"/>
        <v>0</v>
      </c>
      <c r="V261" s="35">
        <f t="shared" si="75"/>
        <v>0</v>
      </c>
      <c r="W261" s="35">
        <f t="shared" si="76"/>
        <v>0</v>
      </c>
      <c r="X261" s="35">
        <f t="shared" si="76"/>
        <v>0</v>
      </c>
    </row>
    <row r="262" spans="1:24" ht="15" x14ac:dyDescent="0.25">
      <c r="A262" s="3" t="s">
        <v>6</v>
      </c>
      <c r="B262" s="3" t="s">
        <v>29</v>
      </c>
      <c r="C262" s="3" t="s">
        <v>30</v>
      </c>
      <c r="D262" s="12" t="s">
        <v>134</v>
      </c>
      <c r="E262" s="9" t="s">
        <v>132</v>
      </c>
      <c r="F262" s="23" t="s">
        <v>133</v>
      </c>
      <c r="G262" s="1" t="s">
        <v>75</v>
      </c>
      <c r="H262" s="32">
        <f>'[7]ENTSO-E'!$I$2224+'[7]ENTSO-E'!$I$2226</f>
        <v>4100</v>
      </c>
      <c r="I262" s="32">
        <f>'[7]ENTSO-E'!$I$2248+'[7]ENTSO-E'!$I$2250</f>
        <v>4100</v>
      </c>
      <c r="J262" s="32">
        <f>'[7]ENTSO-E'!$I$2272+'[7]ENTSO-E'!$I$2274</f>
        <v>4890</v>
      </c>
      <c r="K262" s="38">
        <f>'[7]ENTSO-E'!$I$6669+'[7]ENTSO-E'!$I$6889</f>
        <v>7270</v>
      </c>
      <c r="L262" s="39">
        <f>[2]NL!B8+[2]NL!B11</f>
        <v>7270</v>
      </c>
      <c r="M262" s="39">
        <f>[2]NL!C8+[2]NL!C11</f>
        <v>5658</v>
      </c>
      <c r="N262" s="39">
        <f>[2]NL!D8+[2]NL!D11</f>
        <v>4608</v>
      </c>
      <c r="O262" s="39">
        <f>[2]NL!E8+[2]NL!E11</f>
        <v>4631</v>
      </c>
      <c r="P262" s="39">
        <f>[2]NL!F8+[2]NL!F11</f>
        <v>4631</v>
      </c>
      <c r="Q262" s="35">
        <f t="shared" si="70"/>
        <v>0</v>
      </c>
      <c r="R262" s="35">
        <f t="shared" si="71"/>
        <v>790</v>
      </c>
      <c r="S262" s="35">
        <f t="shared" si="72"/>
        <v>2380</v>
      </c>
      <c r="T262" s="35">
        <f t="shared" si="73"/>
        <v>0</v>
      </c>
      <c r="U262" s="35">
        <f t="shared" si="74"/>
        <v>0</v>
      </c>
      <c r="V262" s="35">
        <f t="shared" si="75"/>
        <v>0</v>
      </c>
      <c r="W262" s="35">
        <f t="shared" si="76"/>
        <v>23</v>
      </c>
      <c r="X262" s="35">
        <f t="shared" si="76"/>
        <v>0</v>
      </c>
    </row>
    <row r="263" spans="1:24" ht="15" x14ac:dyDescent="0.25">
      <c r="A263" s="3" t="s">
        <v>6</v>
      </c>
      <c r="B263" s="3" t="s">
        <v>31</v>
      </c>
      <c r="C263" s="3" t="s">
        <v>32</v>
      </c>
      <c r="D263" s="12" t="s">
        <v>134</v>
      </c>
      <c r="E263" s="9" t="s">
        <v>132</v>
      </c>
      <c r="F263" s="23" t="s">
        <v>133</v>
      </c>
      <c r="G263" s="1" t="s">
        <v>75</v>
      </c>
      <c r="H263" s="32">
        <f>'[7]ENTSO-E'!$I$2228</f>
        <v>17400</v>
      </c>
      <c r="I263" s="32">
        <f>'[7]ENTSO-E'!$I$2252</f>
        <v>18900</v>
      </c>
      <c r="J263" s="32">
        <f>'[7]ENTSO-E'!$I$2276</f>
        <v>21000</v>
      </c>
      <c r="K263" s="38">
        <f>'[7]ENTSO-E'!$I$7219</f>
        <v>19590</v>
      </c>
      <c r="L263" s="39">
        <f>[2]NL!B9+[2]NL!B10</f>
        <v>19590</v>
      </c>
      <c r="M263" s="39">
        <f>[2]NL!C9+[2]NL!C10</f>
        <v>19914</v>
      </c>
      <c r="N263" s="39">
        <f>[2]NL!D9+[2]NL!D10</f>
        <v>19297</v>
      </c>
      <c r="O263" s="39">
        <f>[2]NL!E9+[2]NL!E10</f>
        <v>18433</v>
      </c>
      <c r="P263" s="39">
        <f>[2]NL!F9+[2]NL!F10</f>
        <v>15570</v>
      </c>
      <c r="Q263" s="35">
        <f t="shared" si="70"/>
        <v>1500</v>
      </c>
      <c r="R263" s="35">
        <f t="shared" si="71"/>
        <v>2100</v>
      </c>
      <c r="S263" s="35">
        <f t="shared" si="72"/>
        <v>0</v>
      </c>
      <c r="T263" s="35">
        <f t="shared" si="73"/>
        <v>0</v>
      </c>
      <c r="U263" s="35">
        <f t="shared" si="74"/>
        <v>324</v>
      </c>
      <c r="V263" s="35">
        <f t="shared" si="75"/>
        <v>0</v>
      </c>
      <c r="W263" s="35">
        <f t="shared" si="76"/>
        <v>0</v>
      </c>
      <c r="X263" s="35">
        <f t="shared" si="76"/>
        <v>0</v>
      </c>
    </row>
    <row r="264" spans="1:24" ht="15" x14ac:dyDescent="0.25">
      <c r="A264" s="3" t="s">
        <v>6</v>
      </c>
      <c r="B264" s="3" t="s">
        <v>33</v>
      </c>
      <c r="C264" s="3" t="s">
        <v>34</v>
      </c>
      <c r="D264" s="3" t="s">
        <v>71</v>
      </c>
      <c r="E264" s="3"/>
      <c r="F264" s="3"/>
      <c r="G264" s="3" t="s">
        <v>76</v>
      </c>
      <c r="H264" s="25">
        <f>[3]Data12!W33</f>
        <v>510</v>
      </c>
      <c r="I264" s="25">
        <f>[3]Data12!X33</f>
        <v>510</v>
      </c>
      <c r="J264" s="25">
        <f>[3]Data12!Y33</f>
        <v>485</v>
      </c>
      <c r="K264" s="25">
        <f>[3]Data12!Z33</f>
        <v>485</v>
      </c>
      <c r="L264" s="25">
        <f>[3]Data12!AA33</f>
        <v>485</v>
      </c>
      <c r="M264" s="25">
        <f>[3]Data12!AB33</f>
        <v>485</v>
      </c>
      <c r="N264" s="25">
        <f>[3]Data12!AC33</f>
        <v>485</v>
      </c>
      <c r="O264" s="25">
        <f>[3]Data12!AD33</f>
        <v>485</v>
      </c>
      <c r="P264" s="25">
        <f>[3]Data12!AE33</f>
        <v>485</v>
      </c>
      <c r="Q264" s="35">
        <f t="shared" si="70"/>
        <v>0</v>
      </c>
      <c r="R264" s="35">
        <f t="shared" si="71"/>
        <v>0</v>
      </c>
      <c r="S264" s="35">
        <f t="shared" si="72"/>
        <v>0</v>
      </c>
      <c r="T264" s="35">
        <f t="shared" si="73"/>
        <v>0</v>
      </c>
      <c r="U264" s="35">
        <f t="shared" si="74"/>
        <v>0</v>
      </c>
      <c r="V264" s="35">
        <f t="shared" si="75"/>
        <v>0</v>
      </c>
      <c r="W264" s="35">
        <f t="shared" si="76"/>
        <v>0</v>
      </c>
      <c r="X264" s="35">
        <f t="shared" si="76"/>
        <v>0</v>
      </c>
    </row>
    <row r="265" spans="1:24" ht="15" x14ac:dyDescent="0.25">
      <c r="A265" s="3" t="s">
        <v>6</v>
      </c>
      <c r="B265" s="3" t="s">
        <v>35</v>
      </c>
      <c r="C265" s="3" t="s">
        <v>36</v>
      </c>
      <c r="D265" s="3" t="s">
        <v>72</v>
      </c>
      <c r="E265" s="3"/>
      <c r="F265" s="3"/>
      <c r="G265" s="3" t="s">
        <v>74</v>
      </c>
      <c r="H265" s="25">
        <f>[4]Data!W33</f>
        <v>37</v>
      </c>
      <c r="I265" s="25">
        <f>[4]Data!X33</f>
        <v>37</v>
      </c>
      <c r="J265" s="25">
        <f>[4]Data!Y33</f>
        <v>37</v>
      </c>
      <c r="K265" s="25">
        <f>[4]Data!Z33</f>
        <v>37</v>
      </c>
      <c r="L265" s="25">
        <f>[4]Data!AA33</f>
        <v>37</v>
      </c>
      <c r="M265" s="25">
        <f>[4]Data!AB33</f>
        <v>37</v>
      </c>
      <c r="N265" s="25">
        <f>[4]Data!AC33</f>
        <v>37</v>
      </c>
      <c r="O265" s="25">
        <f>[4]Data!AD33</f>
        <v>37</v>
      </c>
      <c r="P265" s="25">
        <f>[4]Data!AE33</f>
        <v>37</v>
      </c>
      <c r="Q265" s="35">
        <f t="shared" si="70"/>
        <v>0</v>
      </c>
      <c r="R265" s="35">
        <f t="shared" si="71"/>
        <v>0</v>
      </c>
      <c r="S265" s="35">
        <f t="shared" si="72"/>
        <v>0</v>
      </c>
      <c r="T265" s="35">
        <f t="shared" si="73"/>
        <v>0</v>
      </c>
      <c r="U265" s="35">
        <f t="shared" si="74"/>
        <v>0</v>
      </c>
      <c r="V265" s="35">
        <f t="shared" si="75"/>
        <v>0</v>
      </c>
      <c r="W265" s="35">
        <f t="shared" si="76"/>
        <v>0</v>
      </c>
      <c r="X265" s="35">
        <f t="shared" si="76"/>
        <v>0</v>
      </c>
    </row>
    <row r="266" spans="1:24" ht="15" x14ac:dyDescent="0.25">
      <c r="A266" s="3" t="s">
        <v>6</v>
      </c>
      <c r="B266" s="3" t="s">
        <v>79</v>
      </c>
      <c r="C266" s="3" t="s">
        <v>83</v>
      </c>
      <c r="D266" s="3" t="s">
        <v>72</v>
      </c>
      <c r="E266" s="3"/>
      <c r="F266" s="3"/>
      <c r="G266" s="3" t="s">
        <v>74</v>
      </c>
      <c r="H266" s="25">
        <f>[4]Data8!W33</f>
        <v>2088</v>
      </c>
      <c r="I266" s="25">
        <f>[4]Data8!X33</f>
        <v>2205</v>
      </c>
      <c r="J266" s="25">
        <f>[4]Data8!Y33</f>
        <v>2485</v>
      </c>
      <c r="K266" s="25">
        <f>[4]Data8!Z33</f>
        <v>2637</v>
      </c>
      <c r="L266" s="25">
        <f>[4]Data8!AA33</f>
        <v>3034</v>
      </c>
      <c r="M266" s="25">
        <f>[4]Data8!AB33</f>
        <v>3300</v>
      </c>
      <c r="N266" s="25">
        <f>[4]Data8!AC33</f>
        <v>3245</v>
      </c>
      <c r="O266" s="25">
        <f>[4]Data8!AD33</f>
        <v>3436</v>
      </c>
      <c r="P266" s="25">
        <f>[4]Data8!AE33</f>
        <v>3527</v>
      </c>
      <c r="Q266" s="35">
        <f t="shared" si="70"/>
        <v>117</v>
      </c>
      <c r="R266" s="35">
        <f t="shared" si="71"/>
        <v>280</v>
      </c>
      <c r="S266" s="35">
        <f t="shared" si="72"/>
        <v>152</v>
      </c>
      <c r="T266" s="35">
        <f t="shared" si="73"/>
        <v>397</v>
      </c>
      <c r="U266" s="35">
        <f t="shared" si="74"/>
        <v>266</v>
      </c>
      <c r="V266" s="35">
        <f t="shared" si="75"/>
        <v>0</v>
      </c>
      <c r="W266" s="35">
        <f t="shared" si="76"/>
        <v>191</v>
      </c>
      <c r="X266" s="35">
        <f t="shared" si="76"/>
        <v>91</v>
      </c>
    </row>
    <row r="267" spans="1:24" s="7" customFormat="1" ht="15" x14ac:dyDescent="0.25">
      <c r="A267" s="3" t="s">
        <v>6</v>
      </c>
      <c r="B267" s="3" t="s">
        <v>78</v>
      </c>
      <c r="C267" s="3" t="s">
        <v>84</v>
      </c>
      <c r="D267" s="3" t="s">
        <v>72</v>
      </c>
      <c r="E267" s="3"/>
      <c r="F267" s="3"/>
      <c r="G267" s="3" t="s">
        <v>74</v>
      </c>
      <c r="H267" s="25">
        <f>[4]Data9!W33</f>
        <v>228</v>
      </c>
      <c r="I267" s="25">
        <f>[4]Data9!X33</f>
        <v>228</v>
      </c>
      <c r="J267" s="25">
        <f>[4]Data9!Y33</f>
        <v>228</v>
      </c>
      <c r="K267" s="25">
        <f>[4]Data9!Z33</f>
        <v>228</v>
      </c>
      <c r="L267" s="25">
        <f>[4]Data9!AA33</f>
        <v>357</v>
      </c>
      <c r="M267" s="25">
        <f>[4]Data9!AB33</f>
        <v>957</v>
      </c>
      <c r="N267" s="25">
        <f>[4]Data9!AC33</f>
        <v>957</v>
      </c>
      <c r="O267" s="25">
        <f>[4]Data9!AD33</f>
        <v>957</v>
      </c>
      <c r="P267" s="25">
        <f>[4]Data9!AE33</f>
        <v>957</v>
      </c>
      <c r="Q267" s="35">
        <f t="shared" si="70"/>
        <v>0</v>
      </c>
      <c r="R267" s="35">
        <f t="shared" si="71"/>
        <v>0</v>
      </c>
      <c r="S267" s="35">
        <f t="shared" si="72"/>
        <v>0</v>
      </c>
      <c r="T267" s="35">
        <f t="shared" si="73"/>
        <v>129</v>
      </c>
      <c r="U267" s="35">
        <f t="shared" si="74"/>
        <v>600</v>
      </c>
      <c r="V267" s="35">
        <f t="shared" si="75"/>
        <v>0</v>
      </c>
      <c r="W267" s="35">
        <f t="shared" si="76"/>
        <v>0</v>
      </c>
      <c r="X267" s="35">
        <f t="shared" si="76"/>
        <v>0</v>
      </c>
    </row>
    <row r="268" spans="1:24" ht="15" x14ac:dyDescent="0.25">
      <c r="A268" s="3" t="s">
        <v>6</v>
      </c>
      <c r="B268" s="1" t="s">
        <v>37</v>
      </c>
      <c r="C268" s="1" t="s">
        <v>38</v>
      </c>
      <c r="D268" s="12" t="s">
        <v>134</v>
      </c>
      <c r="E268" s="9" t="s">
        <v>132</v>
      </c>
      <c r="F268" s="23" t="s">
        <v>133</v>
      </c>
      <c r="G268" s="1" t="s">
        <v>75</v>
      </c>
      <c r="H268" s="32">
        <f>'[7]ENTSO-E'!$I$2231</f>
        <v>200</v>
      </c>
      <c r="I268" s="32">
        <f>'[7]ENTSO-E'!$I$2255</f>
        <v>200</v>
      </c>
      <c r="J268" s="32">
        <f>'[7]ENTSO-E'!$I$2279</f>
        <v>260</v>
      </c>
      <c r="K268" s="38">
        <f>'[7]ENTSO-E'!$I$7659</f>
        <v>0</v>
      </c>
      <c r="L268" s="39">
        <f>[2]NL!B12+[2]NL!B13+[2]NL!B14</f>
        <v>0</v>
      </c>
      <c r="M268" s="39">
        <f>[2]NL!C12+[2]NL!C13+[2]NL!C14</f>
        <v>0</v>
      </c>
      <c r="N268" s="39">
        <f>[2]NL!D12+[2]NL!D13+[2]NL!D14</f>
        <v>0</v>
      </c>
      <c r="O268" s="39">
        <f>[2]NL!E12+[2]NL!E13+[2]NL!E14</f>
        <v>0</v>
      </c>
      <c r="P268" s="39">
        <f>[2]NL!F12+[2]NL!F13+[2]NL!F14</f>
        <v>0</v>
      </c>
      <c r="Q268" s="35">
        <f t="shared" si="70"/>
        <v>0</v>
      </c>
      <c r="R268" s="35">
        <f t="shared" si="71"/>
        <v>60</v>
      </c>
      <c r="S268" s="35">
        <f t="shared" si="72"/>
        <v>0</v>
      </c>
      <c r="T268" s="35">
        <f t="shared" si="73"/>
        <v>0</v>
      </c>
      <c r="U268" s="35">
        <f t="shared" si="74"/>
        <v>0</v>
      </c>
      <c r="V268" s="35">
        <f t="shared" si="75"/>
        <v>0</v>
      </c>
      <c r="W268" s="35">
        <f t="shared" si="76"/>
        <v>0</v>
      </c>
      <c r="X268" s="35">
        <f t="shared" si="76"/>
        <v>0</v>
      </c>
    </row>
    <row r="269" spans="1:24" ht="15" x14ac:dyDescent="0.25">
      <c r="A269" s="3" t="s">
        <v>6</v>
      </c>
      <c r="B269" s="3" t="s">
        <v>39</v>
      </c>
      <c r="C269" s="3" t="s">
        <v>40</v>
      </c>
      <c r="D269" s="3" t="s">
        <v>72</v>
      </c>
      <c r="E269" s="3"/>
      <c r="F269" s="3"/>
      <c r="G269" s="3" t="s">
        <v>74</v>
      </c>
      <c r="H269" s="25">
        <f>[4]Data18!W33+[4]Data19!W33+[4]Data20!W33+[4]Data21!W33+[4]Data22!W33+[4]Data23!W33</f>
        <v>1015.2380000000001</v>
      </c>
      <c r="I269" s="25">
        <f>[4]Data18!X33+[4]Data19!X33+[4]Data20!X33+[4]Data21!X33+[4]Data22!X33+[4]Data23!X33</f>
        <v>1040.174</v>
      </c>
      <c r="J269" s="25">
        <f>[4]Data18!Y33+[4]Data19!Y33+[4]Data20!Y33+[4]Data21!Y33+[4]Data22!Y33+[4]Data23!Y33</f>
        <v>1093.6659999999999</v>
      </c>
      <c r="K269" s="25">
        <f>[4]Data18!Z33+[4]Data19!Z33+[4]Data20!Z33+[4]Data21!Z33+[4]Data22!Z33+[4]Data23!Z33</f>
        <v>1076.19</v>
      </c>
      <c r="L269" s="25">
        <f>[4]Data18!AA33+[4]Data19!AA33+[4]Data20!AA33+[4]Data21!AA33+[4]Data22!AA33+[4]Data23!AA33</f>
        <v>1106</v>
      </c>
      <c r="M269" s="25">
        <f>[4]Data18!AB33+[4]Data19!AB33+[4]Data20!AB33+[4]Data21!AB33+[4]Data22!AB33+[4]Data23!AB33</f>
        <v>1093.0050000000001</v>
      </c>
      <c r="N269" s="25">
        <f>[4]Data18!AC33+[4]Data19!AC33+[4]Data20!AC33+[4]Data21!AC33+[4]Data22!AC33+[4]Data23!AC33</f>
        <v>1096</v>
      </c>
      <c r="O269" s="25">
        <f>[4]Data18!AD33+[4]Data19!AD33+[4]Data20!AD33+[4]Data21!AD33+[4]Data22!AD33+[4]Data23!AD33</f>
        <v>1227</v>
      </c>
      <c r="P269" s="25">
        <f>[4]Data18!AE33+[4]Data19!AE33+[4]Data20!AE33+[4]Data21!AE33+[4]Data22!AE33+[4]Data23!AE33</f>
        <v>1209</v>
      </c>
      <c r="Q269" s="35">
        <f t="shared" si="70"/>
        <v>24.935999999999922</v>
      </c>
      <c r="R269" s="35">
        <f t="shared" si="71"/>
        <v>53.491999999999962</v>
      </c>
      <c r="S269" s="35">
        <f t="shared" si="72"/>
        <v>0</v>
      </c>
      <c r="T269" s="35">
        <f t="shared" si="73"/>
        <v>29.809999999999945</v>
      </c>
      <c r="U269" s="35">
        <f t="shared" si="74"/>
        <v>0</v>
      </c>
      <c r="V269" s="35">
        <f t="shared" si="75"/>
        <v>2.9949999999998909</v>
      </c>
      <c r="W269" s="35">
        <f t="shared" si="76"/>
        <v>131</v>
      </c>
      <c r="X269" s="35">
        <f t="shared" si="76"/>
        <v>0</v>
      </c>
    </row>
    <row r="270" spans="1:24" ht="15" x14ac:dyDescent="0.25">
      <c r="A270" s="3" t="s">
        <v>6</v>
      </c>
      <c r="B270" s="3" t="s">
        <v>80</v>
      </c>
      <c r="C270" s="3" t="s">
        <v>85</v>
      </c>
      <c r="D270" s="3" t="s">
        <v>72</v>
      </c>
      <c r="E270" s="10" t="s">
        <v>139</v>
      </c>
      <c r="F270" s="3"/>
      <c r="G270" s="3" t="s">
        <v>74</v>
      </c>
      <c r="H270" s="29">
        <f>[4]Data12!W33*0.069</f>
        <v>10.281000000000001</v>
      </c>
      <c r="I270" s="29">
        <f>[4]Data12!X33*0.069</f>
        <v>19.803000000000001</v>
      </c>
      <c r="J270" s="29">
        <f>[4]Data12!Y33*0.069</f>
        <v>44.85</v>
      </c>
      <c r="K270" s="29">
        <f>[4]Data12!Z33*0.069</f>
        <v>69.483000000000004</v>
      </c>
      <c r="L270" s="29">
        <f>[4]Data12!AA33*0.069</f>
        <v>105.29400000000001</v>
      </c>
      <c r="M270" s="29">
        <f>[4]Data12!AB33*0.069</f>
        <v>147.31500000000003</v>
      </c>
      <c r="N270" s="29">
        <f>[4]Data12!AC33*0.069</f>
        <v>200.85900000000001</v>
      </c>
      <c r="O270" s="29">
        <f>[4]Data12!AD33*0.069</f>
        <v>317.952</v>
      </c>
      <c r="P270" s="29">
        <f>[4]Data12!AE33*0.069</f>
        <v>495.21300000000002</v>
      </c>
      <c r="Q270" s="35">
        <f t="shared" si="70"/>
        <v>9.5220000000000002</v>
      </c>
      <c r="R270" s="35">
        <f t="shared" si="71"/>
        <v>25.047000000000001</v>
      </c>
      <c r="S270" s="35">
        <f t="shared" si="72"/>
        <v>24.633000000000003</v>
      </c>
      <c r="T270" s="35">
        <f t="shared" si="73"/>
        <v>35.811000000000007</v>
      </c>
      <c r="U270" s="35">
        <f t="shared" si="74"/>
        <v>42.021000000000015</v>
      </c>
      <c r="V270" s="35">
        <f t="shared" si="75"/>
        <v>53.543999999999983</v>
      </c>
      <c r="W270" s="35">
        <f t="shared" si="76"/>
        <v>117.09299999999999</v>
      </c>
      <c r="X270" s="35">
        <f t="shared" si="76"/>
        <v>177.26100000000002</v>
      </c>
    </row>
    <row r="271" spans="1:24" s="7" customFormat="1" ht="15" x14ac:dyDescent="0.25">
      <c r="A271" s="3" t="s">
        <v>6</v>
      </c>
      <c r="B271" s="3" t="s">
        <v>81</v>
      </c>
      <c r="C271" s="3" t="s">
        <v>86</v>
      </c>
      <c r="D271" s="3" t="s">
        <v>72</v>
      </c>
      <c r="E271" s="10" t="s">
        <v>139</v>
      </c>
      <c r="F271" s="3"/>
      <c r="G271" s="3" t="s">
        <v>74</v>
      </c>
      <c r="H271" s="29">
        <f>[4]Data12!W33*0.931</f>
        <v>138.71899999999999</v>
      </c>
      <c r="I271" s="29">
        <f>[4]Data12!X33*0.931</f>
        <v>267.197</v>
      </c>
      <c r="J271" s="29">
        <f>[4]Data12!Y33*0.931</f>
        <v>605.15</v>
      </c>
      <c r="K271" s="29">
        <f>[4]Data12!Z33*0.931</f>
        <v>937.51700000000005</v>
      </c>
      <c r="L271" s="29">
        <f>[4]Data12!AA33*0.931</f>
        <v>1420.7060000000001</v>
      </c>
      <c r="M271" s="29">
        <f>[4]Data12!AB33*0.931</f>
        <v>1987.6850000000002</v>
      </c>
      <c r="N271" s="29">
        <f>[4]Data12!AC33*0.931</f>
        <v>2710.1410000000001</v>
      </c>
      <c r="O271" s="29">
        <f>[4]Data12!AD33*0.931</f>
        <v>4290.0480000000007</v>
      </c>
      <c r="P271" s="29">
        <f>[4]Data12!AE33*0.931</f>
        <v>6681.7870000000003</v>
      </c>
      <c r="Q271" s="35">
        <f t="shared" si="70"/>
        <v>128.47800000000001</v>
      </c>
      <c r="R271" s="35">
        <f t="shared" si="71"/>
        <v>337.95299999999997</v>
      </c>
      <c r="S271" s="35">
        <f t="shared" si="72"/>
        <v>332.36700000000008</v>
      </c>
      <c r="T271" s="35">
        <f t="shared" si="73"/>
        <v>483.18900000000008</v>
      </c>
      <c r="U271" s="35">
        <f t="shared" si="74"/>
        <v>566.97900000000004</v>
      </c>
      <c r="V271" s="35">
        <f t="shared" si="75"/>
        <v>722.4559999999999</v>
      </c>
      <c r="W271" s="35">
        <f t="shared" si="76"/>
        <v>1579.9070000000006</v>
      </c>
      <c r="X271" s="35">
        <f t="shared" si="76"/>
        <v>2391.7389999999996</v>
      </c>
    </row>
    <row r="272" spans="1:24" ht="15" x14ac:dyDescent="0.25">
      <c r="A272" s="3" t="s">
        <v>6</v>
      </c>
      <c r="B272" s="3" t="s">
        <v>41</v>
      </c>
      <c r="C272" s="3" t="s">
        <v>42</v>
      </c>
      <c r="D272" s="3" t="s">
        <v>72</v>
      </c>
      <c r="E272" s="3"/>
      <c r="F272" s="3"/>
      <c r="G272" s="3" t="s">
        <v>74</v>
      </c>
      <c r="H272" s="25">
        <f>[4]Data11!W33</f>
        <v>0</v>
      </c>
      <c r="I272" s="25">
        <f>[4]Data11!X33</f>
        <v>0</v>
      </c>
      <c r="J272" s="25">
        <f>[4]Data11!Y33</f>
        <v>0</v>
      </c>
      <c r="K272" s="25">
        <f>[4]Data11!Z33</f>
        <v>0</v>
      </c>
      <c r="L272" s="25">
        <f>[4]Data11!AA33</f>
        <v>0</v>
      </c>
      <c r="M272" s="25">
        <f>[4]Data11!AB33</f>
        <v>0</v>
      </c>
      <c r="N272" s="25">
        <f>[4]Data11!AC33</f>
        <v>0</v>
      </c>
      <c r="O272" s="25">
        <f>[4]Data11!AD33</f>
        <v>0</v>
      </c>
      <c r="P272" s="25">
        <f>[4]Data11!AE33</f>
        <v>0</v>
      </c>
      <c r="Q272" s="35">
        <f t="shared" si="70"/>
        <v>0</v>
      </c>
      <c r="R272" s="35">
        <f t="shared" si="71"/>
        <v>0</v>
      </c>
      <c r="S272" s="35">
        <f t="shared" si="72"/>
        <v>0</v>
      </c>
      <c r="T272" s="35">
        <f t="shared" si="73"/>
        <v>0</v>
      </c>
      <c r="U272" s="35">
        <f t="shared" si="74"/>
        <v>0</v>
      </c>
      <c r="V272" s="35">
        <f t="shared" si="75"/>
        <v>0</v>
      </c>
      <c r="W272" s="35">
        <f t="shared" si="76"/>
        <v>0</v>
      </c>
      <c r="X272" s="35">
        <f t="shared" si="76"/>
        <v>0</v>
      </c>
    </row>
    <row r="273" spans="1:24" ht="15" x14ac:dyDescent="0.25">
      <c r="A273" s="3" t="s">
        <v>6</v>
      </c>
      <c r="B273" s="3" t="s">
        <v>43</v>
      </c>
      <c r="C273" s="3" t="s">
        <v>44</v>
      </c>
      <c r="D273" s="3" t="s">
        <v>72</v>
      </c>
      <c r="E273" s="3"/>
      <c r="F273" s="3"/>
      <c r="G273" s="3" t="s">
        <v>74</v>
      </c>
      <c r="H273" s="25">
        <f>[4]Data17!W33</f>
        <v>0</v>
      </c>
      <c r="I273" s="25">
        <f>[4]Data17!X33</f>
        <v>0</v>
      </c>
      <c r="J273" s="25">
        <f>[4]Data17!Y33</f>
        <v>0</v>
      </c>
      <c r="K273" s="25">
        <f>[4]Data17!Z33</f>
        <v>0</v>
      </c>
      <c r="L273" s="25">
        <f>[4]Data17!AA33</f>
        <v>0</v>
      </c>
      <c r="M273" s="25">
        <f>[4]Data17!AB33</f>
        <v>0</v>
      </c>
      <c r="N273" s="25">
        <f>[4]Data17!AC33</f>
        <v>0</v>
      </c>
      <c r="O273" s="25">
        <f>[4]Data17!AD33</f>
        <v>0</v>
      </c>
      <c r="P273" s="25">
        <f>[4]Data17!AE33</f>
        <v>0</v>
      </c>
      <c r="Q273" s="35">
        <f t="shared" si="70"/>
        <v>0</v>
      </c>
      <c r="R273" s="35">
        <f t="shared" si="71"/>
        <v>0</v>
      </c>
      <c r="S273" s="35">
        <f t="shared" si="72"/>
        <v>0</v>
      </c>
      <c r="T273" s="35">
        <f t="shared" si="73"/>
        <v>0</v>
      </c>
      <c r="U273" s="35">
        <f t="shared" si="74"/>
        <v>0</v>
      </c>
      <c r="V273" s="35">
        <f t="shared" si="75"/>
        <v>0</v>
      </c>
      <c r="W273" s="35">
        <f t="shared" si="76"/>
        <v>0</v>
      </c>
      <c r="X273" s="35">
        <f t="shared" si="76"/>
        <v>0</v>
      </c>
    </row>
    <row r="274" spans="1:24" ht="15" x14ac:dyDescent="0.25">
      <c r="A274" s="3" t="s">
        <v>6</v>
      </c>
      <c r="B274" s="3" t="s">
        <v>45</v>
      </c>
      <c r="C274" s="3" t="s">
        <v>46</v>
      </c>
      <c r="D274" s="3" t="s">
        <v>72</v>
      </c>
      <c r="E274" s="3"/>
      <c r="F274" s="3"/>
      <c r="G274" s="3" t="s">
        <v>74</v>
      </c>
      <c r="H274" s="25">
        <f>[4]Data6!W33</f>
        <v>0</v>
      </c>
      <c r="I274" s="25">
        <f>[4]Data6!X33</f>
        <v>0</v>
      </c>
      <c r="J274" s="25">
        <f>[4]Data6!Y33</f>
        <v>0</v>
      </c>
      <c r="K274" s="25">
        <f>[4]Data6!Z33</f>
        <v>0</v>
      </c>
      <c r="L274" s="25">
        <f>[4]Data6!AA33</f>
        <v>0</v>
      </c>
      <c r="M274" s="25">
        <f>[4]Data6!AB33</f>
        <v>0</v>
      </c>
      <c r="N274" s="25">
        <f>[4]Data6!AC33</f>
        <v>0</v>
      </c>
      <c r="O274" s="25">
        <f>[4]Data6!AD33</f>
        <v>0</v>
      </c>
      <c r="P274" s="25">
        <f>[4]Data6!AE33</f>
        <v>0</v>
      </c>
      <c r="Q274" s="35">
        <f t="shared" si="70"/>
        <v>0</v>
      </c>
      <c r="R274" s="35">
        <f t="shared" si="71"/>
        <v>0</v>
      </c>
      <c r="S274" s="35">
        <f t="shared" si="72"/>
        <v>0</v>
      </c>
      <c r="T274" s="35">
        <f t="shared" si="73"/>
        <v>0</v>
      </c>
      <c r="U274" s="35">
        <f t="shared" si="74"/>
        <v>0</v>
      </c>
      <c r="V274" s="35">
        <f t="shared" si="75"/>
        <v>0</v>
      </c>
      <c r="W274" s="35">
        <f t="shared" si="76"/>
        <v>0</v>
      </c>
      <c r="X274" s="35">
        <f t="shared" si="76"/>
        <v>0</v>
      </c>
    </row>
    <row r="275" spans="1:24" ht="15" x14ac:dyDescent="0.25">
      <c r="A275" s="3" t="s">
        <v>5</v>
      </c>
      <c r="B275" s="3" t="s">
        <v>29</v>
      </c>
      <c r="C275" s="3" t="s">
        <v>30</v>
      </c>
      <c r="D275" s="12" t="s">
        <v>134</v>
      </c>
      <c r="E275" s="9" t="s">
        <v>132</v>
      </c>
      <c r="F275" s="23" t="s">
        <v>133</v>
      </c>
      <c r="G275" s="1" t="s">
        <v>75</v>
      </c>
      <c r="H275" s="32">
        <f>'[7]ENTSO-E'!$I$2335+'[7]ENTSO-E'!$I$2337</f>
        <v>28880</v>
      </c>
      <c r="I275" s="32">
        <f>'[7]ENTSO-E'!$I$2359+'[7]ENTSO-E'!$I$2361</f>
        <v>29490</v>
      </c>
      <c r="J275" s="32">
        <f>'[7]ENTSO-E'!$I$2383+'[7]ENTSO-E'!$I$2385</f>
        <v>29410</v>
      </c>
      <c r="K275" s="38">
        <f>'[7]ENTSO-E'!$I$6674+'[7]ENTSO-E'!$I$6894</f>
        <v>27485</v>
      </c>
      <c r="L275" s="39">
        <f>[2]PL!B8+[2]PL!B11</f>
        <v>27793</v>
      </c>
      <c r="M275" s="39">
        <f>[2]PL!C8+[2]PL!C11</f>
        <v>26962</v>
      </c>
      <c r="N275" s="39">
        <f>[2]PL!D8+[2]PL!D11</f>
        <v>26308</v>
      </c>
      <c r="O275" s="39">
        <f>[2]PL!E8+[2]PL!E11</f>
        <v>28635</v>
      </c>
      <c r="P275" s="39">
        <f>[2]PL!F8+[2]PL!F11</f>
        <v>30274</v>
      </c>
      <c r="Q275" s="35">
        <f t="shared" si="70"/>
        <v>610</v>
      </c>
      <c r="R275" s="35">
        <f t="shared" si="71"/>
        <v>0</v>
      </c>
      <c r="S275" s="35">
        <f t="shared" si="72"/>
        <v>0</v>
      </c>
      <c r="T275" s="35">
        <f t="shared" si="73"/>
        <v>308</v>
      </c>
      <c r="U275" s="35">
        <f t="shared" si="74"/>
        <v>0</v>
      </c>
      <c r="V275" s="35">
        <f t="shared" si="75"/>
        <v>0</v>
      </c>
      <c r="W275" s="35">
        <f t="shared" si="76"/>
        <v>2327</v>
      </c>
      <c r="X275" s="35">
        <f t="shared" si="76"/>
        <v>1639</v>
      </c>
    </row>
    <row r="276" spans="1:24" ht="15" x14ac:dyDescent="0.25">
      <c r="A276" s="3" t="s">
        <v>5</v>
      </c>
      <c r="B276" s="3" t="s">
        <v>31</v>
      </c>
      <c r="C276" s="3" t="s">
        <v>32</v>
      </c>
      <c r="D276" s="12" t="s">
        <v>134</v>
      </c>
      <c r="E276" s="9" t="s">
        <v>132</v>
      </c>
      <c r="F276" s="23" t="s">
        <v>133</v>
      </c>
      <c r="G276" s="1" t="s">
        <v>75</v>
      </c>
      <c r="H276" s="32">
        <f>'[7]ENTSO-E'!$I$2339</f>
        <v>780</v>
      </c>
      <c r="I276" s="32">
        <f>'[7]ENTSO-E'!$I$2363</f>
        <v>730</v>
      </c>
      <c r="J276" s="32">
        <f>'[7]ENTSO-E'!$I$2387</f>
        <v>730</v>
      </c>
      <c r="K276" s="38">
        <f>'[7]ENTSO-E'!$I$7224</f>
        <v>1145</v>
      </c>
      <c r="L276" s="39">
        <f>[2]PL!B9+[2]PL!B10</f>
        <v>984</v>
      </c>
      <c r="M276" s="39">
        <f>[2]PL!C9+[2]PL!C10</f>
        <v>1460</v>
      </c>
      <c r="N276" s="39">
        <f>[2]PL!D9+[2]PL!D10</f>
        <v>1596</v>
      </c>
      <c r="O276" s="39">
        <f>[2]PL!E9+[2]PL!E10</f>
        <v>2298</v>
      </c>
      <c r="P276" s="39">
        <f>[2]PL!F9+[2]PL!F10</f>
        <v>2378</v>
      </c>
      <c r="Q276" s="35">
        <f t="shared" si="70"/>
        <v>0</v>
      </c>
      <c r="R276" s="35">
        <f t="shared" si="71"/>
        <v>0</v>
      </c>
      <c r="S276" s="35">
        <f t="shared" si="72"/>
        <v>415</v>
      </c>
      <c r="T276" s="35">
        <f t="shared" si="73"/>
        <v>0</v>
      </c>
      <c r="U276" s="35">
        <f t="shared" si="74"/>
        <v>476</v>
      </c>
      <c r="V276" s="35">
        <f t="shared" si="75"/>
        <v>136</v>
      </c>
      <c r="W276" s="35">
        <f t="shared" si="76"/>
        <v>702</v>
      </c>
      <c r="X276" s="35">
        <f t="shared" si="76"/>
        <v>80</v>
      </c>
    </row>
    <row r="277" spans="1:24" ht="15" x14ac:dyDescent="0.25">
      <c r="A277" s="3" t="s">
        <v>5</v>
      </c>
      <c r="B277" s="3" t="s">
        <v>33</v>
      </c>
      <c r="C277" s="3" t="s">
        <v>34</v>
      </c>
      <c r="D277" s="3" t="s">
        <v>71</v>
      </c>
      <c r="E277" s="3"/>
      <c r="F277" s="3"/>
      <c r="G277" s="3" t="s">
        <v>76</v>
      </c>
      <c r="H277" s="25">
        <f>[3]Data12!W34</f>
        <v>0</v>
      </c>
      <c r="I277" s="25">
        <f>[3]Data12!X34</f>
        <v>0</v>
      </c>
      <c r="J277" s="25">
        <f>[3]Data12!Y34</f>
        <v>0</v>
      </c>
      <c r="K277" s="25">
        <f>[3]Data12!Z34</f>
        <v>0</v>
      </c>
      <c r="L277" s="25">
        <f>[3]Data12!AA34</f>
        <v>0</v>
      </c>
      <c r="M277" s="25">
        <f>[3]Data12!AB34</f>
        <v>0</v>
      </c>
      <c r="N277" s="25">
        <f>[3]Data12!AC34</f>
        <v>0</v>
      </c>
      <c r="O277" s="25">
        <f>[3]Data12!AD34</f>
        <v>0</v>
      </c>
      <c r="P277" s="25">
        <f>[3]Data12!AE34</f>
        <v>0</v>
      </c>
      <c r="Q277" s="35">
        <f t="shared" si="70"/>
        <v>0</v>
      </c>
      <c r="R277" s="35">
        <f t="shared" si="71"/>
        <v>0</v>
      </c>
      <c r="S277" s="35">
        <f t="shared" si="72"/>
        <v>0</v>
      </c>
      <c r="T277" s="35">
        <f t="shared" si="73"/>
        <v>0</v>
      </c>
      <c r="U277" s="35">
        <f t="shared" si="74"/>
        <v>0</v>
      </c>
      <c r="V277" s="35">
        <f t="shared" si="75"/>
        <v>0</v>
      </c>
      <c r="W277" s="35">
        <f t="shared" si="76"/>
        <v>0</v>
      </c>
      <c r="X277" s="35">
        <f t="shared" si="76"/>
        <v>0</v>
      </c>
    </row>
    <row r="278" spans="1:24" ht="15" x14ac:dyDescent="0.25">
      <c r="A278" s="3" t="s">
        <v>5</v>
      </c>
      <c r="B278" s="3" t="s">
        <v>35</v>
      </c>
      <c r="C278" s="3" t="s">
        <v>36</v>
      </c>
      <c r="D278" s="3" t="s">
        <v>72</v>
      </c>
      <c r="E278" s="3"/>
      <c r="F278" s="3"/>
      <c r="G278" s="3" t="s">
        <v>74</v>
      </c>
      <c r="H278" s="25">
        <f>[4]Data!W34</f>
        <v>2346</v>
      </c>
      <c r="I278" s="25">
        <f>[4]Data!X34</f>
        <v>2351</v>
      </c>
      <c r="J278" s="25">
        <f>[4]Data!Y34</f>
        <v>2355</v>
      </c>
      <c r="K278" s="25">
        <f>[4]Data!Z34</f>
        <v>2364</v>
      </c>
      <c r="L278" s="25">
        <f>[4]Data!AA34</f>
        <v>2370</v>
      </c>
      <c r="M278" s="25">
        <f>[4]Data!AB34</f>
        <v>2385</v>
      </c>
      <c r="N278" s="25">
        <f>[4]Data!AC34</f>
        <v>2390.0590000000002</v>
      </c>
      <c r="O278" s="25">
        <f>[4]Data!AD34</f>
        <v>2390.768</v>
      </c>
      <c r="P278" s="25">
        <f>[4]Data!AE34</f>
        <v>2396.5120000000002</v>
      </c>
      <c r="Q278" s="35">
        <f t="shared" si="70"/>
        <v>5</v>
      </c>
      <c r="R278" s="35">
        <f t="shared" si="71"/>
        <v>4</v>
      </c>
      <c r="S278" s="35">
        <f t="shared" si="72"/>
        <v>9</v>
      </c>
      <c r="T278" s="35">
        <f t="shared" si="73"/>
        <v>6</v>
      </c>
      <c r="U278" s="35">
        <f t="shared" si="74"/>
        <v>15</v>
      </c>
      <c r="V278" s="35">
        <f t="shared" si="75"/>
        <v>5.0590000000001965</v>
      </c>
      <c r="W278" s="35">
        <f t="shared" si="76"/>
        <v>0.70899999999983265</v>
      </c>
      <c r="X278" s="35">
        <f t="shared" si="76"/>
        <v>5.7440000000001419</v>
      </c>
    </row>
    <row r="279" spans="1:24" ht="15" x14ac:dyDescent="0.25">
      <c r="A279" s="3" t="s">
        <v>5</v>
      </c>
      <c r="B279" s="3" t="s">
        <v>79</v>
      </c>
      <c r="C279" s="3" t="s">
        <v>83</v>
      </c>
      <c r="D279" s="3" t="s">
        <v>72</v>
      </c>
      <c r="E279" s="3"/>
      <c r="F279" s="3"/>
      <c r="G279" s="3" t="s">
        <v>74</v>
      </c>
      <c r="H279" s="25">
        <f>[4]Data8!W34</f>
        <v>1800</v>
      </c>
      <c r="I279" s="25">
        <f>[4]Data8!X34</f>
        <v>2564</v>
      </c>
      <c r="J279" s="25">
        <f>[4]Data8!Y34</f>
        <v>3429</v>
      </c>
      <c r="K279" s="25">
        <f>[4]Data8!Z34</f>
        <v>3836</v>
      </c>
      <c r="L279" s="25">
        <f>[4]Data8!AA34</f>
        <v>4886</v>
      </c>
      <c r="M279" s="25">
        <f>[4]Data8!AB34</f>
        <v>5747</v>
      </c>
      <c r="N279" s="25">
        <f>[4]Data8!AC34</f>
        <v>5759.357</v>
      </c>
      <c r="O279" s="25">
        <f>[4]Data8!AD34</f>
        <v>5766.0780000000004</v>
      </c>
      <c r="P279" s="25">
        <f>[4]Data8!AE34</f>
        <v>5836.8230000000003</v>
      </c>
      <c r="Q279" s="35">
        <f t="shared" si="70"/>
        <v>764</v>
      </c>
      <c r="R279" s="35">
        <f t="shared" si="71"/>
        <v>865</v>
      </c>
      <c r="S279" s="35">
        <f t="shared" si="72"/>
        <v>407</v>
      </c>
      <c r="T279" s="35">
        <f t="shared" si="73"/>
        <v>1050</v>
      </c>
      <c r="U279" s="35">
        <f t="shared" si="74"/>
        <v>861</v>
      </c>
      <c r="V279" s="35">
        <f t="shared" si="75"/>
        <v>12.356999999999971</v>
      </c>
      <c r="W279" s="35">
        <f t="shared" si="76"/>
        <v>6.7210000000004584</v>
      </c>
      <c r="X279" s="35">
        <f t="shared" si="76"/>
        <v>70.744999999999891</v>
      </c>
    </row>
    <row r="280" spans="1:24" s="7" customFormat="1" ht="15" x14ac:dyDescent="0.25">
      <c r="A280" s="3" t="s">
        <v>5</v>
      </c>
      <c r="B280" s="3" t="s">
        <v>78</v>
      </c>
      <c r="C280" s="3" t="s">
        <v>84</v>
      </c>
      <c r="D280" s="3" t="s">
        <v>72</v>
      </c>
      <c r="E280" s="3"/>
      <c r="F280" s="3"/>
      <c r="G280" s="3" t="s">
        <v>74</v>
      </c>
      <c r="H280" s="25">
        <f>[4]Data9!W34</f>
        <v>0</v>
      </c>
      <c r="I280" s="25">
        <f>[4]Data9!X34</f>
        <v>0</v>
      </c>
      <c r="J280" s="25">
        <f>[4]Data9!Y34</f>
        <v>0</v>
      </c>
      <c r="K280" s="25">
        <f>[4]Data9!Z34</f>
        <v>0</v>
      </c>
      <c r="L280" s="25">
        <f>[4]Data9!AA34</f>
        <v>0</v>
      </c>
      <c r="M280" s="25">
        <f>[4]Data9!AB34</f>
        <v>0</v>
      </c>
      <c r="N280" s="25">
        <f>[4]Data9!AC34</f>
        <v>0</v>
      </c>
      <c r="O280" s="25">
        <f>[4]Data9!AD34</f>
        <v>0</v>
      </c>
      <c r="P280" s="25">
        <f>[4]Data9!AE34</f>
        <v>0</v>
      </c>
      <c r="Q280" s="35">
        <f t="shared" si="70"/>
        <v>0</v>
      </c>
      <c r="R280" s="35">
        <f t="shared" si="71"/>
        <v>0</v>
      </c>
      <c r="S280" s="35">
        <f t="shared" si="72"/>
        <v>0</v>
      </c>
      <c r="T280" s="35">
        <f t="shared" si="73"/>
        <v>0</v>
      </c>
      <c r="U280" s="35">
        <f t="shared" si="74"/>
        <v>0</v>
      </c>
      <c r="V280" s="35">
        <f t="shared" si="75"/>
        <v>0</v>
      </c>
      <c r="W280" s="35">
        <f t="shared" si="76"/>
        <v>0</v>
      </c>
      <c r="X280" s="35">
        <f t="shared" si="76"/>
        <v>0</v>
      </c>
    </row>
    <row r="281" spans="1:24" ht="15" x14ac:dyDescent="0.25">
      <c r="A281" s="3" t="s">
        <v>5</v>
      </c>
      <c r="B281" s="1" t="s">
        <v>37</v>
      </c>
      <c r="C281" s="1" t="s">
        <v>38</v>
      </c>
      <c r="D281" s="23" t="s">
        <v>133</v>
      </c>
      <c r="E281" s="3"/>
      <c r="F281" s="3"/>
      <c r="G281" s="1" t="s">
        <v>75</v>
      </c>
      <c r="H281" s="29">
        <f t="shared" ref="H281:J281" si="77">I281</f>
        <v>345</v>
      </c>
      <c r="I281" s="29">
        <f t="shared" si="77"/>
        <v>345</v>
      </c>
      <c r="J281" s="29">
        <f t="shared" si="77"/>
        <v>345</v>
      </c>
      <c r="K281" s="29">
        <f>L281</f>
        <v>345</v>
      </c>
      <c r="L281" s="39">
        <f>[2]PL!B12+[2]PL!B13+[2]PL!B14</f>
        <v>345</v>
      </c>
      <c r="M281" s="39">
        <f>[2]PL!C12+[2]PL!C13+[2]PL!C14</f>
        <v>345</v>
      </c>
      <c r="N281" s="39">
        <f>[2]PL!D12+[2]PL!D13+[2]PL!D14</f>
        <v>345</v>
      </c>
      <c r="O281" s="39">
        <f>[2]PL!E12+[2]PL!E13+[2]PL!E14</f>
        <v>415</v>
      </c>
      <c r="P281" s="39">
        <f>[2]PL!F12+[2]PL!F13+[2]PL!F14</f>
        <v>415</v>
      </c>
      <c r="Q281" s="35">
        <f t="shared" si="70"/>
        <v>0</v>
      </c>
      <c r="R281" s="35">
        <f t="shared" si="71"/>
        <v>0</v>
      </c>
      <c r="S281" s="35">
        <f t="shared" si="72"/>
        <v>0</v>
      </c>
      <c r="T281" s="35">
        <f t="shared" si="73"/>
        <v>0</v>
      </c>
      <c r="U281" s="35">
        <f t="shared" si="74"/>
        <v>0</v>
      </c>
      <c r="V281" s="35">
        <f t="shared" si="75"/>
        <v>0</v>
      </c>
      <c r="W281" s="35">
        <f t="shared" si="76"/>
        <v>70</v>
      </c>
      <c r="X281" s="35">
        <f t="shared" si="76"/>
        <v>0</v>
      </c>
    </row>
    <row r="282" spans="1:24" ht="15" x14ac:dyDescent="0.25">
      <c r="A282" s="3" t="s">
        <v>5</v>
      </c>
      <c r="B282" s="3" t="s">
        <v>39</v>
      </c>
      <c r="C282" s="3" t="s">
        <v>40</v>
      </c>
      <c r="D282" s="3" t="s">
        <v>72</v>
      </c>
      <c r="E282" s="3"/>
      <c r="F282" s="3"/>
      <c r="G282" s="3" t="s">
        <v>74</v>
      </c>
      <c r="H282" s="25">
        <f>[4]Data18!W34+[4]Data19!W34+[4]Data20!W34+[4]Data21!W34+[4]Data22!W34+[4]Data23!W34</f>
        <v>277</v>
      </c>
      <c r="I282" s="25">
        <f>[4]Data18!X34+[4]Data19!X34+[4]Data20!X34+[4]Data21!X34+[4]Data22!X34+[4]Data23!X34</f>
        <v>583</v>
      </c>
      <c r="J282" s="25">
        <f>[4]Data18!Y34+[4]Data19!Y34+[4]Data20!Y34+[4]Data21!Y34+[4]Data22!Y34+[4]Data23!Y34</f>
        <v>735</v>
      </c>
      <c r="K282" s="25">
        <f>[4]Data18!Z34+[4]Data19!Z34+[4]Data20!Z34+[4]Data21!Z34+[4]Data22!Z34+[4]Data23!Z34</f>
        <v>816</v>
      </c>
      <c r="L282" s="25">
        <f>[4]Data18!AA34+[4]Data19!AA34+[4]Data20!AA34+[4]Data21!AA34+[4]Data22!AA34+[4]Data23!AA34</f>
        <v>968</v>
      </c>
      <c r="M282" s="25">
        <f>[4]Data18!AB34+[4]Data19!AB34+[4]Data20!AB34+[4]Data21!AB34+[4]Data22!AB34+[4]Data23!AB34</f>
        <v>996</v>
      </c>
      <c r="N282" s="25">
        <f>[4]Data18!AC34+[4]Data19!AC34+[4]Data20!AC34+[4]Data21!AC34+[4]Data22!AC34+[4]Data23!AC34</f>
        <v>997.19299999999998</v>
      </c>
      <c r="O282" s="25">
        <f>[4]Data18!AD34+[4]Data19!AD34+[4]Data20!AD34+[4]Data21!AD34+[4]Data22!AD34+[4]Data23!AD34</f>
        <v>1047.203</v>
      </c>
      <c r="P282" s="25">
        <f>[4]Data18!AE34+[4]Data19!AE34+[4]Data20!AE34+[4]Data21!AE34+[4]Data22!AE34+[4]Data23!AE34</f>
        <v>1055.2429999999999</v>
      </c>
      <c r="Q282" s="35">
        <f t="shared" ref="Q282:Q340" si="78">MAX((I282-H282),0)</f>
        <v>306</v>
      </c>
      <c r="R282" s="35">
        <f t="shared" ref="R282:R340" si="79">MAX((J282-I282),0)</f>
        <v>152</v>
      </c>
      <c r="S282" s="35">
        <f t="shared" ref="S282:S340" si="80">MAX((K282-J282),0)</f>
        <v>81</v>
      </c>
      <c r="T282" s="35">
        <f t="shared" ref="T282:T340" si="81">MAX((L282-K282),0)</f>
        <v>152</v>
      </c>
      <c r="U282" s="35">
        <f t="shared" ref="U282:U340" si="82">MAX((M282-L282),0)</f>
        <v>28</v>
      </c>
      <c r="V282" s="35">
        <f t="shared" ref="V282:V340" si="83">MAX((N282-M282),0)</f>
        <v>1.1929999999999836</v>
      </c>
      <c r="W282" s="35">
        <f t="shared" ref="W282:X340" si="84">MAX((O282-N282),0)</f>
        <v>50.009999999999991</v>
      </c>
      <c r="X282" s="35">
        <f t="shared" si="84"/>
        <v>8.0399999999999636</v>
      </c>
    </row>
    <row r="283" spans="1:24" ht="15" x14ac:dyDescent="0.25">
      <c r="A283" s="3" t="s">
        <v>5</v>
      </c>
      <c r="B283" s="3" t="s">
        <v>80</v>
      </c>
      <c r="C283" s="3" t="s">
        <v>85</v>
      </c>
      <c r="D283" s="3" t="s">
        <v>72</v>
      </c>
      <c r="E283" s="3"/>
      <c r="F283" s="3"/>
      <c r="G283" s="3" t="s">
        <v>74</v>
      </c>
      <c r="H283" s="25">
        <f>[4]Data15!W34</f>
        <v>1</v>
      </c>
      <c r="I283" s="25">
        <f>[4]Data15!X34</f>
        <v>1</v>
      </c>
      <c r="J283" s="25">
        <f>[4]Data15!Y34</f>
        <v>1</v>
      </c>
      <c r="K283" s="25">
        <f>[4]Data15!Z34</f>
        <v>11.932</v>
      </c>
      <c r="L283" s="25">
        <f>[4]Data15!AA34</f>
        <v>36.317</v>
      </c>
      <c r="M283" s="25">
        <f>[4]Data15!AB34</f>
        <v>37.262</v>
      </c>
      <c r="N283" s="25">
        <f>[4]Data15!AC34</f>
        <v>35.802</v>
      </c>
      <c r="O283" s="25">
        <f>[4]Data15!AD34</f>
        <v>51.237000000000002</v>
      </c>
      <c r="P283" s="25">
        <f>[4]Data15!AE34</f>
        <v>99.399000000000001</v>
      </c>
      <c r="Q283" s="35">
        <f t="shared" si="78"/>
        <v>0</v>
      </c>
      <c r="R283" s="35">
        <f t="shared" si="79"/>
        <v>0</v>
      </c>
      <c r="S283" s="35">
        <f t="shared" si="80"/>
        <v>10.932</v>
      </c>
      <c r="T283" s="35">
        <f t="shared" si="81"/>
        <v>24.384999999999998</v>
      </c>
      <c r="U283" s="35">
        <f t="shared" si="82"/>
        <v>0.94500000000000028</v>
      </c>
      <c r="V283" s="35">
        <f t="shared" si="83"/>
        <v>0</v>
      </c>
      <c r="W283" s="35">
        <f t="shared" si="84"/>
        <v>15.435000000000002</v>
      </c>
      <c r="X283" s="35">
        <f t="shared" si="84"/>
        <v>48.161999999999999</v>
      </c>
    </row>
    <row r="284" spans="1:24" s="7" customFormat="1" ht="15" x14ac:dyDescent="0.25">
      <c r="A284" s="3" t="s">
        <v>5</v>
      </c>
      <c r="B284" s="3" t="s">
        <v>81</v>
      </c>
      <c r="C284" s="3" t="s">
        <v>86</v>
      </c>
      <c r="D284" s="3" t="s">
        <v>72</v>
      </c>
      <c r="E284" s="3"/>
      <c r="F284" s="3"/>
      <c r="G284" s="3" t="s">
        <v>74</v>
      </c>
      <c r="H284" s="25">
        <f>[4]Data13!W34+[4]Data14!W34+[4]Data16!W34</f>
        <v>0.11</v>
      </c>
      <c r="I284" s="25">
        <f>[4]Data13!X34+[4]Data14!X34+[4]Data16!X34</f>
        <v>0.30000000000000004</v>
      </c>
      <c r="J284" s="25">
        <f>[4]Data13!Y34+[4]Data14!Y34+[4]Data16!Y34</f>
        <v>1.393</v>
      </c>
      <c r="K284" s="25">
        <f>[4]Data13!Z34+[4]Data14!Z34+[4]Data16!Z34</f>
        <v>15.218</v>
      </c>
      <c r="L284" s="25">
        <f>[4]Data13!AA34+[4]Data14!AA34+[4]Data16!AA34</f>
        <v>71.459999999999994</v>
      </c>
      <c r="M284" s="25">
        <f>[4]Data13!AB34+[4]Data14!AB34+[4]Data16!AB34</f>
        <v>149.98500000000001</v>
      </c>
      <c r="N284" s="25">
        <f>[4]Data13!AC34+[4]Data14!AC34+[4]Data16!AC34</f>
        <v>251.28899999999999</v>
      </c>
      <c r="O284" s="25">
        <f>[4]Data13!AD34+[4]Data14!AD34+[4]Data16!AD34</f>
        <v>510.73899999999998</v>
      </c>
      <c r="P284" s="25">
        <f>[4]Data13!AE34+[4]Data14!AE34+[4]Data16!AE34</f>
        <v>1439.86</v>
      </c>
      <c r="Q284" s="35">
        <f t="shared" si="78"/>
        <v>0.19000000000000006</v>
      </c>
      <c r="R284" s="35">
        <f t="shared" si="79"/>
        <v>1.093</v>
      </c>
      <c r="S284" s="35">
        <f t="shared" si="80"/>
        <v>13.824999999999999</v>
      </c>
      <c r="T284" s="35">
        <f t="shared" si="81"/>
        <v>56.24199999999999</v>
      </c>
      <c r="U284" s="35">
        <f t="shared" si="82"/>
        <v>78.52500000000002</v>
      </c>
      <c r="V284" s="35">
        <f t="shared" si="83"/>
        <v>101.30399999999997</v>
      </c>
      <c r="W284" s="35">
        <f t="shared" si="84"/>
        <v>259.45</v>
      </c>
      <c r="X284" s="35">
        <f t="shared" si="84"/>
        <v>929.12099999999987</v>
      </c>
    </row>
    <row r="285" spans="1:24" ht="15" x14ac:dyDescent="0.25">
      <c r="A285" s="3" t="s">
        <v>5</v>
      </c>
      <c r="B285" s="3" t="s">
        <v>41</v>
      </c>
      <c r="C285" s="3" t="s">
        <v>42</v>
      </c>
      <c r="D285" s="3" t="s">
        <v>72</v>
      </c>
      <c r="E285" s="3"/>
      <c r="F285" s="3"/>
      <c r="G285" s="3" t="s">
        <v>74</v>
      </c>
      <c r="H285" s="25">
        <f>[4]Data11!W34</f>
        <v>0</v>
      </c>
      <c r="I285" s="25">
        <f>[4]Data11!X34</f>
        <v>0</v>
      </c>
      <c r="J285" s="25">
        <f>[4]Data11!Y34</f>
        <v>0</v>
      </c>
      <c r="K285" s="25">
        <f>[4]Data11!Z34</f>
        <v>0</v>
      </c>
      <c r="L285" s="25">
        <f>[4]Data11!AA34</f>
        <v>0</v>
      </c>
      <c r="M285" s="25">
        <f>[4]Data11!AB34</f>
        <v>0</v>
      </c>
      <c r="N285" s="25">
        <f>[4]Data11!AC34</f>
        <v>0</v>
      </c>
      <c r="O285" s="25">
        <f>[4]Data11!AD34</f>
        <v>0</v>
      </c>
      <c r="P285" s="25">
        <f>[4]Data11!AE34</f>
        <v>0</v>
      </c>
      <c r="Q285" s="35">
        <f t="shared" si="78"/>
        <v>0</v>
      </c>
      <c r="R285" s="35">
        <f t="shared" si="79"/>
        <v>0</v>
      </c>
      <c r="S285" s="35">
        <f t="shared" si="80"/>
        <v>0</v>
      </c>
      <c r="T285" s="35">
        <f t="shared" si="81"/>
        <v>0</v>
      </c>
      <c r="U285" s="35">
        <f t="shared" si="82"/>
        <v>0</v>
      </c>
      <c r="V285" s="35">
        <f t="shared" si="83"/>
        <v>0</v>
      </c>
      <c r="W285" s="35">
        <f t="shared" si="84"/>
        <v>0</v>
      </c>
      <c r="X285" s="35">
        <f t="shared" si="84"/>
        <v>0</v>
      </c>
    </row>
    <row r="286" spans="1:24" ht="15" x14ac:dyDescent="0.25">
      <c r="A286" s="3" t="s">
        <v>5</v>
      </c>
      <c r="B286" s="3" t="s">
        <v>43</v>
      </c>
      <c r="C286" s="3" t="s">
        <v>44</v>
      </c>
      <c r="D286" s="3" t="s">
        <v>72</v>
      </c>
      <c r="E286" s="3"/>
      <c r="F286" s="3"/>
      <c r="G286" s="3" t="s">
        <v>74</v>
      </c>
      <c r="H286" s="25">
        <f>[4]Data17!W34</f>
        <v>0</v>
      </c>
      <c r="I286" s="25">
        <f>[4]Data17!X34</f>
        <v>0</v>
      </c>
      <c r="J286" s="25">
        <f>[4]Data17!Y34</f>
        <v>0</v>
      </c>
      <c r="K286" s="25">
        <f>[4]Data17!Z34</f>
        <v>0</v>
      </c>
      <c r="L286" s="25">
        <f>[4]Data17!AA34</f>
        <v>0</v>
      </c>
      <c r="M286" s="25">
        <f>[4]Data17!AB34</f>
        <v>0</v>
      </c>
      <c r="N286" s="25">
        <f>[4]Data17!AC34</f>
        <v>0</v>
      </c>
      <c r="O286" s="25">
        <f>[4]Data17!AD34</f>
        <v>0</v>
      </c>
      <c r="P286" s="25">
        <f>[4]Data17!AE34</f>
        <v>0</v>
      </c>
      <c r="Q286" s="35">
        <f t="shared" si="78"/>
        <v>0</v>
      </c>
      <c r="R286" s="35">
        <f t="shared" si="79"/>
        <v>0</v>
      </c>
      <c r="S286" s="35">
        <f t="shared" si="80"/>
        <v>0</v>
      </c>
      <c r="T286" s="35">
        <f t="shared" si="81"/>
        <v>0</v>
      </c>
      <c r="U286" s="35">
        <f t="shared" si="82"/>
        <v>0</v>
      </c>
      <c r="V286" s="35">
        <f t="shared" si="83"/>
        <v>0</v>
      </c>
      <c r="W286" s="35">
        <f t="shared" si="84"/>
        <v>0</v>
      </c>
      <c r="X286" s="35">
        <f t="shared" si="84"/>
        <v>0</v>
      </c>
    </row>
    <row r="287" spans="1:24" ht="15" x14ac:dyDescent="0.25">
      <c r="A287" s="3" t="s">
        <v>5</v>
      </c>
      <c r="B287" s="3" t="s">
        <v>45</v>
      </c>
      <c r="C287" s="3" t="s">
        <v>46</v>
      </c>
      <c r="D287" s="3" t="s">
        <v>72</v>
      </c>
      <c r="E287" s="3"/>
      <c r="F287" s="3"/>
      <c r="G287" s="3" t="s">
        <v>74</v>
      </c>
      <c r="H287" s="25">
        <f>[4]Data6!W34</f>
        <v>0</v>
      </c>
      <c r="I287" s="25">
        <f>[4]Data6!X34</f>
        <v>0</v>
      </c>
      <c r="J287" s="25">
        <f>[4]Data6!Y34</f>
        <v>0</v>
      </c>
      <c r="K287" s="25">
        <f>[4]Data6!Z34</f>
        <v>0</v>
      </c>
      <c r="L287" s="25">
        <f>[4]Data6!AA34</f>
        <v>0</v>
      </c>
      <c r="M287" s="25">
        <f>[4]Data6!AB34</f>
        <v>0</v>
      </c>
      <c r="N287" s="25">
        <f>[4]Data6!AC34</f>
        <v>0</v>
      </c>
      <c r="O287" s="25">
        <f>[4]Data6!AD34</f>
        <v>0</v>
      </c>
      <c r="P287" s="25">
        <f>[4]Data6!AE34</f>
        <v>0</v>
      </c>
      <c r="Q287" s="35">
        <f t="shared" si="78"/>
        <v>0</v>
      </c>
      <c r="R287" s="35">
        <f t="shared" si="79"/>
        <v>0</v>
      </c>
      <c r="S287" s="35">
        <f t="shared" si="80"/>
        <v>0</v>
      </c>
      <c r="T287" s="35">
        <f t="shared" si="81"/>
        <v>0</v>
      </c>
      <c r="U287" s="35">
        <f t="shared" si="82"/>
        <v>0</v>
      </c>
      <c r="V287" s="35">
        <f t="shared" si="83"/>
        <v>0</v>
      </c>
      <c r="W287" s="35">
        <f t="shared" si="84"/>
        <v>0</v>
      </c>
      <c r="X287" s="35">
        <f t="shared" si="84"/>
        <v>0</v>
      </c>
    </row>
    <row r="288" spans="1:24" ht="15" x14ac:dyDescent="0.25">
      <c r="A288" s="3" t="s">
        <v>4</v>
      </c>
      <c r="B288" s="3" t="s">
        <v>29</v>
      </c>
      <c r="C288" s="3" t="s">
        <v>30</v>
      </c>
      <c r="D288" s="12" t="s">
        <v>134</v>
      </c>
      <c r="E288" s="9" t="s">
        <v>132</v>
      </c>
      <c r="F288" s="23" t="s">
        <v>133</v>
      </c>
      <c r="G288" s="1" t="s">
        <v>75</v>
      </c>
      <c r="H288" s="32">
        <f>'[7]ENTSO-E'!$I$2446+'[7]ENTSO-E'!$I$2448</f>
        <v>1760</v>
      </c>
      <c r="I288" s="32">
        <f>'[7]ENTSO-E'!$I$2470+'[7]ENTSO-E'!$I$2472</f>
        <v>1760</v>
      </c>
      <c r="J288" s="32">
        <f>'[7]ENTSO-E'!$I$2494+'[7]ENTSO-E'!$I$2496</f>
        <v>1760</v>
      </c>
      <c r="K288" s="38">
        <f>'[7]ENTSO-E'!$I$6679+'[7]ENTSO-E'!$I$6899</f>
        <v>1756</v>
      </c>
      <c r="L288" s="39">
        <f>[2]PT!B8+[2]PT!B11</f>
        <v>1756</v>
      </c>
      <c r="M288" s="39">
        <f>[2]PT!C8+[2]PT!C11</f>
        <v>1756</v>
      </c>
      <c r="N288" s="39">
        <f>[2]PT!D8+[2]PT!D11</f>
        <v>1756</v>
      </c>
      <c r="O288" s="39">
        <f>[2]PT!E8+[2]PT!E11</f>
        <v>1756</v>
      </c>
      <c r="P288" s="39">
        <f>[2]PT!F8+[2]PT!F11</f>
        <v>1756</v>
      </c>
      <c r="Q288" s="35">
        <f t="shared" si="78"/>
        <v>0</v>
      </c>
      <c r="R288" s="35">
        <f t="shared" si="79"/>
        <v>0</v>
      </c>
      <c r="S288" s="35">
        <f t="shared" si="80"/>
        <v>0</v>
      </c>
      <c r="T288" s="35">
        <f t="shared" si="81"/>
        <v>0</v>
      </c>
      <c r="U288" s="35">
        <f t="shared" si="82"/>
        <v>0</v>
      </c>
      <c r="V288" s="35">
        <f t="shared" si="83"/>
        <v>0</v>
      </c>
      <c r="W288" s="35">
        <f t="shared" si="84"/>
        <v>0</v>
      </c>
      <c r="X288" s="35">
        <f t="shared" si="84"/>
        <v>0</v>
      </c>
    </row>
    <row r="289" spans="1:24" ht="15" x14ac:dyDescent="0.25">
      <c r="A289" s="3" t="s">
        <v>4</v>
      </c>
      <c r="B289" s="3" t="s">
        <v>31</v>
      </c>
      <c r="C289" s="3" t="s">
        <v>32</v>
      </c>
      <c r="D289" s="12" t="s">
        <v>134</v>
      </c>
      <c r="E289" s="9" t="s">
        <v>132</v>
      </c>
      <c r="F289" s="23" t="s">
        <v>133</v>
      </c>
      <c r="G289" s="1" t="s">
        <v>75</v>
      </c>
      <c r="H289" s="32">
        <f>'[7]ENTSO-E'!$I$2450</f>
        <v>3440</v>
      </c>
      <c r="I289" s="32">
        <f>'[7]ENTSO-E'!$I$2474</f>
        <v>3830</v>
      </c>
      <c r="J289" s="32">
        <f>'[7]ENTSO-E'!$I$2498</f>
        <v>3830</v>
      </c>
      <c r="K289" s="38">
        <f>'[7]ENTSO-E'!$I$7229</f>
        <v>4699</v>
      </c>
      <c r="L289" s="39">
        <f>[2]PT!B9+[2]PT!B10</f>
        <v>4719</v>
      </c>
      <c r="M289" s="39">
        <f>[2]PT!C9+[2]PT!C10</f>
        <v>4695</v>
      </c>
      <c r="N289" s="39">
        <f>[2]PT!D9+[2]PT!D10</f>
        <v>4657</v>
      </c>
      <c r="O289" s="39">
        <f>[2]PT!E9+[2]PT!E10</f>
        <v>4621</v>
      </c>
      <c r="P289" s="39">
        <f>[2]PT!F9+[2]PT!F10</f>
        <v>4606</v>
      </c>
      <c r="Q289" s="35">
        <f t="shared" si="78"/>
        <v>390</v>
      </c>
      <c r="R289" s="35">
        <f t="shared" si="79"/>
        <v>0</v>
      </c>
      <c r="S289" s="35">
        <f t="shared" si="80"/>
        <v>869</v>
      </c>
      <c r="T289" s="35">
        <f t="shared" si="81"/>
        <v>20</v>
      </c>
      <c r="U289" s="35">
        <f t="shared" si="82"/>
        <v>0</v>
      </c>
      <c r="V289" s="35">
        <f t="shared" si="83"/>
        <v>0</v>
      </c>
      <c r="W289" s="35">
        <f t="shared" si="84"/>
        <v>0</v>
      </c>
      <c r="X289" s="35">
        <f t="shared" si="84"/>
        <v>0</v>
      </c>
    </row>
    <row r="290" spans="1:24" ht="15" x14ac:dyDescent="0.25">
      <c r="A290" s="3" t="s">
        <v>4</v>
      </c>
      <c r="B290" s="3" t="s">
        <v>33</v>
      </c>
      <c r="C290" s="3" t="s">
        <v>34</v>
      </c>
      <c r="D290" s="3" t="s">
        <v>71</v>
      </c>
      <c r="E290" s="3"/>
      <c r="F290" s="3"/>
      <c r="G290" s="3" t="s">
        <v>76</v>
      </c>
      <c r="H290" s="25">
        <f>[3]Data12!W35</f>
        <v>0</v>
      </c>
      <c r="I290" s="25">
        <f>[3]Data12!X35</f>
        <v>0</v>
      </c>
      <c r="J290" s="25">
        <f>[3]Data12!Y35</f>
        <v>0</v>
      </c>
      <c r="K290" s="25">
        <f>[3]Data12!Z35</f>
        <v>0</v>
      </c>
      <c r="L290" s="25">
        <f>[3]Data12!AA35</f>
        <v>0</v>
      </c>
      <c r="M290" s="25">
        <f>[3]Data12!AB35</f>
        <v>0</v>
      </c>
      <c r="N290" s="25">
        <f>[3]Data12!AC35</f>
        <v>0</v>
      </c>
      <c r="O290" s="25">
        <f>[3]Data12!AD35</f>
        <v>0</v>
      </c>
      <c r="P290" s="25">
        <f>[3]Data12!AE35</f>
        <v>0</v>
      </c>
      <c r="Q290" s="35">
        <f t="shared" si="78"/>
        <v>0</v>
      </c>
      <c r="R290" s="35">
        <f t="shared" si="79"/>
        <v>0</v>
      </c>
      <c r="S290" s="35">
        <f t="shared" si="80"/>
        <v>0</v>
      </c>
      <c r="T290" s="35">
        <f t="shared" si="81"/>
        <v>0</v>
      </c>
      <c r="U290" s="35">
        <f t="shared" si="82"/>
        <v>0</v>
      </c>
      <c r="V290" s="35">
        <f t="shared" si="83"/>
        <v>0</v>
      </c>
      <c r="W290" s="35">
        <f t="shared" si="84"/>
        <v>0</v>
      </c>
      <c r="X290" s="35">
        <f t="shared" si="84"/>
        <v>0</v>
      </c>
    </row>
    <row r="291" spans="1:24" ht="15" x14ac:dyDescent="0.25">
      <c r="A291" s="3" t="s">
        <v>4</v>
      </c>
      <c r="B291" s="3" t="s">
        <v>35</v>
      </c>
      <c r="C291" s="3" t="s">
        <v>36</v>
      </c>
      <c r="D291" s="3" t="s">
        <v>72</v>
      </c>
      <c r="E291" s="3"/>
      <c r="F291" s="3"/>
      <c r="G291" s="3" t="s">
        <v>74</v>
      </c>
      <c r="H291" s="25">
        <f>[4]Data!W35</f>
        <v>5535</v>
      </c>
      <c r="I291" s="25">
        <f>[4]Data!X35</f>
        <v>5712</v>
      </c>
      <c r="J291" s="25">
        <f>[4]Data!Y35</f>
        <v>5661</v>
      </c>
      <c r="K291" s="25">
        <f>[4]Data!Z35</f>
        <v>5715</v>
      </c>
      <c r="L291" s="25">
        <f>[4]Data!AA35</f>
        <v>6168</v>
      </c>
      <c r="M291" s="25">
        <f>[4]Data!AB35</f>
        <v>6960</v>
      </c>
      <c r="N291" s="25">
        <f>[4]Data!AC35</f>
        <v>7225.9219999999996</v>
      </c>
      <c r="O291" s="25">
        <f>[4]Data!AD35</f>
        <v>7235.8329999999996</v>
      </c>
      <c r="P291" s="25">
        <f>[4]Data!AE35</f>
        <v>7261.9849999999997</v>
      </c>
      <c r="Q291" s="35">
        <f t="shared" si="78"/>
        <v>177</v>
      </c>
      <c r="R291" s="35">
        <f t="shared" si="79"/>
        <v>0</v>
      </c>
      <c r="S291" s="35">
        <f t="shared" si="80"/>
        <v>54</v>
      </c>
      <c r="T291" s="35">
        <f t="shared" si="81"/>
        <v>453</v>
      </c>
      <c r="U291" s="35">
        <f t="shared" si="82"/>
        <v>792</v>
      </c>
      <c r="V291" s="35">
        <f t="shared" si="83"/>
        <v>265.92199999999957</v>
      </c>
      <c r="W291" s="35">
        <f t="shared" si="84"/>
        <v>9.9110000000000582</v>
      </c>
      <c r="X291" s="35">
        <f t="shared" si="84"/>
        <v>26.152000000000044</v>
      </c>
    </row>
    <row r="292" spans="1:24" ht="15" x14ac:dyDescent="0.25">
      <c r="A292" s="3" t="s">
        <v>4</v>
      </c>
      <c r="B292" s="3" t="s">
        <v>79</v>
      </c>
      <c r="C292" s="3" t="s">
        <v>83</v>
      </c>
      <c r="D292" s="3" t="s">
        <v>72</v>
      </c>
      <c r="E292" s="3"/>
      <c r="F292" s="3"/>
      <c r="G292" s="3" t="s">
        <v>74</v>
      </c>
      <c r="H292" s="25">
        <f>[4]Data8!W35</f>
        <v>4254.3549999999996</v>
      </c>
      <c r="I292" s="25">
        <f>[4]Data8!X35</f>
        <v>4409.5519999999997</v>
      </c>
      <c r="J292" s="25">
        <f>[4]Data8!Y35</f>
        <v>4607.9489999999996</v>
      </c>
      <c r="K292" s="25">
        <f>[4]Data8!Z35</f>
        <v>4854.5559999999996</v>
      </c>
      <c r="L292" s="25">
        <f>[4]Data8!AA35</f>
        <v>4934.8379999999997</v>
      </c>
      <c r="M292" s="25">
        <f>[4]Data8!AB35</f>
        <v>5124.1030000000001</v>
      </c>
      <c r="N292" s="25">
        <f>[4]Data8!AC35</f>
        <v>5124.1049999999996</v>
      </c>
      <c r="O292" s="25">
        <f>[4]Data8!AD35</f>
        <v>5172.3590000000004</v>
      </c>
      <c r="P292" s="25">
        <f>[4]Data8!AE35</f>
        <v>5222.7449999999999</v>
      </c>
      <c r="Q292" s="35">
        <f t="shared" si="78"/>
        <v>155.19700000000012</v>
      </c>
      <c r="R292" s="35">
        <f t="shared" si="79"/>
        <v>198.39699999999993</v>
      </c>
      <c r="S292" s="35">
        <f t="shared" si="80"/>
        <v>246.60699999999997</v>
      </c>
      <c r="T292" s="35">
        <f t="shared" si="81"/>
        <v>80.282000000000153</v>
      </c>
      <c r="U292" s="35">
        <f t="shared" si="82"/>
        <v>189.26500000000033</v>
      </c>
      <c r="V292" s="35">
        <f t="shared" si="83"/>
        <v>1.9999999994979589E-3</v>
      </c>
      <c r="W292" s="35">
        <f t="shared" si="84"/>
        <v>48.254000000000815</v>
      </c>
      <c r="X292" s="35">
        <f t="shared" si="84"/>
        <v>50.385999999999513</v>
      </c>
    </row>
    <row r="293" spans="1:24" s="7" customFormat="1" ht="15" x14ac:dyDescent="0.25">
      <c r="A293" s="3" t="s">
        <v>4</v>
      </c>
      <c r="B293" s="3" t="s">
        <v>78</v>
      </c>
      <c r="C293" s="3" t="s">
        <v>84</v>
      </c>
      <c r="D293" s="3" t="s">
        <v>72</v>
      </c>
      <c r="E293" s="3"/>
      <c r="F293" s="3"/>
      <c r="G293" s="3" t="s">
        <v>74</v>
      </c>
      <c r="H293" s="25">
        <f>[4]Data9!W35</f>
        <v>1.86</v>
      </c>
      <c r="I293" s="25">
        <f>[4]Data9!X35</f>
        <v>2</v>
      </c>
      <c r="J293" s="25">
        <f>[4]Data9!Y35</f>
        <v>2</v>
      </c>
      <c r="K293" s="25">
        <f>[4]Data9!Z35</f>
        <v>2</v>
      </c>
      <c r="L293" s="25">
        <f>[4]Data9!AA35</f>
        <v>2</v>
      </c>
      <c r="M293" s="25">
        <f>[4]Data9!AB35</f>
        <v>0</v>
      </c>
      <c r="N293" s="25">
        <f>[4]Data9!AC35</f>
        <v>0</v>
      </c>
      <c r="O293" s="25">
        <f>[4]Data9!AD35</f>
        <v>0</v>
      </c>
      <c r="P293" s="25">
        <f>[4]Data9!AE35</f>
        <v>0</v>
      </c>
      <c r="Q293" s="35">
        <f t="shared" si="78"/>
        <v>0.1399999999999999</v>
      </c>
      <c r="R293" s="35">
        <f t="shared" si="79"/>
        <v>0</v>
      </c>
      <c r="S293" s="35">
        <f t="shared" si="80"/>
        <v>0</v>
      </c>
      <c r="T293" s="35">
        <f t="shared" si="81"/>
        <v>0</v>
      </c>
      <c r="U293" s="35">
        <f t="shared" si="82"/>
        <v>0</v>
      </c>
      <c r="V293" s="35">
        <f t="shared" si="83"/>
        <v>0</v>
      </c>
      <c r="W293" s="35">
        <f t="shared" si="84"/>
        <v>0</v>
      </c>
      <c r="X293" s="35">
        <f t="shared" si="84"/>
        <v>0</v>
      </c>
    </row>
    <row r="294" spans="1:24" ht="15" x14ac:dyDescent="0.25">
      <c r="A294" s="3" t="s">
        <v>4</v>
      </c>
      <c r="B294" s="1" t="s">
        <v>37</v>
      </c>
      <c r="C294" s="1" t="s">
        <v>38</v>
      </c>
      <c r="D294" s="12" t="s">
        <v>134</v>
      </c>
      <c r="E294" s="9" t="s">
        <v>132</v>
      </c>
      <c r="F294" s="23" t="s">
        <v>133</v>
      </c>
      <c r="G294" s="1" t="s">
        <v>75</v>
      </c>
      <c r="H294" s="32">
        <f>'[7]ENTSO-E'!$I$2453</f>
        <v>1110</v>
      </c>
      <c r="I294" s="32">
        <f>'[7]ENTSO-E'!$I$2477</f>
        <v>1110</v>
      </c>
      <c r="J294" s="29">
        <f>I$294</f>
        <v>1110</v>
      </c>
      <c r="K294" s="29">
        <f t="shared" ref="K294:P294" si="85">J$294</f>
        <v>1110</v>
      </c>
      <c r="L294" s="29">
        <f t="shared" si="85"/>
        <v>1110</v>
      </c>
      <c r="M294" s="29">
        <f t="shared" si="85"/>
        <v>1110</v>
      </c>
      <c r="N294" s="29">
        <f t="shared" si="85"/>
        <v>1110</v>
      </c>
      <c r="O294" s="29">
        <f t="shared" si="85"/>
        <v>1110</v>
      </c>
      <c r="P294" s="29">
        <f t="shared" si="85"/>
        <v>1110</v>
      </c>
      <c r="Q294" s="35">
        <f t="shared" si="78"/>
        <v>0</v>
      </c>
      <c r="R294" s="35">
        <f t="shared" si="79"/>
        <v>0</v>
      </c>
      <c r="S294" s="35">
        <f t="shared" si="80"/>
        <v>0</v>
      </c>
      <c r="T294" s="35">
        <f t="shared" si="81"/>
        <v>0</v>
      </c>
      <c r="U294" s="35">
        <f t="shared" si="82"/>
        <v>0</v>
      </c>
      <c r="V294" s="35">
        <f t="shared" si="83"/>
        <v>0</v>
      </c>
      <c r="W294" s="35">
        <f t="shared" si="84"/>
        <v>0</v>
      </c>
      <c r="X294" s="35">
        <f t="shared" si="84"/>
        <v>0</v>
      </c>
    </row>
    <row r="295" spans="1:24" ht="15" x14ac:dyDescent="0.25">
      <c r="A295" s="3" t="s">
        <v>4</v>
      </c>
      <c r="B295" s="3" t="s">
        <v>39</v>
      </c>
      <c r="C295" s="3" t="s">
        <v>40</v>
      </c>
      <c r="D295" s="3" t="s">
        <v>72</v>
      </c>
      <c r="E295" s="3"/>
      <c r="F295" s="3"/>
      <c r="G295" s="3" t="s">
        <v>74</v>
      </c>
      <c r="H295" s="25">
        <f>[4]Data18!W35+[4]Data19!W35+[4]Data20!W35+[4]Data21!W35+[4]Data22!W35+[4]Data23!W35</f>
        <v>613</v>
      </c>
      <c r="I295" s="25">
        <f>[4]Data18!X35+[4]Data19!X35+[4]Data20!X35+[4]Data21!X35+[4]Data22!X35+[4]Data23!X35</f>
        <v>621</v>
      </c>
      <c r="J295" s="25">
        <f>[4]Data18!Y35+[4]Data19!Y35+[4]Data20!Y35+[4]Data21!Y35+[4]Data22!Y35+[4]Data23!Y35</f>
        <v>604</v>
      </c>
      <c r="K295" s="25">
        <f>[4]Data18!Z35+[4]Data19!Z35+[4]Data20!Z35+[4]Data21!Z35+[4]Data22!Z35+[4]Data23!Z35</f>
        <v>614</v>
      </c>
      <c r="L295" s="25">
        <f>[4]Data18!AA35+[4]Data19!AA35+[4]Data20!AA35+[4]Data21!AA35+[4]Data22!AA35+[4]Data23!AA35</f>
        <v>619</v>
      </c>
      <c r="M295" s="25">
        <f>[4]Data18!AB35+[4]Data19!AB35+[4]Data20!AB35+[4]Data21!AB35+[4]Data22!AB35+[4]Data23!AB35</f>
        <v>631</v>
      </c>
      <c r="N295" s="25">
        <f>[4]Data18!AC35+[4]Data19!AC35+[4]Data20!AC35+[4]Data21!AC35+[4]Data22!AC35+[4]Data23!AC35</f>
        <v>626.50299999999993</v>
      </c>
      <c r="O295" s="25">
        <f>[4]Data18!AD35+[4]Data19!AD35+[4]Data20!AD35+[4]Data21!AD35+[4]Data22!AD35+[4]Data23!AD35</f>
        <v>692.37899999999991</v>
      </c>
      <c r="P295" s="25">
        <f>[4]Data18!AE35+[4]Data19!AE35+[4]Data20!AE35+[4]Data21!AE35+[4]Data22!AE35+[4]Data23!AE35</f>
        <v>746.80500000000006</v>
      </c>
      <c r="Q295" s="35">
        <f t="shared" si="78"/>
        <v>8</v>
      </c>
      <c r="R295" s="35">
        <f t="shared" si="79"/>
        <v>0</v>
      </c>
      <c r="S295" s="35">
        <f t="shared" si="80"/>
        <v>10</v>
      </c>
      <c r="T295" s="35">
        <f t="shared" si="81"/>
        <v>5</v>
      </c>
      <c r="U295" s="35">
        <f t="shared" si="82"/>
        <v>12</v>
      </c>
      <c r="V295" s="35">
        <f t="shared" si="83"/>
        <v>0</v>
      </c>
      <c r="W295" s="35">
        <f t="shared" si="84"/>
        <v>65.875999999999976</v>
      </c>
      <c r="X295" s="35">
        <f t="shared" si="84"/>
        <v>54.426000000000158</v>
      </c>
    </row>
    <row r="296" spans="1:24" ht="15" x14ac:dyDescent="0.25">
      <c r="A296" s="3" t="s">
        <v>4</v>
      </c>
      <c r="B296" s="3" t="s">
        <v>80</v>
      </c>
      <c r="C296" s="3" t="s">
        <v>85</v>
      </c>
      <c r="D296" s="3" t="s">
        <v>72</v>
      </c>
      <c r="E296" s="3"/>
      <c r="F296" s="3"/>
      <c r="G296" s="3" t="s">
        <v>74</v>
      </c>
      <c r="H296" s="25">
        <f>[4]Data15!W35</f>
        <v>106.59399999999999</v>
      </c>
      <c r="I296" s="25">
        <f>[4]Data15!X35</f>
        <v>133.15</v>
      </c>
      <c r="J296" s="25">
        <f>[4]Data15!Y35</f>
        <v>155.453</v>
      </c>
      <c r="K296" s="25">
        <f>[4]Data15!Z35</f>
        <v>245.36500000000001</v>
      </c>
      <c r="L296" s="25">
        <f>[4]Data15!AA35</f>
        <v>266.57</v>
      </c>
      <c r="M296" s="25">
        <f>[4]Data15!AB35</f>
        <v>279.57</v>
      </c>
      <c r="N296" s="25">
        <f>[4]Data15!AC35</f>
        <v>294.86399999999998</v>
      </c>
      <c r="O296" s="25">
        <f>[4]Data15!AD35</f>
        <v>337.54899999999998</v>
      </c>
      <c r="P296" s="25">
        <f>[4]Data15!AE35</f>
        <v>476.52</v>
      </c>
      <c r="Q296" s="35">
        <f t="shared" si="78"/>
        <v>26.556000000000012</v>
      </c>
      <c r="R296" s="35">
        <f t="shared" si="79"/>
        <v>22.302999999999997</v>
      </c>
      <c r="S296" s="35">
        <f t="shared" si="80"/>
        <v>89.912000000000006</v>
      </c>
      <c r="T296" s="35">
        <f t="shared" si="81"/>
        <v>21.204999999999984</v>
      </c>
      <c r="U296" s="35">
        <f t="shared" si="82"/>
        <v>13</v>
      </c>
      <c r="V296" s="35">
        <f t="shared" si="83"/>
        <v>15.293999999999983</v>
      </c>
      <c r="W296" s="35">
        <f t="shared" si="84"/>
        <v>42.685000000000002</v>
      </c>
      <c r="X296" s="35">
        <f t="shared" si="84"/>
        <v>138.971</v>
      </c>
    </row>
    <row r="297" spans="1:24" s="7" customFormat="1" ht="15" x14ac:dyDescent="0.25">
      <c r="A297" s="3" t="s">
        <v>4</v>
      </c>
      <c r="B297" s="3" t="s">
        <v>81</v>
      </c>
      <c r="C297" s="3" t="s">
        <v>86</v>
      </c>
      <c r="D297" s="3" t="s">
        <v>72</v>
      </c>
      <c r="E297" s="3"/>
      <c r="F297" s="3"/>
      <c r="G297" s="3" t="s">
        <v>74</v>
      </c>
      <c r="H297" s="25">
        <f>[4]Data13!W35+[4]Data14!W35+[4]Data16!W35</f>
        <v>65.406000000000006</v>
      </c>
      <c r="I297" s="25">
        <f>[4]Data13!X35+[4]Data14!X35+[4]Data16!X35</f>
        <v>104.85000000000001</v>
      </c>
      <c r="J297" s="25">
        <f>[4]Data13!Y35+[4]Data14!Y35+[4]Data16!Y35</f>
        <v>140.547</v>
      </c>
      <c r="K297" s="25">
        <f>[4]Data13!Z35+[4]Data14!Z35+[4]Data16!Z35</f>
        <v>169.63499999999999</v>
      </c>
      <c r="L297" s="25">
        <f>[4]Data13!AA35+[4]Data14!AA35+[4]Data16!AA35</f>
        <v>180.43</v>
      </c>
      <c r="M297" s="25">
        <f>[4]Data13!AB35+[4]Data14!AB35+[4]Data16!AB35</f>
        <v>233.25399999999999</v>
      </c>
      <c r="N297" s="25">
        <f>[4]Data13!AC35+[4]Data14!AC35+[4]Data16!AC35</f>
        <v>284.37200000000001</v>
      </c>
      <c r="O297" s="25">
        <f>[4]Data13!AD35+[4]Data14!AD35+[4]Data16!AD35</f>
        <v>329.88200000000001</v>
      </c>
      <c r="P297" s="25">
        <f>[4]Data13!AE35+[4]Data14!AE35+[4]Data16!AE35</f>
        <v>424.91800000000001</v>
      </c>
      <c r="Q297" s="35">
        <f t="shared" si="78"/>
        <v>39.444000000000003</v>
      </c>
      <c r="R297" s="35">
        <f t="shared" si="79"/>
        <v>35.696999999999989</v>
      </c>
      <c r="S297" s="35">
        <f t="shared" si="80"/>
        <v>29.087999999999994</v>
      </c>
      <c r="T297" s="35">
        <f t="shared" si="81"/>
        <v>10.795000000000016</v>
      </c>
      <c r="U297" s="35">
        <f t="shared" si="82"/>
        <v>52.823999999999984</v>
      </c>
      <c r="V297" s="35">
        <f t="shared" si="83"/>
        <v>51.118000000000023</v>
      </c>
      <c r="W297" s="35">
        <f t="shared" si="84"/>
        <v>45.509999999999991</v>
      </c>
      <c r="X297" s="35">
        <f t="shared" si="84"/>
        <v>95.036000000000001</v>
      </c>
    </row>
    <row r="298" spans="1:24" ht="15" x14ac:dyDescent="0.25">
      <c r="A298" s="3" t="s">
        <v>4</v>
      </c>
      <c r="B298" s="3" t="s">
        <v>41</v>
      </c>
      <c r="C298" s="3" t="s">
        <v>42</v>
      </c>
      <c r="D298" s="3" t="s">
        <v>72</v>
      </c>
      <c r="E298" s="3"/>
      <c r="F298" s="3"/>
      <c r="G298" s="3" t="s">
        <v>74</v>
      </c>
      <c r="H298" s="25">
        <f>[4]Data11!W35</f>
        <v>0</v>
      </c>
      <c r="I298" s="25">
        <f>[4]Data11!X35</f>
        <v>0</v>
      </c>
      <c r="J298" s="25">
        <f>[4]Data11!Y35</f>
        <v>0</v>
      </c>
      <c r="K298" s="25">
        <f>[4]Data11!Z35</f>
        <v>0</v>
      </c>
      <c r="L298" s="25">
        <f>[4]Data11!AA35</f>
        <v>0</v>
      </c>
      <c r="M298" s="25">
        <f>[4]Data11!AB35</f>
        <v>0</v>
      </c>
      <c r="N298" s="25">
        <f>[4]Data11!AC35</f>
        <v>0</v>
      </c>
      <c r="O298" s="25">
        <f>[4]Data11!AD35</f>
        <v>0</v>
      </c>
      <c r="P298" s="25">
        <f>[4]Data11!AE35</f>
        <v>0</v>
      </c>
      <c r="Q298" s="35">
        <f t="shared" si="78"/>
        <v>0</v>
      </c>
      <c r="R298" s="35">
        <f t="shared" si="79"/>
        <v>0</v>
      </c>
      <c r="S298" s="35">
        <f t="shared" si="80"/>
        <v>0</v>
      </c>
      <c r="T298" s="35">
        <f t="shared" si="81"/>
        <v>0</v>
      </c>
      <c r="U298" s="35">
        <f t="shared" si="82"/>
        <v>0</v>
      </c>
      <c r="V298" s="35">
        <f t="shared" si="83"/>
        <v>0</v>
      </c>
      <c r="W298" s="35">
        <f t="shared" si="84"/>
        <v>0</v>
      </c>
      <c r="X298" s="35">
        <f t="shared" si="84"/>
        <v>0</v>
      </c>
    </row>
    <row r="299" spans="1:24" ht="15" x14ac:dyDescent="0.25">
      <c r="A299" s="3" t="s">
        <v>4</v>
      </c>
      <c r="B299" s="3" t="s">
        <v>43</v>
      </c>
      <c r="C299" s="3" t="s">
        <v>44</v>
      </c>
      <c r="D299" s="3" t="s">
        <v>72</v>
      </c>
      <c r="E299" s="3"/>
      <c r="F299" s="3"/>
      <c r="G299" s="3" t="s">
        <v>74</v>
      </c>
      <c r="H299" s="25">
        <f>[4]Data17!W35</f>
        <v>0</v>
      </c>
      <c r="I299" s="25">
        <f>[4]Data17!X35</f>
        <v>0</v>
      </c>
      <c r="J299" s="25">
        <f>[4]Data17!Y35</f>
        <v>0</v>
      </c>
      <c r="K299" s="25">
        <f>[4]Data17!Z35</f>
        <v>1</v>
      </c>
      <c r="L299" s="25">
        <f>[4]Data17!AA35</f>
        <v>0</v>
      </c>
      <c r="M299" s="25">
        <f>[4]Data17!AB35</f>
        <v>0</v>
      </c>
      <c r="N299" s="25">
        <f>[4]Data17!AC35</f>
        <v>0.4</v>
      </c>
      <c r="O299" s="25">
        <f>[4]Data17!AD35</f>
        <v>0.4</v>
      </c>
      <c r="P299" s="25">
        <f>[4]Data17!AE35</f>
        <v>0</v>
      </c>
      <c r="Q299" s="35">
        <f t="shared" si="78"/>
        <v>0</v>
      </c>
      <c r="R299" s="35">
        <f t="shared" si="79"/>
        <v>0</v>
      </c>
      <c r="S299" s="35">
        <f t="shared" si="80"/>
        <v>1</v>
      </c>
      <c r="T299" s="35">
        <f t="shared" si="81"/>
        <v>0</v>
      </c>
      <c r="U299" s="35">
        <f t="shared" si="82"/>
        <v>0</v>
      </c>
      <c r="V299" s="35">
        <f t="shared" si="83"/>
        <v>0.4</v>
      </c>
      <c r="W299" s="35">
        <f t="shared" si="84"/>
        <v>0</v>
      </c>
      <c r="X299" s="35">
        <f t="shared" si="84"/>
        <v>0</v>
      </c>
    </row>
    <row r="300" spans="1:24" ht="15" x14ac:dyDescent="0.25">
      <c r="A300" s="3" t="s">
        <v>4</v>
      </c>
      <c r="B300" s="3" t="s">
        <v>45</v>
      </c>
      <c r="C300" s="3" t="s">
        <v>46</v>
      </c>
      <c r="D300" s="3" t="s">
        <v>72</v>
      </c>
      <c r="E300" s="3"/>
      <c r="F300" s="3"/>
      <c r="G300" s="3" t="s">
        <v>74</v>
      </c>
      <c r="H300" s="25">
        <f>[4]Data6!W35</f>
        <v>25</v>
      </c>
      <c r="I300" s="25">
        <f>[4]Data6!X35</f>
        <v>25</v>
      </c>
      <c r="J300" s="25">
        <f>[4]Data6!Y35</f>
        <v>25</v>
      </c>
      <c r="K300" s="25">
        <f>[4]Data6!Z35</f>
        <v>25</v>
      </c>
      <c r="L300" s="25">
        <f>[4]Data6!AA35</f>
        <v>25</v>
      </c>
      <c r="M300" s="25">
        <f>[4]Data6!AB35</f>
        <v>25</v>
      </c>
      <c r="N300" s="25">
        <f>[4]Data6!AC35</f>
        <v>29.1</v>
      </c>
      <c r="O300" s="25">
        <f>[4]Data6!AD35</f>
        <v>29.1</v>
      </c>
      <c r="P300" s="25">
        <f>[4]Data6!AE35</f>
        <v>29.1</v>
      </c>
      <c r="Q300" s="35">
        <f t="shared" si="78"/>
        <v>0</v>
      </c>
      <c r="R300" s="35">
        <f t="shared" si="79"/>
        <v>0</v>
      </c>
      <c r="S300" s="35">
        <f t="shared" si="80"/>
        <v>0</v>
      </c>
      <c r="T300" s="35">
        <f t="shared" si="81"/>
        <v>0</v>
      </c>
      <c r="U300" s="35">
        <f t="shared" si="82"/>
        <v>0</v>
      </c>
      <c r="V300" s="35">
        <f t="shared" si="83"/>
        <v>4.1000000000000014</v>
      </c>
      <c r="W300" s="35">
        <f t="shared" si="84"/>
        <v>0</v>
      </c>
      <c r="X300" s="35">
        <f t="shared" si="84"/>
        <v>0</v>
      </c>
    </row>
    <row r="301" spans="1:24" ht="15" x14ac:dyDescent="0.25">
      <c r="A301" s="3" t="s">
        <v>3</v>
      </c>
      <c r="B301" s="3" t="s">
        <v>29</v>
      </c>
      <c r="C301" s="3" t="s">
        <v>30</v>
      </c>
      <c r="D301" s="12" t="s">
        <v>134</v>
      </c>
      <c r="E301" s="9" t="s">
        <v>132</v>
      </c>
      <c r="F301" s="23" t="s">
        <v>133</v>
      </c>
      <c r="G301" s="1" t="s">
        <v>75</v>
      </c>
      <c r="H301" s="32">
        <f>'[7]ENTSO-E'!$I$2557+'[7]ENTSO-E'!$I$2559</f>
        <v>5230</v>
      </c>
      <c r="I301" s="32">
        <f>'[7]ENTSO-E'!$I$2581+'[7]ENTSO-E'!$I$2583</f>
        <v>5680</v>
      </c>
      <c r="J301" s="32">
        <f>'[7]ENTSO-E'!$I$2605+'[7]ENTSO-E'!$I$2607</f>
        <v>4930</v>
      </c>
      <c r="K301" s="38">
        <f>'[7]ENTSO-E'!$I$6684+'[7]ENTSO-E'!$I$6904</f>
        <v>5180</v>
      </c>
      <c r="L301" s="39">
        <f>[2]RO!B8+[2]RO!B11</f>
        <v>5872</v>
      </c>
      <c r="M301" s="39">
        <f>[2]RO!C8+[2]RO!C11</f>
        <v>5894</v>
      </c>
      <c r="N301" s="39">
        <f>[2]RO!D8+[2]RO!D11</f>
        <v>5854</v>
      </c>
      <c r="O301" s="39">
        <f>[2]RO!E8+[2]RO!E11</f>
        <v>5805</v>
      </c>
      <c r="P301" s="39">
        <f>[2]RO!F8+[2]RO!F11</f>
        <v>4128</v>
      </c>
      <c r="Q301" s="35">
        <f t="shared" si="78"/>
        <v>450</v>
      </c>
      <c r="R301" s="35">
        <f t="shared" si="79"/>
        <v>0</v>
      </c>
      <c r="S301" s="35">
        <f t="shared" si="80"/>
        <v>250</v>
      </c>
      <c r="T301" s="35">
        <f t="shared" si="81"/>
        <v>692</v>
      </c>
      <c r="U301" s="35">
        <f t="shared" si="82"/>
        <v>22</v>
      </c>
      <c r="V301" s="35">
        <f t="shared" si="83"/>
        <v>0</v>
      </c>
      <c r="W301" s="35">
        <f t="shared" si="84"/>
        <v>0</v>
      </c>
      <c r="X301" s="35">
        <f t="shared" si="84"/>
        <v>0</v>
      </c>
    </row>
    <row r="302" spans="1:24" ht="15" x14ac:dyDescent="0.25">
      <c r="A302" s="3" t="s">
        <v>3</v>
      </c>
      <c r="B302" s="3" t="s">
        <v>31</v>
      </c>
      <c r="C302" s="3" t="s">
        <v>32</v>
      </c>
      <c r="D302" s="12" t="s">
        <v>134</v>
      </c>
      <c r="E302" s="9" t="s">
        <v>132</v>
      </c>
      <c r="F302" s="23" t="s">
        <v>133</v>
      </c>
      <c r="G302" s="1" t="s">
        <v>75</v>
      </c>
      <c r="H302" s="32">
        <f>'[7]ENTSO-E'!$I$2561</f>
        <v>760</v>
      </c>
      <c r="I302" s="32">
        <f>'[7]ENTSO-E'!$I$2585</f>
        <v>1620</v>
      </c>
      <c r="J302" s="32">
        <f>'[7]ENTSO-E'!$I$2609</f>
        <v>1780</v>
      </c>
      <c r="K302" s="38">
        <f>'[7]ENTSO-E'!$I$7234</f>
        <v>1999</v>
      </c>
      <c r="L302" s="39">
        <f>[2]RO!B9+[2]RO!B10</f>
        <v>4861</v>
      </c>
      <c r="M302" s="39">
        <f>[2]RO!C9+[2]RO!C10</f>
        <v>4879</v>
      </c>
      <c r="N302" s="39">
        <f>[2]RO!D9+[2]RO!D10</f>
        <v>5020</v>
      </c>
      <c r="O302" s="39">
        <f>[2]RO!E9+[2]RO!E10</f>
        <v>5142</v>
      </c>
      <c r="P302" s="39">
        <f>[2]RO!F9+[2]RO!F10</f>
        <v>3033</v>
      </c>
      <c r="Q302" s="35">
        <f t="shared" si="78"/>
        <v>860</v>
      </c>
      <c r="R302" s="35">
        <f t="shared" si="79"/>
        <v>160</v>
      </c>
      <c r="S302" s="35">
        <f t="shared" si="80"/>
        <v>219</v>
      </c>
      <c r="T302" s="35">
        <f t="shared" si="81"/>
        <v>2862</v>
      </c>
      <c r="U302" s="35">
        <f t="shared" si="82"/>
        <v>18</v>
      </c>
      <c r="V302" s="35">
        <f t="shared" si="83"/>
        <v>141</v>
      </c>
      <c r="W302" s="35">
        <f t="shared" si="84"/>
        <v>122</v>
      </c>
      <c r="X302" s="35">
        <f t="shared" si="84"/>
        <v>0</v>
      </c>
    </row>
    <row r="303" spans="1:24" ht="15" x14ac:dyDescent="0.25">
      <c r="A303" s="3" t="s">
        <v>3</v>
      </c>
      <c r="B303" s="3" t="s">
        <v>33</v>
      </c>
      <c r="C303" s="3" t="s">
        <v>34</v>
      </c>
      <c r="D303" s="3" t="s">
        <v>71</v>
      </c>
      <c r="E303" s="3"/>
      <c r="F303" s="3"/>
      <c r="G303" s="3" t="s">
        <v>76</v>
      </c>
      <c r="H303" s="25">
        <f>[3]Data12!W36</f>
        <v>1411</v>
      </c>
      <c r="I303" s="25">
        <f>[3]Data8!X36</f>
        <v>1402</v>
      </c>
      <c r="J303" s="25">
        <f>[3]Data8!Y36</f>
        <v>2229</v>
      </c>
      <c r="K303" s="25">
        <f>[3]Data8!Z36</f>
        <v>2688</v>
      </c>
      <c r="L303" s="25">
        <f>[3]Data8!AA36</f>
        <v>2684</v>
      </c>
      <c r="M303" s="25">
        <f>[3]Data8!AB36</f>
        <v>2556</v>
      </c>
      <c r="N303" s="25">
        <f>[3]Data8!AC36</f>
        <v>2606.4470000000001</v>
      </c>
      <c r="O303" s="25">
        <f>[3]Data8!AD36</f>
        <v>2637.2069999999999</v>
      </c>
      <c r="P303" s="25">
        <f>[3]Data8!AE36</f>
        <v>2923.5749999999998</v>
      </c>
      <c r="Q303" s="35">
        <f t="shared" si="78"/>
        <v>0</v>
      </c>
      <c r="R303" s="35">
        <f t="shared" si="79"/>
        <v>827</v>
      </c>
      <c r="S303" s="35">
        <f t="shared" si="80"/>
        <v>459</v>
      </c>
      <c r="T303" s="35">
        <f t="shared" si="81"/>
        <v>0</v>
      </c>
      <c r="U303" s="35">
        <f t="shared" si="82"/>
        <v>0</v>
      </c>
      <c r="V303" s="35">
        <f t="shared" si="83"/>
        <v>50.447000000000116</v>
      </c>
      <c r="W303" s="35">
        <f t="shared" si="84"/>
        <v>30.759999999999764</v>
      </c>
      <c r="X303" s="35">
        <f t="shared" si="84"/>
        <v>286.36799999999994</v>
      </c>
    </row>
    <row r="304" spans="1:24" ht="15" x14ac:dyDescent="0.25">
      <c r="A304" s="3" t="s">
        <v>3</v>
      </c>
      <c r="B304" s="3" t="s">
        <v>35</v>
      </c>
      <c r="C304" s="3" t="s">
        <v>36</v>
      </c>
      <c r="D304" s="3" t="s">
        <v>72</v>
      </c>
      <c r="E304" s="3"/>
      <c r="F304" s="3"/>
      <c r="G304" s="3" t="s">
        <v>74</v>
      </c>
      <c r="H304" s="25">
        <f>[4]Data!W36</f>
        <v>6483</v>
      </c>
      <c r="I304" s="25">
        <f>[4]Data!X36</f>
        <v>6548</v>
      </c>
      <c r="J304" s="25">
        <f>[4]Data!Y36</f>
        <v>6610</v>
      </c>
      <c r="K304" s="25">
        <f>[4]Data!Z36</f>
        <v>6613</v>
      </c>
      <c r="L304" s="25">
        <f>[4]Data!AA36</f>
        <v>6730</v>
      </c>
      <c r="M304" s="25">
        <f>[4]Data!AB36</f>
        <v>6734</v>
      </c>
      <c r="N304" s="25">
        <f>[4]Data!AC36</f>
        <v>6691.9290000000001</v>
      </c>
      <c r="O304" s="25">
        <f>[4]Data!AD36</f>
        <v>6700.6530000000002</v>
      </c>
      <c r="P304" s="25">
        <f>[4]Data!AE36</f>
        <v>6686.201</v>
      </c>
      <c r="Q304" s="35">
        <f t="shared" si="78"/>
        <v>65</v>
      </c>
      <c r="R304" s="35">
        <f t="shared" si="79"/>
        <v>62</v>
      </c>
      <c r="S304" s="35">
        <f t="shared" si="80"/>
        <v>3</v>
      </c>
      <c r="T304" s="35">
        <f t="shared" si="81"/>
        <v>117</v>
      </c>
      <c r="U304" s="35">
        <f t="shared" si="82"/>
        <v>4</v>
      </c>
      <c r="V304" s="35">
        <f t="shared" si="83"/>
        <v>0</v>
      </c>
      <c r="W304" s="35">
        <f t="shared" si="84"/>
        <v>8.7240000000001601</v>
      </c>
      <c r="X304" s="35">
        <f t="shared" si="84"/>
        <v>0</v>
      </c>
    </row>
    <row r="305" spans="1:24" ht="15" x14ac:dyDescent="0.25">
      <c r="A305" s="3" t="s">
        <v>3</v>
      </c>
      <c r="B305" s="3" t="s">
        <v>79</v>
      </c>
      <c r="C305" s="3" t="s">
        <v>83</v>
      </c>
      <c r="D305" s="3" t="s">
        <v>72</v>
      </c>
      <c r="E305" s="3"/>
      <c r="F305" s="3"/>
      <c r="G305" s="3" t="s">
        <v>74</v>
      </c>
      <c r="H305" s="29">
        <f>[4]Data7!W36</f>
        <v>988</v>
      </c>
      <c r="I305" s="29">
        <f>[4]Data7!X36</f>
        <v>1822</v>
      </c>
      <c r="J305" s="29">
        <f>[4]Data7!Y36</f>
        <v>2773</v>
      </c>
      <c r="K305" s="29">
        <f>[4]Data7!Z36</f>
        <v>3244</v>
      </c>
      <c r="L305" s="29">
        <f>[4]Data7!AA36</f>
        <v>3130</v>
      </c>
      <c r="M305" s="29">
        <f>[4]Data7!AB36</f>
        <v>3025</v>
      </c>
      <c r="N305" s="25">
        <f>[4]Data8!AC36</f>
        <v>3029.7979999999998</v>
      </c>
      <c r="O305" s="25">
        <f>[4]Data8!AD36</f>
        <v>3032.2579999999998</v>
      </c>
      <c r="P305" s="25">
        <f>[4]Data8!AE36</f>
        <v>3037.5149999999999</v>
      </c>
      <c r="Q305" s="35">
        <f t="shared" si="78"/>
        <v>834</v>
      </c>
      <c r="R305" s="35">
        <f t="shared" si="79"/>
        <v>951</v>
      </c>
      <c r="S305" s="35">
        <f t="shared" si="80"/>
        <v>471</v>
      </c>
      <c r="T305" s="35">
        <f t="shared" si="81"/>
        <v>0</v>
      </c>
      <c r="U305" s="35">
        <f t="shared" si="82"/>
        <v>0</v>
      </c>
      <c r="V305" s="35">
        <f t="shared" si="83"/>
        <v>4.7979999999997744</v>
      </c>
      <c r="W305" s="35">
        <f t="shared" si="84"/>
        <v>2.4600000000000364</v>
      </c>
      <c r="X305" s="35">
        <f t="shared" si="84"/>
        <v>5.2570000000000618</v>
      </c>
    </row>
    <row r="306" spans="1:24" s="7" customFormat="1" ht="15" x14ac:dyDescent="0.25">
      <c r="A306" s="3" t="s">
        <v>3</v>
      </c>
      <c r="B306" s="3" t="s">
        <v>78</v>
      </c>
      <c r="C306" s="3" t="s">
        <v>84</v>
      </c>
      <c r="D306" s="3" t="s">
        <v>72</v>
      </c>
      <c r="E306" s="3"/>
      <c r="F306" s="3"/>
      <c r="G306" s="3" t="s">
        <v>74</v>
      </c>
      <c r="H306" s="29">
        <f>[4]Data9!W36</f>
        <v>0</v>
      </c>
      <c r="I306" s="29">
        <f>[4]Data9!X36</f>
        <v>0</v>
      </c>
      <c r="J306" s="29">
        <f>[4]Data9!Y36</f>
        <v>0</v>
      </c>
      <c r="K306" s="29">
        <f>[4]Data9!Z36</f>
        <v>0</v>
      </c>
      <c r="L306" s="29">
        <f>[4]Data9!AA36</f>
        <v>0</v>
      </c>
      <c r="M306" s="29">
        <f>[4]Data9!AB36</f>
        <v>0</v>
      </c>
      <c r="N306" s="25">
        <f>[4]Data9!AC36</f>
        <v>0</v>
      </c>
      <c r="O306" s="25">
        <f>[4]Data9!AD36</f>
        <v>0</v>
      </c>
      <c r="P306" s="25">
        <f>[4]Data9!AE36</f>
        <v>0</v>
      </c>
      <c r="Q306" s="35">
        <f t="shared" si="78"/>
        <v>0</v>
      </c>
      <c r="R306" s="35">
        <f t="shared" si="79"/>
        <v>0</v>
      </c>
      <c r="S306" s="35">
        <f t="shared" si="80"/>
        <v>0</v>
      </c>
      <c r="T306" s="35">
        <f t="shared" si="81"/>
        <v>0</v>
      </c>
      <c r="U306" s="35">
        <f t="shared" si="82"/>
        <v>0</v>
      </c>
      <c r="V306" s="35">
        <f t="shared" si="83"/>
        <v>0</v>
      </c>
      <c r="W306" s="35">
        <f t="shared" si="84"/>
        <v>0</v>
      </c>
      <c r="X306" s="35">
        <f t="shared" si="84"/>
        <v>0</v>
      </c>
    </row>
    <row r="307" spans="1:24" ht="15" x14ac:dyDescent="0.25">
      <c r="A307" s="3" t="s">
        <v>3</v>
      </c>
      <c r="B307" s="1" t="s">
        <v>37</v>
      </c>
      <c r="C307" s="1" t="s">
        <v>38</v>
      </c>
      <c r="D307" s="12" t="s">
        <v>134</v>
      </c>
      <c r="E307" s="9" t="s">
        <v>132</v>
      </c>
      <c r="F307" s="23" t="s">
        <v>133</v>
      </c>
      <c r="G307" s="1" t="s">
        <v>75</v>
      </c>
      <c r="H307" s="32">
        <f>'[7]ENTSO-E'!$I$2564</f>
        <v>0</v>
      </c>
      <c r="I307" s="32">
        <f>'[7]ENTSO-E'!$I$2588</f>
        <v>0</v>
      </c>
      <c r="J307" s="32">
        <f>'[7]ENTSO-E'!$I$2612</f>
        <v>0</v>
      </c>
      <c r="K307" s="38">
        <f>'[7]ENTSO-E'!$I$7674</f>
        <v>0</v>
      </c>
      <c r="L307" s="39">
        <f>[2]RO!B12+[2]RO!B13+[2]RO!B14</f>
        <v>0</v>
      </c>
      <c r="M307" s="39">
        <f>[2]RO!C12+[2]RO!C13+[2]RO!C14</f>
        <v>0</v>
      </c>
      <c r="N307" s="39">
        <f>[2]RO!D12+[2]RO!D13+[2]RO!D14</f>
        <v>0</v>
      </c>
      <c r="O307" s="39">
        <f>[2]RO!E12+[2]RO!E13+[2]RO!E14</f>
        <v>0</v>
      </c>
      <c r="P307" s="39">
        <f>[2]RO!F12+[2]RO!F13+[2]RO!F14</f>
        <v>0</v>
      </c>
      <c r="Q307" s="35">
        <f t="shared" si="78"/>
        <v>0</v>
      </c>
      <c r="R307" s="35">
        <f t="shared" si="79"/>
        <v>0</v>
      </c>
      <c r="S307" s="35">
        <f t="shared" si="80"/>
        <v>0</v>
      </c>
      <c r="T307" s="35">
        <f t="shared" si="81"/>
        <v>0</v>
      </c>
      <c r="U307" s="35">
        <f t="shared" si="82"/>
        <v>0</v>
      </c>
      <c r="V307" s="35">
        <f t="shared" si="83"/>
        <v>0</v>
      </c>
      <c r="W307" s="35">
        <f t="shared" si="84"/>
        <v>0</v>
      </c>
      <c r="X307" s="35">
        <f t="shared" si="84"/>
        <v>0</v>
      </c>
    </row>
    <row r="308" spans="1:24" ht="15" x14ac:dyDescent="0.25">
      <c r="A308" s="3" t="s">
        <v>3</v>
      </c>
      <c r="B308" s="3" t="s">
        <v>39</v>
      </c>
      <c r="C308" s="3" t="s">
        <v>40</v>
      </c>
      <c r="D308" s="3" t="s">
        <v>72</v>
      </c>
      <c r="E308" s="3"/>
      <c r="F308" s="3"/>
      <c r="G308" s="3" t="s">
        <v>74</v>
      </c>
      <c r="H308" s="25">
        <f>[4]Data18!W36+[4]Data19!W36+[4]Data20!W36+[4]Data21!W36+[4]Data22!W36+[4]Data23!W36</f>
        <v>30</v>
      </c>
      <c r="I308" s="25">
        <f>[4]Data18!X36+[4]Data19!X36+[4]Data20!X36+[4]Data21!X36+[4]Data22!X36+[4]Data23!X36</f>
        <v>35</v>
      </c>
      <c r="J308" s="25">
        <f>[4]Data18!Y36+[4]Data19!Y36+[4]Data20!Y36+[4]Data21!Y36+[4]Data22!Y36+[4]Data23!Y36</f>
        <v>46</v>
      </c>
      <c r="K308" s="25">
        <f>[4]Data18!Z36+[4]Data19!Z36+[4]Data20!Z36+[4]Data21!Z36+[4]Data22!Z36+[4]Data23!Z36</f>
        <v>95</v>
      </c>
      <c r="L308" s="25">
        <f>[4]Data18!AA36+[4]Data19!AA36+[4]Data20!AA36+[4]Data21!AA36+[4]Data22!AA36+[4]Data23!AA36</f>
        <v>119</v>
      </c>
      <c r="M308" s="25">
        <f>[4]Data18!AB36+[4]Data19!AB36+[4]Data20!AB36+[4]Data21!AB36+[4]Data22!AB36+[4]Data23!AB36</f>
        <v>124</v>
      </c>
      <c r="N308" s="25">
        <f>[4]Data18!AC36+[4]Data19!AC36+[4]Data20!AC36+[4]Data21!AC36+[4]Data22!AC36+[4]Data23!AC36</f>
        <v>141.28700000000001</v>
      </c>
      <c r="O308" s="25">
        <f>[4]Data18!AD36+[4]Data19!AD36+[4]Data20!AD36+[4]Data21!AD36+[4]Data22!AD36+[4]Data23!AD36</f>
        <v>142.37</v>
      </c>
      <c r="P308" s="25">
        <f>[4]Data18!AE36+[4]Data19!AE36+[4]Data20!AE36+[4]Data21!AE36+[4]Data22!AE36+[4]Data23!AE36</f>
        <v>139.863</v>
      </c>
      <c r="Q308" s="35">
        <f t="shared" si="78"/>
        <v>5</v>
      </c>
      <c r="R308" s="35">
        <f t="shared" si="79"/>
        <v>11</v>
      </c>
      <c r="S308" s="35">
        <f t="shared" si="80"/>
        <v>49</v>
      </c>
      <c r="T308" s="35">
        <f t="shared" si="81"/>
        <v>24</v>
      </c>
      <c r="U308" s="35">
        <f t="shared" si="82"/>
        <v>5</v>
      </c>
      <c r="V308" s="35">
        <f t="shared" si="83"/>
        <v>17.287000000000006</v>
      </c>
      <c r="W308" s="35">
        <f t="shared" si="84"/>
        <v>1.0829999999999984</v>
      </c>
      <c r="X308" s="35">
        <f t="shared" si="84"/>
        <v>0</v>
      </c>
    </row>
    <row r="309" spans="1:24" ht="15" x14ac:dyDescent="0.25">
      <c r="A309" s="3" t="s">
        <v>3</v>
      </c>
      <c r="B309" s="3" t="s">
        <v>80</v>
      </c>
      <c r="C309" s="3" t="s">
        <v>85</v>
      </c>
      <c r="D309" s="3" t="s">
        <v>72</v>
      </c>
      <c r="E309" s="3"/>
      <c r="F309" s="3"/>
      <c r="G309" s="3" t="s">
        <v>74</v>
      </c>
      <c r="H309" s="29">
        <f>[4]Data12!W36</f>
        <v>1</v>
      </c>
      <c r="I309" s="29">
        <f>[4]Data12!X36</f>
        <v>41</v>
      </c>
      <c r="J309" s="29">
        <f>[4]Data12!Y36</f>
        <v>761</v>
      </c>
      <c r="K309" s="29">
        <f>[4]Data12!Z36</f>
        <v>1293</v>
      </c>
      <c r="L309" s="29">
        <f>[4]Data12!AA36</f>
        <v>1326</v>
      </c>
      <c r="M309" s="29">
        <f>[4]Data12!AB36</f>
        <v>1372</v>
      </c>
      <c r="N309" s="29">
        <f>[4]Data12!AC36</f>
        <v>1374.1289999999999</v>
      </c>
      <c r="O309" s="25">
        <f>[4]Data15!AD36</f>
        <v>1385.82</v>
      </c>
      <c r="P309" s="25">
        <f>[4]Data15!AE36</f>
        <v>1397.7049999999999</v>
      </c>
      <c r="Q309" s="35">
        <f t="shared" si="78"/>
        <v>40</v>
      </c>
      <c r="R309" s="35">
        <f t="shared" si="79"/>
        <v>720</v>
      </c>
      <c r="S309" s="35">
        <f t="shared" si="80"/>
        <v>532</v>
      </c>
      <c r="T309" s="35">
        <f t="shared" si="81"/>
        <v>33</v>
      </c>
      <c r="U309" s="35">
        <f t="shared" si="82"/>
        <v>46</v>
      </c>
      <c r="V309" s="35">
        <f t="shared" si="83"/>
        <v>2.1289999999999054</v>
      </c>
      <c r="W309" s="35">
        <f t="shared" si="84"/>
        <v>11.691000000000031</v>
      </c>
      <c r="X309" s="35">
        <f t="shared" si="84"/>
        <v>11.884999999999991</v>
      </c>
    </row>
    <row r="310" spans="1:24" s="7" customFormat="1" ht="15" x14ac:dyDescent="0.25">
      <c r="A310" s="3" t="s">
        <v>3</v>
      </c>
      <c r="B310" s="3" t="s">
        <v>81</v>
      </c>
      <c r="C310" s="3" t="s">
        <v>86</v>
      </c>
      <c r="D310" s="3" t="s">
        <v>72</v>
      </c>
      <c r="E310" s="3"/>
      <c r="F310" s="3"/>
      <c r="G310" s="3" t="s">
        <v>74</v>
      </c>
      <c r="H310" s="29">
        <f>[4]Data13!W36+[4]Data14!W36+[4]Data16!W36</f>
        <v>0</v>
      </c>
      <c r="I310" s="29">
        <f>[4]Data13!X36+[4]Data14!X36+[4]Data16!X36</f>
        <v>0</v>
      </c>
      <c r="J310" s="29">
        <f>[4]Data13!Y36+[4]Data14!Y36+[4]Data16!Y36</f>
        <v>0</v>
      </c>
      <c r="K310" s="29">
        <f>[4]Data13!Z36+[4]Data14!Z36+[4]Data16!Z36</f>
        <v>0</v>
      </c>
      <c r="L310" s="29">
        <f>[4]Data13!AA36+[4]Data14!AA36+[4]Data16!AA36</f>
        <v>0</v>
      </c>
      <c r="M310" s="29">
        <f>[4]Data13!AB36+[4]Data14!AB36+[4]Data16!AB36</f>
        <v>0</v>
      </c>
      <c r="N310" s="29">
        <f>[4]Data13!AC36+[4]Data14!AC36+[4]Data16!AC36</f>
        <v>0</v>
      </c>
      <c r="O310" s="25">
        <f>[4]Data13!AD36+[4]Data14!AD36+[4]Data16!AD36</f>
        <v>0</v>
      </c>
      <c r="P310" s="25">
        <f>[4]Data13!AE36+[4]Data14!AE36+[4]Data16!AE36</f>
        <v>0</v>
      </c>
      <c r="Q310" s="35">
        <f t="shared" si="78"/>
        <v>0</v>
      </c>
      <c r="R310" s="35">
        <f t="shared" si="79"/>
        <v>0</v>
      </c>
      <c r="S310" s="35">
        <f t="shared" si="80"/>
        <v>0</v>
      </c>
      <c r="T310" s="35">
        <f t="shared" si="81"/>
        <v>0</v>
      </c>
      <c r="U310" s="35">
        <f t="shared" si="82"/>
        <v>0</v>
      </c>
      <c r="V310" s="35">
        <f t="shared" si="83"/>
        <v>0</v>
      </c>
      <c r="W310" s="35">
        <f t="shared" si="84"/>
        <v>0</v>
      </c>
      <c r="X310" s="35">
        <f t="shared" si="84"/>
        <v>0</v>
      </c>
    </row>
    <row r="311" spans="1:24" ht="15" x14ac:dyDescent="0.25">
      <c r="A311" s="3" t="s">
        <v>3</v>
      </c>
      <c r="B311" s="3" t="s">
        <v>41</v>
      </c>
      <c r="C311" s="3" t="s">
        <v>42</v>
      </c>
      <c r="D311" s="3" t="s">
        <v>72</v>
      </c>
      <c r="E311" s="3"/>
      <c r="F311" s="3"/>
      <c r="G311" s="3" t="s">
        <v>74</v>
      </c>
      <c r="H311" s="25">
        <f>[4]Data11!W36</f>
        <v>0</v>
      </c>
      <c r="I311" s="25">
        <f>[4]Data11!X36</f>
        <v>0</v>
      </c>
      <c r="J311" s="25">
        <f>[4]Data11!Y36</f>
        <v>0</v>
      </c>
      <c r="K311" s="25">
        <f>[4]Data11!Z36</f>
        <v>0</v>
      </c>
      <c r="L311" s="25">
        <f>[4]Data11!AA36</f>
        <v>0</v>
      </c>
      <c r="M311" s="25">
        <f>[4]Data11!AB36</f>
        <v>0</v>
      </c>
      <c r="N311" s="25">
        <f>[4]Data11!AC36</f>
        <v>7.0000000000000007E-2</v>
      </c>
      <c r="O311" s="25">
        <f>[4]Data11!AD36</f>
        <v>9.0999999999999998E-2</v>
      </c>
      <c r="P311" s="25">
        <f>[4]Data11!AE36</f>
        <v>9.0999999999999998E-2</v>
      </c>
      <c r="Q311" s="35">
        <f t="shared" si="78"/>
        <v>0</v>
      </c>
      <c r="R311" s="35">
        <f t="shared" si="79"/>
        <v>0</v>
      </c>
      <c r="S311" s="35">
        <f t="shared" si="80"/>
        <v>0</v>
      </c>
      <c r="T311" s="35">
        <f t="shared" si="81"/>
        <v>0</v>
      </c>
      <c r="U311" s="35">
        <f t="shared" si="82"/>
        <v>0</v>
      </c>
      <c r="V311" s="35">
        <f t="shared" si="83"/>
        <v>7.0000000000000007E-2</v>
      </c>
      <c r="W311" s="35">
        <f t="shared" si="84"/>
        <v>2.0999999999999991E-2</v>
      </c>
      <c r="X311" s="35">
        <f t="shared" si="84"/>
        <v>0</v>
      </c>
    </row>
    <row r="312" spans="1:24" ht="15" x14ac:dyDescent="0.25">
      <c r="A312" s="3" t="s">
        <v>3</v>
      </c>
      <c r="B312" s="3" t="s">
        <v>43</v>
      </c>
      <c r="C312" s="3" t="s">
        <v>44</v>
      </c>
      <c r="D312" s="3" t="s">
        <v>72</v>
      </c>
      <c r="E312" s="3"/>
      <c r="F312" s="3"/>
      <c r="G312" s="3" t="s">
        <v>74</v>
      </c>
      <c r="H312" s="25">
        <f>[4]Data17!W36</f>
        <v>0</v>
      </c>
      <c r="I312" s="25">
        <f>[4]Data17!X36</f>
        <v>0</v>
      </c>
      <c r="J312" s="25">
        <f>[4]Data17!Y36</f>
        <v>0</v>
      </c>
      <c r="K312" s="25">
        <f>[4]Data17!Z36</f>
        <v>0</v>
      </c>
      <c r="L312" s="25">
        <f>[4]Data17!AA36</f>
        <v>0</v>
      </c>
      <c r="M312" s="25">
        <f>[4]Data17!AB36</f>
        <v>0</v>
      </c>
      <c r="N312" s="25">
        <f>[4]Data17!AC36</f>
        <v>0</v>
      </c>
      <c r="O312" s="25">
        <f>[4]Data17!AD36</f>
        <v>0</v>
      </c>
      <c r="P312" s="25">
        <f>[4]Data17!AE36</f>
        <v>0</v>
      </c>
      <c r="Q312" s="35">
        <f t="shared" si="78"/>
        <v>0</v>
      </c>
      <c r="R312" s="35">
        <f t="shared" si="79"/>
        <v>0</v>
      </c>
      <c r="S312" s="35">
        <f t="shared" si="80"/>
        <v>0</v>
      </c>
      <c r="T312" s="35">
        <f t="shared" si="81"/>
        <v>0</v>
      </c>
      <c r="U312" s="35">
        <f t="shared" si="82"/>
        <v>0</v>
      </c>
      <c r="V312" s="35">
        <f t="shared" si="83"/>
        <v>0</v>
      </c>
      <c r="W312" s="35">
        <f t="shared" si="84"/>
        <v>0</v>
      </c>
      <c r="X312" s="35">
        <f t="shared" si="84"/>
        <v>0</v>
      </c>
    </row>
    <row r="313" spans="1:24" ht="15" x14ac:dyDescent="0.25">
      <c r="A313" s="3" t="s">
        <v>3</v>
      </c>
      <c r="B313" s="3" t="s">
        <v>45</v>
      </c>
      <c r="C313" s="3" t="s">
        <v>46</v>
      </c>
      <c r="D313" s="3" t="s">
        <v>72</v>
      </c>
      <c r="E313" s="3"/>
      <c r="F313" s="3"/>
      <c r="G313" s="3" t="s">
        <v>74</v>
      </c>
      <c r="H313" s="25">
        <f>[4]Data6!W36</f>
        <v>0</v>
      </c>
      <c r="I313" s="25">
        <f>[4]Data6!X36</f>
        <v>0</v>
      </c>
      <c r="J313" s="25">
        <f>[4]Data6!Y36</f>
        <v>0</v>
      </c>
      <c r="K313" s="25">
        <f>[4]Data6!Z36</f>
        <v>0</v>
      </c>
      <c r="L313" s="25">
        <f>[4]Data6!AA36</f>
        <v>0</v>
      </c>
      <c r="M313" s="25">
        <f>[4]Data6!AB36</f>
        <v>0</v>
      </c>
      <c r="N313" s="25">
        <f>[4]Data6!AC36</f>
        <v>0.05</v>
      </c>
      <c r="O313" s="25">
        <f>[4]Data6!AD36</f>
        <v>0.05</v>
      </c>
      <c r="P313" s="25">
        <f>[4]Data6!AE36</f>
        <v>0.05</v>
      </c>
      <c r="Q313" s="35">
        <f t="shared" si="78"/>
        <v>0</v>
      </c>
      <c r="R313" s="35">
        <f t="shared" si="79"/>
        <v>0</v>
      </c>
      <c r="S313" s="35">
        <f t="shared" si="80"/>
        <v>0</v>
      </c>
      <c r="T313" s="35">
        <f t="shared" si="81"/>
        <v>0</v>
      </c>
      <c r="U313" s="35">
        <f t="shared" si="82"/>
        <v>0</v>
      </c>
      <c r="V313" s="35">
        <f t="shared" si="83"/>
        <v>0.05</v>
      </c>
      <c r="W313" s="35">
        <f t="shared" si="84"/>
        <v>0</v>
      </c>
      <c r="X313" s="35">
        <f t="shared" si="84"/>
        <v>0</v>
      </c>
    </row>
    <row r="314" spans="1:24" ht="15" x14ac:dyDescent="0.25">
      <c r="A314" s="3" t="s">
        <v>2</v>
      </c>
      <c r="B314" s="3" t="s">
        <v>29</v>
      </c>
      <c r="C314" s="3" t="s">
        <v>30</v>
      </c>
      <c r="D314" s="12" t="s">
        <v>134</v>
      </c>
      <c r="E314" s="9" t="s">
        <v>132</v>
      </c>
      <c r="F314" s="23" t="s">
        <v>133</v>
      </c>
      <c r="G314" s="1" t="s">
        <v>75</v>
      </c>
      <c r="H314" s="32">
        <f>'[7]ENTSO-E'!$I$2668+'[7]ENTSO-E'!$I$2670</f>
        <v>300</v>
      </c>
      <c r="I314" s="32">
        <f>'[7]ENTSO-E'!$I$2692+'[7]ENTSO-E'!$I$2694</f>
        <v>250</v>
      </c>
      <c r="J314" s="32">
        <f>'[7]ENTSO-E'!$I$2716+'[7]ENTSO-E'!$I$2718</f>
        <v>230</v>
      </c>
      <c r="K314" s="38">
        <f>'[7]ENTSO-E'!$I$6689+'[7]ENTSO-E'!$I$6909</f>
        <v>225</v>
      </c>
      <c r="L314" s="39">
        <f>[2]SE!B8+[2]SE!B11</f>
        <v>0</v>
      </c>
      <c r="M314" s="39">
        <f>[2]SE!C8+[2]SE!C11</f>
        <v>0</v>
      </c>
      <c r="N314" s="39">
        <f>[2]SE!D8+[2]SE!D11</f>
        <v>0</v>
      </c>
      <c r="O314" s="39">
        <f>[2]SE!E8+[2]SE!E11</f>
        <v>0</v>
      </c>
      <c r="P314" s="39">
        <f>[2]SE!F8+[2]SE!F11</f>
        <v>0</v>
      </c>
      <c r="Q314" s="35">
        <f t="shared" si="78"/>
        <v>0</v>
      </c>
      <c r="R314" s="35">
        <f t="shared" si="79"/>
        <v>0</v>
      </c>
      <c r="S314" s="35">
        <f t="shared" si="80"/>
        <v>0</v>
      </c>
      <c r="T314" s="35">
        <f t="shared" si="81"/>
        <v>0</v>
      </c>
      <c r="U314" s="35">
        <f t="shared" si="82"/>
        <v>0</v>
      </c>
      <c r="V314" s="35">
        <f t="shared" si="83"/>
        <v>0</v>
      </c>
      <c r="W314" s="35">
        <f t="shared" si="84"/>
        <v>0</v>
      </c>
      <c r="X314" s="35">
        <f t="shared" si="84"/>
        <v>0</v>
      </c>
    </row>
    <row r="315" spans="1:24" ht="15" x14ac:dyDescent="0.25">
      <c r="A315" s="3" t="s">
        <v>2</v>
      </c>
      <c r="B315" s="3" t="s">
        <v>31</v>
      </c>
      <c r="C315" s="3" t="s">
        <v>32</v>
      </c>
      <c r="D315" s="12" t="s">
        <v>134</v>
      </c>
      <c r="E315" s="9" t="s">
        <v>132</v>
      </c>
      <c r="F315" s="23" t="s">
        <v>133</v>
      </c>
      <c r="G315" s="1" t="s">
        <v>75</v>
      </c>
      <c r="H315" s="32">
        <f>'[7]ENTSO-E'!$I$2672</f>
        <v>900</v>
      </c>
      <c r="I315" s="32">
        <f>'[7]ENTSO-E'!$I$2696</f>
        <v>910</v>
      </c>
      <c r="J315" s="32">
        <f>'[7]ENTSO-E'!$I$2720</f>
        <v>920</v>
      </c>
      <c r="K315" s="38">
        <f>'[7]ENTSO-E'!$I$7239</f>
        <v>879</v>
      </c>
      <c r="L315" s="39">
        <f>[2]SE!B9+[2]SE!B10</f>
        <v>0</v>
      </c>
      <c r="M315" s="39">
        <f>[2]SE!C9+[2]SE!C10</f>
        <v>0</v>
      </c>
      <c r="N315" s="39">
        <f>[2]SE!D9+[2]SE!D10</f>
        <v>0</v>
      </c>
      <c r="O315" s="39">
        <f>[2]SE!E9+[2]SE!E10</f>
        <v>0</v>
      </c>
      <c r="P315" s="39">
        <f>[2]SE!F9+[2]SE!F10</f>
        <v>0</v>
      </c>
      <c r="Q315" s="35">
        <f t="shared" si="78"/>
        <v>10</v>
      </c>
      <c r="R315" s="35">
        <f t="shared" si="79"/>
        <v>10</v>
      </c>
      <c r="S315" s="35">
        <f t="shared" si="80"/>
        <v>0</v>
      </c>
      <c r="T315" s="35">
        <f t="shared" si="81"/>
        <v>0</v>
      </c>
      <c r="U315" s="35">
        <f t="shared" si="82"/>
        <v>0</v>
      </c>
      <c r="V315" s="35">
        <f t="shared" si="83"/>
        <v>0</v>
      </c>
      <c r="W315" s="35">
        <f t="shared" si="84"/>
        <v>0</v>
      </c>
      <c r="X315" s="35">
        <f t="shared" si="84"/>
        <v>0</v>
      </c>
    </row>
    <row r="316" spans="1:24" ht="15" x14ac:dyDescent="0.25">
      <c r="A316" s="3" t="s">
        <v>2</v>
      </c>
      <c r="B316" s="3" t="s">
        <v>33</v>
      </c>
      <c r="C316" s="3" t="s">
        <v>34</v>
      </c>
      <c r="D316" s="3" t="s">
        <v>71</v>
      </c>
      <c r="E316" s="3"/>
      <c r="F316" s="3"/>
      <c r="G316" s="3" t="s">
        <v>76</v>
      </c>
      <c r="H316" s="25">
        <f>[3]Data12!W37</f>
        <v>9323</v>
      </c>
      <c r="I316" s="25">
        <f>[3]Data12!X37</f>
        <v>9436</v>
      </c>
      <c r="J316" s="25">
        <f>[3]Data12!Y37</f>
        <v>9408</v>
      </c>
      <c r="K316" s="25">
        <f>[3]Data12!Z37</f>
        <v>9507</v>
      </c>
      <c r="L316" s="25">
        <f>[3]Data12!AA37</f>
        <v>9688</v>
      </c>
      <c r="M316" s="25">
        <f>[3]Data12!AB37</f>
        <v>9768</v>
      </c>
      <c r="N316" s="25">
        <f>[3]Data12!AC37</f>
        <v>8999</v>
      </c>
      <c r="O316" s="25">
        <f>[3]Data12!AD37</f>
        <v>8656</v>
      </c>
      <c r="P316" s="25">
        <f>[3]Data12!AE37</f>
        <v>8624</v>
      </c>
      <c r="Q316" s="35">
        <f t="shared" si="78"/>
        <v>113</v>
      </c>
      <c r="R316" s="35">
        <f t="shared" si="79"/>
        <v>0</v>
      </c>
      <c r="S316" s="35">
        <f t="shared" si="80"/>
        <v>99</v>
      </c>
      <c r="T316" s="35">
        <f t="shared" si="81"/>
        <v>181</v>
      </c>
      <c r="U316" s="35">
        <f t="shared" si="82"/>
        <v>80</v>
      </c>
      <c r="V316" s="35">
        <f t="shared" si="83"/>
        <v>0</v>
      </c>
      <c r="W316" s="35">
        <f t="shared" si="84"/>
        <v>0</v>
      </c>
      <c r="X316" s="35">
        <f t="shared" si="84"/>
        <v>0</v>
      </c>
    </row>
    <row r="317" spans="1:24" ht="15" x14ac:dyDescent="0.25">
      <c r="A317" s="3" t="s">
        <v>2</v>
      </c>
      <c r="B317" s="3" t="s">
        <v>35</v>
      </c>
      <c r="C317" s="3" t="s">
        <v>36</v>
      </c>
      <c r="D317" s="3" t="s">
        <v>72</v>
      </c>
      <c r="E317" s="3"/>
      <c r="F317" s="3"/>
      <c r="G317" s="3" t="s">
        <v>74</v>
      </c>
      <c r="H317" s="25">
        <f>[4]Data!W37</f>
        <v>16577</v>
      </c>
      <c r="I317" s="25">
        <f>[4]Data!X37</f>
        <v>16414</v>
      </c>
      <c r="J317" s="25">
        <f>[4]Data!Y37</f>
        <v>16494</v>
      </c>
      <c r="K317" s="25">
        <f>[4]Data!Z37</f>
        <v>15996</v>
      </c>
      <c r="L317" s="25">
        <f>[4]Data!AA37</f>
        <v>16329</v>
      </c>
      <c r="M317" s="25">
        <f>[4]Data!AB37</f>
        <v>16466</v>
      </c>
      <c r="N317" s="25">
        <f>[4]Data!AC37</f>
        <v>16502</v>
      </c>
      <c r="O317" s="25">
        <f>[4]Data!AD37</f>
        <v>16431</v>
      </c>
      <c r="P317" s="25">
        <f>[4]Data!AE37</f>
        <v>16462</v>
      </c>
      <c r="Q317" s="35">
        <f t="shared" si="78"/>
        <v>0</v>
      </c>
      <c r="R317" s="35">
        <f t="shared" si="79"/>
        <v>80</v>
      </c>
      <c r="S317" s="35">
        <f t="shared" si="80"/>
        <v>0</v>
      </c>
      <c r="T317" s="35">
        <f t="shared" si="81"/>
        <v>333</v>
      </c>
      <c r="U317" s="35">
        <f t="shared" si="82"/>
        <v>137</v>
      </c>
      <c r="V317" s="35">
        <f t="shared" si="83"/>
        <v>36</v>
      </c>
      <c r="W317" s="35">
        <f t="shared" si="84"/>
        <v>0</v>
      </c>
      <c r="X317" s="35">
        <f t="shared" si="84"/>
        <v>31</v>
      </c>
    </row>
    <row r="318" spans="1:24" ht="15" x14ac:dyDescent="0.25">
      <c r="A318" s="3" t="s">
        <v>2</v>
      </c>
      <c r="B318" s="3" t="s">
        <v>79</v>
      </c>
      <c r="C318" s="3" t="s">
        <v>83</v>
      </c>
      <c r="D318" s="3" t="s">
        <v>72</v>
      </c>
      <c r="E318" s="3"/>
      <c r="F318" s="3"/>
      <c r="G318" s="3" t="s">
        <v>74</v>
      </c>
      <c r="H318" s="25">
        <f>[4]Data8!W37</f>
        <v>2601</v>
      </c>
      <c r="I318" s="25">
        <f>[4]Data8!X37</f>
        <v>3443</v>
      </c>
      <c r="J318" s="25">
        <f>[4]Data8!Y37</f>
        <v>3981</v>
      </c>
      <c r="K318" s="25">
        <f>[4]Data8!Z37</f>
        <v>4875</v>
      </c>
      <c r="L318" s="25">
        <f>[4]Data8!AA37</f>
        <v>5606</v>
      </c>
      <c r="M318" s="25">
        <f>[4]Data8!AB37</f>
        <v>6232</v>
      </c>
      <c r="N318" s="25">
        <f>[4]Data8!AC37</f>
        <v>6408</v>
      </c>
      <c r="O318" s="25">
        <f>[4]Data8!AD37</f>
        <v>7097</v>
      </c>
      <c r="P318" s="25">
        <f>[4]Data8!AE37</f>
        <v>8478</v>
      </c>
      <c r="Q318" s="35">
        <f t="shared" si="78"/>
        <v>842</v>
      </c>
      <c r="R318" s="35">
        <f t="shared" si="79"/>
        <v>538</v>
      </c>
      <c r="S318" s="35">
        <f t="shared" si="80"/>
        <v>894</v>
      </c>
      <c r="T318" s="35">
        <f t="shared" si="81"/>
        <v>731</v>
      </c>
      <c r="U318" s="35">
        <f t="shared" si="82"/>
        <v>626</v>
      </c>
      <c r="V318" s="35">
        <f t="shared" si="83"/>
        <v>176</v>
      </c>
      <c r="W318" s="35">
        <f t="shared" si="84"/>
        <v>689</v>
      </c>
      <c r="X318" s="35">
        <f t="shared" si="84"/>
        <v>1381</v>
      </c>
    </row>
    <row r="319" spans="1:24" s="7" customFormat="1" ht="15" x14ac:dyDescent="0.25">
      <c r="A319" s="3" t="s">
        <v>2</v>
      </c>
      <c r="B319" s="3" t="s">
        <v>78</v>
      </c>
      <c r="C319" s="3" t="s">
        <v>84</v>
      </c>
      <c r="D319" s="3" t="s">
        <v>72</v>
      </c>
      <c r="E319" s="3"/>
      <c r="F319" s="3"/>
      <c r="G319" s="3" t="s">
        <v>74</v>
      </c>
      <c r="H319" s="25">
        <f>[4]Data9!W37</f>
        <v>163</v>
      </c>
      <c r="I319" s="25">
        <f>[4]Data9!X37</f>
        <v>163</v>
      </c>
      <c r="J319" s="25">
        <f>[4]Data9!Y37</f>
        <v>213</v>
      </c>
      <c r="K319" s="25">
        <f>[4]Data9!Z37</f>
        <v>213</v>
      </c>
      <c r="L319" s="25">
        <f>[4]Data9!AA37</f>
        <v>213</v>
      </c>
      <c r="M319" s="25">
        <f>[4]Data9!AB37</f>
        <v>203</v>
      </c>
      <c r="N319" s="25">
        <f>[4]Data9!AC37</f>
        <v>203</v>
      </c>
      <c r="O319" s="25">
        <f>[4]Data9!AD37</f>
        <v>203</v>
      </c>
      <c r="P319" s="25">
        <f>[4]Data9!AE37</f>
        <v>203</v>
      </c>
      <c r="Q319" s="35">
        <f t="shared" si="78"/>
        <v>0</v>
      </c>
      <c r="R319" s="35">
        <f t="shared" si="79"/>
        <v>50</v>
      </c>
      <c r="S319" s="35">
        <f t="shared" si="80"/>
        <v>0</v>
      </c>
      <c r="T319" s="35">
        <f t="shared" si="81"/>
        <v>0</v>
      </c>
      <c r="U319" s="35">
        <f t="shared" si="82"/>
        <v>0</v>
      </c>
      <c r="V319" s="35">
        <f t="shared" si="83"/>
        <v>0</v>
      </c>
      <c r="W319" s="35">
        <f t="shared" si="84"/>
        <v>0</v>
      </c>
      <c r="X319" s="35">
        <f t="shared" si="84"/>
        <v>0</v>
      </c>
    </row>
    <row r="320" spans="1:24" ht="15" x14ac:dyDescent="0.25">
      <c r="A320" s="3" t="s">
        <v>2</v>
      </c>
      <c r="B320" s="1" t="s">
        <v>37</v>
      </c>
      <c r="C320" s="1" t="s">
        <v>38</v>
      </c>
      <c r="D320" s="12" t="s">
        <v>134</v>
      </c>
      <c r="E320" s="9" t="s">
        <v>132</v>
      </c>
      <c r="F320" s="23" t="s">
        <v>133</v>
      </c>
      <c r="G320" s="1" t="s">
        <v>75</v>
      </c>
      <c r="H320" s="32">
        <f>'[7]ENTSO-E'!$I$2675</f>
        <v>4200</v>
      </c>
      <c r="I320" s="32">
        <f>'[7]ENTSO-E'!$I$2699</f>
        <v>4600</v>
      </c>
      <c r="J320" s="32">
        <f>'[7]ENTSO-E'!$I$2723</f>
        <v>4620</v>
      </c>
      <c r="K320" s="38">
        <f>'[7]ENTSO-E'!$I$7679</f>
        <v>1811</v>
      </c>
      <c r="L320" s="39">
        <f>[2]SE!B12+[2]SE!B13+[2]SE!B14</f>
        <v>0</v>
      </c>
      <c r="M320" s="39">
        <f>[2]SE!C12+[2]SE!C13+[2]SE!C14</f>
        <v>0</v>
      </c>
      <c r="N320" s="39">
        <f>[2]SE!D12+[2]SE!D13+[2]SE!D14</f>
        <v>0</v>
      </c>
      <c r="O320" s="39">
        <f>[2]SE!E12+[2]SE!E13+[2]SE!E14</f>
        <v>0</v>
      </c>
      <c r="P320" s="39">
        <f>[2]SE!F12+[2]SE!F13+[2]SE!F14</f>
        <v>0</v>
      </c>
      <c r="Q320" s="35">
        <f t="shared" si="78"/>
        <v>400</v>
      </c>
      <c r="R320" s="35">
        <f t="shared" si="79"/>
        <v>20</v>
      </c>
      <c r="S320" s="35">
        <f t="shared" si="80"/>
        <v>0</v>
      </c>
      <c r="T320" s="35">
        <f t="shared" si="81"/>
        <v>0</v>
      </c>
      <c r="U320" s="35">
        <f t="shared" si="82"/>
        <v>0</v>
      </c>
      <c r="V320" s="35">
        <f t="shared" si="83"/>
        <v>0</v>
      </c>
      <c r="W320" s="35">
        <f t="shared" si="84"/>
        <v>0</v>
      </c>
      <c r="X320" s="35">
        <f t="shared" si="84"/>
        <v>0</v>
      </c>
    </row>
    <row r="321" spans="1:24" ht="15" x14ac:dyDescent="0.25">
      <c r="A321" s="3" t="s">
        <v>2</v>
      </c>
      <c r="B321" s="3" t="s">
        <v>39</v>
      </c>
      <c r="C321" s="3" t="s">
        <v>40</v>
      </c>
      <c r="D321" s="3" t="s">
        <v>72</v>
      </c>
      <c r="E321" s="3"/>
      <c r="F321" s="3"/>
      <c r="G321" s="3" t="s">
        <v>74</v>
      </c>
      <c r="H321" s="25">
        <f>[4]Data18!W37+[4]Data19!W37+[4]Data20!W37+[4]Data21!W37+[4]Data22!W37+[4]Data23!W37</f>
        <v>4053</v>
      </c>
      <c r="I321" s="25">
        <f>[4]Data18!X37+[4]Data19!X37+[4]Data20!X37+[4]Data21!X37+[4]Data22!X37+[4]Data23!X37</f>
        <v>4831</v>
      </c>
      <c r="J321" s="25">
        <f>[4]Data18!Y37+[4]Data19!Y37+[4]Data20!Y37+[4]Data21!Y37+[4]Data22!Y37+[4]Data23!Y37</f>
        <v>4562</v>
      </c>
      <c r="K321" s="25">
        <f>[4]Data18!Z37+[4]Data19!Z37+[4]Data20!Z37+[4]Data21!Z37+[4]Data22!Z37+[4]Data23!Z37</f>
        <v>4902</v>
      </c>
      <c r="L321" s="25">
        <f>[4]Data18!AA37+[4]Data19!AA37+[4]Data20!AA37+[4]Data21!AA37+[4]Data22!AA37+[4]Data23!AA37</f>
        <v>5235</v>
      </c>
      <c r="M321" s="25">
        <f>[4]Data18!AB37+[4]Data19!AB37+[4]Data20!AB37+[4]Data21!AB37+[4]Data22!AB37+[4]Data23!AB37</f>
        <v>5603</v>
      </c>
      <c r="N321" s="25">
        <f>[4]Data18!AC37+[4]Data19!AC37+[4]Data20!AC37+[4]Data21!AC37+[4]Data22!AC37+[4]Data23!AC37</f>
        <v>5579</v>
      </c>
      <c r="O321" s="25">
        <f>[4]Data18!AD37+[4]Data19!AD37+[4]Data20!AD37+[4]Data21!AD37+[4]Data22!AD37+[4]Data23!AD37</f>
        <v>5776</v>
      </c>
      <c r="P321" s="25">
        <f>[4]Data18!AE37+[4]Data19!AE37+[4]Data20!AE37+[4]Data21!AE37+[4]Data22!AE37+[4]Data23!AE37</f>
        <v>6056</v>
      </c>
      <c r="Q321" s="35">
        <f t="shared" si="78"/>
        <v>778</v>
      </c>
      <c r="R321" s="35">
        <f t="shared" si="79"/>
        <v>0</v>
      </c>
      <c r="S321" s="35">
        <f t="shared" si="80"/>
        <v>340</v>
      </c>
      <c r="T321" s="35">
        <f t="shared" si="81"/>
        <v>333</v>
      </c>
      <c r="U321" s="35">
        <f t="shared" si="82"/>
        <v>368</v>
      </c>
      <c r="V321" s="35">
        <f t="shared" si="83"/>
        <v>0</v>
      </c>
      <c r="W321" s="35">
        <f t="shared" si="84"/>
        <v>197</v>
      </c>
      <c r="X321" s="35">
        <f t="shared" si="84"/>
        <v>280</v>
      </c>
    </row>
    <row r="322" spans="1:24" ht="15" x14ac:dyDescent="0.25">
      <c r="A322" s="3" t="s">
        <v>2</v>
      </c>
      <c r="B322" s="3" t="s">
        <v>80</v>
      </c>
      <c r="C322" s="3" t="s">
        <v>85</v>
      </c>
      <c r="D322" s="3" t="s">
        <v>72</v>
      </c>
      <c r="E322" s="3"/>
      <c r="F322" s="3"/>
      <c r="G322" s="3" t="s">
        <v>74</v>
      </c>
      <c r="H322" s="29">
        <f>[4]Data12!W37*$N$322/($N$322+$N$323)</f>
        <v>0.39344262295081966</v>
      </c>
      <c r="I322" s="29">
        <f>[4]Data12!X37*$N$322/($N$322+$N$323)</f>
        <v>0.78688524590163933</v>
      </c>
      <c r="J322" s="29">
        <f>[4]Data12!Y37*$N$322/($N$322+$N$323)</f>
        <v>1.4098360655737705</v>
      </c>
      <c r="K322" s="29">
        <f>[4]Data12!Z37*$N$322/($N$322+$N$323)</f>
        <v>1.9672131147540983</v>
      </c>
      <c r="L322" s="29">
        <f>[4]Data12!AA37*$N$322/($N$322+$N$323)</f>
        <v>3.4098360655737703</v>
      </c>
      <c r="M322" s="29">
        <f>[4]Data12!AB37*$N$322/($N$322+$N$323)</f>
        <v>5.0163934426229506</v>
      </c>
      <c r="N322" s="25">
        <f>[4]Data15!AC37</f>
        <v>8</v>
      </c>
      <c r="O322" s="25">
        <f>[4]Data15!AD37</f>
        <v>17</v>
      </c>
      <c r="P322" s="25">
        <f>[4]Data15!AE37</f>
        <v>19</v>
      </c>
      <c r="Q322" s="35">
        <f t="shared" si="78"/>
        <v>0.39344262295081966</v>
      </c>
      <c r="R322" s="35">
        <f t="shared" si="79"/>
        <v>0.62295081967213117</v>
      </c>
      <c r="S322" s="35">
        <f t="shared" si="80"/>
        <v>0.55737704918032782</v>
      </c>
      <c r="T322" s="35">
        <f t="shared" si="81"/>
        <v>1.442622950819672</v>
      </c>
      <c r="U322" s="35">
        <f t="shared" si="82"/>
        <v>1.6065573770491803</v>
      </c>
      <c r="V322" s="35">
        <f t="shared" si="83"/>
        <v>2.9836065573770494</v>
      </c>
      <c r="W322" s="35">
        <f t="shared" si="84"/>
        <v>9</v>
      </c>
      <c r="X322" s="35">
        <f t="shared" si="84"/>
        <v>2</v>
      </c>
    </row>
    <row r="323" spans="1:24" s="7" customFormat="1" ht="15" x14ac:dyDescent="0.25">
      <c r="A323" s="3" t="s">
        <v>2</v>
      </c>
      <c r="B323" s="3" t="s">
        <v>81</v>
      </c>
      <c r="C323" s="3" t="s">
        <v>86</v>
      </c>
      <c r="D323" s="3" t="s">
        <v>72</v>
      </c>
      <c r="E323" s="3"/>
      <c r="F323" s="3"/>
      <c r="G323" s="3" t="s">
        <v>74</v>
      </c>
      <c r="H323" s="29">
        <f>[4]Data12!W37*$N$323/($N$322+$N$323)</f>
        <v>11.60655737704918</v>
      </c>
      <c r="I323" s="29">
        <f>[4]Data12!X37*$N$323/($N$322+$N$323)</f>
        <v>23.21311475409836</v>
      </c>
      <c r="J323" s="29">
        <f>[4]Data12!Y37*$N$323/($N$322+$N$323)</f>
        <v>41.590163934426229</v>
      </c>
      <c r="K323" s="29">
        <f>[4]Data12!Z37*$N$323/($N$322+$N$323)</f>
        <v>58.032786885245905</v>
      </c>
      <c r="L323" s="29">
        <f>[4]Data12!AA37*$N$323/($N$322+$N$323)</f>
        <v>100.59016393442623</v>
      </c>
      <c r="M323" s="29">
        <f>[4]Data12!AB37*$N$323/($N$322+$N$323)</f>
        <v>147.98360655737704</v>
      </c>
      <c r="N323" s="25">
        <f>[4]Data13!AC37+[4]Data14!AC37+[4]Data16!AC37</f>
        <v>236</v>
      </c>
      <c r="O323" s="25">
        <f>[4]Data13!AD37+[4]Data14!AD37+[4]Data16!AD37</f>
        <v>411</v>
      </c>
      <c r="P323" s="25">
        <f>[4]Data13!AE37+[4]Data14!AE37+[4]Data16!AE37</f>
        <v>695</v>
      </c>
      <c r="Q323" s="35">
        <f t="shared" si="78"/>
        <v>11.60655737704918</v>
      </c>
      <c r="R323" s="35">
        <f t="shared" si="79"/>
        <v>18.377049180327869</v>
      </c>
      <c r="S323" s="35">
        <f t="shared" si="80"/>
        <v>16.442622950819676</v>
      </c>
      <c r="T323" s="35">
        <f t="shared" si="81"/>
        <v>42.557377049180324</v>
      </c>
      <c r="U323" s="35">
        <f t="shared" si="82"/>
        <v>47.393442622950815</v>
      </c>
      <c r="V323" s="35">
        <f t="shared" si="83"/>
        <v>88.016393442622956</v>
      </c>
      <c r="W323" s="35">
        <f t="shared" si="84"/>
        <v>175</v>
      </c>
      <c r="X323" s="35">
        <f t="shared" si="84"/>
        <v>284</v>
      </c>
    </row>
    <row r="324" spans="1:24" ht="15" x14ac:dyDescent="0.25">
      <c r="A324" s="3" t="s">
        <v>2</v>
      </c>
      <c r="B324" s="3" t="s">
        <v>41</v>
      </c>
      <c r="C324" s="3" t="s">
        <v>42</v>
      </c>
      <c r="D324" s="3" t="s">
        <v>72</v>
      </c>
      <c r="E324" s="3"/>
      <c r="F324" s="3"/>
      <c r="G324" s="3" t="s">
        <v>74</v>
      </c>
      <c r="H324" s="25">
        <f>[4]Data11!W37</f>
        <v>0</v>
      </c>
      <c r="I324" s="25">
        <f>[4]Data11!X37</f>
        <v>0</v>
      </c>
      <c r="J324" s="25">
        <f>[4]Data11!Y37</f>
        <v>0</v>
      </c>
      <c r="K324" s="25">
        <f>[4]Data11!Z37</f>
        <v>0</v>
      </c>
      <c r="L324" s="25">
        <f>[4]Data11!AA37</f>
        <v>0</v>
      </c>
      <c r="M324" s="25">
        <f>[4]Data11!AB37</f>
        <v>0</v>
      </c>
      <c r="N324" s="25">
        <f>[4]Data11!AC37</f>
        <v>0</v>
      </c>
      <c r="O324" s="25">
        <f>[4]Data11!AD37</f>
        <v>0</v>
      </c>
      <c r="P324" s="25">
        <f>[4]Data11!AE37</f>
        <v>0</v>
      </c>
      <c r="Q324" s="35">
        <f t="shared" si="78"/>
        <v>0</v>
      </c>
      <c r="R324" s="35">
        <f t="shared" si="79"/>
        <v>0</v>
      </c>
      <c r="S324" s="35">
        <f t="shared" si="80"/>
        <v>0</v>
      </c>
      <c r="T324" s="35">
        <f t="shared" si="81"/>
        <v>0</v>
      </c>
      <c r="U324" s="35">
        <f t="shared" si="82"/>
        <v>0</v>
      </c>
      <c r="V324" s="35">
        <f t="shared" si="83"/>
        <v>0</v>
      </c>
      <c r="W324" s="35">
        <f t="shared" si="84"/>
        <v>0</v>
      </c>
      <c r="X324" s="35">
        <f t="shared" si="84"/>
        <v>0</v>
      </c>
    </row>
    <row r="325" spans="1:24" ht="15" x14ac:dyDescent="0.25">
      <c r="A325" s="3" t="s">
        <v>2</v>
      </c>
      <c r="B325" s="3" t="s">
        <v>43</v>
      </c>
      <c r="C325" s="3" t="s">
        <v>44</v>
      </c>
      <c r="D325" s="3" t="s">
        <v>72</v>
      </c>
      <c r="E325" s="3"/>
      <c r="F325" s="3"/>
      <c r="G325" s="3" t="s">
        <v>74</v>
      </c>
      <c r="H325" s="25">
        <f>[4]Data17!W37</f>
        <v>0</v>
      </c>
      <c r="I325" s="25">
        <f>[4]Data17!X37</f>
        <v>0</v>
      </c>
      <c r="J325" s="25">
        <f>[4]Data17!Y37</f>
        <v>0</v>
      </c>
      <c r="K325" s="25">
        <f>[4]Data17!Z37</f>
        <v>0</v>
      </c>
      <c r="L325" s="25">
        <f>[4]Data17!AA37</f>
        <v>0</v>
      </c>
      <c r="M325" s="25">
        <f>[4]Data17!AB37</f>
        <v>0</v>
      </c>
      <c r="N325" s="25">
        <f>[4]Data17!AC37</f>
        <v>0</v>
      </c>
      <c r="O325" s="25">
        <f>[4]Data17!AD37</f>
        <v>0</v>
      </c>
      <c r="P325" s="25">
        <f>[4]Data17!AE37</f>
        <v>0</v>
      </c>
      <c r="Q325" s="35">
        <f t="shared" si="78"/>
        <v>0</v>
      </c>
      <c r="R325" s="35">
        <f t="shared" si="79"/>
        <v>0</v>
      </c>
      <c r="S325" s="35">
        <f t="shared" si="80"/>
        <v>0</v>
      </c>
      <c r="T325" s="35">
        <f t="shared" si="81"/>
        <v>0</v>
      </c>
      <c r="U325" s="35">
        <f t="shared" si="82"/>
        <v>0</v>
      </c>
      <c r="V325" s="35">
        <f t="shared" si="83"/>
        <v>0</v>
      </c>
      <c r="W325" s="35">
        <f t="shared" si="84"/>
        <v>0</v>
      </c>
      <c r="X325" s="35">
        <f t="shared" si="84"/>
        <v>0</v>
      </c>
    </row>
    <row r="326" spans="1:24" ht="15" x14ac:dyDescent="0.25">
      <c r="A326" s="3" t="s">
        <v>2</v>
      </c>
      <c r="B326" s="3" t="s">
        <v>45</v>
      </c>
      <c r="C326" s="3" t="s">
        <v>46</v>
      </c>
      <c r="D326" s="3" t="s">
        <v>72</v>
      </c>
      <c r="E326" s="3"/>
      <c r="F326" s="3"/>
      <c r="G326" s="3" t="s">
        <v>74</v>
      </c>
      <c r="H326" s="25">
        <f>[4]Data6!W37</f>
        <v>0</v>
      </c>
      <c r="I326" s="25">
        <f>[4]Data6!X37</f>
        <v>0</v>
      </c>
      <c r="J326" s="25">
        <f>[4]Data6!Y37</f>
        <v>0</v>
      </c>
      <c r="K326" s="25">
        <f>[4]Data6!Z37</f>
        <v>0</v>
      </c>
      <c r="L326" s="25">
        <f>[4]Data6!AA37</f>
        <v>0</v>
      </c>
      <c r="M326" s="25">
        <f>[4]Data6!AB37</f>
        <v>0</v>
      </c>
      <c r="N326" s="25">
        <f>[4]Data6!AC37</f>
        <v>0</v>
      </c>
      <c r="O326" s="25">
        <f>[4]Data6!AD37</f>
        <v>0</v>
      </c>
      <c r="P326" s="25">
        <f>[4]Data6!AE37</f>
        <v>0</v>
      </c>
      <c r="Q326" s="35">
        <f t="shared" si="78"/>
        <v>0</v>
      </c>
      <c r="R326" s="35">
        <f t="shared" si="79"/>
        <v>0</v>
      </c>
      <c r="S326" s="35">
        <f t="shared" si="80"/>
        <v>0</v>
      </c>
      <c r="T326" s="35">
        <f t="shared" si="81"/>
        <v>0</v>
      </c>
      <c r="U326" s="35">
        <f t="shared" si="82"/>
        <v>0</v>
      </c>
      <c r="V326" s="35">
        <f t="shared" si="83"/>
        <v>0</v>
      </c>
      <c r="W326" s="35">
        <f t="shared" si="84"/>
        <v>0</v>
      </c>
      <c r="X326" s="35">
        <f t="shared" si="84"/>
        <v>0</v>
      </c>
    </row>
    <row r="327" spans="1:24" ht="15" x14ac:dyDescent="0.25">
      <c r="A327" s="3" t="s">
        <v>1</v>
      </c>
      <c r="B327" s="3" t="s">
        <v>29</v>
      </c>
      <c r="C327" s="3" t="s">
        <v>30</v>
      </c>
      <c r="D327" s="12" t="s">
        <v>134</v>
      </c>
      <c r="E327" s="9" t="s">
        <v>132</v>
      </c>
      <c r="F327" s="23" t="s">
        <v>133</v>
      </c>
      <c r="G327" s="1" t="s">
        <v>75</v>
      </c>
      <c r="H327" s="32">
        <f>'[7]ENTSO-E'!$I$2779+'[7]ENTSO-E'!$I$2781</f>
        <v>820</v>
      </c>
      <c r="I327" s="32">
        <f>'[7]ENTSO-E'!$I$2803+'[7]ENTSO-E'!$I$2805</f>
        <v>820</v>
      </c>
      <c r="J327" s="32">
        <f>'[7]ENTSO-E'!$I$2827+'[7]ENTSO-E'!$I$2829</f>
        <v>820</v>
      </c>
      <c r="K327" s="38">
        <f>'[7]ENTSO-E'!$I$6694+'[7]ENTSO-E'!$I$6914</f>
        <v>775</v>
      </c>
      <c r="L327" s="39">
        <f>[2]SI!B8+[2]SI!B11</f>
        <v>1228</v>
      </c>
      <c r="M327" s="39">
        <f>[2]SI!C8+[2]SI!C11</f>
        <v>921</v>
      </c>
      <c r="N327" s="39">
        <f>[2]SI!D8+[2]SI!D11</f>
        <v>924</v>
      </c>
      <c r="O327" s="39">
        <f>[2]SI!E8+[2]SI!E11</f>
        <v>924</v>
      </c>
      <c r="P327" s="39">
        <f>[2]SI!F8+[2]SI!F11</f>
        <v>924</v>
      </c>
      <c r="Q327" s="35">
        <f t="shared" si="78"/>
        <v>0</v>
      </c>
      <c r="R327" s="35">
        <f t="shared" si="79"/>
        <v>0</v>
      </c>
      <c r="S327" s="35">
        <f t="shared" si="80"/>
        <v>0</v>
      </c>
      <c r="T327" s="35">
        <f t="shared" si="81"/>
        <v>453</v>
      </c>
      <c r="U327" s="35">
        <f t="shared" si="82"/>
        <v>0</v>
      </c>
      <c r="V327" s="35">
        <f t="shared" si="83"/>
        <v>3</v>
      </c>
      <c r="W327" s="35">
        <f t="shared" si="84"/>
        <v>0</v>
      </c>
      <c r="X327" s="35">
        <f t="shared" si="84"/>
        <v>0</v>
      </c>
    </row>
    <row r="328" spans="1:24" ht="15" x14ac:dyDescent="0.25">
      <c r="A328" s="3" t="s">
        <v>1</v>
      </c>
      <c r="B328" s="3" t="s">
        <v>31</v>
      </c>
      <c r="C328" s="3" t="s">
        <v>32</v>
      </c>
      <c r="D328" s="12" t="s">
        <v>134</v>
      </c>
      <c r="E328" s="9" t="s">
        <v>132</v>
      </c>
      <c r="F328" s="23" t="s">
        <v>133</v>
      </c>
      <c r="G328" s="1" t="s">
        <v>75</v>
      </c>
      <c r="H328" s="32">
        <f>'[7]ENTSO-E'!$I$2783</f>
        <v>80</v>
      </c>
      <c r="I328" s="32">
        <f>'[7]ENTSO-E'!$I$2807</f>
        <v>80</v>
      </c>
      <c r="J328" s="32">
        <f>'[7]ENTSO-E'!$I$2831</f>
        <v>80</v>
      </c>
      <c r="K328" s="38">
        <f>'[7]ENTSO-E'!$I$7244</f>
        <v>439</v>
      </c>
      <c r="L328" s="39">
        <f>[2]SI!B9+[2]SI!B10</f>
        <v>490</v>
      </c>
      <c r="M328" s="39">
        <f>[2]SI!C9+[2]SI!C10</f>
        <v>491</v>
      </c>
      <c r="N328" s="39">
        <f>[2]SI!D9+[2]SI!D10</f>
        <v>491</v>
      </c>
      <c r="O328" s="39">
        <f>[2]SI!E9+[2]SI!E10</f>
        <v>491</v>
      </c>
      <c r="P328" s="39">
        <f>[2]SI!F9+[2]SI!F10</f>
        <v>491</v>
      </c>
      <c r="Q328" s="35">
        <f t="shared" si="78"/>
        <v>0</v>
      </c>
      <c r="R328" s="35">
        <f t="shared" si="79"/>
        <v>0</v>
      </c>
      <c r="S328" s="35">
        <f t="shared" si="80"/>
        <v>359</v>
      </c>
      <c r="T328" s="35">
        <f t="shared" si="81"/>
        <v>51</v>
      </c>
      <c r="U328" s="35">
        <f t="shared" si="82"/>
        <v>1</v>
      </c>
      <c r="V328" s="35">
        <f t="shared" si="83"/>
        <v>0</v>
      </c>
      <c r="W328" s="35">
        <f t="shared" si="84"/>
        <v>0</v>
      </c>
      <c r="X328" s="35">
        <f t="shared" si="84"/>
        <v>0</v>
      </c>
    </row>
    <row r="329" spans="1:24" ht="15" x14ac:dyDescent="0.25">
      <c r="A329" s="3" t="s">
        <v>1</v>
      </c>
      <c r="B329" s="3" t="s">
        <v>33</v>
      </c>
      <c r="C329" s="3" t="s">
        <v>34</v>
      </c>
      <c r="D329" s="3" t="s">
        <v>71</v>
      </c>
      <c r="E329" s="3"/>
      <c r="F329" s="3"/>
      <c r="G329" s="3" t="s">
        <v>76</v>
      </c>
      <c r="H329" s="25">
        <f>[3]Data12!W38</f>
        <v>688</v>
      </c>
      <c r="I329" s="25">
        <f>[3]Data12!X38</f>
        <v>688</v>
      </c>
      <c r="J329" s="25">
        <f>[3]Data12!Y38</f>
        <v>688</v>
      </c>
      <c r="K329" s="25">
        <f>[3]Data12!Z38</f>
        <v>688</v>
      </c>
      <c r="L329" s="25">
        <f>[3]Data12!AA38</f>
        <v>688</v>
      </c>
      <c r="M329" s="25">
        <f>[3]Data12!AB38</f>
        <v>688</v>
      </c>
      <c r="N329" s="25">
        <f>[3]Data12!AC38</f>
        <v>688</v>
      </c>
      <c r="O329" s="25">
        <f>[3]Data12!AD38</f>
        <v>688</v>
      </c>
      <c r="P329" s="25">
        <f>[3]Data12!AE38</f>
        <v>688</v>
      </c>
      <c r="Q329" s="35">
        <f t="shared" si="78"/>
        <v>0</v>
      </c>
      <c r="R329" s="35">
        <f t="shared" si="79"/>
        <v>0</v>
      </c>
      <c r="S329" s="35">
        <f t="shared" si="80"/>
        <v>0</v>
      </c>
      <c r="T329" s="35">
        <f t="shared" si="81"/>
        <v>0</v>
      </c>
      <c r="U329" s="35">
        <f t="shared" si="82"/>
        <v>0</v>
      </c>
      <c r="V329" s="35">
        <f t="shared" si="83"/>
        <v>0</v>
      </c>
      <c r="W329" s="35">
        <f t="shared" si="84"/>
        <v>0</v>
      </c>
      <c r="X329" s="35">
        <f t="shared" si="84"/>
        <v>0</v>
      </c>
    </row>
    <row r="330" spans="1:24" ht="15" x14ac:dyDescent="0.25">
      <c r="A330" s="3" t="s">
        <v>1</v>
      </c>
      <c r="B330" s="3" t="s">
        <v>35</v>
      </c>
      <c r="C330" s="3" t="s">
        <v>36</v>
      </c>
      <c r="D330" s="3" t="s">
        <v>72</v>
      </c>
      <c r="E330" s="3"/>
      <c r="F330" s="3"/>
      <c r="G330" s="3" t="s">
        <v>74</v>
      </c>
      <c r="H330" s="25">
        <f>[4]Data!W38</f>
        <v>1253</v>
      </c>
      <c r="I330" s="25">
        <f>[4]Data!X38</f>
        <v>1254</v>
      </c>
      <c r="J330" s="25">
        <f>[4]Data!Y38</f>
        <v>1299</v>
      </c>
      <c r="K330" s="25">
        <f>[4]Data!Z38</f>
        <v>1296</v>
      </c>
      <c r="L330" s="25">
        <f>[4]Data!AA38</f>
        <v>1295</v>
      </c>
      <c r="M330" s="25">
        <f>[4]Data!AB38</f>
        <v>1293</v>
      </c>
      <c r="N330" s="25">
        <f>[4]Data!AC38</f>
        <v>1346.6289999999999</v>
      </c>
      <c r="O330" s="25">
        <f>[4]Data!AD38</f>
        <v>1343.425</v>
      </c>
      <c r="P330" s="25">
        <f>[4]Data!AE38</f>
        <v>1350.7159999999999</v>
      </c>
      <c r="Q330" s="35">
        <f t="shared" si="78"/>
        <v>1</v>
      </c>
      <c r="R330" s="35">
        <f t="shared" si="79"/>
        <v>45</v>
      </c>
      <c r="S330" s="35">
        <f t="shared" si="80"/>
        <v>0</v>
      </c>
      <c r="T330" s="35">
        <f t="shared" si="81"/>
        <v>0</v>
      </c>
      <c r="U330" s="35">
        <f t="shared" si="82"/>
        <v>0</v>
      </c>
      <c r="V330" s="35">
        <f t="shared" si="83"/>
        <v>53.628999999999905</v>
      </c>
      <c r="W330" s="35">
        <f t="shared" si="84"/>
        <v>0</v>
      </c>
      <c r="X330" s="35">
        <f t="shared" si="84"/>
        <v>7.29099999999994</v>
      </c>
    </row>
    <row r="331" spans="1:24" ht="15" x14ac:dyDescent="0.25">
      <c r="A331" s="3" t="s">
        <v>1</v>
      </c>
      <c r="B331" s="3" t="s">
        <v>79</v>
      </c>
      <c r="C331" s="3" t="s">
        <v>83</v>
      </c>
      <c r="D331" s="3" t="s">
        <v>72</v>
      </c>
      <c r="E331" s="3"/>
      <c r="F331" s="3"/>
      <c r="G331" s="3" t="s">
        <v>74</v>
      </c>
      <c r="H331" s="29">
        <f>[4]Data7!W38</f>
        <v>0</v>
      </c>
      <c r="I331" s="29">
        <f>[4]Data7!X38</f>
        <v>0</v>
      </c>
      <c r="J331" s="29">
        <f>[4]Data7!Y38</f>
        <v>4</v>
      </c>
      <c r="K331" s="29">
        <f>[4]Data7!Z38</f>
        <v>4</v>
      </c>
      <c r="L331" s="29">
        <f>[4]Data7!AA38</f>
        <v>5</v>
      </c>
      <c r="M331" s="29">
        <f>[4]Data7!AB38</f>
        <v>5</v>
      </c>
      <c r="N331" s="25">
        <f>[4]Data8!AC38</f>
        <v>4.9729999999999999</v>
      </c>
      <c r="O331" s="25">
        <f>[4]Data8!AD38</f>
        <v>5.2380000000000004</v>
      </c>
      <c r="P331" s="25">
        <f>[4]Data8!AE38</f>
        <v>5.351</v>
      </c>
      <c r="Q331" s="35">
        <f t="shared" si="78"/>
        <v>0</v>
      </c>
      <c r="R331" s="35">
        <f t="shared" si="79"/>
        <v>4</v>
      </c>
      <c r="S331" s="35">
        <f t="shared" si="80"/>
        <v>0</v>
      </c>
      <c r="T331" s="35">
        <f t="shared" si="81"/>
        <v>1</v>
      </c>
      <c r="U331" s="35">
        <f t="shared" si="82"/>
        <v>0</v>
      </c>
      <c r="V331" s="35">
        <f t="shared" si="83"/>
        <v>0</v>
      </c>
      <c r="W331" s="35">
        <f t="shared" si="84"/>
        <v>0.26500000000000057</v>
      </c>
      <c r="X331" s="35">
        <f t="shared" si="84"/>
        <v>0.11299999999999955</v>
      </c>
    </row>
    <row r="332" spans="1:24" s="7" customFormat="1" ht="15" x14ac:dyDescent="0.25">
      <c r="A332" s="3" t="s">
        <v>1</v>
      </c>
      <c r="B332" s="3" t="s">
        <v>78</v>
      </c>
      <c r="C332" s="3" t="s">
        <v>84</v>
      </c>
      <c r="D332" s="3" t="s">
        <v>72</v>
      </c>
      <c r="E332" s="3"/>
      <c r="F332" s="3"/>
      <c r="G332" s="3" t="s">
        <v>74</v>
      </c>
      <c r="H332" s="29">
        <f>[4]Data9!W38</f>
        <v>0</v>
      </c>
      <c r="I332" s="29">
        <f>[4]Data9!X38</f>
        <v>0</v>
      </c>
      <c r="J332" s="29">
        <f>[4]Data9!Y38</f>
        <v>0</v>
      </c>
      <c r="K332" s="29">
        <f>[4]Data9!Z38</f>
        <v>0</v>
      </c>
      <c r="L332" s="29">
        <f>[4]Data9!AA38</f>
        <v>0</v>
      </c>
      <c r="M332" s="29">
        <f>[4]Data9!AB38</f>
        <v>0</v>
      </c>
      <c r="N332" s="25">
        <f>[4]Data9!AC38</f>
        <v>0</v>
      </c>
      <c r="O332" s="25">
        <f>[4]Data9!AD38</f>
        <v>0</v>
      </c>
      <c r="P332" s="25">
        <f>[4]Data9!AE38</f>
        <v>0</v>
      </c>
      <c r="Q332" s="35">
        <f t="shared" si="78"/>
        <v>0</v>
      </c>
      <c r="R332" s="35">
        <f t="shared" si="79"/>
        <v>0</v>
      </c>
      <c r="S332" s="35">
        <f t="shared" si="80"/>
        <v>0</v>
      </c>
      <c r="T332" s="35">
        <f t="shared" si="81"/>
        <v>0</v>
      </c>
      <c r="U332" s="35">
        <f t="shared" si="82"/>
        <v>0</v>
      </c>
      <c r="V332" s="35">
        <f t="shared" si="83"/>
        <v>0</v>
      </c>
      <c r="W332" s="35">
        <f t="shared" si="84"/>
        <v>0</v>
      </c>
      <c r="X332" s="35">
        <f t="shared" si="84"/>
        <v>0</v>
      </c>
    </row>
    <row r="333" spans="1:24" ht="15" x14ac:dyDescent="0.25">
      <c r="A333" s="3" t="s">
        <v>1</v>
      </c>
      <c r="B333" s="1" t="s">
        <v>37</v>
      </c>
      <c r="C333" s="1" t="s">
        <v>38</v>
      </c>
      <c r="D333" s="12" t="s">
        <v>134</v>
      </c>
      <c r="E333" s="9" t="s">
        <v>132</v>
      </c>
      <c r="F333" s="23" t="s">
        <v>133</v>
      </c>
      <c r="G333" s="1" t="s">
        <v>75</v>
      </c>
      <c r="H333" s="32">
        <f>'[7]ENTSO-E'!$I$2786</f>
        <v>0</v>
      </c>
      <c r="I333" s="32">
        <f>'[7]ENTSO-E'!$I$2810</f>
        <v>0</v>
      </c>
      <c r="J333" s="32">
        <f>'[7]ENTSO-E'!$I$2834</f>
        <v>0</v>
      </c>
      <c r="K333" s="38">
        <f>'[7]ENTSO-E'!$I$7684</f>
        <v>0</v>
      </c>
      <c r="L333" s="39">
        <f>[2]SI!B12+[2]SI!B13+[2]SI!B14</f>
        <v>0</v>
      </c>
      <c r="M333" s="39">
        <f>[2]SI!C12+[2]SI!C13+[2]SI!C14</f>
        <v>0</v>
      </c>
      <c r="N333" s="39">
        <f>[2]SI!D12+[2]SI!D13+[2]SI!D14</f>
        <v>58</v>
      </c>
      <c r="O333" s="39">
        <f>[2]SI!E12+[2]SI!E13+[2]SI!E14</f>
        <v>58</v>
      </c>
      <c r="P333" s="39">
        <f>[2]SI!F12+[2]SI!F13+[2]SI!F14</f>
        <v>58</v>
      </c>
      <c r="Q333" s="35">
        <f t="shared" si="78"/>
        <v>0</v>
      </c>
      <c r="R333" s="35">
        <f t="shared" si="79"/>
        <v>0</v>
      </c>
      <c r="S333" s="35">
        <f t="shared" si="80"/>
        <v>0</v>
      </c>
      <c r="T333" s="35">
        <f t="shared" si="81"/>
        <v>0</v>
      </c>
      <c r="U333" s="35">
        <f t="shared" si="82"/>
        <v>0</v>
      </c>
      <c r="V333" s="35">
        <f t="shared" si="83"/>
        <v>58</v>
      </c>
      <c r="W333" s="35">
        <f t="shared" si="84"/>
        <v>0</v>
      </c>
      <c r="X333" s="35">
        <f t="shared" si="84"/>
        <v>0</v>
      </c>
    </row>
    <row r="334" spans="1:24" ht="15" x14ac:dyDescent="0.25">
      <c r="A334" s="3" t="s">
        <v>1</v>
      </c>
      <c r="B334" s="3" t="s">
        <v>39</v>
      </c>
      <c r="C334" s="3" t="s">
        <v>40</v>
      </c>
      <c r="D334" s="3" t="s">
        <v>72</v>
      </c>
      <c r="E334" s="3"/>
      <c r="F334" s="3"/>
      <c r="G334" s="3" t="s">
        <v>74</v>
      </c>
      <c r="H334" s="25">
        <f>[4]Data18!W38+[4]Data19!W38+[4]Data20!W38+[4]Data21!W38+[4]Data22!W38+[4]Data23!W38</f>
        <v>58</v>
      </c>
      <c r="I334" s="25">
        <f>[4]Data13!X38+[4]Data14!X38+[4]Data15!X38+[4]Data16!X38+[4]Data17!X38+[4]Data18!X38</f>
        <v>30</v>
      </c>
      <c r="J334" s="25">
        <f>[4]Data13!Y38+[4]Data14!Y38+[4]Data15!Y38+[4]Data16!Y38+[4]Data17!Y38+[4]Data18!Y38</f>
        <v>30</v>
      </c>
      <c r="K334" s="25">
        <f>[4]Data13!Z38+[4]Data14!Z38+[4]Data15!Z38+[4]Data16!Z38+[4]Data17!Z38+[4]Data18!Z38</f>
        <v>30</v>
      </c>
      <c r="L334" s="25">
        <f>[4]Data13!AA38+[4]Data14!AA38+[4]Data15!AA38+[4]Data16!AA38+[4]Data17!AA38+[4]Data18!AA38</f>
        <v>30</v>
      </c>
      <c r="M334" s="25">
        <f>[4]Data13!AB38+[4]Data14!AB38+[4]Data15!AB38+[4]Data16!AB38+[4]Data17!AB38+[4]Data18!AB38</f>
        <v>30</v>
      </c>
      <c r="N334" s="25">
        <f>[4]Data13!AC38+[4]Data14!AC38+[4]Data15!AC38+[4]Data16!AC38+[4]Data17!AC38+[4]Data18!AC38</f>
        <v>279.79999999999995</v>
      </c>
      <c r="O334" s="25">
        <f>[4]Data13!AD38+[4]Data14!AD38+[4]Data15!AD38+[4]Data16!AD38+[4]Data17!AD38+[4]Data18!AD38</f>
        <v>278.79999999999995</v>
      </c>
      <c r="P334" s="25">
        <f>[4]Data13!AE38+[4]Data14!AE38+[4]Data15!AE38+[4]Data16!AE38+[4]Data17!AE38+[4]Data18!AE38</f>
        <v>297.81299999999999</v>
      </c>
      <c r="Q334" s="35">
        <f t="shared" si="78"/>
        <v>0</v>
      </c>
      <c r="R334" s="35">
        <f t="shared" si="79"/>
        <v>0</v>
      </c>
      <c r="S334" s="35">
        <f t="shared" si="80"/>
        <v>0</v>
      </c>
      <c r="T334" s="35">
        <f t="shared" si="81"/>
        <v>0</v>
      </c>
      <c r="U334" s="35">
        <f t="shared" si="82"/>
        <v>0</v>
      </c>
      <c r="V334" s="35">
        <f t="shared" si="83"/>
        <v>249.79999999999995</v>
      </c>
      <c r="W334" s="35">
        <f t="shared" si="84"/>
        <v>0</v>
      </c>
      <c r="X334" s="35">
        <f t="shared" si="84"/>
        <v>19.013000000000034</v>
      </c>
    </row>
    <row r="335" spans="1:24" ht="15" x14ac:dyDescent="0.25">
      <c r="A335" s="3" t="s">
        <v>1</v>
      </c>
      <c r="B335" s="3" t="s">
        <v>80</v>
      </c>
      <c r="C335" s="3" t="s">
        <v>85</v>
      </c>
      <c r="D335" s="3" t="s">
        <v>72</v>
      </c>
      <c r="E335" s="3"/>
      <c r="F335" s="3"/>
      <c r="G335" s="3" t="s">
        <v>74</v>
      </c>
      <c r="H335" s="29">
        <f>[4]Data15!W38</f>
        <v>0</v>
      </c>
      <c r="I335" s="29">
        <f>[4]Data15!X38</f>
        <v>0</v>
      </c>
      <c r="J335" s="29">
        <f>[4]Data15!Y38</f>
        <v>0</v>
      </c>
      <c r="K335" s="29">
        <f>[4]Data15!Z38</f>
        <v>0</v>
      </c>
      <c r="L335" s="29">
        <f>[4]Data15!AA38</f>
        <v>0</v>
      </c>
      <c r="M335" s="29">
        <f>[4]Data15!AB38</f>
        <v>0</v>
      </c>
      <c r="N335" s="25">
        <f>[4]Data15!AC38</f>
        <v>0</v>
      </c>
      <c r="O335" s="25">
        <f>[4]Data15!AD38</f>
        <v>0</v>
      </c>
      <c r="P335" s="25">
        <f>[4]Data15!AE38</f>
        <v>0</v>
      </c>
      <c r="Q335" s="35">
        <f t="shared" si="78"/>
        <v>0</v>
      </c>
      <c r="R335" s="35">
        <f t="shared" si="79"/>
        <v>0</v>
      </c>
      <c r="S335" s="35">
        <f t="shared" si="80"/>
        <v>0</v>
      </c>
      <c r="T335" s="35">
        <f t="shared" si="81"/>
        <v>0</v>
      </c>
      <c r="U335" s="35">
        <f t="shared" si="82"/>
        <v>0</v>
      </c>
      <c r="V335" s="35">
        <f t="shared" si="83"/>
        <v>0</v>
      </c>
      <c r="W335" s="35">
        <f t="shared" si="84"/>
        <v>0</v>
      </c>
      <c r="X335" s="35">
        <f t="shared" si="84"/>
        <v>0</v>
      </c>
    </row>
    <row r="336" spans="1:24" s="7" customFormat="1" ht="15" x14ac:dyDescent="0.25">
      <c r="A336" s="3" t="s">
        <v>1</v>
      </c>
      <c r="B336" s="3" t="s">
        <v>81</v>
      </c>
      <c r="C336" s="3" t="s">
        <v>86</v>
      </c>
      <c r="D336" s="3" t="s">
        <v>72</v>
      </c>
      <c r="E336" s="3"/>
      <c r="F336" s="3"/>
      <c r="G336" s="3" t="s">
        <v>74</v>
      </c>
      <c r="H336" s="29">
        <f>[4]Data12!W38</f>
        <v>57</v>
      </c>
      <c r="I336" s="29">
        <f>[4]Data12!X38</f>
        <v>142</v>
      </c>
      <c r="J336" s="29">
        <f>[4]Data12!Y38</f>
        <v>187</v>
      </c>
      <c r="K336" s="29">
        <f>[4]Data12!Z38</f>
        <v>223</v>
      </c>
      <c r="L336" s="29">
        <f>[4]Data12!AA38</f>
        <v>238</v>
      </c>
      <c r="M336" s="29">
        <f>[4]Data12!AB38</f>
        <v>233</v>
      </c>
      <c r="N336" s="25">
        <f>[4]Data13!AC38+[4]Data14!AC38+[4]Data16!AC38</f>
        <v>246.79999999999998</v>
      </c>
      <c r="O336" s="25">
        <f>[4]Data13!AD38+[4]Data14!AD38+[4]Data16!AD38</f>
        <v>246.79999999999998</v>
      </c>
      <c r="P336" s="25">
        <f>[4]Data13!AE38+[4]Data14!AE38+[4]Data16!AE38</f>
        <v>263.81299999999999</v>
      </c>
      <c r="Q336" s="35">
        <f t="shared" si="78"/>
        <v>85</v>
      </c>
      <c r="R336" s="35">
        <f t="shared" si="79"/>
        <v>45</v>
      </c>
      <c r="S336" s="35">
        <f t="shared" si="80"/>
        <v>36</v>
      </c>
      <c r="T336" s="35">
        <f t="shared" si="81"/>
        <v>15</v>
      </c>
      <c r="U336" s="35">
        <f t="shared" si="82"/>
        <v>0</v>
      </c>
      <c r="V336" s="35">
        <f t="shared" si="83"/>
        <v>13.799999999999983</v>
      </c>
      <c r="W336" s="35">
        <f t="shared" si="84"/>
        <v>0</v>
      </c>
      <c r="X336" s="35">
        <f t="shared" si="84"/>
        <v>17.013000000000005</v>
      </c>
    </row>
    <row r="337" spans="1:24" ht="15" x14ac:dyDescent="0.25">
      <c r="A337" s="3" t="s">
        <v>1</v>
      </c>
      <c r="B337" s="3" t="s">
        <v>41</v>
      </c>
      <c r="C337" s="3" t="s">
        <v>42</v>
      </c>
      <c r="D337" s="3" t="s">
        <v>72</v>
      </c>
      <c r="E337" s="3"/>
      <c r="F337" s="3"/>
      <c r="G337" s="3" t="s">
        <v>74</v>
      </c>
      <c r="H337" s="25">
        <f>[4]Data11!W38</f>
        <v>0</v>
      </c>
      <c r="I337" s="25">
        <f>[4]Data11!X38</f>
        <v>0</v>
      </c>
      <c r="J337" s="25">
        <f>[4]Data11!Y38</f>
        <v>0</v>
      </c>
      <c r="K337" s="25">
        <f>[4]Data11!Z38</f>
        <v>0</v>
      </c>
      <c r="L337" s="25">
        <f>[4]Data11!AA38</f>
        <v>0</v>
      </c>
      <c r="M337" s="25">
        <f>[4]Data11!AB38</f>
        <v>0</v>
      </c>
      <c r="N337" s="25">
        <f>[4]Data11!AC38</f>
        <v>0</v>
      </c>
      <c r="O337" s="25">
        <f>[4]Data11!AD38</f>
        <v>0</v>
      </c>
      <c r="P337" s="25">
        <f>[4]Data11!AE38</f>
        <v>0</v>
      </c>
      <c r="Q337" s="35">
        <f t="shared" si="78"/>
        <v>0</v>
      </c>
      <c r="R337" s="35">
        <f t="shared" si="79"/>
        <v>0</v>
      </c>
      <c r="S337" s="35">
        <f t="shared" si="80"/>
        <v>0</v>
      </c>
      <c r="T337" s="35">
        <f t="shared" si="81"/>
        <v>0</v>
      </c>
      <c r="U337" s="35">
        <f t="shared" si="82"/>
        <v>0</v>
      </c>
      <c r="V337" s="35">
        <f t="shared" si="83"/>
        <v>0</v>
      </c>
      <c r="W337" s="35">
        <f t="shared" si="84"/>
        <v>0</v>
      </c>
      <c r="X337" s="35">
        <f t="shared" si="84"/>
        <v>0</v>
      </c>
    </row>
    <row r="338" spans="1:24" ht="15" x14ac:dyDescent="0.25">
      <c r="A338" s="3" t="s">
        <v>1</v>
      </c>
      <c r="B338" s="3" t="s">
        <v>43</v>
      </c>
      <c r="C338" s="3" t="s">
        <v>44</v>
      </c>
      <c r="D338" s="3" t="s">
        <v>72</v>
      </c>
      <c r="E338" s="3"/>
      <c r="F338" s="3"/>
      <c r="G338" s="3" t="s">
        <v>74</v>
      </c>
      <c r="H338" s="25">
        <f>[4]Data17!W38</f>
        <v>0</v>
      </c>
      <c r="I338" s="25">
        <f>[4]Data17!X38</f>
        <v>0</v>
      </c>
      <c r="J338" s="25">
        <f>[4]Data17!Y38</f>
        <v>0</v>
      </c>
      <c r="K338" s="25">
        <f>[4]Data17!Z38</f>
        <v>0</v>
      </c>
      <c r="L338" s="25">
        <f>[4]Data17!AA38</f>
        <v>0</v>
      </c>
      <c r="M338" s="25">
        <f>[4]Data17!AB38</f>
        <v>0</v>
      </c>
      <c r="N338" s="25">
        <f>[4]Data17!AC38</f>
        <v>0</v>
      </c>
      <c r="O338" s="25">
        <f>[4]Data17!AD38</f>
        <v>0</v>
      </c>
      <c r="P338" s="25">
        <f>[4]Data17!AE38</f>
        <v>0</v>
      </c>
      <c r="Q338" s="35">
        <f t="shared" si="78"/>
        <v>0</v>
      </c>
      <c r="R338" s="35">
        <f t="shared" si="79"/>
        <v>0</v>
      </c>
      <c r="S338" s="35">
        <f t="shared" si="80"/>
        <v>0</v>
      </c>
      <c r="T338" s="35">
        <f t="shared" si="81"/>
        <v>0</v>
      </c>
      <c r="U338" s="35">
        <f t="shared" si="82"/>
        <v>0</v>
      </c>
      <c r="V338" s="35">
        <f t="shared" si="83"/>
        <v>0</v>
      </c>
      <c r="W338" s="35">
        <f t="shared" si="84"/>
        <v>0</v>
      </c>
      <c r="X338" s="35">
        <f t="shared" si="84"/>
        <v>0</v>
      </c>
    </row>
    <row r="339" spans="1:24" ht="15" x14ac:dyDescent="0.25">
      <c r="A339" s="3" t="s">
        <v>1</v>
      </c>
      <c r="B339" s="3" t="s">
        <v>45</v>
      </c>
      <c r="C339" s="3" t="s">
        <v>46</v>
      </c>
      <c r="D339" s="3" t="s">
        <v>72</v>
      </c>
      <c r="E339" s="3"/>
      <c r="F339" s="3"/>
      <c r="G339" s="3" t="s">
        <v>74</v>
      </c>
      <c r="H339" s="25">
        <f>[4]Data6!W38</f>
        <v>0</v>
      </c>
      <c r="I339" s="25">
        <f>[4]Data6!X38</f>
        <v>0</v>
      </c>
      <c r="J339" s="25">
        <f>[4]Data6!Y38</f>
        <v>0</v>
      </c>
      <c r="K339" s="25">
        <f>[4]Data6!Z38</f>
        <v>0</v>
      </c>
      <c r="L339" s="25">
        <f>[4]Data6!AA38</f>
        <v>0</v>
      </c>
      <c r="M339" s="25">
        <f>[4]Data6!AB38</f>
        <v>0</v>
      </c>
      <c r="N339" s="25">
        <f>[4]Data6!AC38</f>
        <v>0</v>
      </c>
      <c r="O339" s="25">
        <f>[4]Data6!AD38</f>
        <v>0</v>
      </c>
      <c r="P339" s="25">
        <f>[4]Data6!AE38</f>
        <v>0</v>
      </c>
      <c r="Q339" s="35">
        <f t="shared" si="78"/>
        <v>0</v>
      </c>
      <c r="R339" s="35">
        <f t="shared" si="79"/>
        <v>0</v>
      </c>
      <c r="S339" s="35">
        <f t="shared" si="80"/>
        <v>0</v>
      </c>
      <c r="T339" s="35">
        <f t="shared" si="81"/>
        <v>0</v>
      </c>
      <c r="U339" s="35">
        <f t="shared" si="82"/>
        <v>0</v>
      </c>
      <c r="V339" s="35">
        <f t="shared" si="83"/>
        <v>0</v>
      </c>
      <c r="W339" s="35">
        <f t="shared" si="84"/>
        <v>0</v>
      </c>
      <c r="X339" s="35">
        <f t="shared" si="84"/>
        <v>0</v>
      </c>
    </row>
    <row r="340" spans="1:24" ht="15" x14ac:dyDescent="0.25">
      <c r="A340" s="3" t="s">
        <v>0</v>
      </c>
      <c r="B340" s="3" t="s">
        <v>29</v>
      </c>
      <c r="C340" s="3" t="s">
        <v>30</v>
      </c>
      <c r="D340" s="12" t="s">
        <v>134</v>
      </c>
      <c r="E340" s="9" t="s">
        <v>132</v>
      </c>
      <c r="F340" s="23" t="s">
        <v>133</v>
      </c>
      <c r="G340" s="1" t="s">
        <v>75</v>
      </c>
      <c r="H340" s="32">
        <f>'[7]ENTSO-E'!$I$2890+'[7]ENTSO-E'!$I$2892</f>
        <v>780</v>
      </c>
      <c r="I340" s="32">
        <f>'[7]ENTSO-E'!$I$2914+'[7]ENTSO-E'!$I$2916</f>
        <v>780</v>
      </c>
      <c r="J340" s="32">
        <f>'[7]ENTSO-E'!$I$2938+'[7]ENTSO-E'!$I$2940</f>
        <v>880</v>
      </c>
      <c r="K340" s="38">
        <f>'[7]ENTSO-E'!$I$6699+'[7]ENTSO-E'!$I$6919</f>
        <v>1008</v>
      </c>
      <c r="L340" s="39">
        <f>[2]SK!B8+[2]SK!B11</f>
        <v>1008</v>
      </c>
      <c r="M340" s="39">
        <f>[2]SK!C8+[2]SK!C11</f>
        <v>678</v>
      </c>
      <c r="N340" s="39">
        <f>[2]SK!D8+[2]SK!D11</f>
        <v>554</v>
      </c>
      <c r="O340" s="39">
        <f>[2]SK!E8+[2]SK!E11</f>
        <v>566</v>
      </c>
      <c r="P340" s="29">
        <f>O340</f>
        <v>566</v>
      </c>
      <c r="Q340" s="35">
        <f t="shared" si="78"/>
        <v>0</v>
      </c>
      <c r="R340" s="35">
        <f t="shared" si="79"/>
        <v>100</v>
      </c>
      <c r="S340" s="35">
        <f t="shared" si="80"/>
        <v>128</v>
      </c>
      <c r="T340" s="35">
        <f t="shared" si="81"/>
        <v>0</v>
      </c>
      <c r="U340" s="35">
        <f t="shared" si="82"/>
        <v>0</v>
      </c>
      <c r="V340" s="35">
        <f t="shared" si="83"/>
        <v>0</v>
      </c>
      <c r="W340" s="35">
        <f t="shared" si="84"/>
        <v>12</v>
      </c>
      <c r="X340" s="35">
        <f t="shared" si="84"/>
        <v>0</v>
      </c>
    </row>
    <row r="341" spans="1:24" ht="15" x14ac:dyDescent="0.25">
      <c r="A341" s="3" t="s">
        <v>0</v>
      </c>
      <c r="B341" s="3" t="s">
        <v>31</v>
      </c>
      <c r="C341" s="3" t="s">
        <v>32</v>
      </c>
      <c r="D341" s="12" t="s">
        <v>134</v>
      </c>
      <c r="E341" s="9" t="s">
        <v>132</v>
      </c>
      <c r="F341" s="23" t="s">
        <v>133</v>
      </c>
      <c r="G341" s="1" t="s">
        <v>75</v>
      </c>
      <c r="H341" s="32">
        <f>'[7]ENTSO-E'!$I$2894</f>
        <v>1280</v>
      </c>
      <c r="I341" s="32">
        <f>'[7]ENTSO-E'!$I$2918</f>
        <v>1280</v>
      </c>
      <c r="J341" s="32">
        <f>'[7]ENTSO-E'!$I$2942</f>
        <v>1390</v>
      </c>
      <c r="K341" s="38">
        <f>'[7]ENTSO-E'!$I$7249</f>
        <v>1076</v>
      </c>
      <c r="L341" s="39">
        <f>[2]SK!B9+[2]SK!B10</f>
        <v>1093</v>
      </c>
      <c r="M341" s="39">
        <f>[2]SK!C9+[2]SK!C10</f>
        <v>1121</v>
      </c>
      <c r="N341" s="39">
        <f>[2]SK!D9+[2]SK!D10</f>
        <v>1106</v>
      </c>
      <c r="O341" s="39">
        <f>[2]SK!E9+[2]SK!E10</f>
        <v>1111</v>
      </c>
      <c r="P341" s="29">
        <f>O341</f>
        <v>1111</v>
      </c>
      <c r="Q341" s="35">
        <f t="shared" ref="Q341:Q365" si="86">MAX((I341-H341),0)</f>
        <v>0</v>
      </c>
      <c r="R341" s="35">
        <f t="shared" ref="R341:R365" si="87">MAX((J341-I341),0)</f>
        <v>110</v>
      </c>
      <c r="S341" s="35">
        <f t="shared" ref="S341:S365" si="88">MAX((K341-J341),0)</f>
        <v>0</v>
      </c>
      <c r="T341" s="35">
        <f t="shared" ref="T341:T365" si="89">MAX((L341-K341),0)</f>
        <v>17</v>
      </c>
      <c r="U341" s="35">
        <f t="shared" ref="U341:U365" si="90">MAX((M341-L341),0)</f>
        <v>28</v>
      </c>
      <c r="V341" s="35">
        <f t="shared" ref="V341:V365" si="91">MAX((N341-M341),0)</f>
        <v>0</v>
      </c>
      <c r="W341" s="35">
        <f t="shared" ref="W341:X365" si="92">MAX((O341-N341),0)</f>
        <v>5</v>
      </c>
      <c r="X341" s="35">
        <f t="shared" si="92"/>
        <v>0</v>
      </c>
    </row>
    <row r="342" spans="1:24" ht="15" x14ac:dyDescent="0.25">
      <c r="A342" s="3" t="s">
        <v>0</v>
      </c>
      <c r="B342" s="3" t="s">
        <v>33</v>
      </c>
      <c r="C342" s="3" t="s">
        <v>34</v>
      </c>
      <c r="D342" s="3" t="s">
        <v>71</v>
      </c>
      <c r="E342" s="3"/>
      <c r="F342" s="3"/>
      <c r="G342" s="3" t="s">
        <v>76</v>
      </c>
      <c r="H342" s="25">
        <f>[3]Data12!W39</f>
        <v>1940</v>
      </c>
      <c r="I342" s="25">
        <f>[3]Data12!X39</f>
        <v>1939</v>
      </c>
      <c r="J342" s="25">
        <f>[3]Data12!Y39</f>
        <v>1940</v>
      </c>
      <c r="K342" s="25">
        <f>[3]Data12!Z39</f>
        <v>1940</v>
      </c>
      <c r="L342" s="25">
        <f>[3]Data12!AA39</f>
        <v>1940</v>
      </c>
      <c r="M342" s="25">
        <f>[3]Data12!AB39</f>
        <v>1940</v>
      </c>
      <c r="N342" s="25">
        <f>[3]Data12!AC39</f>
        <v>1940</v>
      </c>
      <c r="O342" s="25">
        <f>[3]Data12!AD39</f>
        <v>1940</v>
      </c>
      <c r="P342" s="25">
        <f>[3]Data12!AE39</f>
        <v>1940</v>
      </c>
      <c r="Q342" s="35">
        <f t="shared" si="86"/>
        <v>0</v>
      </c>
      <c r="R342" s="35">
        <f t="shared" si="87"/>
        <v>1</v>
      </c>
      <c r="S342" s="35">
        <f t="shared" si="88"/>
        <v>0</v>
      </c>
      <c r="T342" s="35">
        <f t="shared" si="89"/>
        <v>0</v>
      </c>
      <c r="U342" s="35">
        <f t="shared" si="90"/>
        <v>0</v>
      </c>
      <c r="V342" s="35">
        <f t="shared" si="91"/>
        <v>0</v>
      </c>
      <c r="W342" s="35">
        <f t="shared" si="92"/>
        <v>0</v>
      </c>
      <c r="X342" s="35">
        <f t="shared" si="92"/>
        <v>0</v>
      </c>
    </row>
    <row r="343" spans="1:24" ht="15" x14ac:dyDescent="0.25">
      <c r="A343" s="3" t="s">
        <v>0</v>
      </c>
      <c r="B343" s="3" t="s">
        <v>35</v>
      </c>
      <c r="C343" s="3" t="s">
        <v>36</v>
      </c>
      <c r="D343" s="3" t="s">
        <v>72</v>
      </c>
      <c r="E343" s="3"/>
      <c r="F343" s="3"/>
      <c r="G343" s="3" t="s">
        <v>74</v>
      </c>
      <c r="H343" s="25">
        <f>[4]Data!W39</f>
        <v>2523</v>
      </c>
      <c r="I343" s="25">
        <f>[4]Data!X39</f>
        <v>2522</v>
      </c>
      <c r="J343" s="25">
        <f>[4]Data!Y39</f>
        <v>2523</v>
      </c>
      <c r="K343" s="25">
        <f>[4]Data!Z39</f>
        <v>2523</v>
      </c>
      <c r="L343" s="25">
        <f>[4]Data!AA39</f>
        <v>2522</v>
      </c>
      <c r="M343" s="25">
        <f>[4]Data!AB39</f>
        <v>2524</v>
      </c>
      <c r="N343" s="25">
        <f>[4]Data!AC39</f>
        <v>2523</v>
      </c>
      <c r="O343" s="25">
        <f>[4]Data!AD39</f>
        <v>2528</v>
      </c>
      <c r="P343" s="25">
        <f>[4]Data!AE39</f>
        <v>2527</v>
      </c>
      <c r="Q343" s="35">
        <f t="shared" si="86"/>
        <v>0</v>
      </c>
      <c r="R343" s="35">
        <f t="shared" si="87"/>
        <v>1</v>
      </c>
      <c r="S343" s="35">
        <f t="shared" si="88"/>
        <v>0</v>
      </c>
      <c r="T343" s="35">
        <f t="shared" si="89"/>
        <v>0</v>
      </c>
      <c r="U343" s="35">
        <f t="shared" si="90"/>
        <v>2</v>
      </c>
      <c r="V343" s="35">
        <f t="shared" si="91"/>
        <v>0</v>
      </c>
      <c r="W343" s="35">
        <f t="shared" si="92"/>
        <v>5</v>
      </c>
      <c r="X343" s="35">
        <f t="shared" si="92"/>
        <v>0</v>
      </c>
    </row>
    <row r="344" spans="1:24" ht="15" x14ac:dyDescent="0.25">
      <c r="A344" s="3" t="s">
        <v>0</v>
      </c>
      <c r="B344" s="3" t="s">
        <v>79</v>
      </c>
      <c r="C344" s="3" t="s">
        <v>83</v>
      </c>
      <c r="D344" s="3" t="s">
        <v>72</v>
      </c>
      <c r="E344" s="3"/>
      <c r="F344" s="3"/>
      <c r="G344" s="3" t="s">
        <v>74</v>
      </c>
      <c r="H344" s="25">
        <f>[4]Data8!W39</f>
        <v>3</v>
      </c>
      <c r="I344" s="25">
        <f>[4]Data8!X39</f>
        <v>3</v>
      </c>
      <c r="J344" s="25">
        <f>[4]Data8!Y39</f>
        <v>5</v>
      </c>
      <c r="K344" s="25">
        <f>[4]Data8!Z39</f>
        <v>3</v>
      </c>
      <c r="L344" s="25">
        <f>[4]Data8!AA39</f>
        <v>3</v>
      </c>
      <c r="M344" s="25">
        <f>[4]Data8!AB39</f>
        <v>3</v>
      </c>
      <c r="N344" s="25">
        <f>[4]Data8!AC39</f>
        <v>4</v>
      </c>
      <c r="O344" s="25">
        <f>[4]Data8!AD39</f>
        <v>3</v>
      </c>
      <c r="P344" s="25">
        <f>[4]Data8!AE39</f>
        <v>4</v>
      </c>
      <c r="Q344" s="35">
        <f t="shared" si="86"/>
        <v>0</v>
      </c>
      <c r="R344" s="35">
        <f t="shared" si="87"/>
        <v>2</v>
      </c>
      <c r="S344" s="35">
        <f t="shared" si="88"/>
        <v>0</v>
      </c>
      <c r="T344" s="35">
        <f t="shared" si="89"/>
        <v>0</v>
      </c>
      <c r="U344" s="35">
        <f t="shared" si="90"/>
        <v>0</v>
      </c>
      <c r="V344" s="35">
        <f t="shared" si="91"/>
        <v>1</v>
      </c>
      <c r="W344" s="35">
        <f t="shared" si="92"/>
        <v>0</v>
      </c>
      <c r="X344" s="35">
        <f t="shared" si="92"/>
        <v>1</v>
      </c>
    </row>
    <row r="345" spans="1:24" s="7" customFormat="1" ht="15" x14ac:dyDescent="0.25">
      <c r="A345" s="3" t="s">
        <v>0</v>
      </c>
      <c r="B345" s="3" t="s">
        <v>78</v>
      </c>
      <c r="C345" s="3" t="s">
        <v>84</v>
      </c>
      <c r="D345" s="3" t="s">
        <v>72</v>
      </c>
      <c r="E345" s="3"/>
      <c r="F345" s="3"/>
      <c r="G345" s="3" t="s">
        <v>74</v>
      </c>
      <c r="H345" s="25">
        <f>[4]Data9!W39</f>
        <v>0</v>
      </c>
      <c r="I345" s="25">
        <f>[4]Data9!X39</f>
        <v>0</v>
      </c>
      <c r="J345" s="25">
        <f>[4]Data9!Y39</f>
        <v>0</v>
      </c>
      <c r="K345" s="25">
        <f>[4]Data9!Z39</f>
        <v>0</v>
      </c>
      <c r="L345" s="25">
        <f>[4]Data9!AA39</f>
        <v>0</v>
      </c>
      <c r="M345" s="25">
        <f>[4]Data9!AB39</f>
        <v>0</v>
      </c>
      <c r="N345" s="25">
        <f>[4]Data9!AC39</f>
        <v>0</v>
      </c>
      <c r="O345" s="25">
        <f>[4]Data9!AD39</f>
        <v>0</v>
      </c>
      <c r="P345" s="25">
        <f>[4]Data9!AE39</f>
        <v>0</v>
      </c>
      <c r="Q345" s="35">
        <f t="shared" si="86"/>
        <v>0</v>
      </c>
      <c r="R345" s="35">
        <f t="shared" si="87"/>
        <v>0</v>
      </c>
      <c r="S345" s="35">
        <f t="shared" si="88"/>
        <v>0</v>
      </c>
      <c r="T345" s="35">
        <f t="shared" si="89"/>
        <v>0</v>
      </c>
      <c r="U345" s="35">
        <f t="shared" si="90"/>
        <v>0</v>
      </c>
      <c r="V345" s="35">
        <f t="shared" si="91"/>
        <v>0</v>
      </c>
      <c r="W345" s="35">
        <f t="shared" si="92"/>
        <v>0</v>
      </c>
      <c r="X345" s="35">
        <f t="shared" si="92"/>
        <v>0</v>
      </c>
    </row>
    <row r="346" spans="1:24" ht="15" x14ac:dyDescent="0.25">
      <c r="A346" s="3" t="s">
        <v>0</v>
      </c>
      <c r="B346" s="1" t="s">
        <v>37</v>
      </c>
      <c r="C346" s="1" t="s">
        <v>38</v>
      </c>
      <c r="D346" s="12" t="s">
        <v>134</v>
      </c>
      <c r="E346" s="9" t="s">
        <v>132</v>
      </c>
      <c r="F346" s="23" t="s">
        <v>133</v>
      </c>
      <c r="G346" s="1" t="s">
        <v>75</v>
      </c>
      <c r="H346" s="32">
        <f>'[7]ENTSO-E'!$I$2897</f>
        <v>190</v>
      </c>
      <c r="I346" s="32">
        <f>'[7]ENTSO-E'!$I$2921</f>
        <v>190</v>
      </c>
      <c r="J346" s="32">
        <f>'[7]ENTSO-E'!$I$2945</f>
        <v>250</v>
      </c>
      <c r="K346" s="38">
        <f>'[7]ENTSO-E'!$I$7689</f>
        <v>97.5</v>
      </c>
      <c r="L346" s="39">
        <f>[2]SK!B12+[2]SK!B13+[2]SK!B14</f>
        <v>195</v>
      </c>
      <c r="M346" s="39">
        <f>[2]SK!C12+[2]SK!C13+[2]SK!C14</f>
        <v>255</v>
      </c>
      <c r="N346" s="39">
        <f>[2]SK!D12+[2]SK!D13+[2]SK!D14</f>
        <v>257</v>
      </c>
      <c r="O346" s="39">
        <f>[2]SK!E12+[2]SK!E13+[2]SK!E14</f>
        <v>257</v>
      </c>
      <c r="P346" s="29">
        <f>O346</f>
        <v>257</v>
      </c>
      <c r="Q346" s="35">
        <f t="shared" si="86"/>
        <v>0</v>
      </c>
      <c r="R346" s="35">
        <f t="shared" si="87"/>
        <v>60</v>
      </c>
      <c r="S346" s="35">
        <f t="shared" si="88"/>
        <v>0</v>
      </c>
      <c r="T346" s="35">
        <f t="shared" si="89"/>
        <v>97.5</v>
      </c>
      <c r="U346" s="35">
        <f t="shared" si="90"/>
        <v>60</v>
      </c>
      <c r="V346" s="35">
        <f t="shared" si="91"/>
        <v>2</v>
      </c>
      <c r="W346" s="35">
        <f t="shared" si="92"/>
        <v>0</v>
      </c>
      <c r="X346" s="35">
        <f t="shared" si="92"/>
        <v>0</v>
      </c>
    </row>
    <row r="347" spans="1:24" ht="15" x14ac:dyDescent="0.25">
      <c r="A347" s="3" t="s">
        <v>0</v>
      </c>
      <c r="B347" s="3" t="s">
        <v>39</v>
      </c>
      <c r="C347" s="3" t="s">
        <v>40</v>
      </c>
      <c r="D347" s="3" t="s">
        <v>72</v>
      </c>
      <c r="E347" s="3"/>
      <c r="F347" s="3"/>
      <c r="G347" s="3" t="s">
        <v>74</v>
      </c>
      <c r="H347" s="25">
        <f>[4]Data18!W39+[4]Data19!W39+[4]Data20!W39+[4]Data21!W39+[4]Data22!W39+[4]Data23!W39</f>
        <v>199</v>
      </c>
      <c r="I347" s="25">
        <f>[4]Data18!X39+[4]Data19!X39+[4]Data20!X39+[4]Data21!X39+[4]Data22!X39+[4]Data23!X39</f>
        <v>217</v>
      </c>
      <c r="J347" s="25">
        <f>[4]Data18!Y39+[4]Data19!Y39+[4]Data20!Y39+[4]Data21!Y39+[4]Data22!Y39+[4]Data23!Y39</f>
        <v>219</v>
      </c>
      <c r="K347" s="25">
        <f>[4]Data18!Z39+[4]Data19!Z39+[4]Data20!Z39+[4]Data21!Z39+[4]Data22!Z39+[4]Data23!Z39</f>
        <v>253</v>
      </c>
      <c r="L347" s="25">
        <f>[4]Data18!AA39+[4]Data19!AA39+[4]Data20!AA39+[4]Data21!AA39+[4]Data22!AA39+[4]Data23!AA39</f>
        <v>258</v>
      </c>
      <c r="M347" s="25">
        <f>[4]Data18!AB39+[4]Data19!AB39+[4]Data20!AB39+[4]Data21!AB39+[4]Data22!AB39+[4]Data23!AB39</f>
        <v>272</v>
      </c>
      <c r="N347" s="25">
        <f>[4]Data18!AC39+[4]Data19!AC39+[4]Data20!AC39+[4]Data21!AC39+[4]Data22!AC39+[4]Data23!AC39</f>
        <v>262</v>
      </c>
      <c r="O347" s="25">
        <f>[4]Data18!AD39+[4]Data19!AD39+[4]Data20!AD39+[4]Data21!AD39+[4]Data22!AD39+[4]Data23!AD39</f>
        <v>259</v>
      </c>
      <c r="P347" s="25">
        <f>[4]Data18!AE39+[4]Data19!AE39+[4]Data20!AE39+[4]Data21!AE39+[4]Data22!AE39+[4]Data23!AE39</f>
        <v>242</v>
      </c>
      <c r="Q347" s="35">
        <f t="shared" si="86"/>
        <v>18</v>
      </c>
      <c r="R347" s="35">
        <f t="shared" si="87"/>
        <v>2</v>
      </c>
      <c r="S347" s="35">
        <f t="shared" si="88"/>
        <v>34</v>
      </c>
      <c r="T347" s="35">
        <f t="shared" si="89"/>
        <v>5</v>
      </c>
      <c r="U347" s="35">
        <f t="shared" si="90"/>
        <v>14</v>
      </c>
      <c r="V347" s="35">
        <f t="shared" si="91"/>
        <v>0</v>
      </c>
      <c r="W347" s="35">
        <f t="shared" si="92"/>
        <v>0</v>
      </c>
      <c r="X347" s="35">
        <f t="shared" si="92"/>
        <v>0</v>
      </c>
    </row>
    <row r="348" spans="1:24" ht="15" x14ac:dyDescent="0.25">
      <c r="A348" s="3" t="s">
        <v>0</v>
      </c>
      <c r="B348" s="3" t="s">
        <v>80</v>
      </c>
      <c r="C348" s="3" t="s">
        <v>85</v>
      </c>
      <c r="D348" s="3" t="s">
        <v>72</v>
      </c>
      <c r="E348" s="10" t="s">
        <v>140</v>
      </c>
      <c r="F348" s="3"/>
      <c r="G348" s="3" t="s">
        <v>74</v>
      </c>
      <c r="H348" s="29">
        <f>[4]Data12!W39*((374+107)/544.9)</f>
        <v>437.8344650394568</v>
      </c>
      <c r="I348" s="29">
        <f>[4]Data12!X39*((374+107)/544.9)</f>
        <v>452.8408882363737</v>
      </c>
      <c r="J348" s="29">
        <f>[4]Data12!Y39*((374+107)/544.9)</f>
        <v>470.49550376215825</v>
      </c>
      <c r="K348" s="29">
        <f>[4]Data12!Z39*((374+107)/544.9)</f>
        <v>470.49550376215825</v>
      </c>
      <c r="L348" s="29">
        <f>[4]Data12!AA39*((374+107)/544.9)</f>
        <v>470.49550376215825</v>
      </c>
      <c r="M348" s="29">
        <f>[4]Data12!AB39*((374+107)/544.9)</f>
        <v>470.49550376215825</v>
      </c>
      <c r="N348" s="29">
        <f>[4]Data12!AC39*((374+107)/544.9)</f>
        <v>466.08184988071213</v>
      </c>
      <c r="O348" s="29">
        <f>[4]Data12!AD39*((374+107)/544.9)</f>
        <v>416.64892640851536</v>
      </c>
      <c r="P348" s="29">
        <f>[4]Data12!AE39*((374+107)/544.9)</f>
        <v>520.81115801064425</v>
      </c>
      <c r="Q348" s="35">
        <f t="shared" si="86"/>
        <v>15.006423196916899</v>
      </c>
      <c r="R348" s="35">
        <f t="shared" si="87"/>
        <v>17.65461552578455</v>
      </c>
      <c r="S348" s="35">
        <f t="shared" si="88"/>
        <v>0</v>
      </c>
      <c r="T348" s="35">
        <f t="shared" si="89"/>
        <v>0</v>
      </c>
      <c r="U348" s="35">
        <f t="shared" si="90"/>
        <v>0</v>
      </c>
      <c r="V348" s="35">
        <f t="shared" si="91"/>
        <v>0</v>
      </c>
      <c r="W348" s="35">
        <f t="shared" si="92"/>
        <v>0</v>
      </c>
      <c r="X348" s="35">
        <f t="shared" si="92"/>
        <v>104.16223160212888</v>
      </c>
    </row>
    <row r="349" spans="1:24" s="7" customFormat="1" ht="15" x14ac:dyDescent="0.25">
      <c r="A349" s="3" t="s">
        <v>0</v>
      </c>
      <c r="B349" s="3" t="s">
        <v>81</v>
      </c>
      <c r="C349" s="3" t="s">
        <v>86</v>
      </c>
      <c r="D349" s="3" t="s">
        <v>72</v>
      </c>
      <c r="E349" s="10" t="s">
        <v>140</v>
      </c>
      <c r="F349" s="3"/>
      <c r="G349" s="3" t="s">
        <v>74</v>
      </c>
      <c r="H349" s="29">
        <f>[4]Data12!W39*((45+18.9)/544.9)</f>
        <v>58.165534960543226</v>
      </c>
      <c r="I349" s="29">
        <f>[4]Data12!X39*((45+18.9)/544.9)</f>
        <v>60.159111763626356</v>
      </c>
      <c r="J349" s="29">
        <f>[4]Data12!Y39*((45+18.9)/544.9)</f>
        <v>62.504496237841813</v>
      </c>
      <c r="K349" s="29">
        <f>[4]Data12!Z39*((45+18.9)/544.9)</f>
        <v>62.504496237841813</v>
      </c>
      <c r="L349" s="29">
        <f>[4]Data12!AA39*((45+18.9)/544.9)</f>
        <v>62.504496237841813</v>
      </c>
      <c r="M349" s="29">
        <f>[4]Data12!AB39*((45+18.9)/544.9)</f>
        <v>62.504496237841813</v>
      </c>
      <c r="N349" s="29">
        <f>[4]Data12!AC39*((45+18.9)/544.9)</f>
        <v>61.918150119287944</v>
      </c>
      <c r="O349" s="29">
        <f>[4]Data12!AD39*((45+18.9)/544.9)</f>
        <v>55.351073591484678</v>
      </c>
      <c r="P349" s="29">
        <f>[4]Data12!AE39*((45+18.9)/544.9)</f>
        <v>69.188841989355851</v>
      </c>
      <c r="Q349" s="35">
        <f t="shared" si="86"/>
        <v>1.9935768030831298</v>
      </c>
      <c r="R349" s="35">
        <f t="shared" si="87"/>
        <v>2.3453844742154573</v>
      </c>
      <c r="S349" s="35">
        <f t="shared" si="88"/>
        <v>0</v>
      </c>
      <c r="T349" s="35">
        <f t="shared" si="89"/>
        <v>0</v>
      </c>
      <c r="U349" s="35">
        <f t="shared" si="90"/>
        <v>0</v>
      </c>
      <c r="V349" s="35">
        <f t="shared" si="91"/>
        <v>0</v>
      </c>
      <c r="W349" s="35">
        <f t="shared" si="92"/>
        <v>0</v>
      </c>
      <c r="X349" s="35">
        <f t="shared" si="92"/>
        <v>13.837768397871173</v>
      </c>
    </row>
    <row r="350" spans="1:24" ht="15" x14ac:dyDescent="0.25">
      <c r="A350" s="3" t="s">
        <v>0</v>
      </c>
      <c r="B350" s="3" t="s">
        <v>41</v>
      </c>
      <c r="C350" s="3" t="s">
        <v>42</v>
      </c>
      <c r="D350" s="3" t="s">
        <v>72</v>
      </c>
      <c r="E350" s="3"/>
      <c r="F350" s="3"/>
      <c r="G350" s="3" t="s">
        <v>74</v>
      </c>
      <c r="H350" s="25">
        <f>[4]Data11!W39</f>
        <v>0</v>
      </c>
      <c r="I350" s="25">
        <f>[4]Data11!X39</f>
        <v>0</v>
      </c>
      <c r="J350" s="25">
        <f>[4]Data11!Y39</f>
        <v>0</v>
      </c>
      <c r="K350" s="25">
        <f>[4]Data11!Z39</f>
        <v>0</v>
      </c>
      <c r="L350" s="25">
        <f>[4]Data11!AA39</f>
        <v>0</v>
      </c>
      <c r="M350" s="25">
        <f>[4]Data11!AB39</f>
        <v>0</v>
      </c>
      <c r="N350" s="25">
        <f>[4]Data11!AC39</f>
        <v>0</v>
      </c>
      <c r="O350" s="25">
        <f>[4]Data11!AD39</f>
        <v>0</v>
      </c>
      <c r="P350" s="25">
        <f>[4]Data11!AE39</f>
        <v>0</v>
      </c>
      <c r="Q350" s="35">
        <f t="shared" si="86"/>
        <v>0</v>
      </c>
      <c r="R350" s="35">
        <f t="shared" si="87"/>
        <v>0</v>
      </c>
      <c r="S350" s="35">
        <f t="shared" si="88"/>
        <v>0</v>
      </c>
      <c r="T350" s="35">
        <f t="shared" si="89"/>
        <v>0</v>
      </c>
      <c r="U350" s="35">
        <f t="shared" si="90"/>
        <v>0</v>
      </c>
      <c r="V350" s="35">
        <f t="shared" si="91"/>
        <v>0</v>
      </c>
      <c r="W350" s="35">
        <f t="shared" si="92"/>
        <v>0</v>
      </c>
      <c r="X350" s="35">
        <f t="shared" si="92"/>
        <v>0</v>
      </c>
    </row>
    <row r="351" spans="1:24" ht="15" x14ac:dyDescent="0.25">
      <c r="A351" s="3" t="s">
        <v>0</v>
      </c>
      <c r="B351" s="3" t="s">
        <v>43</v>
      </c>
      <c r="C351" s="3" t="s">
        <v>44</v>
      </c>
      <c r="D351" s="3" t="s">
        <v>72</v>
      </c>
      <c r="E351" s="3"/>
      <c r="F351" s="3"/>
      <c r="G351" s="3" t="s">
        <v>74</v>
      </c>
      <c r="H351" s="25">
        <f>[4]Data17!W39</f>
        <v>0</v>
      </c>
      <c r="I351" s="25">
        <f>[4]Data17!X39</f>
        <v>0</v>
      </c>
      <c r="J351" s="25">
        <f>[4]Data17!Y39</f>
        <v>0</v>
      </c>
      <c r="K351" s="25">
        <f>[4]Data17!Z39</f>
        <v>0</v>
      </c>
      <c r="L351" s="25">
        <f>[4]Data17!AA39</f>
        <v>0</v>
      </c>
      <c r="M351" s="25">
        <f>[4]Data17!AB39</f>
        <v>0</v>
      </c>
      <c r="N351" s="25">
        <f>[4]Data17!AC39</f>
        <v>0</v>
      </c>
      <c r="O351" s="25">
        <f>[4]Data17!AD39</f>
        <v>0</v>
      </c>
      <c r="P351" s="25">
        <f>[4]Data17!AE39</f>
        <v>0</v>
      </c>
      <c r="Q351" s="35">
        <f t="shared" si="86"/>
        <v>0</v>
      </c>
      <c r="R351" s="35">
        <f t="shared" si="87"/>
        <v>0</v>
      </c>
      <c r="S351" s="35">
        <f t="shared" si="88"/>
        <v>0</v>
      </c>
      <c r="T351" s="35">
        <f t="shared" si="89"/>
        <v>0</v>
      </c>
      <c r="U351" s="35">
        <f t="shared" si="90"/>
        <v>0</v>
      </c>
      <c r="V351" s="35">
        <f t="shared" si="91"/>
        <v>0</v>
      </c>
      <c r="W351" s="35">
        <f t="shared" si="92"/>
        <v>0</v>
      </c>
      <c r="X351" s="35">
        <f t="shared" si="92"/>
        <v>0</v>
      </c>
    </row>
    <row r="352" spans="1:24" ht="15" x14ac:dyDescent="0.25">
      <c r="A352" s="3" t="s">
        <v>0</v>
      </c>
      <c r="B352" s="3" t="s">
        <v>45</v>
      </c>
      <c r="C352" s="3" t="s">
        <v>46</v>
      </c>
      <c r="D352" s="3" t="s">
        <v>72</v>
      </c>
      <c r="E352" s="3"/>
      <c r="F352" s="3"/>
      <c r="G352" s="3" t="s">
        <v>74</v>
      </c>
      <c r="H352" s="25">
        <f>[4]Data6!W39</f>
        <v>0</v>
      </c>
      <c r="I352" s="25">
        <f>[4]Data6!X39</f>
        <v>0</v>
      </c>
      <c r="J352" s="25">
        <f>[4]Data6!Y39</f>
        <v>0</v>
      </c>
      <c r="K352" s="25">
        <f>[4]Data6!Z39</f>
        <v>0</v>
      </c>
      <c r="L352" s="25">
        <f>[4]Data6!AA39</f>
        <v>0</v>
      </c>
      <c r="M352" s="25">
        <f>[4]Data6!AB39</f>
        <v>0</v>
      </c>
      <c r="N352" s="25">
        <f>[4]Data6!AC39</f>
        <v>0</v>
      </c>
      <c r="O352" s="25">
        <f>[4]Data6!AD39</f>
        <v>0</v>
      </c>
      <c r="P352" s="25">
        <f>[4]Data6!AE39</f>
        <v>0</v>
      </c>
      <c r="Q352" s="35">
        <f t="shared" si="86"/>
        <v>0</v>
      </c>
      <c r="R352" s="35">
        <f t="shared" si="87"/>
        <v>0</v>
      </c>
      <c r="S352" s="35">
        <f t="shared" si="88"/>
        <v>0</v>
      </c>
      <c r="T352" s="35">
        <f t="shared" si="89"/>
        <v>0</v>
      </c>
      <c r="U352" s="35">
        <f t="shared" si="90"/>
        <v>0</v>
      </c>
      <c r="V352" s="35">
        <f t="shared" si="91"/>
        <v>0</v>
      </c>
      <c r="W352" s="35">
        <f t="shared" si="92"/>
        <v>0</v>
      </c>
      <c r="X352" s="35">
        <f t="shared" si="92"/>
        <v>0</v>
      </c>
    </row>
    <row r="353" spans="1:24" ht="15" x14ac:dyDescent="0.25">
      <c r="A353" s="3" t="s">
        <v>48</v>
      </c>
      <c r="B353" s="3" t="s">
        <v>29</v>
      </c>
      <c r="C353" s="3" t="s">
        <v>30</v>
      </c>
      <c r="D353" s="12" t="s">
        <v>134</v>
      </c>
      <c r="E353" s="9" t="s">
        <v>132</v>
      </c>
      <c r="F353" s="23" t="s">
        <v>133</v>
      </c>
      <c r="G353" s="1" t="s">
        <v>75</v>
      </c>
      <c r="H353" s="32">
        <f>'[7]ENTSO-E'!$I$1225+'[7]ENTSO-E'!$I$1227</f>
        <v>28170</v>
      </c>
      <c r="I353" s="32">
        <f>'[7]ENTSO-E'!$I$1249+'[7]ENTSO-E'!$I$1251</f>
        <v>27540</v>
      </c>
      <c r="J353" s="32">
        <f>'[7]ENTSO-E'!$I$1273+'[7]ENTSO-E'!$I$1275</f>
        <v>24730</v>
      </c>
      <c r="K353" s="38">
        <f>'[7]ENTSO-E'!$I$6634+'[7]ENTSO-E'!$I$6854</f>
        <v>19429</v>
      </c>
      <c r="L353" s="39">
        <f>[2]GB!B8+[2]GB!B11</f>
        <v>16714</v>
      </c>
      <c r="M353" s="39">
        <f>[2]GB!C8+[2]GB!C11</f>
        <v>15365</v>
      </c>
      <c r="N353" s="39">
        <f>[2]GB!D8+[2]GB!D11</f>
        <v>11611</v>
      </c>
      <c r="O353" s="39">
        <f>[2]GB!E8+[2]GB!E11</f>
        <v>11427</v>
      </c>
      <c r="P353" s="39">
        <f>[2]GB!F8+[2]GB!F11</f>
        <v>8794</v>
      </c>
      <c r="Q353" s="35">
        <f t="shared" si="86"/>
        <v>0</v>
      </c>
      <c r="R353" s="35">
        <f t="shared" si="87"/>
        <v>0</v>
      </c>
      <c r="S353" s="35">
        <f t="shared" si="88"/>
        <v>0</v>
      </c>
      <c r="T353" s="35">
        <f t="shared" si="89"/>
        <v>0</v>
      </c>
      <c r="U353" s="35">
        <f t="shared" si="90"/>
        <v>0</v>
      </c>
      <c r="V353" s="35">
        <f t="shared" si="91"/>
        <v>0</v>
      </c>
      <c r="W353" s="35">
        <f t="shared" si="92"/>
        <v>0</v>
      </c>
      <c r="X353" s="35">
        <f t="shared" si="92"/>
        <v>0</v>
      </c>
    </row>
    <row r="354" spans="1:24" ht="15" x14ac:dyDescent="0.25">
      <c r="A354" s="3" t="s">
        <v>48</v>
      </c>
      <c r="B354" s="3" t="s">
        <v>31</v>
      </c>
      <c r="C354" s="3" t="s">
        <v>32</v>
      </c>
      <c r="D354" s="12" t="s">
        <v>134</v>
      </c>
      <c r="E354" s="9" t="s">
        <v>132</v>
      </c>
      <c r="F354" s="23" t="s">
        <v>133</v>
      </c>
      <c r="G354" s="1" t="s">
        <v>75</v>
      </c>
      <c r="H354" s="32">
        <f>'[7]ENTSO-E'!$I$1229</f>
        <v>33210</v>
      </c>
      <c r="I354" s="32">
        <f>'[7]ENTSO-E'!$I$1253</f>
        <v>30870</v>
      </c>
      <c r="J354" s="32">
        <f>'[7]ENTSO-E'!$I$1277</f>
        <v>31470</v>
      </c>
      <c r="K354" s="38">
        <f>'[7]ENTSO-E'!$I$7184</f>
        <v>32600</v>
      </c>
      <c r="L354" s="39">
        <f>[2]GB!B9+[2]GB!B10</f>
        <v>30287</v>
      </c>
      <c r="M354" s="39">
        <f>[2]GB!C9+[2]GB!C10</f>
        <v>27241</v>
      </c>
      <c r="N354" s="39">
        <f>[2]GB!D9+[2]GB!D10</f>
        <v>29237</v>
      </c>
      <c r="O354" s="39">
        <f>[2]GB!E9+[2]GB!E10</f>
        <v>28755</v>
      </c>
      <c r="P354" s="39">
        <f>[2]GB!F9+[2]GB!F10</f>
        <v>37698</v>
      </c>
      <c r="Q354" s="35">
        <f t="shared" si="86"/>
        <v>0</v>
      </c>
      <c r="R354" s="35">
        <f t="shared" si="87"/>
        <v>600</v>
      </c>
      <c r="S354" s="35">
        <f t="shared" si="88"/>
        <v>1130</v>
      </c>
      <c r="T354" s="35">
        <f t="shared" si="89"/>
        <v>0</v>
      </c>
      <c r="U354" s="35">
        <f t="shared" si="90"/>
        <v>0</v>
      </c>
      <c r="V354" s="35">
        <f t="shared" si="91"/>
        <v>1996</v>
      </c>
      <c r="W354" s="35">
        <f t="shared" si="92"/>
        <v>0</v>
      </c>
      <c r="X354" s="35">
        <f t="shared" si="92"/>
        <v>8943</v>
      </c>
    </row>
    <row r="355" spans="1:24" ht="15" x14ac:dyDescent="0.25">
      <c r="A355" s="3" t="s">
        <v>48</v>
      </c>
      <c r="B355" s="3" t="s">
        <v>33</v>
      </c>
      <c r="C355" s="3" t="s">
        <v>34</v>
      </c>
      <c r="D355" s="3" t="s">
        <v>71</v>
      </c>
      <c r="E355" s="3"/>
      <c r="F355" s="3"/>
      <c r="G355" s="3" t="s">
        <v>76</v>
      </c>
      <c r="H355" s="25">
        <f>[3]Data12!W40</f>
        <v>10663</v>
      </c>
      <c r="I355" s="25">
        <f>[3]Data12!X40</f>
        <v>9946</v>
      </c>
      <c r="J355" s="25">
        <f>[3]Data12!Y40</f>
        <v>9906</v>
      </c>
      <c r="K355" s="25">
        <f>[3]Data12!Z40</f>
        <v>9937</v>
      </c>
      <c r="L355" s="25">
        <f>[3]Data12!AA40</f>
        <v>9487</v>
      </c>
      <c r="M355" s="25">
        <f>[3]Data12!AB40</f>
        <v>9261</v>
      </c>
      <c r="N355" s="25">
        <f>[3]Data12!AC40</f>
        <v>9261</v>
      </c>
      <c r="O355" s="25">
        <f>[3]Data12!AD40</f>
        <v>9261</v>
      </c>
      <c r="P355" s="25">
        <f>[3]Data12!AE40</f>
        <v>9261</v>
      </c>
      <c r="Q355" s="35">
        <f t="shared" si="86"/>
        <v>0</v>
      </c>
      <c r="R355" s="35">
        <f t="shared" si="87"/>
        <v>0</v>
      </c>
      <c r="S355" s="35">
        <f t="shared" si="88"/>
        <v>31</v>
      </c>
      <c r="T355" s="35">
        <f t="shared" si="89"/>
        <v>0</v>
      </c>
      <c r="U355" s="35">
        <f t="shared" si="90"/>
        <v>0</v>
      </c>
      <c r="V355" s="35">
        <f t="shared" si="91"/>
        <v>0</v>
      </c>
      <c r="W355" s="35">
        <f t="shared" si="92"/>
        <v>0</v>
      </c>
      <c r="X355" s="35">
        <f t="shared" si="92"/>
        <v>0</v>
      </c>
    </row>
    <row r="356" spans="1:24" ht="15" x14ac:dyDescent="0.25">
      <c r="A356" s="3" t="s">
        <v>48</v>
      </c>
      <c r="B356" s="3" t="s">
        <v>35</v>
      </c>
      <c r="C356" s="3" t="s">
        <v>36</v>
      </c>
      <c r="D356" s="3" t="s">
        <v>72</v>
      </c>
      <c r="E356" s="3"/>
      <c r="F356" s="3"/>
      <c r="G356" s="3" t="s">
        <v>74</v>
      </c>
      <c r="H356" s="25">
        <f>[4]Data!W40</f>
        <v>4423</v>
      </c>
      <c r="I356" s="25">
        <f>[4]Data!X40</f>
        <v>4437</v>
      </c>
      <c r="J356" s="25">
        <f>[4]Data!Y40</f>
        <v>4453</v>
      </c>
      <c r="K356" s="25">
        <f>[4]Data!Z40</f>
        <v>4474</v>
      </c>
      <c r="L356" s="25">
        <f>[4]Data!AA40</f>
        <v>4676.9740000000002</v>
      </c>
      <c r="M356" s="25">
        <f>[4]Data!AB40</f>
        <v>4733</v>
      </c>
      <c r="N356" s="25">
        <f>[4]Data!AC40</f>
        <v>4770</v>
      </c>
      <c r="O356" s="25">
        <f>[4]Data!AD40</f>
        <v>4773</v>
      </c>
      <c r="P356" s="25">
        <f>[4]Data!AE40</f>
        <v>4773</v>
      </c>
      <c r="Q356" s="35">
        <f t="shared" si="86"/>
        <v>14</v>
      </c>
      <c r="R356" s="35">
        <f t="shared" si="87"/>
        <v>16</v>
      </c>
      <c r="S356" s="35">
        <f t="shared" si="88"/>
        <v>21</v>
      </c>
      <c r="T356" s="35">
        <f t="shared" si="89"/>
        <v>202.97400000000016</v>
      </c>
      <c r="U356" s="35">
        <f t="shared" si="90"/>
        <v>56.02599999999984</v>
      </c>
      <c r="V356" s="35">
        <f t="shared" si="91"/>
        <v>37</v>
      </c>
      <c r="W356" s="35">
        <f t="shared" si="92"/>
        <v>3</v>
      </c>
      <c r="X356" s="35">
        <f t="shared" si="92"/>
        <v>0</v>
      </c>
    </row>
    <row r="357" spans="1:24" ht="15" x14ac:dyDescent="0.25">
      <c r="A357" s="3" t="s">
        <v>48</v>
      </c>
      <c r="B357" s="3" t="s">
        <v>79</v>
      </c>
      <c r="C357" s="3" t="s">
        <v>83</v>
      </c>
      <c r="D357" s="3" t="s">
        <v>72</v>
      </c>
      <c r="E357" s="3"/>
      <c r="F357" s="3"/>
      <c r="G357" s="3" t="s">
        <v>74</v>
      </c>
      <c r="H357" s="25">
        <f>[4]Data8!W40</f>
        <v>4758.0349999999999</v>
      </c>
      <c r="I357" s="25">
        <f>[4]Data8!X40</f>
        <v>6034.97</v>
      </c>
      <c r="J357" s="25">
        <f>[4]Data8!Y40</f>
        <v>7586.3220000000001</v>
      </c>
      <c r="K357" s="25">
        <f>[4]Data8!Z40</f>
        <v>8572.6530000000002</v>
      </c>
      <c r="L357" s="25">
        <f>[4]Data8!AA40</f>
        <v>9212.2340000000004</v>
      </c>
      <c r="M357" s="25">
        <f>[4]Data8!AB40</f>
        <v>10832.535</v>
      </c>
      <c r="N357" s="25">
        <f>[4]Data8!AC40</f>
        <v>12597.147999999999</v>
      </c>
      <c r="O357" s="25">
        <f>[4]Data8!AD40</f>
        <v>13550.721</v>
      </c>
      <c r="P357" s="25">
        <f>[4]Data8!AE40</f>
        <v>14124.647999999999</v>
      </c>
      <c r="Q357" s="35">
        <f t="shared" si="86"/>
        <v>1276.9350000000004</v>
      </c>
      <c r="R357" s="35">
        <f t="shared" si="87"/>
        <v>1551.3519999999999</v>
      </c>
      <c r="S357" s="35">
        <f t="shared" si="88"/>
        <v>986.33100000000013</v>
      </c>
      <c r="T357" s="35">
        <f t="shared" si="89"/>
        <v>639.58100000000013</v>
      </c>
      <c r="U357" s="35">
        <f t="shared" si="90"/>
        <v>1620.3009999999995</v>
      </c>
      <c r="V357" s="35">
        <f t="shared" si="91"/>
        <v>1764.6129999999994</v>
      </c>
      <c r="W357" s="35">
        <f t="shared" si="92"/>
        <v>953.57300000000032</v>
      </c>
      <c r="X357" s="35">
        <f t="shared" si="92"/>
        <v>573.92699999999968</v>
      </c>
    </row>
    <row r="358" spans="1:24" s="7" customFormat="1" ht="15" x14ac:dyDescent="0.25">
      <c r="A358" s="3" t="s">
        <v>48</v>
      </c>
      <c r="B358" s="3" t="s">
        <v>78</v>
      </c>
      <c r="C358" s="3" t="s">
        <v>84</v>
      </c>
      <c r="D358" s="3" t="s">
        <v>72</v>
      </c>
      <c r="E358" s="3"/>
      <c r="F358" s="3"/>
      <c r="G358" s="3" t="s">
        <v>74</v>
      </c>
      <c r="H358" s="25">
        <f>[4]Data9!W40</f>
        <v>1838.25</v>
      </c>
      <c r="I358" s="25">
        <f>[4]Data9!X40</f>
        <v>2995.45</v>
      </c>
      <c r="J358" s="25">
        <f>[4]Data9!Y40</f>
        <v>3695.95</v>
      </c>
      <c r="K358" s="25">
        <f>[4]Data9!Z40</f>
        <v>4501.3</v>
      </c>
      <c r="L358" s="25">
        <f>[4]Data9!AA40</f>
        <v>5093.3999999999996</v>
      </c>
      <c r="M358" s="25">
        <f>[4]Data9!AB40</f>
        <v>5293.4</v>
      </c>
      <c r="N358" s="25">
        <f>[4]Data9!AC40</f>
        <v>6987.85</v>
      </c>
      <c r="O358" s="25">
        <f>[4]Data9!AD40</f>
        <v>8216.5</v>
      </c>
      <c r="P358" s="25">
        <f>[4]Data9!AE40</f>
        <v>9970.7330000000002</v>
      </c>
      <c r="Q358" s="35">
        <f t="shared" si="86"/>
        <v>1157.1999999999998</v>
      </c>
      <c r="R358" s="35">
        <f t="shared" si="87"/>
        <v>700.5</v>
      </c>
      <c r="S358" s="35">
        <f t="shared" si="88"/>
        <v>805.35000000000036</v>
      </c>
      <c r="T358" s="35">
        <f t="shared" si="89"/>
        <v>592.09999999999945</v>
      </c>
      <c r="U358" s="35">
        <f t="shared" si="90"/>
        <v>200</v>
      </c>
      <c r="V358" s="35">
        <f t="shared" si="91"/>
        <v>1694.4500000000007</v>
      </c>
      <c r="W358" s="35">
        <f t="shared" si="92"/>
        <v>1228.6499999999996</v>
      </c>
      <c r="X358" s="35">
        <f t="shared" si="92"/>
        <v>1754.2330000000002</v>
      </c>
    </row>
    <row r="359" spans="1:24" ht="15" x14ac:dyDescent="0.25">
      <c r="A359" s="3" t="s">
        <v>48</v>
      </c>
      <c r="B359" s="1" t="s">
        <v>37</v>
      </c>
      <c r="C359" s="1" t="s">
        <v>38</v>
      </c>
      <c r="D359" s="12" t="s">
        <v>134</v>
      </c>
      <c r="E359" s="9" t="s">
        <v>132</v>
      </c>
      <c r="F359" s="23" t="s">
        <v>133</v>
      </c>
      <c r="G359" s="1" t="s">
        <v>75</v>
      </c>
      <c r="H359" s="32">
        <f>'[7]ENTSO-E'!$I$1232</f>
        <v>3440</v>
      </c>
      <c r="I359" s="32">
        <f>'[7]ENTSO-E'!$I$1256</f>
        <v>3440</v>
      </c>
      <c r="J359" s="32">
        <f>'[7]ENTSO-E'!$I$1280</f>
        <v>4590</v>
      </c>
      <c r="K359" s="38">
        <f>'[7]ENTSO-E'!$I$7624</f>
        <v>1231.9767441900001</v>
      </c>
      <c r="L359" s="39">
        <f>[2]GB!B12+[2]GB!B13+[2]GB!B14</f>
        <v>566</v>
      </c>
      <c r="M359" s="39">
        <f>[2]GB!C12+[2]GB!C13+[2]GB!C14</f>
        <v>1108</v>
      </c>
      <c r="N359" s="39">
        <f>[2]GB!D12+[2]GB!D13+[2]GB!D14</f>
        <v>1075</v>
      </c>
      <c r="O359" s="39">
        <f>[2]GB!E12+[2]GB!E13+[2]GB!E14</f>
        <v>316</v>
      </c>
      <c r="P359" s="39">
        <f>[2]GB!F12+[2]GB!F13+[2]GB!F14</f>
        <v>316</v>
      </c>
      <c r="Q359" s="35">
        <f t="shared" si="86"/>
        <v>0</v>
      </c>
      <c r="R359" s="35">
        <f t="shared" si="87"/>
        <v>1150</v>
      </c>
      <c r="S359" s="35">
        <f t="shared" si="88"/>
        <v>0</v>
      </c>
      <c r="T359" s="35">
        <f t="shared" si="89"/>
        <v>0</v>
      </c>
      <c r="U359" s="35">
        <f t="shared" si="90"/>
        <v>542</v>
      </c>
      <c r="V359" s="35">
        <f t="shared" si="91"/>
        <v>0</v>
      </c>
      <c r="W359" s="35">
        <f t="shared" si="92"/>
        <v>0</v>
      </c>
      <c r="X359" s="35">
        <f t="shared" si="92"/>
        <v>0</v>
      </c>
    </row>
    <row r="360" spans="1:24" ht="15" x14ac:dyDescent="0.25">
      <c r="A360" s="3" t="s">
        <v>48</v>
      </c>
      <c r="B360" s="3" t="s">
        <v>39</v>
      </c>
      <c r="C360" s="3" t="s">
        <v>40</v>
      </c>
      <c r="D360" s="3" t="s">
        <v>72</v>
      </c>
      <c r="E360" s="3"/>
      <c r="F360" s="3"/>
      <c r="G360" s="3" t="s">
        <v>74</v>
      </c>
      <c r="H360" s="25">
        <f>[4]Data18!W40+[4]Data19!W40+[4]Data20!W40+[4]Data21!W40+[4]Data22!W40+[4]Data23!W40</f>
        <v>3455</v>
      </c>
      <c r="I360" s="25">
        <f>[4]Data18!X40+[4]Data19!X40+[4]Data20!X40+[4]Data21!X40+[4]Data22!X40+[4]Data23!X40</f>
        <v>3373</v>
      </c>
      <c r="J360" s="25">
        <f>[4]Data18!Y40+[4]Data19!Y40+[4]Data20!Y40+[4]Data21!Y40+[4]Data22!Y40+[4]Data23!Y40</f>
        <v>4063</v>
      </c>
      <c r="K360" s="25">
        <f>[4]Data18!Z40+[4]Data19!Z40+[4]Data20!Z40+[4]Data21!Z40+[4]Data22!Z40+[4]Data23!Z40</f>
        <v>4594</v>
      </c>
      <c r="L360" s="25">
        <f>[4]Data18!AA40+[4]Data19!AA40+[4]Data20!AA40+[4]Data21!AA40+[4]Data22!AA40+[4]Data23!AA40</f>
        <v>5272.5249999999996</v>
      </c>
      <c r="M360" s="25">
        <f>[4]Data18!AB40+[4]Data19!AB40+[4]Data20!AB40+[4]Data21!AB40+[4]Data22!AB40+[4]Data23!AB40</f>
        <v>5764.7780000000002</v>
      </c>
      <c r="N360" s="25">
        <f>[4]Data18!AC40+[4]Data19!AC40+[4]Data20!AC40+[4]Data21!AC40+[4]Data22!AC40+[4]Data23!AC40</f>
        <v>6059.491</v>
      </c>
      <c r="O360" s="25">
        <f>[4]Data18!AD40+[4]Data19!AD40+[4]Data20!AD40+[4]Data21!AD40+[4]Data22!AD40+[4]Data23!AD40</f>
        <v>7565.2339999999995</v>
      </c>
      <c r="P360" s="25">
        <f>[4]Data18!AE40+[4]Data19!AE40+[4]Data20!AE40+[4]Data21!AE40+[4]Data22!AE40+[4]Data23!AE40</f>
        <v>7825.6230000000005</v>
      </c>
      <c r="Q360" s="35">
        <f t="shared" si="86"/>
        <v>0</v>
      </c>
      <c r="R360" s="35">
        <f t="shared" si="87"/>
        <v>690</v>
      </c>
      <c r="S360" s="35">
        <f t="shared" si="88"/>
        <v>531</v>
      </c>
      <c r="T360" s="35">
        <f t="shared" si="89"/>
        <v>678.52499999999964</v>
      </c>
      <c r="U360" s="35">
        <f t="shared" si="90"/>
        <v>492.25300000000061</v>
      </c>
      <c r="V360" s="35">
        <f t="shared" si="91"/>
        <v>294.71299999999974</v>
      </c>
      <c r="W360" s="35">
        <f t="shared" si="92"/>
        <v>1505.7429999999995</v>
      </c>
      <c r="X360" s="35">
        <f t="shared" si="92"/>
        <v>260.38900000000103</v>
      </c>
    </row>
    <row r="361" spans="1:24" ht="15" x14ac:dyDescent="0.25">
      <c r="A361" s="3" t="s">
        <v>48</v>
      </c>
      <c r="B361" s="3" t="s">
        <v>80</v>
      </c>
      <c r="C361" s="3" t="s">
        <v>85</v>
      </c>
      <c r="D361" s="3" t="s">
        <v>72</v>
      </c>
      <c r="E361" s="3"/>
      <c r="F361" s="3"/>
      <c r="G361" s="3" t="s">
        <v>74</v>
      </c>
      <c r="H361" s="29">
        <f>[4]Data12!W40*$I$361/($I$361+$I$362)</f>
        <v>288.49058756417571</v>
      </c>
      <c r="I361" s="25">
        <f>[4]Data15!X40</f>
        <v>505.72399999999999</v>
      </c>
      <c r="J361" s="25">
        <f>[4]Data15!Y40</f>
        <v>1079.203</v>
      </c>
      <c r="K361" s="25">
        <f>[4]Data15!Z40</f>
        <v>3116.9749999999999</v>
      </c>
      <c r="L361" s="25">
        <f>[4]Data15!AA40</f>
        <v>6024.098</v>
      </c>
      <c r="M361" s="25">
        <f>[4]Data15!AB40</f>
        <v>8566</v>
      </c>
      <c r="N361" s="25">
        <f>[4]Data15!AC40</f>
        <v>9369</v>
      </c>
      <c r="O361" s="25">
        <f>[4]Data15!AD40</f>
        <v>9599</v>
      </c>
      <c r="P361" s="25">
        <f>[4]Data15!AE40</f>
        <v>9769</v>
      </c>
      <c r="Q361" s="35">
        <f t="shared" si="86"/>
        <v>217.23341243582428</v>
      </c>
      <c r="R361" s="35">
        <f t="shared" si="87"/>
        <v>573.47900000000004</v>
      </c>
      <c r="S361" s="35">
        <f t="shared" si="88"/>
        <v>2037.7719999999999</v>
      </c>
      <c r="T361" s="35">
        <f t="shared" si="89"/>
        <v>2907.123</v>
      </c>
      <c r="U361" s="35">
        <f t="shared" si="90"/>
        <v>2541.902</v>
      </c>
      <c r="V361" s="35">
        <f t="shared" si="91"/>
        <v>803</v>
      </c>
      <c r="W361" s="35">
        <f t="shared" si="92"/>
        <v>230</v>
      </c>
      <c r="X361" s="35">
        <f t="shared" si="92"/>
        <v>170</v>
      </c>
    </row>
    <row r="362" spans="1:24" s="7" customFormat="1" ht="15" x14ac:dyDescent="0.25">
      <c r="A362" s="3" t="s">
        <v>48</v>
      </c>
      <c r="B362" s="3" t="s">
        <v>81</v>
      </c>
      <c r="C362" s="3" t="s">
        <v>86</v>
      </c>
      <c r="D362" s="3" t="s">
        <v>72</v>
      </c>
      <c r="E362" s="3"/>
      <c r="F362" s="3"/>
      <c r="G362" s="3" t="s">
        <v>74</v>
      </c>
      <c r="H362" s="29">
        <f>[4]Data12!W40*$I$362/($I$361+$I$362)</f>
        <v>711.50941243582429</v>
      </c>
      <c r="I362" s="25">
        <f>[4]Data13!X40+[4]Data14!X40+[4]Data16!X40</f>
        <v>1247.2760000000001</v>
      </c>
      <c r="J362" s="25">
        <f>[4]Data13!Y40+[4]Data14!Y40+[4]Data16!Y40</f>
        <v>1857.797</v>
      </c>
      <c r="K362" s="25">
        <f>[4]Data13!Z40+[4]Data14!Z40+[4]Data16!Z40</f>
        <v>2411.0249999999996</v>
      </c>
      <c r="L362" s="25">
        <f>[4]Data13!AA40+[4]Data14!AA40+[4]Data16!AA40</f>
        <v>3577.12</v>
      </c>
      <c r="M362" s="25">
        <f>[4]Data13!AB40+[4]Data14!AB40+[4]Data16!AB40</f>
        <v>3348</v>
      </c>
      <c r="N362" s="25">
        <f>[4]Data13!AC40+[4]Data14!AC40+[4]Data16!AC40</f>
        <v>3391</v>
      </c>
      <c r="O362" s="25">
        <f>[4]Data13!AD40+[4]Data14!AD40+[4]Data16!AD40</f>
        <v>3474</v>
      </c>
      <c r="P362" s="25">
        <f>[4]Data13!AE40+[4]Data14!AE40+[4]Data16!AE40</f>
        <v>3577</v>
      </c>
      <c r="Q362" s="35">
        <f t="shared" si="86"/>
        <v>535.76658756417578</v>
      </c>
      <c r="R362" s="35">
        <f t="shared" si="87"/>
        <v>610.52099999999996</v>
      </c>
      <c r="S362" s="35">
        <f t="shared" si="88"/>
        <v>553.22799999999961</v>
      </c>
      <c r="T362" s="35">
        <f t="shared" si="89"/>
        <v>1166.0950000000003</v>
      </c>
      <c r="U362" s="35">
        <f t="shared" si="90"/>
        <v>0</v>
      </c>
      <c r="V362" s="35">
        <f t="shared" si="91"/>
        <v>43</v>
      </c>
      <c r="W362" s="35">
        <f t="shared" si="92"/>
        <v>83</v>
      </c>
      <c r="X362" s="35">
        <f t="shared" si="92"/>
        <v>103</v>
      </c>
    </row>
    <row r="363" spans="1:24" ht="15" x14ac:dyDescent="0.25">
      <c r="A363" s="3" t="s">
        <v>48</v>
      </c>
      <c r="B363" s="3" t="s">
        <v>41</v>
      </c>
      <c r="C363" s="3" t="s">
        <v>42</v>
      </c>
      <c r="D363" s="3" t="s">
        <v>72</v>
      </c>
      <c r="E363" s="3"/>
      <c r="F363" s="3"/>
      <c r="G363" s="3" t="s">
        <v>74</v>
      </c>
      <c r="H363" s="25">
        <f>[4]Data11!W40</f>
        <v>0</v>
      </c>
      <c r="I363" s="25">
        <f>[4]Data11!X40</f>
        <v>0</v>
      </c>
      <c r="J363" s="25">
        <f>[4]Data11!Y40</f>
        <v>0</v>
      </c>
      <c r="K363" s="25">
        <f>[4]Data11!Z40</f>
        <v>0</v>
      </c>
      <c r="L363" s="25">
        <f>[4]Data11!AA40</f>
        <v>0</v>
      </c>
      <c r="M363" s="25">
        <f>[4]Data11!AB40</f>
        <v>0</v>
      </c>
      <c r="N363" s="25">
        <f>[4]Data11!AC40</f>
        <v>0</v>
      </c>
      <c r="O363" s="25">
        <f>[4]Data11!AD40</f>
        <v>0</v>
      </c>
      <c r="P363" s="25">
        <f>[4]Data11!AE40</f>
        <v>0</v>
      </c>
      <c r="Q363" s="35">
        <f t="shared" si="86"/>
        <v>0</v>
      </c>
      <c r="R363" s="35">
        <f t="shared" si="87"/>
        <v>0</v>
      </c>
      <c r="S363" s="35">
        <f t="shared" si="88"/>
        <v>0</v>
      </c>
      <c r="T363" s="35">
        <f t="shared" si="89"/>
        <v>0</v>
      </c>
      <c r="U363" s="35">
        <f t="shared" si="90"/>
        <v>0</v>
      </c>
      <c r="V363" s="35">
        <f t="shared" si="91"/>
        <v>0</v>
      </c>
      <c r="W363" s="35">
        <f t="shared" si="92"/>
        <v>0</v>
      </c>
      <c r="X363" s="35">
        <f t="shared" si="92"/>
        <v>0</v>
      </c>
    </row>
    <row r="364" spans="1:24" ht="15" x14ac:dyDescent="0.25">
      <c r="A364" s="3" t="s">
        <v>48</v>
      </c>
      <c r="B364" s="3" t="s">
        <v>43</v>
      </c>
      <c r="C364" s="3" t="s">
        <v>44</v>
      </c>
      <c r="D364" s="3" t="s">
        <v>72</v>
      </c>
      <c r="E364" s="3"/>
      <c r="F364" s="3"/>
      <c r="G364" s="3" t="s">
        <v>74</v>
      </c>
      <c r="H364" s="25">
        <f>[4]Data17!W40</f>
        <v>4</v>
      </c>
      <c r="I364" s="25">
        <f>[4]Data17!X40</f>
        <v>9</v>
      </c>
      <c r="J364" s="25">
        <f>[4]Data17!Y40</f>
        <v>8</v>
      </c>
      <c r="K364" s="25">
        <f>[4]Data17!Z40</f>
        <v>9</v>
      </c>
      <c r="L364" s="25">
        <f>[4]Data17!AA40</f>
        <v>8.9380000000000006</v>
      </c>
      <c r="M364" s="25">
        <f>[4]Data17!AB40</f>
        <v>13.487</v>
      </c>
      <c r="N364" s="25">
        <f>[4]Data17!AC40</f>
        <v>18.398</v>
      </c>
      <c r="O364" s="25">
        <f>[4]Data17!AD40</f>
        <v>20.398</v>
      </c>
      <c r="P364" s="25">
        <f>[4]Data17!AE40</f>
        <v>22.398</v>
      </c>
      <c r="Q364" s="35">
        <f t="shared" si="86"/>
        <v>5</v>
      </c>
      <c r="R364" s="35">
        <f t="shared" si="87"/>
        <v>0</v>
      </c>
      <c r="S364" s="35">
        <f t="shared" si="88"/>
        <v>1</v>
      </c>
      <c r="T364" s="35">
        <f t="shared" si="89"/>
        <v>0</v>
      </c>
      <c r="U364" s="35">
        <f t="shared" si="90"/>
        <v>4.5489999999999995</v>
      </c>
      <c r="V364" s="35">
        <f t="shared" si="91"/>
        <v>4.9109999999999996</v>
      </c>
      <c r="W364" s="35">
        <f t="shared" si="92"/>
        <v>2</v>
      </c>
      <c r="X364" s="35">
        <f t="shared" si="92"/>
        <v>2</v>
      </c>
    </row>
    <row r="365" spans="1:24" ht="15" x14ac:dyDescent="0.25">
      <c r="A365" s="3" t="s">
        <v>48</v>
      </c>
      <c r="B365" s="3" t="s">
        <v>45</v>
      </c>
      <c r="C365" s="3" t="s">
        <v>46</v>
      </c>
      <c r="D365" s="3" t="s">
        <v>72</v>
      </c>
      <c r="E365" s="3"/>
      <c r="F365" s="3"/>
      <c r="G365" s="3" t="s">
        <v>74</v>
      </c>
      <c r="H365" s="25">
        <f>[4]Data6!W40</f>
        <v>0</v>
      </c>
      <c r="I365" s="25">
        <f>[4]Data6!X40</f>
        <v>0</v>
      </c>
      <c r="J365" s="25">
        <f>[4]Data6!Y40</f>
        <v>0</v>
      </c>
      <c r="K365" s="25">
        <f>[4]Data6!Z40</f>
        <v>0</v>
      </c>
      <c r="L365" s="25">
        <f>[4]Data6!AA40</f>
        <v>0</v>
      </c>
      <c r="M365" s="25">
        <f>[4]Data6!AB40</f>
        <v>0</v>
      </c>
      <c r="N365" s="25">
        <f>[4]Data6!AC40</f>
        <v>0</v>
      </c>
      <c r="O365" s="25">
        <f>[4]Data6!AD40</f>
        <v>0</v>
      </c>
      <c r="P365" s="25">
        <f>[4]Data6!AE40</f>
        <v>0</v>
      </c>
      <c r="Q365" s="35">
        <f t="shared" si="86"/>
        <v>0</v>
      </c>
      <c r="R365" s="35">
        <f t="shared" si="87"/>
        <v>0</v>
      </c>
      <c r="S365" s="35">
        <f t="shared" si="88"/>
        <v>0</v>
      </c>
      <c r="T365" s="35">
        <f t="shared" si="89"/>
        <v>0</v>
      </c>
      <c r="U365" s="35">
        <f t="shared" si="90"/>
        <v>0</v>
      </c>
      <c r="V365" s="35">
        <f t="shared" si="91"/>
        <v>0</v>
      </c>
      <c r="W365" s="35">
        <f t="shared" si="92"/>
        <v>0</v>
      </c>
      <c r="X365" s="35">
        <f t="shared" si="92"/>
        <v>0</v>
      </c>
    </row>
  </sheetData>
  <pageMargins left="0.7" right="0.7" top="0.78740157499999996" bottom="0.78740157499999996" header="0.3" footer="0.3"/>
  <pageSetup paperSize="9" orientation="portrait" r:id="rId1"/>
  <ignoredErrors>
    <ignoredError sqref="H337:P337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65"/>
  <sheetViews>
    <sheetView zoomScale="75" zoomScaleNormal="75" workbookViewId="0">
      <pane xSplit="7" ySplit="1" topLeftCell="H2" activePane="bottomRight" state="frozen"/>
      <selection pane="topRight" activeCell="I1" sqref="I1"/>
      <selection pane="bottomLeft" activeCell="A2" sqref="A2"/>
      <selection pane="bottomRight" activeCell="H2" sqref="H2"/>
    </sheetView>
  </sheetViews>
  <sheetFormatPr defaultRowHeight="14.25" x14ac:dyDescent="0.2"/>
  <cols>
    <col min="1" max="1" width="11.75" bestFit="1" customWidth="1"/>
    <col min="2" max="2" width="48.625" style="7" bestFit="1" customWidth="1"/>
    <col min="3" max="3" width="12.25" style="7" bestFit="1" customWidth="1"/>
    <col min="4" max="4" width="12.25" style="6" customWidth="1"/>
    <col min="5" max="7" width="12.25" style="7" customWidth="1"/>
    <col min="8" max="16" width="10.25" style="31" customWidth="1"/>
  </cols>
  <sheetData>
    <row r="1" spans="1:16" ht="15" x14ac:dyDescent="0.25">
      <c r="A1" s="2" t="s">
        <v>26</v>
      </c>
      <c r="B1" s="2" t="s">
        <v>27</v>
      </c>
      <c r="C1" s="2" t="s">
        <v>28</v>
      </c>
      <c r="D1" s="2" t="s">
        <v>87</v>
      </c>
      <c r="E1" s="2" t="s">
        <v>88</v>
      </c>
      <c r="F1" s="2" t="s">
        <v>89</v>
      </c>
      <c r="G1" s="2" t="s">
        <v>73</v>
      </c>
      <c r="H1" s="27" t="s">
        <v>68</v>
      </c>
      <c r="I1" s="27" t="s">
        <v>69</v>
      </c>
      <c r="J1" s="27" t="s">
        <v>70</v>
      </c>
      <c r="K1" s="27" t="s">
        <v>49</v>
      </c>
      <c r="L1" s="27" t="s">
        <v>50</v>
      </c>
      <c r="M1" s="27" t="s">
        <v>65</v>
      </c>
      <c r="N1" s="27" t="s">
        <v>66</v>
      </c>
      <c r="O1" s="27" t="s">
        <v>67</v>
      </c>
      <c r="P1" s="27" t="s">
        <v>128</v>
      </c>
    </row>
    <row r="2" spans="1:16" ht="15" x14ac:dyDescent="0.25">
      <c r="A2" s="3" t="s">
        <v>25</v>
      </c>
      <c r="B2" s="3" t="s">
        <v>29</v>
      </c>
      <c r="C2" s="3" t="s">
        <v>30</v>
      </c>
      <c r="D2" s="3" t="s">
        <v>195</v>
      </c>
      <c r="E2" s="3"/>
      <c r="F2" s="3"/>
      <c r="G2" s="1" t="s">
        <v>77</v>
      </c>
      <c r="H2" s="25">
        <f>[8]Data2!W12+[8]Data18!W12+[8]Data21!W12</f>
        <v>5431.5429999999997</v>
      </c>
      <c r="I2" s="25">
        <f>[8]Data2!X12+[8]Data18!X12+[8]Data21!X12</f>
        <v>4387.8389999999999</v>
      </c>
      <c r="J2" s="25">
        <f>[8]Data2!Y12+[8]Data18!Y12+[8]Data21!Y12</f>
        <v>4211.6790000000001</v>
      </c>
      <c r="K2" s="25">
        <f>[8]Data2!Z12+[8]Data18!Z12+[8]Data21!Z12</f>
        <v>2935.08</v>
      </c>
      <c r="L2" s="25">
        <f>[8]Data2!AA12+[8]Data18!AA12+[8]Data21!AA12</f>
        <v>2954.26</v>
      </c>
      <c r="M2" s="25">
        <f>[8]Data2!AB12+[8]Data18!AB12+[8]Data21!AB12</f>
        <v>2042.6289999999999</v>
      </c>
      <c r="N2" s="25">
        <f>[8]Data2!AC12+[8]Data18!AC12+[8]Data21!AC12</f>
        <v>1757.85</v>
      </c>
      <c r="O2" s="25">
        <f>[8]Data2!AD12+[8]Data18!AD12+[8]Data21!AD12</f>
        <v>1805.2829999999999</v>
      </c>
      <c r="P2" s="25">
        <f>[8]Data2!AE12+[8]Data18!AE12+[8]Data21!AE12</f>
        <v>1499.473</v>
      </c>
    </row>
    <row r="3" spans="1:16" ht="15" x14ac:dyDescent="0.25">
      <c r="A3" s="3" t="s">
        <v>25</v>
      </c>
      <c r="B3" s="3" t="s">
        <v>31</v>
      </c>
      <c r="C3" s="3" t="s">
        <v>32</v>
      </c>
      <c r="D3" s="3" t="s">
        <v>195</v>
      </c>
      <c r="E3" s="3"/>
      <c r="F3" s="3"/>
      <c r="G3" s="1" t="s">
        <v>77</v>
      </c>
      <c r="H3" s="25">
        <f>[8]Data22!W12</f>
        <v>12436.517</v>
      </c>
      <c r="I3" s="25">
        <f>[8]Data22!X12</f>
        <v>9712.2649999999994</v>
      </c>
      <c r="J3" s="25">
        <f>[8]Data22!Y12</f>
        <v>6650.2049999999999</v>
      </c>
      <c r="K3" s="25">
        <f>[8]Data22!Z12</f>
        <v>5320.7060000000001</v>
      </c>
      <c r="L3" s="25">
        <f>[8]Data22!AA12</f>
        <v>7663.6490000000003</v>
      </c>
      <c r="M3" s="25">
        <f>[8]Data22!AB12</f>
        <v>8487.6419999999998</v>
      </c>
      <c r="N3" s="25">
        <f>[8]Data22!AC12</f>
        <v>10913.953</v>
      </c>
      <c r="O3" s="25">
        <f>[8]Data22!AD12</f>
        <v>9917.7350000000006</v>
      </c>
      <c r="P3" s="25">
        <f>[8]Data22!AE12</f>
        <v>11568.743</v>
      </c>
    </row>
    <row r="4" spans="1:16" ht="15" x14ac:dyDescent="0.25">
      <c r="A4" s="3" t="s">
        <v>25</v>
      </c>
      <c r="B4" s="3" t="s">
        <v>33</v>
      </c>
      <c r="C4" s="3" t="s">
        <v>34</v>
      </c>
      <c r="D4" s="3" t="s">
        <v>195</v>
      </c>
      <c r="E4" s="3"/>
      <c r="F4" s="3"/>
      <c r="G4" s="1" t="s">
        <v>77</v>
      </c>
      <c r="H4" s="25">
        <f>[8]Data68!W12</f>
        <v>0</v>
      </c>
      <c r="I4" s="25">
        <f>[8]Data68!X12</f>
        <v>0</v>
      </c>
      <c r="J4" s="25">
        <f>[8]Data68!Y12</f>
        <v>0</v>
      </c>
      <c r="K4" s="25">
        <f>[8]Data68!Z12</f>
        <v>0</v>
      </c>
      <c r="L4" s="25">
        <f>[8]Data68!AA12</f>
        <v>0</v>
      </c>
      <c r="M4" s="25">
        <f>[8]Data68!AB12</f>
        <v>0</v>
      </c>
      <c r="N4" s="25">
        <f>[8]Data68!AC12</f>
        <v>0</v>
      </c>
      <c r="O4" s="25">
        <f>[8]Data68!AD12</f>
        <v>0</v>
      </c>
      <c r="P4" s="25">
        <f>[8]Data68!AE12</f>
        <v>0</v>
      </c>
    </row>
    <row r="5" spans="1:16" ht="15" x14ac:dyDescent="0.25">
      <c r="A5" s="3" t="s">
        <v>25</v>
      </c>
      <c r="B5" s="3" t="s">
        <v>35</v>
      </c>
      <c r="C5" s="3" t="s">
        <v>36</v>
      </c>
      <c r="D5" s="3" t="s">
        <v>82</v>
      </c>
      <c r="E5" s="3"/>
      <c r="F5" s="3"/>
      <c r="G5" s="1" t="s">
        <v>77</v>
      </c>
      <c r="H5" s="25">
        <f>[9]Data!W14</f>
        <v>37780.169000000002</v>
      </c>
      <c r="I5" s="25">
        <f>[9]Data!X14</f>
        <v>47741.896000000001</v>
      </c>
      <c r="J5" s="25">
        <f>[9]Data!Y14</f>
        <v>45778.247000000003</v>
      </c>
      <c r="K5" s="25">
        <f>[9]Data!Z14</f>
        <v>44833.633999999998</v>
      </c>
      <c r="L5" s="25">
        <f>[9]Data!AA14</f>
        <v>40591.538</v>
      </c>
      <c r="M5" s="25">
        <f>[9]Data!AB14</f>
        <v>43008.49</v>
      </c>
      <c r="N5" s="25">
        <f>[9]Data!AC14</f>
        <v>42175.317000000003</v>
      </c>
      <c r="O5" s="25">
        <f>[9]Data!AD14</f>
        <v>41219.148000000001</v>
      </c>
      <c r="P5" s="25">
        <f>[9]Data!AE14</f>
        <v>43833.396000000001</v>
      </c>
    </row>
    <row r="6" spans="1:16" ht="15" x14ac:dyDescent="0.25">
      <c r="A6" s="3" t="s">
        <v>25</v>
      </c>
      <c r="B6" s="3" t="s">
        <v>79</v>
      </c>
      <c r="C6" s="3" t="s">
        <v>83</v>
      </c>
      <c r="D6" s="3" t="s">
        <v>82</v>
      </c>
      <c r="E6" s="3"/>
      <c r="F6" s="3"/>
      <c r="G6" s="1" t="s">
        <v>77</v>
      </c>
      <c r="H6" s="25">
        <f>[9]Data9!W14</f>
        <v>1936.1959999999999</v>
      </c>
      <c r="I6" s="25">
        <f>[9]Data9!X14</f>
        <v>2462.864</v>
      </c>
      <c r="J6" s="25">
        <f>[9]Data9!Y14</f>
        <v>3152.433</v>
      </c>
      <c r="K6" s="25">
        <f>[9]Data9!Z14</f>
        <v>3845.6750000000002</v>
      </c>
      <c r="L6" s="25">
        <f>[9]Data9!AA14</f>
        <v>4840.3209999999999</v>
      </c>
      <c r="M6" s="25">
        <f>[9]Data9!AB14</f>
        <v>5234.8379999999997</v>
      </c>
      <c r="N6" s="25">
        <f>[9]Data9!AC14</f>
        <v>6571.5110000000004</v>
      </c>
      <c r="O6" s="25">
        <f>[9]Data9!AD14</f>
        <v>6030.4290000000001</v>
      </c>
      <c r="P6" s="25">
        <f>[9]Data9!AE14</f>
        <v>7477.3630000000003</v>
      </c>
    </row>
    <row r="7" spans="1:16" s="7" customFormat="1" ht="15" x14ac:dyDescent="0.25">
      <c r="A7" s="3" t="s">
        <v>25</v>
      </c>
      <c r="B7" s="3" t="s">
        <v>78</v>
      </c>
      <c r="C7" s="3" t="s">
        <v>84</v>
      </c>
      <c r="D7" s="3" t="s">
        <v>82</v>
      </c>
      <c r="E7" s="3"/>
      <c r="F7" s="3"/>
      <c r="G7" s="1" t="s">
        <v>77</v>
      </c>
      <c r="H7" s="25">
        <f>[9]Data10!W14</f>
        <v>0</v>
      </c>
      <c r="I7" s="25">
        <f>[9]Data10!X14</f>
        <v>0</v>
      </c>
      <c r="J7" s="25">
        <f>[9]Data10!Y14</f>
        <v>0</v>
      </c>
      <c r="K7" s="25">
        <f>[9]Data10!Z14</f>
        <v>0</v>
      </c>
      <c r="L7" s="25">
        <f>[9]Data10!AA14</f>
        <v>0</v>
      </c>
      <c r="M7" s="25">
        <f>[9]Data10!AB14</f>
        <v>0</v>
      </c>
      <c r="N7" s="25">
        <f>[9]Data10!AC14</f>
        <v>0</v>
      </c>
      <c r="O7" s="25">
        <f>[9]Data10!AD14</f>
        <v>0</v>
      </c>
      <c r="P7" s="25">
        <f>[9]Data10!AE14</f>
        <v>0</v>
      </c>
    </row>
    <row r="8" spans="1:16" ht="15" x14ac:dyDescent="0.25">
      <c r="A8" s="3" t="s">
        <v>25</v>
      </c>
      <c r="B8" s="1" t="s">
        <v>37</v>
      </c>
      <c r="C8" s="1" t="s">
        <v>38</v>
      </c>
      <c r="D8" s="3" t="s">
        <v>195</v>
      </c>
      <c r="E8" s="3"/>
      <c r="F8" s="3"/>
      <c r="G8" s="1" t="s">
        <v>77</v>
      </c>
      <c r="H8" s="28">
        <f>[8]Data23!W12</f>
        <v>1015.216</v>
      </c>
      <c r="I8" s="28">
        <f>[8]Data23!X12</f>
        <v>743.83299999999997</v>
      </c>
      <c r="J8" s="28">
        <f>[8]Data23!Y12</f>
        <v>695.46100000000001</v>
      </c>
      <c r="K8" s="28">
        <f>[8]Data23!Z12</f>
        <v>665.26499999999999</v>
      </c>
      <c r="L8" s="28">
        <f>[8]Data23!AA12</f>
        <v>863.13</v>
      </c>
      <c r="M8" s="28">
        <f>[8]Data23!AB12</f>
        <v>1000.013</v>
      </c>
      <c r="N8" s="28">
        <f>[8]Data23!AC12</f>
        <v>852.53700000000003</v>
      </c>
      <c r="O8" s="28">
        <f>[8]Data23!AD12</f>
        <v>716.07100000000003</v>
      </c>
      <c r="P8" s="28">
        <f>[8]Data23!AE12</f>
        <v>692.59299999999996</v>
      </c>
    </row>
    <row r="9" spans="1:16" ht="15" x14ac:dyDescent="0.25">
      <c r="A9" s="3" t="s">
        <v>25</v>
      </c>
      <c r="B9" s="3" t="s">
        <v>39</v>
      </c>
      <c r="C9" s="3" t="s">
        <v>40</v>
      </c>
      <c r="D9" s="3" t="s">
        <v>195</v>
      </c>
      <c r="E9" s="3"/>
      <c r="F9" s="3"/>
      <c r="G9" s="1" t="s">
        <v>77</v>
      </c>
      <c r="H9" s="25">
        <f>[8]Data54!W12+[8]Data55!W12+[8]Data56!W12+[8]Data57!W12+[8]Data58!W12+[8]Data59!W12+[8]Data60!W12+[8]Data61!W12+[8]Data62!W12+[8]Data63!W12+[8]Data65!W12+[8]Data67!W12</f>
        <v>5123.1279999999997</v>
      </c>
      <c r="I9" s="25">
        <f>[8]Data54!X12+[8]Data55!X12+[8]Data56!X12+[8]Data57!X12+[8]Data58!X12+[8]Data59!X12+[8]Data60!X12+[8]Data61!X12+[8]Data62!X12+[8]Data63!X12+[8]Data65!X12+[8]Data67!X12</f>
        <v>5366.9379999999992</v>
      </c>
      <c r="J9" s="25">
        <f>[8]Data54!Y12+[8]Data55!Y12+[8]Data56!Y12+[8]Data57!Y12+[8]Data58!Y12+[8]Data59!Y12+[8]Data60!Y12+[8]Data61!Y12+[8]Data62!Y12+[8]Data63!Y12+[8]Data65!Y12+[8]Data67!Y12</f>
        <v>5314.8969999999999</v>
      </c>
      <c r="K9" s="25">
        <f>[8]Data54!Z12+[8]Data55!Z12+[8]Data56!Z12+[8]Data57!Z12+[8]Data58!Z12+[8]Data59!Z12+[8]Data60!Z12+[8]Data61!Z12+[8]Data62!Z12+[8]Data63!Z12+[8]Data65!Z12+[8]Data67!Z12</f>
        <v>5105.9460000000008</v>
      </c>
      <c r="L9" s="25">
        <f>[8]Data54!AA12+[8]Data55!AA12+[8]Data56!AA12+[8]Data57!AA12+[8]Data58!AA12+[8]Data59!AA12+[8]Data60!AA12+[8]Data61!AA12+[8]Data62!AA12+[8]Data63!AA12+[8]Data65!AA12+[8]Data67!AA12</f>
        <v>5328.1270000000004</v>
      </c>
      <c r="M9" s="25">
        <f>[8]Data54!AB12+[8]Data55!AB12+[8]Data56!AB12+[8]Data57!AB12+[8]Data58!AB12+[8]Data59!AB12+[8]Data60!AB12+[8]Data61!AB12+[8]Data62!AB12+[8]Data63!AB12+[8]Data65!AB12+[8]Data67!AB12</f>
        <v>5495.9359999999997</v>
      </c>
      <c r="N9" s="25">
        <f>[8]Data54!AC12+[8]Data55!AC12+[8]Data56!AC12+[8]Data57!AC12+[8]Data58!AC12+[8]Data59!AC12+[8]Data60!AC12+[8]Data61!AC12+[8]Data62!AC12+[8]Data63!AC12+[8]Data65!AC12+[8]Data67!AC12</f>
        <v>5615.4870000000001</v>
      </c>
      <c r="O9" s="25">
        <f>[8]Data54!AD12+[8]Data55!AD12+[8]Data56!AD12+[8]Data57!AD12+[8]Data58!AD12+[8]Data59!AD12+[8]Data60!AD12+[8]Data61!AD12+[8]Data62!AD12+[8]Data63!AD12+[8]Data65!AD12+[8]Data67!AD12</f>
        <v>5646.24</v>
      </c>
      <c r="P9" s="25">
        <f>[8]Data54!AE12+[8]Data55!AE12+[8]Data56!AE12+[8]Data57!AE12+[8]Data58!AE12+[8]Data59!AE12+[8]Data60!AE12+[8]Data61!AE12+[8]Data62!AE12+[8]Data63!AE12+[8]Data65!AE12+[8]Data67!AE12</f>
        <v>5533.2260000000006</v>
      </c>
    </row>
    <row r="10" spans="1:16" ht="15" x14ac:dyDescent="0.25">
      <c r="A10" s="3" t="s">
        <v>25</v>
      </c>
      <c r="B10" s="3" t="s">
        <v>80</v>
      </c>
      <c r="C10" s="3" t="s">
        <v>85</v>
      </c>
      <c r="D10" s="3" t="s">
        <v>82</v>
      </c>
      <c r="E10" s="3"/>
      <c r="F10" s="3"/>
      <c r="G10" s="1" t="s">
        <v>77</v>
      </c>
      <c r="H10" s="25">
        <f>[9]Data15!W14</f>
        <v>0.34699999999999998</v>
      </c>
      <c r="I10" s="25">
        <f>[9]Data15!X14</f>
        <v>0.55000000000000004</v>
      </c>
      <c r="J10" s="25">
        <f>[9]Data15!Y14</f>
        <v>7.34</v>
      </c>
      <c r="K10" s="25">
        <f>[9]Data15!Z14</f>
        <v>15.994</v>
      </c>
      <c r="L10" s="25">
        <f>[9]Data15!AA14</f>
        <v>23.257999999999999</v>
      </c>
      <c r="M10" s="25">
        <f>[9]Data15!AB14</f>
        <v>26.611000000000001</v>
      </c>
      <c r="N10" s="25">
        <f>[9]Data15!AC14</f>
        <v>25.42</v>
      </c>
      <c r="O10" s="25">
        <f>[9]Data15!AD14</f>
        <v>29.251999999999999</v>
      </c>
      <c r="P10" s="25">
        <f>[9]Data15!AE14</f>
        <v>35.334000000000003</v>
      </c>
    </row>
    <row r="11" spans="1:16" s="7" customFormat="1" ht="15" x14ac:dyDescent="0.25">
      <c r="A11" s="3" t="s">
        <v>25</v>
      </c>
      <c r="B11" s="3" t="s">
        <v>81</v>
      </c>
      <c r="C11" s="3" t="s">
        <v>86</v>
      </c>
      <c r="D11" s="3" t="s">
        <v>82</v>
      </c>
      <c r="E11" s="3"/>
      <c r="F11" s="3"/>
      <c r="G11" s="1" t="s">
        <v>77</v>
      </c>
      <c r="H11" s="25">
        <f>[9]Data13!W14+[9]Data14!W14+[9]Data16!W14</f>
        <v>173.72300000000001</v>
      </c>
      <c r="I11" s="25">
        <f>[9]Data13!X14+[9]Data14!X14+[9]Data16!X14</f>
        <v>336.93299999999999</v>
      </c>
      <c r="J11" s="25">
        <f>[9]Data13!Y14+[9]Data14!Y14+[9]Data16!Y14</f>
        <v>618.63400000000001</v>
      </c>
      <c r="K11" s="25">
        <f>[9]Data13!Z14+[9]Data14!Z14+[9]Data16!Z14</f>
        <v>769.25200000000007</v>
      </c>
      <c r="L11" s="25">
        <f>[9]Data13!AA14+[9]Data14!AA14+[9]Data16!AA14</f>
        <v>913.83999999999992</v>
      </c>
      <c r="M11" s="25">
        <f>[9]Data13!AB14+[9]Data14!AB14+[9]Data16!AB14</f>
        <v>1069.4050000000002</v>
      </c>
      <c r="N11" s="25">
        <f>[9]Data13!AC14+[9]Data14!AC14+[9]Data16!AC14</f>
        <v>1243.5509999999999</v>
      </c>
      <c r="O11" s="25">
        <f>[9]Data13!AD14+[9]Data14!AD14+[9]Data16!AD14</f>
        <v>1425.8799999999999</v>
      </c>
      <c r="P11" s="25">
        <f>[9]Data13!AE14+[9]Data14!AE14+[9]Data16!AE14</f>
        <v>1666.759</v>
      </c>
    </row>
    <row r="12" spans="1:16" ht="15" x14ac:dyDescent="0.25">
      <c r="A12" s="3" t="s">
        <v>25</v>
      </c>
      <c r="B12" s="3" t="s">
        <v>41</v>
      </c>
      <c r="C12" s="3" t="s">
        <v>42</v>
      </c>
      <c r="D12" s="3" t="s">
        <v>82</v>
      </c>
      <c r="E12" s="3"/>
      <c r="F12" s="3"/>
      <c r="G12" s="1" t="s">
        <v>77</v>
      </c>
      <c r="H12" s="25">
        <f>[9]Data11!W14</f>
        <v>0</v>
      </c>
      <c r="I12" s="25">
        <f>[9]Data11!X14</f>
        <v>0</v>
      </c>
      <c r="J12" s="25">
        <f>[9]Data11!Y14</f>
        <v>0</v>
      </c>
      <c r="K12" s="25">
        <f>[9]Data11!Z14</f>
        <v>0</v>
      </c>
      <c r="L12" s="25">
        <f>[9]Data11!AA14</f>
        <v>0</v>
      </c>
      <c r="M12" s="25">
        <f>[9]Data11!AB14</f>
        <v>0</v>
      </c>
      <c r="N12" s="25">
        <f>[9]Data11!AC14</f>
        <v>0</v>
      </c>
      <c r="O12" s="25">
        <f>[9]Data11!AD14</f>
        <v>0</v>
      </c>
      <c r="P12" s="25">
        <f>[9]Data11!AE14</f>
        <v>0</v>
      </c>
    </row>
    <row r="13" spans="1:16" ht="15" x14ac:dyDescent="0.25">
      <c r="A13" s="3" t="s">
        <v>25</v>
      </c>
      <c r="B13" s="3" t="s">
        <v>43</v>
      </c>
      <c r="C13" s="3" t="s">
        <v>44</v>
      </c>
      <c r="D13" s="3" t="s">
        <v>82</v>
      </c>
      <c r="E13" s="3"/>
      <c r="F13" s="3"/>
      <c r="G13" s="1" t="s">
        <v>77</v>
      </c>
      <c r="H13" s="25">
        <f>[9]Data17!W14</f>
        <v>0</v>
      </c>
      <c r="I13" s="25">
        <f>[9]Data17!X14</f>
        <v>0</v>
      </c>
      <c r="J13" s="25">
        <f>[9]Data17!Y14</f>
        <v>0</v>
      </c>
      <c r="K13" s="25">
        <f>[9]Data17!Z14</f>
        <v>0</v>
      </c>
      <c r="L13" s="25">
        <f>[9]Data17!AA14</f>
        <v>0</v>
      </c>
      <c r="M13" s="25">
        <f>[9]Data17!AB14</f>
        <v>0</v>
      </c>
      <c r="N13" s="25">
        <f>[9]Data17!AC14</f>
        <v>0</v>
      </c>
      <c r="O13" s="25">
        <f>[9]Data17!AD14</f>
        <v>0</v>
      </c>
      <c r="P13" s="25">
        <f>[9]Data17!AE14</f>
        <v>0</v>
      </c>
    </row>
    <row r="14" spans="1:16" ht="15" x14ac:dyDescent="0.25">
      <c r="A14" s="3" t="s">
        <v>25</v>
      </c>
      <c r="B14" s="3" t="s">
        <v>45</v>
      </c>
      <c r="C14" s="3" t="s">
        <v>46</v>
      </c>
      <c r="D14" s="3" t="s">
        <v>82</v>
      </c>
      <c r="E14" s="3"/>
      <c r="F14" s="3"/>
      <c r="G14" s="1" t="s">
        <v>77</v>
      </c>
      <c r="H14" s="25">
        <f>[9]Data7!W14</f>
        <v>1.0529999999999999</v>
      </c>
      <c r="I14" s="25">
        <f>[9]Data7!X14</f>
        <v>0.67700000000000005</v>
      </c>
      <c r="J14" s="25">
        <f>[9]Data7!Y14</f>
        <v>0.30599999999999999</v>
      </c>
      <c r="K14" s="25">
        <f>[9]Data7!Z14</f>
        <v>0.38400000000000001</v>
      </c>
      <c r="L14" s="25">
        <f>[9]Data7!AA14</f>
        <v>6.0999999999999999E-2</v>
      </c>
      <c r="M14" s="25">
        <f>[9]Data7!AB14</f>
        <v>2.1000000000000001E-2</v>
      </c>
      <c r="N14" s="25">
        <f>[9]Data7!AC14</f>
        <v>9.0999999999999998E-2</v>
      </c>
      <c r="O14" s="25">
        <f>[9]Data7!AD14</f>
        <v>0.23899999999999999</v>
      </c>
      <c r="P14" s="25">
        <f>[9]Data7!AE14</f>
        <v>0.2</v>
      </c>
    </row>
    <row r="15" spans="1:16" ht="15" x14ac:dyDescent="0.25">
      <c r="A15" s="3" t="s">
        <v>24</v>
      </c>
      <c r="B15" s="3" t="s">
        <v>29</v>
      </c>
      <c r="C15" s="3" t="s">
        <v>30</v>
      </c>
      <c r="D15" s="3" t="s">
        <v>195</v>
      </c>
      <c r="E15" s="3"/>
      <c r="F15" s="3"/>
      <c r="G15" s="1" t="s">
        <v>77</v>
      </c>
      <c r="H15" s="25">
        <f>[8]Data2!W13+[8]Data18!W13+[8]Data21!W13</f>
        <v>3476</v>
      </c>
      <c r="I15" s="25">
        <f>[8]Data2!X13+[8]Data18!X13+[8]Data21!X13</f>
        <v>3389</v>
      </c>
      <c r="J15" s="25">
        <f>[8]Data2!Y13+[8]Data18!Y13+[8]Data21!Y13</f>
        <v>3008</v>
      </c>
      <c r="K15" s="25">
        <f>[8]Data2!Z13+[8]Data18!Z13+[8]Data21!Z13</f>
        <v>2090.1999999999998</v>
      </c>
      <c r="L15" s="25">
        <f>[8]Data2!AA13+[8]Data18!AA13+[8]Data21!AA13</f>
        <v>2074.6999999999998</v>
      </c>
      <c r="M15" s="25">
        <f>[8]Data2!AB13+[8]Data18!AB13+[8]Data21!AB13</f>
        <v>389.5</v>
      </c>
      <c r="N15" s="25">
        <f>[8]Data2!AC13+[8]Data18!AC13+[8]Data21!AC13</f>
        <v>90.9</v>
      </c>
      <c r="O15" s="25">
        <f>[8]Data2!AD13+[8]Data18!AD13+[8]Data21!AD13</f>
        <v>91.3</v>
      </c>
      <c r="P15" s="25">
        <f>[8]Data2!AE13+[8]Data18!AE13+[8]Data21!AE13</f>
        <v>93.9</v>
      </c>
    </row>
    <row r="16" spans="1:16" ht="15" x14ac:dyDescent="0.25">
      <c r="A16" s="3" t="s">
        <v>24</v>
      </c>
      <c r="B16" s="3" t="s">
        <v>31</v>
      </c>
      <c r="C16" s="3" t="s">
        <v>32</v>
      </c>
      <c r="D16" s="3" t="s">
        <v>195</v>
      </c>
      <c r="E16" s="3"/>
      <c r="F16" s="3"/>
      <c r="G16" s="1" t="s">
        <v>77</v>
      </c>
      <c r="H16" s="25">
        <f>[8]Data22!W13</f>
        <v>25432.400000000001</v>
      </c>
      <c r="I16" s="25">
        <f>[8]Data22!X13</f>
        <v>23571.1</v>
      </c>
      <c r="J16" s="25">
        <f>[8]Data22!Y13</f>
        <v>20802.2</v>
      </c>
      <c r="K16" s="25">
        <f>[8]Data22!Z13</f>
        <v>19339.900000000001</v>
      </c>
      <c r="L16" s="25">
        <f>[8]Data22!AA13</f>
        <v>22026.1</v>
      </c>
      <c r="M16" s="25">
        <f>[8]Data22!AB13</f>
        <v>22113.5</v>
      </c>
      <c r="N16" s="25">
        <f>[8]Data22!AC13</f>
        <v>23018.5</v>
      </c>
      <c r="O16" s="25">
        <f>[8]Data22!AD13</f>
        <v>23984.5</v>
      </c>
      <c r="P16" s="25">
        <f>[8]Data22!AE13</f>
        <v>25514.2</v>
      </c>
    </row>
    <row r="17" spans="1:16" ht="15" x14ac:dyDescent="0.25">
      <c r="A17" s="3" t="s">
        <v>24</v>
      </c>
      <c r="B17" s="3" t="s">
        <v>33</v>
      </c>
      <c r="C17" s="3" t="s">
        <v>34</v>
      </c>
      <c r="D17" s="3" t="s">
        <v>195</v>
      </c>
      <c r="E17" s="3"/>
      <c r="F17" s="3"/>
      <c r="G17" s="1" t="s">
        <v>77</v>
      </c>
      <c r="H17" s="25">
        <f>[8]Data68!W13</f>
        <v>48234</v>
      </c>
      <c r="I17" s="25">
        <f>[8]Data68!X13</f>
        <v>40295</v>
      </c>
      <c r="J17" s="25">
        <f>[8]Data68!Y13</f>
        <v>42644</v>
      </c>
      <c r="K17" s="25">
        <f>[8]Data68!Z13</f>
        <v>33703</v>
      </c>
      <c r="L17" s="25">
        <f>[8]Data68!AA13</f>
        <v>26103</v>
      </c>
      <c r="M17" s="25">
        <f>[8]Data68!AB13</f>
        <v>43523</v>
      </c>
      <c r="N17" s="25">
        <f>[8]Data68!AC13</f>
        <v>42226.8</v>
      </c>
      <c r="O17" s="25">
        <f>[8]Data68!AD13</f>
        <v>28597</v>
      </c>
      <c r="P17" s="25">
        <f>[8]Data68!AE13</f>
        <v>43523.6</v>
      </c>
    </row>
    <row r="18" spans="1:16" ht="15" x14ac:dyDescent="0.25">
      <c r="A18" s="3" t="s">
        <v>24</v>
      </c>
      <c r="B18" s="3" t="s">
        <v>35</v>
      </c>
      <c r="C18" s="3" t="s">
        <v>36</v>
      </c>
      <c r="D18" s="3" t="s">
        <v>82</v>
      </c>
      <c r="E18" s="3"/>
      <c r="F18" s="3"/>
      <c r="G18" s="1" t="s">
        <v>77</v>
      </c>
      <c r="H18" s="25">
        <f>[9]Data!W15</f>
        <v>1423</v>
      </c>
      <c r="I18" s="25">
        <f>[9]Data!X15</f>
        <v>1659</v>
      </c>
      <c r="J18" s="25">
        <f>[9]Data!Y15</f>
        <v>1704</v>
      </c>
      <c r="K18" s="25">
        <f>[9]Data!Z15</f>
        <v>1465.2</v>
      </c>
      <c r="L18" s="25">
        <f>[9]Data!AA15</f>
        <v>1417.5</v>
      </c>
      <c r="M18" s="25">
        <f>[9]Data!AB15</f>
        <v>1489.1</v>
      </c>
      <c r="N18" s="25">
        <f>[9]Data!AC15</f>
        <v>1397.4</v>
      </c>
      <c r="O18" s="25">
        <f>[9]Data!AD15</f>
        <v>1328.8</v>
      </c>
      <c r="P18" s="25">
        <f>[9]Data!AE15</f>
        <v>1181.2</v>
      </c>
    </row>
    <row r="19" spans="1:16" ht="15" x14ac:dyDescent="0.25">
      <c r="A19" s="3" t="s">
        <v>24</v>
      </c>
      <c r="B19" s="3" t="s">
        <v>79</v>
      </c>
      <c r="C19" s="3" t="s">
        <v>83</v>
      </c>
      <c r="D19" s="3" t="s">
        <v>82</v>
      </c>
      <c r="E19" s="3"/>
      <c r="F19" s="3"/>
      <c r="G19" s="1" t="s">
        <v>77</v>
      </c>
      <c r="H19" s="25">
        <f>[9]Data9!W15</f>
        <v>1603</v>
      </c>
      <c r="I19" s="25">
        <f>[9]Data9!X15</f>
        <v>1897</v>
      </c>
      <c r="J19" s="25">
        <f>[9]Data9!Y15</f>
        <v>2125</v>
      </c>
      <c r="K19" s="25">
        <f>[9]Data9!Z15</f>
        <v>2399.1</v>
      </c>
      <c r="L19" s="25">
        <f>[9]Data9!AA15</f>
        <v>2960.8</v>
      </c>
      <c r="M19" s="25">
        <f>[9]Data9!AB15</f>
        <v>3047.6</v>
      </c>
      <c r="N19" s="25">
        <f>[9]Data9!AC15</f>
        <v>3643.3</v>
      </c>
      <c r="O19" s="25">
        <f>[9]Data9!AD15</f>
        <v>4053.6</v>
      </c>
      <c r="P19" s="25">
        <f>[9]Data9!AE15</f>
        <v>4931.5</v>
      </c>
    </row>
    <row r="20" spans="1:16" s="7" customFormat="1" ht="15" x14ac:dyDescent="0.25">
      <c r="A20" s="3" t="s">
        <v>24</v>
      </c>
      <c r="B20" s="3" t="s">
        <v>78</v>
      </c>
      <c r="C20" s="3" t="s">
        <v>84</v>
      </c>
      <c r="D20" s="3" t="s">
        <v>82</v>
      </c>
      <c r="E20" s="3"/>
      <c r="F20" s="3"/>
      <c r="G20" s="1" t="s">
        <v>77</v>
      </c>
      <c r="H20" s="25">
        <f>[9]Data10!W15</f>
        <v>709</v>
      </c>
      <c r="I20" s="25">
        <f>[9]Data10!X15</f>
        <v>854</v>
      </c>
      <c r="J20" s="25">
        <f>[9]Data10!Y15</f>
        <v>1540</v>
      </c>
      <c r="K20" s="25">
        <f>[9]Data10!Z15</f>
        <v>2216.1999999999998</v>
      </c>
      <c r="L20" s="25">
        <f>[9]Data10!AA15</f>
        <v>2613.1999999999998</v>
      </c>
      <c r="M20" s="25">
        <f>[9]Data10!AB15</f>
        <v>2390.1</v>
      </c>
      <c r="N20" s="25">
        <f>[9]Data10!AC15</f>
        <v>2870.4</v>
      </c>
      <c r="O20" s="25">
        <f>[9]Data10!AD15</f>
        <v>3411.1</v>
      </c>
      <c r="P20" s="25">
        <f>[9]Data10!AE15</f>
        <v>4794.1000000000004</v>
      </c>
    </row>
    <row r="21" spans="1:16" ht="15" x14ac:dyDescent="0.25">
      <c r="A21" s="3" t="s">
        <v>24</v>
      </c>
      <c r="B21" s="1" t="s">
        <v>37</v>
      </c>
      <c r="C21" s="1" t="s">
        <v>38</v>
      </c>
      <c r="D21" s="3" t="s">
        <v>195</v>
      </c>
      <c r="E21" s="3"/>
      <c r="F21" s="3"/>
      <c r="G21" s="1" t="s">
        <v>77</v>
      </c>
      <c r="H21" s="28">
        <f>[8]Data23!W13</f>
        <v>290</v>
      </c>
      <c r="I21" s="28">
        <f>[8]Data23!X13</f>
        <v>333.4</v>
      </c>
      <c r="J21" s="28">
        <f>[8]Data23!Y13</f>
        <v>269.5</v>
      </c>
      <c r="K21" s="28">
        <f>[8]Data23!Z13</f>
        <v>216.5</v>
      </c>
      <c r="L21" s="28">
        <f>[8]Data23!AA13</f>
        <v>208.9</v>
      </c>
      <c r="M21" s="28">
        <f>[8]Data23!AB13</f>
        <v>197.7</v>
      </c>
      <c r="N21" s="28">
        <f>[8]Data23!AC13</f>
        <v>176</v>
      </c>
      <c r="O21" s="28">
        <f>[8]Data23!AD13</f>
        <v>160.80000000000001</v>
      </c>
      <c r="P21" s="28">
        <f>[8]Data23!AE13</f>
        <v>71.3</v>
      </c>
    </row>
    <row r="22" spans="1:16" ht="15" x14ac:dyDescent="0.25">
      <c r="A22" s="3" t="s">
        <v>24</v>
      </c>
      <c r="B22" s="3" t="s">
        <v>39</v>
      </c>
      <c r="C22" s="3" t="s">
        <v>40</v>
      </c>
      <c r="D22" s="3" t="s">
        <v>195</v>
      </c>
      <c r="E22" s="3"/>
      <c r="F22" s="3"/>
      <c r="G22" s="1" t="s">
        <v>77</v>
      </c>
      <c r="H22" s="25">
        <f>[8]Data54!W13+[8]Data55!W13+[8]Data56!W13+[8]Data57!W13+[8]Data58!W13+[8]Data59!W13+[8]Data60!W13+[8]Data61!W13+[8]Data62!W13+[8]Data63!W13+[8]Data65!W13+[8]Data67!W13</f>
        <v>5982.2999999999993</v>
      </c>
      <c r="I22" s="25">
        <f>[8]Data54!X13+[8]Data55!X13+[8]Data56!X13+[8]Data57!X13+[8]Data58!X13+[8]Data59!X13+[8]Data60!X13+[8]Data61!X13+[8]Data62!X13+[8]Data63!X13+[8]Data65!X13+[8]Data67!X13</f>
        <v>6512.2999999999993</v>
      </c>
      <c r="J22" s="25">
        <f>[8]Data54!Y13+[8]Data55!Y13+[8]Data56!Y13+[8]Data57!Y13+[8]Data58!Y13+[8]Data59!Y13+[8]Data60!Y13+[8]Data61!Y13+[8]Data62!Y13+[8]Data63!Y13+[8]Data65!Y13+[8]Data67!Y13</f>
        <v>6182.2000000000007</v>
      </c>
      <c r="K22" s="25">
        <f>[8]Data54!Z13+[8]Data55!Z13+[8]Data56!Z13+[8]Data57!Z13+[8]Data58!Z13+[8]Data59!Z13+[8]Data60!Z13+[8]Data61!Z13+[8]Data62!Z13+[8]Data63!Z13+[8]Data65!Z13+[8]Data67!Z13</f>
        <v>5731.7999999999993</v>
      </c>
      <c r="L22" s="25">
        <f>[8]Data54!AA13+[8]Data55!AA13+[8]Data56!AA13+[8]Data57!AA13+[8]Data58!AA13+[8]Data59!AA13+[8]Data60!AA13+[8]Data61!AA13+[8]Data62!AA13+[8]Data63!AA13+[8]Data65!AA13+[8]Data67!AA13</f>
        <v>6858.7</v>
      </c>
      <c r="M22" s="25">
        <f>[8]Data54!AB13+[8]Data55!AB13+[8]Data56!AB13+[8]Data57!AB13+[8]Data58!AB13+[8]Data59!AB13+[8]Data60!AB13+[8]Data61!AB13+[8]Data62!AB13+[8]Data63!AB13+[8]Data65!AB13+[8]Data67!AB13</f>
        <v>6792.9</v>
      </c>
      <c r="N22" s="25">
        <f>[8]Data54!AC13+[8]Data55!AC13+[8]Data56!AC13+[8]Data57!AC13+[8]Data58!AC13+[8]Data59!AC13+[8]Data60!AC13+[8]Data61!AC13+[8]Data62!AC13+[8]Data63!AC13+[8]Data65!AC13+[8]Data67!AC13</f>
        <v>7159.8</v>
      </c>
      <c r="O22" s="25">
        <f>[8]Data54!AD13+[8]Data55!AD13+[8]Data56!AD13+[8]Data57!AD13+[8]Data58!AD13+[8]Data59!AD13+[8]Data60!AD13+[8]Data61!AD13+[8]Data62!AD13+[8]Data63!AD13+[8]Data65!AD13+[8]Data67!AD13</f>
        <v>6827.7000000000007</v>
      </c>
      <c r="P22" s="25">
        <f>[8]Data54!AE13+[8]Data55!AE13+[8]Data56!AE13+[8]Data57!AE13+[8]Data58!AE13+[8]Data59!AE13+[8]Data60!AE13+[8]Data61!AE13+[8]Data62!AE13+[8]Data63!AE13+[8]Data65!AE13+[8]Data67!AE13</f>
        <v>6531.7</v>
      </c>
    </row>
    <row r="23" spans="1:16" ht="15" x14ac:dyDescent="0.25">
      <c r="A23" s="3" t="s">
        <v>24</v>
      </c>
      <c r="B23" s="3" t="s">
        <v>80</v>
      </c>
      <c r="C23" s="3" t="s">
        <v>85</v>
      </c>
      <c r="D23" s="3" t="s">
        <v>82</v>
      </c>
      <c r="E23" s="3"/>
      <c r="F23" s="3"/>
      <c r="G23" s="1" t="s">
        <v>77</v>
      </c>
      <c r="H23" s="25">
        <f>[9]Data15!W15</f>
        <v>111</v>
      </c>
      <c r="I23" s="25">
        <f>[9]Data15!X15</f>
        <v>171</v>
      </c>
      <c r="J23" s="25">
        <f>[9]Data15!Y15</f>
        <v>210</v>
      </c>
      <c r="K23" s="25">
        <f>[9]Data15!Z15</f>
        <v>222.5</v>
      </c>
      <c r="L23" s="25">
        <f>[9]Data15!AA15</f>
        <v>228.1</v>
      </c>
      <c r="M23" s="25">
        <f>[9]Data15!AB15</f>
        <v>220.8</v>
      </c>
      <c r="N23" s="25">
        <f>[9]Data15!AC15</f>
        <v>218.9</v>
      </c>
      <c r="O23" s="25">
        <f>[9]Data15!AD15</f>
        <v>250.7</v>
      </c>
      <c r="P23" s="25">
        <f>[9]Data15!AE15</f>
        <v>340.9</v>
      </c>
    </row>
    <row r="24" spans="1:16" s="7" customFormat="1" ht="15" x14ac:dyDescent="0.25">
      <c r="A24" s="3" t="s">
        <v>24</v>
      </c>
      <c r="B24" s="3" t="s">
        <v>81</v>
      </c>
      <c r="C24" s="3" t="s">
        <v>86</v>
      </c>
      <c r="D24" s="3" t="s">
        <v>82</v>
      </c>
      <c r="E24" s="3"/>
      <c r="F24" s="3"/>
      <c r="G24" s="1" t="s">
        <v>77</v>
      </c>
      <c r="H24" s="25">
        <f>[9]Data13!W15+[9]Data14!W15+[9]Data16!W15</f>
        <v>1058</v>
      </c>
      <c r="I24" s="25">
        <f>[9]Data13!X15+[9]Data14!X15+[9]Data16!X15</f>
        <v>1977</v>
      </c>
      <c r="J24" s="25">
        <f>[9]Data13!Y15+[9]Data14!Y15+[9]Data16!Y15</f>
        <v>2434</v>
      </c>
      <c r="K24" s="25">
        <f>[9]Data13!Z15+[9]Data14!Z15+[9]Data16!Z15</f>
        <v>2663.6</v>
      </c>
      <c r="L24" s="25">
        <f>[9]Data13!AA15+[9]Data14!AA15+[9]Data16!AA15</f>
        <v>2828.2</v>
      </c>
      <c r="M24" s="25">
        <f>[9]Data13!AB15+[9]Data14!AB15+[9]Data16!AB15</f>
        <v>2874.4</v>
      </c>
      <c r="N24" s="25">
        <f>[9]Data13!AC15+[9]Data14!AC15+[9]Data16!AC15</f>
        <v>3088.7</v>
      </c>
      <c r="O24" s="25">
        <f>[9]Data13!AD15+[9]Data14!AD15+[9]Data16!AD15</f>
        <v>3652.2</v>
      </c>
      <c r="P24" s="25">
        <f>[9]Data13!AE15+[9]Data14!AE15+[9]Data16!AE15</f>
        <v>3906.1</v>
      </c>
    </row>
    <row r="25" spans="1:16" ht="15" x14ac:dyDescent="0.25">
      <c r="A25" s="3" t="s">
        <v>24</v>
      </c>
      <c r="B25" s="3" t="s">
        <v>41</v>
      </c>
      <c r="C25" s="3" t="s">
        <v>42</v>
      </c>
      <c r="D25" s="3" t="s">
        <v>82</v>
      </c>
      <c r="E25" s="3"/>
      <c r="F25" s="3"/>
      <c r="G25" s="1" t="s">
        <v>77</v>
      </c>
      <c r="H25" s="25">
        <f>[9]Data11!W15</f>
        <v>0</v>
      </c>
      <c r="I25" s="25">
        <f>[9]Data11!X15</f>
        <v>0</v>
      </c>
      <c r="J25" s="25">
        <f>[9]Data11!Y15</f>
        <v>0</v>
      </c>
      <c r="K25" s="25">
        <f>[9]Data11!Z15</f>
        <v>0</v>
      </c>
      <c r="L25" s="25">
        <f>[9]Data11!AA15</f>
        <v>0</v>
      </c>
      <c r="M25" s="25">
        <f>[9]Data11!AB15</f>
        <v>0</v>
      </c>
      <c r="N25" s="25">
        <f>[9]Data11!AC15</f>
        <v>0</v>
      </c>
      <c r="O25" s="25">
        <f>[9]Data11!AD15</f>
        <v>0</v>
      </c>
      <c r="P25" s="25">
        <f>[9]Data11!AE15</f>
        <v>0</v>
      </c>
    </row>
    <row r="26" spans="1:16" ht="15" x14ac:dyDescent="0.25">
      <c r="A26" s="3" t="s">
        <v>24</v>
      </c>
      <c r="B26" s="3" t="s">
        <v>43</v>
      </c>
      <c r="C26" s="3" t="s">
        <v>44</v>
      </c>
      <c r="D26" s="3" t="s">
        <v>82</v>
      </c>
      <c r="E26" s="3"/>
      <c r="F26" s="3"/>
      <c r="G26" s="1" t="s">
        <v>77</v>
      </c>
      <c r="H26" s="25">
        <f>[9]Data17!W15</f>
        <v>0</v>
      </c>
      <c r="I26" s="25">
        <f>[9]Data17!X15</f>
        <v>0</v>
      </c>
      <c r="J26" s="25">
        <f>[9]Data17!Y15</f>
        <v>0</v>
      </c>
      <c r="K26" s="25">
        <f>[9]Data17!Z15</f>
        <v>0</v>
      </c>
      <c r="L26" s="25">
        <f>[9]Data17!AA15</f>
        <v>0</v>
      </c>
      <c r="M26" s="25">
        <f>[9]Data17!AB15</f>
        <v>0</v>
      </c>
      <c r="N26" s="25">
        <f>[9]Data17!AC15</f>
        <v>0</v>
      </c>
      <c r="O26" s="25">
        <f>[9]Data17!AD15</f>
        <v>0</v>
      </c>
      <c r="P26" s="25">
        <f>[9]Data17!AE15</f>
        <v>0</v>
      </c>
    </row>
    <row r="27" spans="1:16" ht="15" x14ac:dyDescent="0.25">
      <c r="A27" s="3" t="s">
        <v>24</v>
      </c>
      <c r="B27" s="3" t="s">
        <v>45</v>
      </c>
      <c r="C27" s="3" t="s">
        <v>46</v>
      </c>
      <c r="D27" s="3" t="s">
        <v>82</v>
      </c>
      <c r="E27" s="3"/>
      <c r="F27" s="3"/>
      <c r="G27" s="1" t="s">
        <v>77</v>
      </c>
      <c r="H27" s="25">
        <f>[9]Data7!W15</f>
        <v>0</v>
      </c>
      <c r="I27" s="25">
        <f>[9]Data7!X15</f>
        <v>0</v>
      </c>
      <c r="J27" s="25">
        <f>[9]Data7!Y15</f>
        <v>0</v>
      </c>
      <c r="K27" s="25">
        <f>[9]Data7!Z15</f>
        <v>0</v>
      </c>
      <c r="L27" s="25">
        <f>[9]Data7!AA15</f>
        <v>0</v>
      </c>
      <c r="M27" s="25">
        <f>[9]Data7!AB15</f>
        <v>0</v>
      </c>
      <c r="N27" s="25">
        <f>[9]Data7!AC15</f>
        <v>0</v>
      </c>
      <c r="O27" s="25">
        <f>[9]Data7!AD15</f>
        <v>0</v>
      </c>
      <c r="P27" s="25">
        <f>[9]Data7!AE15</f>
        <v>0</v>
      </c>
    </row>
    <row r="28" spans="1:16" ht="15" x14ac:dyDescent="0.25">
      <c r="A28" s="3" t="s">
        <v>23</v>
      </c>
      <c r="B28" s="3" t="s">
        <v>29</v>
      </c>
      <c r="C28" s="3" t="s">
        <v>30</v>
      </c>
      <c r="D28" s="3" t="s">
        <v>195</v>
      </c>
      <c r="E28" s="3"/>
      <c r="F28" s="3"/>
      <c r="G28" s="1" t="s">
        <v>77</v>
      </c>
      <c r="H28" s="25">
        <f>[8]Data2!W14+[8]Data18!W14+[8]Data21!W14</f>
        <v>27537</v>
      </c>
      <c r="I28" s="25">
        <f>[8]Data2!X14+[8]Data18!X14+[8]Data21!X14</f>
        <v>22876</v>
      </c>
      <c r="J28" s="25">
        <f>[8]Data2!Y14+[8]Data18!Y14+[8]Data21!Y14</f>
        <v>19391.598000000002</v>
      </c>
      <c r="K28" s="25">
        <f>[8]Data2!Z14+[8]Data18!Z14+[8]Data21!Z14</f>
        <v>21305</v>
      </c>
      <c r="L28" s="25">
        <f>[8]Data2!AA14+[8]Data18!AA14+[8]Data21!AA14</f>
        <v>22522</v>
      </c>
      <c r="M28" s="25">
        <f>[8]Data2!AB14+[8]Data18!AB14+[8]Data21!AB14</f>
        <v>19364</v>
      </c>
      <c r="N28" s="25">
        <f>[8]Data2!AC14+[8]Data18!AC14+[8]Data21!AC14</f>
        <v>20914.091</v>
      </c>
      <c r="O28" s="25">
        <f>[8]Data2!AD14+[8]Data18!AD14+[8]Data21!AD14</f>
        <v>18659.473000000002</v>
      </c>
      <c r="P28" s="25">
        <f>[8]Data2!AE14+[8]Data18!AE14+[8]Data21!AE14</f>
        <v>17224.985000000001</v>
      </c>
    </row>
    <row r="29" spans="1:16" ht="15" x14ac:dyDescent="0.25">
      <c r="A29" s="3" t="s">
        <v>23</v>
      </c>
      <c r="B29" s="3" t="s">
        <v>31</v>
      </c>
      <c r="C29" s="3" t="s">
        <v>32</v>
      </c>
      <c r="D29" s="3" t="s">
        <v>195</v>
      </c>
      <c r="E29" s="3"/>
      <c r="F29" s="3"/>
      <c r="G29" s="1" t="s">
        <v>77</v>
      </c>
      <c r="H29" s="25">
        <f>[8]Data22!W14</f>
        <v>2077</v>
      </c>
      <c r="I29" s="25">
        <f>[8]Data22!X14</f>
        <v>2356</v>
      </c>
      <c r="J29" s="25">
        <f>[8]Data22!Y14</f>
        <v>2339</v>
      </c>
      <c r="K29" s="25">
        <f>[8]Data22!Z14</f>
        <v>2142</v>
      </c>
      <c r="L29" s="25">
        <f>[8]Data22!AA14</f>
        <v>1864</v>
      </c>
      <c r="M29" s="25">
        <f>[8]Data22!AB14</f>
        <v>2053</v>
      </c>
      <c r="N29" s="25">
        <f>[8]Data22!AC14</f>
        <v>1922.482</v>
      </c>
      <c r="O29" s="25">
        <f>[8]Data22!AD14</f>
        <v>2016.9169999999999</v>
      </c>
      <c r="P29" s="25">
        <f>[8]Data22!AE14</f>
        <v>2145.942</v>
      </c>
    </row>
    <row r="30" spans="1:16" ht="15" x14ac:dyDescent="0.25">
      <c r="A30" s="3" t="s">
        <v>23</v>
      </c>
      <c r="B30" s="3" t="s">
        <v>33</v>
      </c>
      <c r="C30" s="3" t="s">
        <v>34</v>
      </c>
      <c r="D30" s="3" t="s">
        <v>195</v>
      </c>
      <c r="E30" s="3"/>
      <c r="F30" s="3"/>
      <c r="G30" s="1" t="s">
        <v>77</v>
      </c>
      <c r="H30" s="25">
        <f>[8]Data68!W14</f>
        <v>16314</v>
      </c>
      <c r="I30" s="25">
        <f>[8]Data68!X14</f>
        <v>15785</v>
      </c>
      <c r="J30" s="25">
        <f>[8]Data68!Y14</f>
        <v>14171</v>
      </c>
      <c r="K30" s="25">
        <f>[8]Data68!Z14</f>
        <v>15867</v>
      </c>
      <c r="L30" s="25">
        <f>[8]Data68!AA14</f>
        <v>15383</v>
      </c>
      <c r="M30" s="25">
        <f>[8]Data68!AB14</f>
        <v>15776</v>
      </c>
      <c r="N30" s="25">
        <f>[8]Data68!AC14</f>
        <v>15545.499</v>
      </c>
      <c r="O30" s="25">
        <f>[8]Data68!AD14</f>
        <v>16125.281000000001</v>
      </c>
      <c r="P30" s="25">
        <f>[8]Data68!AE14</f>
        <v>16555.288</v>
      </c>
    </row>
    <row r="31" spans="1:16" ht="15" x14ac:dyDescent="0.25">
      <c r="A31" s="3" t="s">
        <v>23</v>
      </c>
      <c r="B31" s="3" t="s">
        <v>35</v>
      </c>
      <c r="C31" s="3" t="s">
        <v>36</v>
      </c>
      <c r="D31" s="3" t="s">
        <v>82</v>
      </c>
      <c r="E31" s="3"/>
      <c r="F31" s="3"/>
      <c r="G31" s="1" t="s">
        <v>77</v>
      </c>
      <c r="H31" s="25">
        <f>[9]Data!W16</f>
        <v>3690.9140000000002</v>
      </c>
      <c r="I31" s="25">
        <f>[9]Data!X16</f>
        <v>3975.7060000000001</v>
      </c>
      <c r="J31" s="25">
        <f>[9]Data!Y16</f>
        <v>4795.1379999999999</v>
      </c>
      <c r="K31" s="25">
        <f>[9]Data!Z16</f>
        <v>5162.6289999999999</v>
      </c>
      <c r="L31" s="25">
        <f>[9]Data!AA16</f>
        <v>6146.5420000000004</v>
      </c>
      <c r="M31" s="25">
        <f>[9]Data!AB16</f>
        <v>4567.8419999999996</v>
      </c>
      <c r="N31" s="25">
        <f>[9]Data!AC16</f>
        <v>3492.9450000000002</v>
      </c>
      <c r="O31" s="25">
        <f>[9]Data!AD16</f>
        <v>5422.732</v>
      </c>
      <c r="P31" s="25">
        <f>[9]Data!AE16</f>
        <v>3382.7449999999999</v>
      </c>
    </row>
    <row r="32" spans="1:16" ht="15" x14ac:dyDescent="0.25">
      <c r="A32" s="3" t="s">
        <v>23</v>
      </c>
      <c r="B32" s="3" t="s">
        <v>79</v>
      </c>
      <c r="C32" s="3" t="s">
        <v>83</v>
      </c>
      <c r="D32" s="3" t="s">
        <v>82</v>
      </c>
      <c r="E32" s="3"/>
      <c r="F32" s="3"/>
      <c r="G32" s="1" t="s">
        <v>77</v>
      </c>
      <c r="H32" s="29">
        <f>[9]Data8!W16</f>
        <v>861.09500000000003</v>
      </c>
      <c r="I32" s="29">
        <f>[9]Data8!X16</f>
        <v>1220.8979999999999</v>
      </c>
      <c r="J32" s="29">
        <f>[9]Data8!Y16</f>
        <v>1373.5119999999999</v>
      </c>
      <c r="K32" s="29">
        <f>[9]Data8!Z16</f>
        <v>1330.577</v>
      </c>
      <c r="L32" s="29">
        <f>[9]Data8!AA16</f>
        <v>1451.511</v>
      </c>
      <c r="M32" s="29">
        <f>[9]Data8!AB16</f>
        <v>1424.97</v>
      </c>
      <c r="N32" s="25">
        <f>[9]Data9!AC16</f>
        <v>1504.0640000000001</v>
      </c>
      <c r="O32" s="25">
        <f>[9]Data9!AD16</f>
        <v>1318.123</v>
      </c>
      <c r="P32" s="25">
        <f>[9]Data9!AE16</f>
        <v>1316.9880000000001</v>
      </c>
    </row>
    <row r="33" spans="1:17" s="7" customFormat="1" ht="15" x14ac:dyDescent="0.25">
      <c r="A33" s="3" t="s">
        <v>23</v>
      </c>
      <c r="B33" s="3" t="s">
        <v>78</v>
      </c>
      <c r="C33" s="3" t="s">
        <v>84</v>
      </c>
      <c r="D33" s="3" t="s">
        <v>82</v>
      </c>
      <c r="E33" s="3"/>
      <c r="F33" s="3"/>
      <c r="G33" s="1" t="s">
        <v>77</v>
      </c>
      <c r="H33" s="25">
        <f>[9]Data10!W16</f>
        <v>0</v>
      </c>
      <c r="I33" s="25">
        <f>[9]Data10!X16</f>
        <v>0</v>
      </c>
      <c r="J33" s="25">
        <f>[9]Data10!Y16</f>
        <v>0</v>
      </c>
      <c r="K33" s="25">
        <f>[9]Data10!Z16</f>
        <v>0</v>
      </c>
      <c r="L33" s="25">
        <f>[9]Data10!AA16</f>
        <v>0</v>
      </c>
      <c r="M33" s="25">
        <f>[9]Data10!AB16</f>
        <v>0</v>
      </c>
      <c r="N33" s="25">
        <f>[9]Data10!AC16</f>
        <v>0</v>
      </c>
      <c r="O33" s="25">
        <f>[9]Data10!AD16</f>
        <v>0</v>
      </c>
      <c r="P33" s="25">
        <f>[9]Data10!AE16</f>
        <v>0</v>
      </c>
    </row>
    <row r="34" spans="1:17" ht="15" x14ac:dyDescent="0.25">
      <c r="A34" s="3" t="s">
        <v>23</v>
      </c>
      <c r="B34" s="1" t="s">
        <v>37</v>
      </c>
      <c r="C34" s="1" t="s">
        <v>38</v>
      </c>
      <c r="D34" s="3" t="s">
        <v>195</v>
      </c>
      <c r="E34" s="3"/>
      <c r="F34" s="3"/>
      <c r="G34" s="1" t="s">
        <v>77</v>
      </c>
      <c r="H34" s="28">
        <f>[8]Data23!W14</f>
        <v>137</v>
      </c>
      <c r="I34" s="28">
        <f>[8]Data23!X14</f>
        <v>220</v>
      </c>
      <c r="J34" s="28">
        <f>[8]Data23!Y14</f>
        <v>226</v>
      </c>
      <c r="K34" s="28">
        <f>[8]Data23!Z14</f>
        <v>211</v>
      </c>
      <c r="L34" s="28">
        <f>[8]Data23!AA14</f>
        <v>182</v>
      </c>
      <c r="M34" s="28">
        <f>[8]Data23!AB14</f>
        <v>318</v>
      </c>
      <c r="N34" s="28">
        <f>[8]Data23!AC14</f>
        <v>400.75599999999997</v>
      </c>
      <c r="O34" s="28">
        <f>[8]Data23!AD14</f>
        <v>337.95</v>
      </c>
      <c r="P34" s="28">
        <f>[8]Data23!AE14</f>
        <v>371.233</v>
      </c>
    </row>
    <row r="35" spans="1:17" ht="15" x14ac:dyDescent="0.25">
      <c r="A35" s="3" t="s">
        <v>23</v>
      </c>
      <c r="B35" s="3" t="s">
        <v>39</v>
      </c>
      <c r="C35" s="3" t="s">
        <v>40</v>
      </c>
      <c r="D35" s="3" t="s">
        <v>195</v>
      </c>
      <c r="E35" s="3"/>
      <c r="F35" s="3"/>
      <c r="G35" s="1" t="s">
        <v>77</v>
      </c>
      <c r="H35" s="25">
        <f>[8]Data54!W14+[8]Data55!W14+[8]Data56!W14+[8]Data57!W14+[8]Data58!W14+[8]Data59!W14+[8]Data60!W14+[8]Data61!W14+[8]Data62!W14+[8]Data63!W14+[8]Data65!W14+[8]Data67!W14</f>
        <v>55.737000000000002</v>
      </c>
      <c r="I35" s="25">
        <f>[8]Data54!X14+[8]Data55!X14+[8]Data56!X14+[8]Data57!X14+[8]Data58!X14+[8]Data59!X14+[8]Data60!X14+[8]Data61!X14+[8]Data62!X14+[8]Data63!X14+[8]Data65!X14+[8]Data67!X14</f>
        <v>65.826999999999998</v>
      </c>
      <c r="J35" s="25">
        <f>[8]Data54!Y14+[8]Data55!Y14+[8]Data56!Y14+[8]Data57!Y14+[8]Data58!Y14+[8]Data59!Y14+[8]Data60!Y14+[8]Data61!Y14+[8]Data62!Y14+[8]Data63!Y14+[8]Data65!Y14+[8]Data67!Y14</f>
        <v>111.71299999999999</v>
      </c>
      <c r="K35" s="25">
        <f>[8]Data54!Z14+[8]Data55!Z14+[8]Data56!Z14+[8]Data57!Z14+[8]Data58!Z14+[8]Data59!Z14+[8]Data60!Z14+[8]Data61!Z14+[8]Data62!Z14+[8]Data63!Z14+[8]Data65!Z14+[8]Data67!Z14</f>
        <v>200.792</v>
      </c>
      <c r="L35" s="25">
        <f>[8]Data54!AA14+[8]Data55!AA14+[8]Data56!AA14+[8]Data57!AA14+[8]Data58!AA14+[8]Data59!AA14+[8]Data60!AA14+[8]Data61!AA14+[8]Data62!AA14+[8]Data63!AA14+[8]Data65!AA14+[8]Data67!AA14</f>
        <v>270.185</v>
      </c>
      <c r="M35" s="25">
        <f>[8]Data54!AB14+[8]Data55!AB14+[8]Data56!AB14+[8]Data57!AB14+[8]Data58!AB14+[8]Data59!AB14+[8]Data60!AB14+[8]Data61!AB14+[8]Data62!AB14+[8]Data63!AB14+[8]Data65!AB14+[8]Data67!AB14</f>
        <v>353.61400000000003</v>
      </c>
      <c r="N35" s="25">
        <f>[8]Data54!AC14+[8]Data55!AC14+[8]Data56!AC14+[8]Data57!AC14+[8]Data58!AC14+[8]Data59!AC14+[8]Data60!AC14+[8]Data61!AC14+[8]Data62!AC14+[8]Data63!AC14+[8]Data65!AC14+[8]Data67!AC14</f>
        <v>395.98099999999999</v>
      </c>
      <c r="O35" s="25">
        <f>[8]Data54!AD14+[8]Data55!AD14+[8]Data56!AD14+[8]Data57!AD14+[8]Data58!AD14+[8]Data59!AD14+[8]Data60!AD14+[8]Data61!AD14+[8]Data62!AD14+[8]Data63!AD14+[8]Data65!AD14+[8]Data67!AD14</f>
        <v>1592.1489999999999</v>
      </c>
      <c r="P35" s="25">
        <f>[8]Data54!AE14+[8]Data55!AE14+[8]Data56!AE14+[8]Data57!AE14+[8]Data58!AE14+[8]Data59!AE14+[8]Data60!AE14+[8]Data61!AE14+[8]Data62!AE14+[8]Data63!AE14+[8]Data65!AE14+[8]Data67!AE14</f>
        <v>1831.1270000000002</v>
      </c>
    </row>
    <row r="36" spans="1:17" ht="15" x14ac:dyDescent="0.25">
      <c r="A36" s="3" t="s">
        <v>23</v>
      </c>
      <c r="B36" s="3" t="s">
        <v>80</v>
      </c>
      <c r="C36" s="3" t="s">
        <v>85</v>
      </c>
      <c r="D36" s="3" t="s">
        <v>82</v>
      </c>
      <c r="E36" s="3"/>
      <c r="F36" s="3"/>
      <c r="G36" s="1" t="s">
        <v>77</v>
      </c>
      <c r="H36" s="29">
        <f>[9]Data12!W16*(capacity!$H36*CUF_sources!$C23)/(capacity!$H36*CUF_sources!$C23+capacity!$H37*CUF_sources!$C24)</f>
        <v>91.854696761530903</v>
      </c>
      <c r="I36" s="29">
        <f>[9]Data12!X16*(capacity!$H36*CUF_sources!$C23)/(capacity!$H36*CUF_sources!$C23+capacity!$H37*CUF_sources!$C24)</f>
        <v>741.18604121687929</v>
      </c>
      <c r="J36" s="29">
        <f>[9]Data12!Y16*(capacity!$H36*CUF_sources!$C23)/(capacity!$H36*CUF_sources!$C23+capacity!$H37*CUF_sources!$C24)</f>
        <v>1239.3298842001961</v>
      </c>
      <c r="K36" s="29">
        <f>[9]Data12!Z16*(capacity!$H36*CUF_sources!$C23)/(capacity!$H36*CUF_sources!$C23+capacity!$H37*CUF_sources!$C24)</f>
        <v>1140.614908734053</v>
      </c>
      <c r="L36" s="29">
        <f>[9]Data12!AA16*(capacity!$H36*CUF_sources!$C23)/(capacity!$H36*CUF_sources!$C23+capacity!$H37*CUF_sources!$C24)</f>
        <v>1259.7431521099115</v>
      </c>
      <c r="M36" s="29">
        <f>[9]Data12!AB16*(capacity!$H36*CUF_sources!$C23)/(capacity!$H36*CUF_sources!$C23+capacity!$H37*CUF_sources!$C24)</f>
        <v>1262.4943670264965</v>
      </c>
      <c r="N36" s="29">
        <f>[9]Data12!AC16*(capacity!$H36*CUF_sources!$C23)/(capacity!$H36*CUF_sources!$C23+capacity!$H37*CUF_sources!$C24)</f>
        <v>1277.6756820412168</v>
      </c>
      <c r="O36" s="29">
        <f>[9]Data12!AD16*(capacity!$H36*CUF_sources!$C23)/(capacity!$H36*CUF_sources!$C23+capacity!$H37*CUF_sources!$C24)</f>
        <v>1222.8608439646714</v>
      </c>
      <c r="P36" s="29">
        <f>[9]Data12!AE16*(capacity!$H36*CUF_sources!$C23)/(capacity!$H36*CUF_sources!$C23+capacity!$H37*CUF_sources!$C24)</f>
        <v>1313.6509362119725</v>
      </c>
      <c r="Q36" s="8"/>
    </row>
    <row r="37" spans="1:17" s="7" customFormat="1" ht="15" x14ac:dyDescent="0.25">
      <c r="A37" s="3" t="s">
        <v>23</v>
      </c>
      <c r="B37" s="3" t="s">
        <v>81</v>
      </c>
      <c r="C37" s="3" t="s">
        <v>86</v>
      </c>
      <c r="D37" s="3" t="s">
        <v>82</v>
      </c>
      <c r="E37" s="3"/>
      <c r="F37" s="3"/>
      <c r="G37" s="1" t="s">
        <v>77</v>
      </c>
      <c r="H37" s="29">
        <f>[9]Data12!W16*(capacity!$H37*CUF_sources!$C24)/(capacity!$H36*CUF_sources!$C23+capacity!$H37*CUF_sources!$C24)</f>
        <v>9.0073032384690865</v>
      </c>
      <c r="I37" s="29">
        <f>[9]Data12!X16*(capacity!$H37*CUF_sources!$C24)/(capacity!$H36*CUF_sources!$C23+capacity!$H37*CUF_sources!$C24)</f>
        <v>72.680958783120701</v>
      </c>
      <c r="J37" s="29">
        <f>[9]Data12!Y16*(capacity!$H37*CUF_sources!$C24)/(capacity!$H36*CUF_sources!$C23+capacity!$H37*CUF_sources!$C24)</f>
        <v>121.52911579980372</v>
      </c>
      <c r="K37" s="29">
        <f>[9]Data12!Z16*(capacity!$H37*CUF_sources!$C24)/(capacity!$H36*CUF_sources!$C23+capacity!$H37*CUF_sources!$C24)</f>
        <v>111.849091265947</v>
      </c>
      <c r="L37" s="29">
        <f>[9]Data12!AA16*(capacity!$H37*CUF_sources!$C24)/(capacity!$H36*CUF_sources!$C23+capacity!$H37*CUF_sources!$C24)</f>
        <v>123.53084789008831</v>
      </c>
      <c r="M37" s="29">
        <f>[9]Data12!AB16*(capacity!$H37*CUF_sources!$C24)/(capacity!$H36*CUF_sources!$C23+capacity!$H37*CUF_sources!$C24)</f>
        <v>123.80063297350343</v>
      </c>
      <c r="N37" s="29">
        <f>[9]Data12!AC16*(capacity!$H37*CUF_sources!$C24)/(capacity!$H36*CUF_sources!$C23+capacity!$H37*CUF_sources!$C24)</f>
        <v>125.2893179587831</v>
      </c>
      <c r="O37" s="29">
        <f>[9]Data12!AD16*(capacity!$H37*CUF_sources!$C24)/(capacity!$H36*CUF_sources!$C23+capacity!$H37*CUF_sources!$C24)</f>
        <v>119.91415603532876</v>
      </c>
      <c r="P37" s="29">
        <f>[9]Data12!AE16*(capacity!$H37*CUF_sources!$C24)/(capacity!$H36*CUF_sources!$C23+capacity!$H37*CUF_sources!$C24)</f>
        <v>128.81706378802747</v>
      </c>
      <c r="Q37" s="8"/>
    </row>
    <row r="38" spans="1:17" ht="15" x14ac:dyDescent="0.25">
      <c r="A38" s="3" t="s">
        <v>23</v>
      </c>
      <c r="B38" s="3" t="s">
        <v>41</v>
      </c>
      <c r="C38" s="3" t="s">
        <v>42</v>
      </c>
      <c r="D38" s="3" t="s">
        <v>82</v>
      </c>
      <c r="E38" s="3"/>
      <c r="F38" s="3"/>
      <c r="G38" s="1" t="s">
        <v>77</v>
      </c>
      <c r="H38" s="25">
        <f>[9]Data11!W16</f>
        <v>0</v>
      </c>
      <c r="I38" s="25">
        <f>[9]Data11!X16</f>
        <v>0</v>
      </c>
      <c r="J38" s="25">
        <f>[9]Data11!Y16</f>
        <v>0</v>
      </c>
      <c r="K38" s="25">
        <f>[9]Data11!Z16</f>
        <v>0</v>
      </c>
      <c r="L38" s="25">
        <f>[9]Data11!AA16</f>
        <v>0</v>
      </c>
      <c r="M38" s="25">
        <f>[9]Data11!AB16</f>
        <v>0</v>
      </c>
      <c r="N38" s="25">
        <f>[9]Data11!AC16</f>
        <v>0</v>
      </c>
      <c r="O38" s="25">
        <f>[9]Data11!AD16</f>
        <v>0</v>
      </c>
      <c r="P38" s="25">
        <f>[9]Data11!AE16</f>
        <v>0</v>
      </c>
    </row>
    <row r="39" spans="1:17" ht="15" x14ac:dyDescent="0.25">
      <c r="A39" s="3" t="s">
        <v>23</v>
      </c>
      <c r="B39" s="3" t="s">
        <v>43</v>
      </c>
      <c r="C39" s="3" t="s">
        <v>44</v>
      </c>
      <c r="D39" s="3" t="s">
        <v>82</v>
      </c>
      <c r="E39" s="3"/>
      <c r="F39" s="3"/>
      <c r="G39" s="1" t="s">
        <v>77</v>
      </c>
      <c r="H39" s="25">
        <f>[9]Data17!W16</f>
        <v>0</v>
      </c>
      <c r="I39" s="25">
        <f>[9]Data17!X16</f>
        <v>0</v>
      </c>
      <c r="J39" s="25">
        <f>[9]Data17!Y16</f>
        <v>0</v>
      </c>
      <c r="K39" s="25">
        <f>[9]Data17!Z16</f>
        <v>0</v>
      </c>
      <c r="L39" s="25">
        <f>[9]Data17!AA16</f>
        <v>0</v>
      </c>
      <c r="M39" s="25">
        <f>[9]Data17!AB16</f>
        <v>0</v>
      </c>
      <c r="N39" s="25">
        <f>[9]Data17!AC16</f>
        <v>0</v>
      </c>
      <c r="O39" s="25">
        <f>[9]Data17!AD16</f>
        <v>0</v>
      </c>
      <c r="P39" s="25">
        <f>[9]Data17!AE16</f>
        <v>0</v>
      </c>
    </row>
    <row r="40" spans="1:17" ht="15" x14ac:dyDescent="0.25">
      <c r="A40" s="3" t="s">
        <v>23</v>
      </c>
      <c r="B40" s="3" t="s">
        <v>45</v>
      </c>
      <c r="C40" s="3" t="s">
        <v>46</v>
      </c>
      <c r="D40" s="3" t="s">
        <v>82</v>
      </c>
      <c r="E40" s="3"/>
      <c r="F40" s="3"/>
      <c r="G40" s="1" t="s">
        <v>77</v>
      </c>
      <c r="H40" s="25">
        <f>[9]Data7!W16</f>
        <v>0</v>
      </c>
      <c r="I40" s="25">
        <f>[9]Data7!X16</f>
        <v>0</v>
      </c>
      <c r="J40" s="25">
        <f>[9]Data7!Y16</f>
        <v>0</v>
      </c>
      <c r="K40" s="25">
        <f>[9]Data7!Z16</f>
        <v>0</v>
      </c>
      <c r="L40" s="25">
        <f>[9]Data7!AA16</f>
        <v>0</v>
      </c>
      <c r="M40" s="25">
        <f>[9]Data7!AB16</f>
        <v>0</v>
      </c>
      <c r="N40" s="25">
        <f>[9]Data7!AC16</f>
        <v>0</v>
      </c>
      <c r="O40" s="25">
        <f>[9]Data7!AD16</f>
        <v>0</v>
      </c>
      <c r="P40" s="25">
        <f>[9]Data7!AE16</f>
        <v>0</v>
      </c>
    </row>
    <row r="41" spans="1:17" ht="15" x14ac:dyDescent="0.25">
      <c r="A41" s="3" t="s">
        <v>22</v>
      </c>
      <c r="B41" s="3" t="s">
        <v>29</v>
      </c>
      <c r="C41" s="3" t="s">
        <v>30</v>
      </c>
      <c r="D41" s="3" t="s">
        <v>195</v>
      </c>
      <c r="E41" s="3"/>
      <c r="F41" s="3"/>
      <c r="G41" s="1" t="s">
        <v>77</v>
      </c>
      <c r="H41" s="25">
        <f>[8]Data2!W15+[8]Data18!W15+[8]Data21!W15</f>
        <v>0</v>
      </c>
      <c r="I41" s="25">
        <f>[8]Data2!X15+[8]Data18!X15+[8]Data21!X15</f>
        <v>0</v>
      </c>
      <c r="J41" s="25">
        <f>[8]Data2!Y15+[8]Data18!Y15+[8]Data21!Y15</f>
        <v>0</v>
      </c>
      <c r="K41" s="25">
        <f>[8]Data2!Z15+[8]Data18!Z15+[8]Data21!Z15</f>
        <v>0</v>
      </c>
      <c r="L41" s="25">
        <f>[8]Data2!AA15+[8]Data18!AA15+[8]Data21!AA15</f>
        <v>0</v>
      </c>
      <c r="M41" s="25">
        <f>[8]Data2!AB15+[8]Data18!AB15+[8]Data21!AB15</f>
        <v>0</v>
      </c>
      <c r="N41" s="25">
        <f>[8]Data2!AC15+[8]Data18!AC15+[8]Data21!AC15</f>
        <v>0</v>
      </c>
      <c r="O41" s="25">
        <f>[8]Data2!AD15+[8]Data18!AD15+[8]Data21!AD15</f>
        <v>0</v>
      </c>
      <c r="P41" s="25">
        <f>[8]Data2!AE15+[8]Data18!AE15+[8]Data21!AE15</f>
        <v>0</v>
      </c>
    </row>
    <row r="42" spans="1:17" ht="15" x14ac:dyDescent="0.25">
      <c r="A42" s="3" t="s">
        <v>22</v>
      </c>
      <c r="B42" s="3" t="s">
        <v>31</v>
      </c>
      <c r="C42" s="3" t="s">
        <v>32</v>
      </c>
      <c r="D42" s="3" t="s">
        <v>195</v>
      </c>
      <c r="E42" s="3"/>
      <c r="F42" s="3"/>
      <c r="G42" s="1" t="s">
        <v>77</v>
      </c>
      <c r="H42" s="25">
        <f>[8]Data22!W15</f>
        <v>0</v>
      </c>
      <c r="I42" s="25">
        <f>[8]Data22!X15</f>
        <v>0</v>
      </c>
      <c r="J42" s="25">
        <f>[8]Data22!Y15</f>
        <v>0</v>
      </c>
      <c r="K42" s="25">
        <f>[8]Data22!Z15</f>
        <v>0</v>
      </c>
      <c r="L42" s="25">
        <f>[8]Data22!AA15</f>
        <v>0</v>
      </c>
      <c r="M42" s="25">
        <f>[8]Data22!AB15</f>
        <v>0</v>
      </c>
      <c r="N42" s="25">
        <f>[8]Data22!AC15</f>
        <v>0</v>
      </c>
      <c r="O42" s="25">
        <f>[8]Data22!AD15</f>
        <v>0</v>
      </c>
      <c r="P42" s="25">
        <f>[8]Data22!AE15</f>
        <v>0</v>
      </c>
    </row>
    <row r="43" spans="1:17" ht="15" x14ac:dyDescent="0.25">
      <c r="A43" s="3" t="s">
        <v>22</v>
      </c>
      <c r="B43" s="3" t="s">
        <v>33</v>
      </c>
      <c r="C43" s="3" t="s">
        <v>34</v>
      </c>
      <c r="D43" s="3" t="s">
        <v>195</v>
      </c>
      <c r="E43" s="3"/>
      <c r="F43" s="3"/>
      <c r="G43" s="1" t="s">
        <v>77</v>
      </c>
      <c r="H43" s="25">
        <f>[8]Data68!W15</f>
        <v>0</v>
      </c>
      <c r="I43" s="25">
        <f>[8]Data68!X15</f>
        <v>0</v>
      </c>
      <c r="J43" s="25">
        <f>[8]Data68!Y15</f>
        <v>0</v>
      </c>
      <c r="K43" s="25">
        <f>[8]Data68!Z15</f>
        <v>0</v>
      </c>
      <c r="L43" s="25">
        <f>[8]Data68!AA15</f>
        <v>0</v>
      </c>
      <c r="M43" s="25">
        <f>[8]Data68!AB15</f>
        <v>0</v>
      </c>
      <c r="N43" s="25">
        <f>[8]Data68!AC15</f>
        <v>0</v>
      </c>
      <c r="O43" s="25">
        <f>[8]Data68!AD15</f>
        <v>0</v>
      </c>
      <c r="P43" s="25">
        <f>[8]Data68!AE15</f>
        <v>0</v>
      </c>
    </row>
    <row r="44" spans="1:17" ht="15" x14ac:dyDescent="0.25">
      <c r="A44" s="3" t="s">
        <v>22</v>
      </c>
      <c r="B44" s="3" t="s">
        <v>35</v>
      </c>
      <c r="C44" s="3" t="s">
        <v>36</v>
      </c>
      <c r="D44" s="3" t="s">
        <v>82</v>
      </c>
      <c r="E44" s="3"/>
      <c r="F44" s="3"/>
      <c r="G44" s="1" t="s">
        <v>77</v>
      </c>
      <c r="H44" s="25">
        <f>[9]Data!W17</f>
        <v>0</v>
      </c>
      <c r="I44" s="25">
        <f>[9]Data!X17</f>
        <v>0</v>
      </c>
      <c r="J44" s="25">
        <f>[9]Data!Y17</f>
        <v>0</v>
      </c>
      <c r="K44" s="25">
        <f>[9]Data!Z17</f>
        <v>0</v>
      </c>
      <c r="L44" s="25">
        <f>[9]Data!AA17</f>
        <v>0</v>
      </c>
      <c r="M44" s="25">
        <f>[9]Data!AB17</f>
        <v>0</v>
      </c>
      <c r="N44" s="25">
        <f>[9]Data!AC17</f>
        <v>0</v>
      </c>
      <c r="O44" s="25">
        <f>[9]Data!AD17</f>
        <v>0</v>
      </c>
      <c r="P44" s="25">
        <f>[9]Data!AE17</f>
        <v>0</v>
      </c>
    </row>
    <row r="45" spans="1:17" ht="15" x14ac:dyDescent="0.25">
      <c r="A45" s="3" t="s">
        <v>22</v>
      </c>
      <c r="B45" s="3" t="s">
        <v>79</v>
      </c>
      <c r="C45" s="3" t="s">
        <v>83</v>
      </c>
      <c r="D45" s="3" t="s">
        <v>82</v>
      </c>
      <c r="E45" s="3"/>
      <c r="F45" s="3"/>
      <c r="G45" s="1" t="s">
        <v>77</v>
      </c>
      <c r="H45" s="25">
        <f>[9]Data9!W17</f>
        <v>114.66500000000001</v>
      </c>
      <c r="I45" s="25">
        <f>[9]Data9!X17</f>
        <v>185.47800000000001</v>
      </c>
      <c r="J45" s="25">
        <f>[9]Data9!Y17</f>
        <v>231.04</v>
      </c>
      <c r="K45" s="25">
        <f>[9]Data9!Z17</f>
        <v>182.85</v>
      </c>
      <c r="L45" s="25">
        <f>[9]Data9!AA17</f>
        <v>221.857</v>
      </c>
      <c r="M45" s="25">
        <f>[9]Data9!AB17</f>
        <v>226.70099999999999</v>
      </c>
      <c r="N45" s="25">
        <f>[9]Data9!AC17</f>
        <v>211.44800000000001</v>
      </c>
      <c r="O45" s="25">
        <f>[9]Data9!AD17</f>
        <v>221.04</v>
      </c>
      <c r="P45" s="25">
        <f>[9]Data9!AE17</f>
        <v>238.565</v>
      </c>
    </row>
    <row r="46" spans="1:17" s="7" customFormat="1" ht="15" x14ac:dyDescent="0.25">
      <c r="A46" s="3" t="s">
        <v>22</v>
      </c>
      <c r="B46" s="3" t="s">
        <v>78</v>
      </c>
      <c r="C46" s="3" t="s">
        <v>84</v>
      </c>
      <c r="D46" s="3" t="s">
        <v>82</v>
      </c>
      <c r="E46" s="3"/>
      <c r="F46" s="3"/>
      <c r="G46" s="1" t="s">
        <v>77</v>
      </c>
      <c r="H46" s="25">
        <f>[9]Data10!W17</f>
        <v>0</v>
      </c>
      <c r="I46" s="25">
        <f>[9]Data10!X17</f>
        <v>0</v>
      </c>
      <c r="J46" s="25">
        <f>[9]Data10!Y17</f>
        <v>0</v>
      </c>
      <c r="K46" s="25">
        <f>[9]Data10!Z17</f>
        <v>0</v>
      </c>
      <c r="L46" s="25">
        <f>[9]Data10!AA17</f>
        <v>0</v>
      </c>
      <c r="M46" s="25">
        <f>[9]Data10!AB17</f>
        <v>0</v>
      </c>
      <c r="N46" s="25">
        <f>[9]Data10!AC17</f>
        <v>0</v>
      </c>
      <c r="O46" s="25">
        <f>[9]Data10!AD17</f>
        <v>0</v>
      </c>
      <c r="P46" s="25">
        <f>[9]Data10!AE17</f>
        <v>0</v>
      </c>
    </row>
    <row r="47" spans="1:17" ht="15" x14ac:dyDescent="0.25">
      <c r="A47" s="3" t="s">
        <v>22</v>
      </c>
      <c r="B47" s="1" t="s">
        <v>37</v>
      </c>
      <c r="C47" s="1" t="s">
        <v>38</v>
      </c>
      <c r="D47" s="3" t="s">
        <v>195</v>
      </c>
      <c r="E47" s="3"/>
      <c r="F47" s="3"/>
      <c r="G47" s="1" t="s">
        <v>77</v>
      </c>
      <c r="H47" s="28">
        <f>[8]Data23!W15</f>
        <v>4751</v>
      </c>
      <c r="I47" s="28">
        <f>[8]Data23!X15</f>
        <v>4460</v>
      </c>
      <c r="J47" s="28">
        <f>[8]Data23!Y15</f>
        <v>3963</v>
      </c>
      <c r="K47" s="28">
        <f>[8]Data23!Z15</f>
        <v>4033</v>
      </c>
      <c r="L47" s="28">
        <f>[8]Data23!AA15</f>
        <v>4135</v>
      </c>
      <c r="M47" s="28">
        <f>[8]Data23!AB15</f>
        <v>4463</v>
      </c>
      <c r="N47" s="28">
        <f>[8]Data23!AC15</f>
        <v>4569.1540000000005</v>
      </c>
      <c r="O47" s="28">
        <f>[8]Data23!AD15</f>
        <v>4583.1379999999999</v>
      </c>
      <c r="P47" s="28">
        <f>[8]Data23!AE15</f>
        <v>4626.7389999999996</v>
      </c>
    </row>
    <row r="48" spans="1:17" ht="15" x14ac:dyDescent="0.25">
      <c r="A48" s="3" t="s">
        <v>22</v>
      </c>
      <c r="B48" s="3" t="s">
        <v>39</v>
      </c>
      <c r="C48" s="3" t="s">
        <v>40</v>
      </c>
      <c r="D48" s="3" t="s">
        <v>195</v>
      </c>
      <c r="E48" s="3"/>
      <c r="F48" s="3"/>
      <c r="G48" s="1" t="s">
        <v>77</v>
      </c>
      <c r="H48" s="25">
        <f>[8]Data54!W15+[8]Data55!W15+[8]Data56!W15+[8]Data57!W15+[8]Data58!W15+[8]Data59!W15+[8]Data60!W15+[8]Data61!W15+[8]Data62!W15+[8]Data63!W15+[8]Data65!W15+[8]Data67!W15</f>
        <v>51.61</v>
      </c>
      <c r="I48" s="25">
        <f>[8]Data54!X15+[8]Data55!X15+[8]Data56!X15+[8]Data57!X15+[8]Data58!X15+[8]Data59!X15+[8]Data60!X15+[8]Data61!X15+[8]Data62!X15+[8]Data63!X15+[8]Data65!X15+[8]Data67!X15</f>
        <v>49.819000000000003</v>
      </c>
      <c r="J48" s="25">
        <f>[8]Data54!Y15+[8]Data55!Y15+[8]Data56!Y15+[8]Data57!Y15+[8]Data58!Y15+[8]Data59!Y15+[8]Data60!Y15+[8]Data61!Y15+[8]Data62!Y15+[8]Data63!Y15+[8]Data65!Y15+[8]Data67!Y15</f>
        <v>48.863999999999997</v>
      </c>
      <c r="K48" s="25">
        <f>[8]Data54!Z15+[8]Data55!Z15+[8]Data56!Z15+[8]Data57!Z15+[8]Data58!Z15+[8]Data59!Z15+[8]Data60!Z15+[8]Data61!Z15+[8]Data62!Z15+[8]Data63!Z15+[8]Data65!Z15+[8]Data67!Z15</f>
        <v>50.481999999999999</v>
      </c>
      <c r="L48" s="25">
        <f>[8]Data54!AA15+[8]Data55!AA15+[8]Data56!AA15+[8]Data57!AA15+[8]Data58!AA15+[8]Data59!AA15+[8]Data60!AA15+[8]Data61!AA15+[8]Data62!AA15+[8]Data63!AA15+[8]Data65!AA15+[8]Data67!AA15</f>
        <v>51.235999999999997</v>
      </c>
      <c r="M48" s="25">
        <f>[8]Data54!AB15+[8]Data55!AB15+[8]Data56!AB15+[8]Data57!AB15+[8]Data58!AB15+[8]Data59!AB15+[8]Data60!AB15+[8]Data61!AB15+[8]Data62!AB15+[8]Data63!AB15+[8]Data65!AB15+[8]Data67!AB15</f>
        <v>52.021000000000001</v>
      </c>
      <c r="N48" s="25">
        <f>[8]Data54!AC15+[8]Data55!AC15+[8]Data56!AC15+[8]Data57!AC15+[8]Data58!AC15+[8]Data59!AC15+[8]Data60!AC15+[8]Data61!AC15+[8]Data62!AC15+[8]Data63!AC15+[8]Data65!AC15+[8]Data67!AC15</f>
        <v>51.75</v>
      </c>
      <c r="O48" s="25">
        <f>[8]Data54!AD15+[8]Data55!AD15+[8]Data56!AD15+[8]Data57!AD15+[8]Data58!AD15+[8]Data59!AD15+[8]Data60!AD15+[8]Data61!AD15+[8]Data62!AD15+[8]Data63!AD15+[8]Data65!AD15+[8]Data67!AD15</f>
        <v>56.896000000000001</v>
      </c>
      <c r="P48" s="25">
        <f>[8]Data54!AE15+[8]Data55!AE15+[8]Data56!AE15+[8]Data57!AE15+[8]Data58!AE15+[8]Data59!AE15+[8]Data60!AE15+[8]Data61!AE15+[8]Data62!AE15+[8]Data63!AE15+[8]Data65!AE15+[8]Data67!AE15</f>
        <v>57.92</v>
      </c>
    </row>
    <row r="49" spans="1:16" ht="15" x14ac:dyDescent="0.25">
      <c r="A49" s="3" t="s">
        <v>22</v>
      </c>
      <c r="B49" s="3" t="s">
        <v>80</v>
      </c>
      <c r="C49" s="3" t="s">
        <v>85</v>
      </c>
      <c r="D49" s="3" t="s">
        <v>82</v>
      </c>
      <c r="E49" s="10" t="s">
        <v>98</v>
      </c>
      <c r="F49" s="10"/>
      <c r="G49" s="1" t="s">
        <v>77</v>
      </c>
      <c r="H49" s="29">
        <f>[9]Data12!W17*124471142/(124471142+1003228+6533421)</f>
        <v>11.255487352666934</v>
      </c>
      <c r="I49" s="29">
        <f>[9]Data12!X17*124471142/(124471142+1003228+6533421)</f>
        <v>20.314943035369787</v>
      </c>
      <c r="J49" s="29">
        <f>[9]Data12!Y17*124471142/(124471142+1003228+6533421)</f>
        <v>44.415659859879028</v>
      </c>
      <c r="K49" s="29">
        <f>[9]Data12!Z17*124471142/(124471142+1003228+6533421)</f>
        <v>78.81764160253239</v>
      </c>
      <c r="L49" s="29">
        <f>[9]Data12!AA17*124471142/(124471142+1003228+6533421)</f>
        <v>119.42772661484807</v>
      </c>
      <c r="M49" s="29">
        <f>[9]Data12!AB17*124471142/(124471142+1003228+6533421)</f>
        <v>137.60509824798146</v>
      </c>
      <c r="N49" s="29">
        <f>[9]Data12!AC17*124471142/(124471142+1003228+6533421)</f>
        <v>162.19235536519204</v>
      </c>
      <c r="O49" s="29">
        <f>[9]Data12!AD17*124471142/(124471142+1003228+6533421)</f>
        <v>188.10345467417147</v>
      </c>
      <c r="P49" s="29">
        <f>[9]Data12!AE17*124471142/(124471142+1003228+6533421)</f>
        <v>205.8056009051314</v>
      </c>
    </row>
    <row r="50" spans="1:16" s="7" customFormat="1" ht="15" x14ac:dyDescent="0.25">
      <c r="A50" s="3" t="s">
        <v>22</v>
      </c>
      <c r="B50" s="3" t="s">
        <v>81</v>
      </c>
      <c r="C50" s="3" t="s">
        <v>86</v>
      </c>
      <c r="D50" s="3" t="s">
        <v>82</v>
      </c>
      <c r="E50" s="10" t="s">
        <v>98</v>
      </c>
      <c r="F50" s="10"/>
      <c r="G50" s="1" t="s">
        <v>77</v>
      </c>
      <c r="H50" s="29">
        <f>[9]Data12!W17*(1003228+6533421)/(124471142+1003228+6533421)</f>
        <v>0.68151264733306527</v>
      </c>
      <c r="I50" s="29">
        <f>[9]Data12!X17*(1003228+6533421)/(124471142+1003228+6533421)</f>
        <v>1.2300569646302164</v>
      </c>
      <c r="J50" s="29">
        <f>[9]Data12!Y17*(1003228+6533421)/(124471142+1003228+6533421)</f>
        <v>2.6893401401209718</v>
      </c>
      <c r="K50" s="29">
        <f>[9]Data12!Z17*(1003228+6533421)/(124471142+1003228+6533421)</f>
        <v>4.7723583974676158</v>
      </c>
      <c r="L50" s="29">
        <f>[9]Data12!AA17*(1003228+6533421)/(124471142+1003228+6533421)</f>
        <v>7.2312733851519422</v>
      </c>
      <c r="M50" s="29">
        <f>[9]Data12!AB17*(1003228+6533421)/(124471142+1003228+6533421)</f>
        <v>8.3319017520185614</v>
      </c>
      <c r="N50" s="29">
        <f>[9]Data12!AC17*(1003228+6533421)/(124471142+1003228+6533421)</f>
        <v>9.820644634807957</v>
      </c>
      <c r="O50" s="29">
        <f>[9]Data12!AD17*(1003228+6533421)/(124471142+1003228+6533421)</f>
        <v>11.389545325828534</v>
      </c>
      <c r="P50" s="29">
        <f>[9]Data12!AE17*(1003228+6533421)/(124471142+1003228+6533421)</f>
        <v>12.461399094868575</v>
      </c>
    </row>
    <row r="51" spans="1:16" ht="15" x14ac:dyDescent="0.25">
      <c r="A51" s="3" t="s">
        <v>22</v>
      </c>
      <c r="B51" s="3" t="s">
        <v>41</v>
      </c>
      <c r="C51" s="3" t="s">
        <v>42</v>
      </c>
      <c r="D51" s="3" t="s">
        <v>82</v>
      </c>
      <c r="E51" s="3"/>
      <c r="F51" s="3"/>
      <c r="G51" s="1" t="s">
        <v>77</v>
      </c>
      <c r="H51" s="25">
        <f>[9]Data11!W17</f>
        <v>0</v>
      </c>
      <c r="I51" s="25">
        <f>[9]Data11!X17</f>
        <v>0</v>
      </c>
      <c r="J51" s="25">
        <f>[9]Data11!Y17</f>
        <v>0</v>
      </c>
      <c r="K51" s="25">
        <f>[9]Data11!Z17</f>
        <v>0</v>
      </c>
      <c r="L51" s="25">
        <f>[9]Data11!AA17</f>
        <v>0</v>
      </c>
      <c r="M51" s="25">
        <f>[9]Data11!AB17</f>
        <v>0</v>
      </c>
      <c r="N51" s="25">
        <f>[9]Data11!AC17</f>
        <v>0</v>
      </c>
      <c r="O51" s="25">
        <f>[9]Data11!AD17</f>
        <v>0</v>
      </c>
      <c r="P51" s="25">
        <f>[9]Data11!AE17</f>
        <v>0</v>
      </c>
    </row>
    <row r="52" spans="1:16" ht="15" x14ac:dyDescent="0.25">
      <c r="A52" s="3" t="s">
        <v>22</v>
      </c>
      <c r="B52" s="3" t="s">
        <v>43</v>
      </c>
      <c r="C52" s="3" t="s">
        <v>44</v>
      </c>
      <c r="D52" s="3" t="s">
        <v>82</v>
      </c>
      <c r="E52" s="3"/>
      <c r="F52" s="3"/>
      <c r="G52" s="1" t="s">
        <v>77</v>
      </c>
      <c r="H52" s="25">
        <f>[9]Data17!W17</f>
        <v>0</v>
      </c>
      <c r="I52" s="25">
        <f>[9]Data17!X17</f>
        <v>0</v>
      </c>
      <c r="J52" s="25">
        <f>[9]Data17!Y17</f>
        <v>0</v>
      </c>
      <c r="K52" s="25">
        <f>[9]Data17!Z17</f>
        <v>0</v>
      </c>
      <c r="L52" s="25">
        <f>[9]Data17!AA17</f>
        <v>0</v>
      </c>
      <c r="M52" s="25">
        <f>[9]Data17!AB17</f>
        <v>0</v>
      </c>
      <c r="N52" s="25">
        <f>[9]Data17!AC17</f>
        <v>0</v>
      </c>
      <c r="O52" s="25">
        <f>[9]Data17!AD17</f>
        <v>0</v>
      </c>
      <c r="P52" s="25">
        <f>[9]Data17!AE17</f>
        <v>0</v>
      </c>
    </row>
    <row r="53" spans="1:16" ht="15" x14ac:dyDescent="0.25">
      <c r="A53" s="3" t="s">
        <v>22</v>
      </c>
      <c r="B53" s="3" t="s">
        <v>45</v>
      </c>
      <c r="C53" s="3" t="s">
        <v>46</v>
      </c>
      <c r="D53" s="3" t="s">
        <v>82</v>
      </c>
      <c r="E53" s="3"/>
      <c r="F53" s="3"/>
      <c r="G53" s="1" t="s">
        <v>77</v>
      </c>
      <c r="H53" s="25">
        <f>[9]Data7!W17</f>
        <v>0</v>
      </c>
      <c r="I53" s="25">
        <f>[9]Data7!X17</f>
        <v>0</v>
      </c>
      <c r="J53" s="25">
        <f>[9]Data7!Y17</f>
        <v>0</v>
      </c>
      <c r="K53" s="25">
        <f>[9]Data7!Z17</f>
        <v>0</v>
      </c>
      <c r="L53" s="25">
        <f>[9]Data7!AA17</f>
        <v>0</v>
      </c>
      <c r="M53" s="25">
        <f>[9]Data7!AB17</f>
        <v>0</v>
      </c>
      <c r="N53" s="25">
        <f>[9]Data7!AC17</f>
        <v>0</v>
      </c>
      <c r="O53" s="25">
        <f>[9]Data7!AD17</f>
        <v>0</v>
      </c>
      <c r="P53" s="25">
        <f>[9]Data7!AE17</f>
        <v>0</v>
      </c>
    </row>
    <row r="54" spans="1:16" ht="15" x14ac:dyDescent="0.25">
      <c r="A54" s="3" t="s">
        <v>21</v>
      </c>
      <c r="B54" s="3" t="s">
        <v>29</v>
      </c>
      <c r="C54" s="3" t="s">
        <v>30</v>
      </c>
      <c r="D54" s="3" t="s">
        <v>195</v>
      </c>
      <c r="E54" s="3"/>
      <c r="F54" s="3"/>
      <c r="G54" s="1" t="s">
        <v>77</v>
      </c>
      <c r="H54" s="25">
        <f>[8]Data2!W16+[8]Data18!W16+[8]Data21!W16</f>
        <v>46685</v>
      </c>
      <c r="I54" s="25">
        <f>[8]Data2!X16+[8]Data18!X16+[8]Data21!X16</f>
        <v>43978</v>
      </c>
      <c r="J54" s="25">
        <f>[8]Data2!Y16+[8]Data18!Y16+[8]Data21!Y16</f>
        <v>41113</v>
      </c>
      <c r="K54" s="25">
        <f>[8]Data2!Z16+[8]Data18!Z16+[8]Data21!Z16</f>
        <v>40727</v>
      </c>
      <c r="L54" s="25">
        <f>[8]Data2!AA16+[8]Data18!AA16+[8]Data21!AA16</f>
        <v>41141</v>
      </c>
      <c r="M54" s="25">
        <f>[8]Data2!AB16+[8]Data18!AB16+[8]Data21!AB16</f>
        <v>41974</v>
      </c>
      <c r="N54" s="25">
        <f>[8]Data2!AC16+[8]Data18!AC16+[8]Data21!AC16</f>
        <v>41443.796999999999</v>
      </c>
      <c r="O54" s="25">
        <f>[8]Data2!AD16+[8]Data18!AD16+[8]Data21!AD16</f>
        <v>41201.476000000002</v>
      </c>
      <c r="P54" s="25">
        <f>[8]Data2!AE16+[8]Data18!AE16+[8]Data21!AE16</f>
        <v>37335.603000000003</v>
      </c>
    </row>
    <row r="55" spans="1:16" ht="15" x14ac:dyDescent="0.25">
      <c r="A55" s="3" t="s">
        <v>21</v>
      </c>
      <c r="B55" s="3" t="s">
        <v>31</v>
      </c>
      <c r="C55" s="3" t="s">
        <v>32</v>
      </c>
      <c r="D55" s="3" t="s">
        <v>195</v>
      </c>
      <c r="E55" s="3"/>
      <c r="F55" s="3"/>
      <c r="G55" s="1" t="s">
        <v>77</v>
      </c>
      <c r="H55" s="25">
        <f>[8]Data22!W16</f>
        <v>1397</v>
      </c>
      <c r="I55" s="25">
        <f>[8]Data22!X16</f>
        <v>1479</v>
      </c>
      <c r="J55" s="25">
        <f>[8]Data22!Y16</f>
        <v>2025</v>
      </c>
      <c r="K55" s="25">
        <f>[8]Data22!Z16</f>
        <v>1806</v>
      </c>
      <c r="L55" s="25">
        <f>[8]Data22!AA16</f>
        <v>2264</v>
      </c>
      <c r="M55" s="25">
        <f>[8]Data22!AB16</f>
        <v>3710</v>
      </c>
      <c r="N55" s="25">
        <f>[8]Data22!AC16</f>
        <v>3679.422</v>
      </c>
      <c r="O55" s="25">
        <f>[8]Data22!AD16</f>
        <v>3750.4650000000001</v>
      </c>
      <c r="P55" s="25">
        <f>[8]Data22!AE16</f>
        <v>5790.61</v>
      </c>
    </row>
    <row r="56" spans="1:16" ht="15" x14ac:dyDescent="0.25">
      <c r="A56" s="3" t="s">
        <v>21</v>
      </c>
      <c r="B56" s="3" t="s">
        <v>33</v>
      </c>
      <c r="C56" s="3" t="s">
        <v>34</v>
      </c>
      <c r="D56" s="3" t="s">
        <v>195</v>
      </c>
      <c r="E56" s="3"/>
      <c r="F56" s="3"/>
      <c r="G56" s="1" t="s">
        <v>77</v>
      </c>
      <c r="H56" s="25">
        <f>[8]Data68!W16</f>
        <v>28283</v>
      </c>
      <c r="I56" s="25">
        <f>[8]Data68!X16</f>
        <v>30324</v>
      </c>
      <c r="J56" s="25">
        <f>[8]Data68!Y16</f>
        <v>30745</v>
      </c>
      <c r="K56" s="25">
        <f>[8]Data68!Z16</f>
        <v>30325</v>
      </c>
      <c r="L56" s="25">
        <f>[8]Data68!AA16</f>
        <v>26841</v>
      </c>
      <c r="M56" s="25">
        <f>[8]Data68!AB16</f>
        <v>24104</v>
      </c>
      <c r="N56" s="25">
        <f>[8]Data68!AC16</f>
        <v>28339.599999999999</v>
      </c>
      <c r="O56" s="25">
        <f>[8]Data68!AD16</f>
        <v>29921.311000000002</v>
      </c>
      <c r="P56" s="25">
        <f>[8]Data68!AE16</f>
        <v>30246.208999999999</v>
      </c>
    </row>
    <row r="57" spans="1:16" ht="15" x14ac:dyDescent="0.25">
      <c r="A57" s="3" t="s">
        <v>21</v>
      </c>
      <c r="B57" s="3" t="s">
        <v>35</v>
      </c>
      <c r="C57" s="3" t="s">
        <v>36</v>
      </c>
      <c r="D57" s="3" t="s">
        <v>82</v>
      </c>
      <c r="E57" s="3"/>
      <c r="F57" s="3"/>
      <c r="G57" s="1" t="s">
        <v>77</v>
      </c>
      <c r="H57" s="25">
        <f>[9]Data!W18</f>
        <v>2664.0160000000001</v>
      </c>
      <c r="I57" s="25">
        <f>[9]Data!X18</f>
        <v>2860.143</v>
      </c>
      <c r="J57" s="25">
        <f>[9]Data!Y18</f>
        <v>3639.5070000000001</v>
      </c>
      <c r="K57" s="25">
        <f>[9]Data!Z18</f>
        <v>2960.7489999999998</v>
      </c>
      <c r="L57" s="25">
        <f>[9]Data!AA18</f>
        <v>3070.7689999999998</v>
      </c>
      <c r="M57" s="25">
        <f>[9]Data!AB18</f>
        <v>3202.0360000000001</v>
      </c>
      <c r="N57" s="25">
        <f>[9]Data!AC18</f>
        <v>3039.9189999999999</v>
      </c>
      <c r="O57" s="25">
        <f>[9]Data!AD18</f>
        <v>2679.4180000000001</v>
      </c>
      <c r="P57" s="25">
        <f>[9]Data!AE18</f>
        <v>3174.6860000000001</v>
      </c>
    </row>
    <row r="58" spans="1:16" ht="15" x14ac:dyDescent="0.25">
      <c r="A58" s="3" t="s">
        <v>21</v>
      </c>
      <c r="B58" s="3" t="s">
        <v>79</v>
      </c>
      <c r="C58" s="3" t="s">
        <v>83</v>
      </c>
      <c r="D58" s="3" t="s">
        <v>82</v>
      </c>
      <c r="E58" s="3"/>
      <c r="F58" s="3"/>
      <c r="G58" s="1" t="s">
        <v>77</v>
      </c>
      <c r="H58" s="25">
        <f>[9]Data9!W18</f>
        <v>397.00299999999999</v>
      </c>
      <c r="I58" s="25">
        <f>[9]Data9!X18</f>
        <v>415.81700000000001</v>
      </c>
      <c r="J58" s="25">
        <f>[9]Data9!Y18</f>
        <v>480.51900000000001</v>
      </c>
      <c r="K58" s="25">
        <f>[9]Data9!Z18</f>
        <v>476.54399999999998</v>
      </c>
      <c r="L58" s="25">
        <f>[9]Data9!AA18</f>
        <v>572.61199999999997</v>
      </c>
      <c r="M58" s="25">
        <f>[9]Data9!AB18</f>
        <v>496.95699999999999</v>
      </c>
      <c r="N58" s="25">
        <f>[9]Data9!AC18</f>
        <v>591.03800000000001</v>
      </c>
      <c r="O58" s="25">
        <f>[9]Data9!AD18</f>
        <v>609.33000000000004</v>
      </c>
      <c r="P58" s="25">
        <f>[9]Data9!AE18</f>
        <v>700.01400000000001</v>
      </c>
    </row>
    <row r="59" spans="1:16" s="7" customFormat="1" ht="15" x14ac:dyDescent="0.25">
      <c r="A59" s="3" t="s">
        <v>21</v>
      </c>
      <c r="B59" s="3" t="s">
        <v>78</v>
      </c>
      <c r="C59" s="3" t="s">
        <v>84</v>
      </c>
      <c r="D59" s="3" t="s">
        <v>82</v>
      </c>
      <c r="E59" s="3"/>
      <c r="F59" s="3"/>
      <c r="G59" s="1" t="s">
        <v>77</v>
      </c>
      <c r="H59" s="25">
        <f>[9]Data10!W18</f>
        <v>0</v>
      </c>
      <c r="I59" s="25">
        <f>[9]Data10!X18</f>
        <v>0</v>
      </c>
      <c r="J59" s="25">
        <f>[9]Data10!Y18</f>
        <v>0</v>
      </c>
      <c r="K59" s="25">
        <f>[9]Data10!Z18</f>
        <v>0</v>
      </c>
      <c r="L59" s="25">
        <f>[9]Data10!AA18</f>
        <v>0</v>
      </c>
      <c r="M59" s="25">
        <f>[9]Data10!AB18</f>
        <v>0</v>
      </c>
      <c r="N59" s="25">
        <f>[9]Data10!AC18</f>
        <v>0</v>
      </c>
      <c r="O59" s="25">
        <f>[9]Data10!AD18</f>
        <v>0</v>
      </c>
      <c r="P59" s="25">
        <f>[9]Data10!AE18</f>
        <v>0</v>
      </c>
    </row>
    <row r="60" spans="1:16" ht="15" x14ac:dyDescent="0.25">
      <c r="A60" s="3" t="s">
        <v>21</v>
      </c>
      <c r="B60" s="1" t="s">
        <v>37</v>
      </c>
      <c r="C60" s="1" t="s">
        <v>38</v>
      </c>
      <c r="D60" s="3" t="s">
        <v>195</v>
      </c>
      <c r="E60" s="3"/>
      <c r="F60" s="3"/>
      <c r="G60" s="1" t="s">
        <v>77</v>
      </c>
      <c r="H60" s="28">
        <f>[8]Data23!W16</f>
        <v>174</v>
      </c>
      <c r="I60" s="28">
        <f>[8]Data23!X16</f>
        <v>113</v>
      </c>
      <c r="J60" s="28">
        <f>[8]Data23!Y16</f>
        <v>79</v>
      </c>
      <c r="K60" s="28">
        <f>[8]Data23!Z16</f>
        <v>105</v>
      </c>
      <c r="L60" s="28">
        <f>[8]Data23!AA16</f>
        <v>94</v>
      </c>
      <c r="M60" s="28">
        <f>[8]Data23!AB16</f>
        <v>92</v>
      </c>
      <c r="N60" s="28">
        <f>[8]Data23!AC16</f>
        <v>119.377</v>
      </c>
      <c r="O60" s="28">
        <f>[8]Data23!AD16</f>
        <v>107.84099999999999</v>
      </c>
      <c r="P60" s="28">
        <f>[8]Data23!AE16</f>
        <v>118.032</v>
      </c>
    </row>
    <row r="61" spans="1:16" ht="15" x14ac:dyDescent="0.25">
      <c r="A61" s="3" t="s">
        <v>21</v>
      </c>
      <c r="B61" s="3" t="s">
        <v>39</v>
      </c>
      <c r="C61" s="3" t="s">
        <v>40</v>
      </c>
      <c r="D61" s="3" t="s">
        <v>195</v>
      </c>
      <c r="E61" s="3"/>
      <c r="F61" s="3"/>
      <c r="G61" s="1" t="s">
        <v>77</v>
      </c>
      <c r="H61" s="25">
        <f>[8]Data54!W16+[8]Data55!W16+[8]Data56!W16+[8]Data57!W16+[8]Data58!W16+[8]Data59!W16+[8]Data60!W16+[8]Data61!W16+[8]Data62!W16+[8]Data63!W16+[8]Data65!W16+[8]Data67!W16</f>
        <v>2769.97</v>
      </c>
      <c r="I61" s="25">
        <f>[8]Data54!X16+[8]Data55!X16+[8]Data56!X16+[8]Data57!X16+[8]Data58!X16+[8]Data59!X16+[8]Data60!X16+[8]Data61!X16+[8]Data62!X16+[8]Data63!X16+[8]Data65!X16+[8]Data67!X16</f>
        <v>3436.5639999999999</v>
      </c>
      <c r="J61" s="25">
        <f>[8]Data54!Y16+[8]Data55!Y16+[8]Data56!Y16+[8]Data57!Y16+[8]Data58!Y16+[8]Data59!Y16+[8]Data60!Y16+[8]Data61!Y16+[8]Data62!Y16+[8]Data63!Y16+[8]Data65!Y16+[8]Data67!Y16</f>
        <v>4125.5810000000001</v>
      </c>
      <c r="K61" s="25">
        <f>[8]Data54!Z16+[8]Data55!Z16+[8]Data56!Z16+[8]Data57!Z16+[8]Data58!Z16+[8]Data59!Z16+[8]Data60!Z16+[8]Data61!Z16+[8]Data62!Z16+[8]Data63!Z16+[8]Data65!Z16+[8]Data67!Z16</f>
        <v>4732.6419999999998</v>
      </c>
      <c r="L61" s="25">
        <f>[8]Data54!AA16+[8]Data55!AA16+[8]Data56!AA16+[8]Data57!AA16+[8]Data58!AA16+[8]Data59!AA16+[8]Data60!AA16+[8]Data61!AA16+[8]Data62!AA16+[8]Data63!AA16+[8]Data65!AA16+[8]Data67!AA16</f>
        <v>4866.6309999999994</v>
      </c>
      <c r="M61" s="25">
        <f>[8]Data54!AB16+[8]Data55!AB16+[8]Data56!AB16+[8]Data57!AB16+[8]Data58!AB16+[8]Data59!AB16+[8]Data60!AB16+[8]Data61!AB16+[8]Data62!AB16+[8]Data63!AB16+[8]Data65!AB16+[8]Data67!AB16</f>
        <v>4836.6279999999997</v>
      </c>
      <c r="N61" s="25">
        <f>[8]Data54!AC16+[8]Data55!AC16+[8]Data56!AC16+[8]Data57!AC16+[8]Data58!AC16+[8]Data59!AC16+[8]Data60!AC16+[8]Data61!AC16+[8]Data62!AC16+[8]Data63!AC16+[8]Data65!AC16+[8]Data67!AC16</f>
        <v>5058.8550000000005</v>
      </c>
      <c r="O61" s="25">
        <f>[8]Data54!AD16+[8]Data55!AD16+[8]Data56!AD16+[8]Data57!AD16+[8]Data58!AD16+[8]Data59!AD16+[8]Data60!AD16+[8]Data61!AD16+[8]Data62!AD16+[8]Data63!AD16+[8]Data65!AD16+[8]Data67!AD16</f>
        <v>4908.8879999999999</v>
      </c>
      <c r="P61" s="25">
        <f>[8]Data54!AE16+[8]Data55!AE16+[8]Data56!AE16+[8]Data57!AE16+[8]Data58!AE16+[8]Data59!AE16+[8]Data60!AE16+[8]Data61!AE16+[8]Data62!AE16+[8]Data63!AE16+[8]Data65!AE16+[8]Data67!AE16</f>
        <v>5116.3270000000002</v>
      </c>
    </row>
    <row r="62" spans="1:16" ht="15" x14ac:dyDescent="0.25">
      <c r="A62" s="3" t="s">
        <v>21</v>
      </c>
      <c r="B62" s="3" t="s">
        <v>80</v>
      </c>
      <c r="C62" s="3" t="s">
        <v>85</v>
      </c>
      <c r="D62" s="3" t="s">
        <v>82</v>
      </c>
      <c r="E62" s="3"/>
      <c r="F62" s="3"/>
      <c r="G62" s="1" t="s">
        <v>77</v>
      </c>
      <c r="H62" s="29">
        <f>[9]Data12!W18*$N62/($N62+$N63)</f>
        <v>1427.2864708824377</v>
      </c>
      <c r="I62" s="29">
        <f>[9]Data12!X18*$N62/($N62+$N63)</f>
        <v>1405.4430193579094</v>
      </c>
      <c r="J62" s="29">
        <f>[9]Data12!Y18*$N62/($N62+$N63)</f>
        <v>1329.5855277935705</v>
      </c>
      <c r="K62" s="29">
        <f>[9]Data12!Z18*$N62/($N62+$N63)</f>
        <v>1388.5963374984669</v>
      </c>
      <c r="L62" s="29">
        <f>[9]Data12!AA18*$N62/($N62+$N63)</f>
        <v>1480.8112343533937</v>
      </c>
      <c r="M62" s="29">
        <f>[9]Data12!AB18*$N62/($N62+$N63)</f>
        <v>1394.2125522313409</v>
      </c>
      <c r="N62" s="25">
        <f>[9]Data15!AC18</f>
        <v>1434.71</v>
      </c>
      <c r="O62" s="25">
        <f>[9]Data15!AD18</f>
        <v>1528.5730000000001</v>
      </c>
      <c r="P62" s="25">
        <f>[9]Data15!AE18</f>
        <v>1485.4659999999999</v>
      </c>
    </row>
    <row r="63" spans="1:16" s="7" customFormat="1" ht="15" x14ac:dyDescent="0.25">
      <c r="A63" s="3" t="s">
        <v>21</v>
      </c>
      <c r="B63" s="3" t="s">
        <v>81</v>
      </c>
      <c r="C63" s="3" t="s">
        <v>86</v>
      </c>
      <c r="D63" s="3" t="s">
        <v>82</v>
      </c>
      <c r="E63" s="3"/>
      <c r="F63" s="3"/>
      <c r="G63" s="1" t="s">
        <v>77</v>
      </c>
      <c r="H63" s="29">
        <f>[9]Data12!W18*$N63/($N62+$N63)</f>
        <v>754.7315291175621</v>
      </c>
      <c r="I63" s="29">
        <f>[9]Data12!X18*$N63/($N62+$N63)</f>
        <v>743.18098064209039</v>
      </c>
      <c r="J63" s="29">
        <f>[9]Data12!Y18*$N63/($N62+$N63)</f>
        <v>703.06847220642965</v>
      </c>
      <c r="K63" s="29">
        <f>[9]Data12!Z18*$N63/($N62+$N63)</f>
        <v>734.27266250153298</v>
      </c>
      <c r="L63" s="29">
        <f>[9]Data12!AA18*$N63/($N62+$N63)</f>
        <v>783.03476564660627</v>
      </c>
      <c r="M63" s="29">
        <f>[9]Data12!AB18*$N63/($N62+$N63)</f>
        <v>737.24244776865885</v>
      </c>
      <c r="N63" s="25">
        <f>[9]Data13!AC18+[9]Data14!AC18+[9]Data16!AC18</f>
        <v>758.65700000000004</v>
      </c>
      <c r="O63" s="25">
        <f>[9]Data13!AD18+[9]Data14!AD18+[9]Data16!AD18</f>
        <v>830.30799999999999</v>
      </c>
      <c r="P63" s="25">
        <f>[9]Data13!AE18+[9]Data14!AE18+[9]Data16!AE18</f>
        <v>826.10799999999995</v>
      </c>
    </row>
    <row r="64" spans="1:16" ht="15" x14ac:dyDescent="0.25">
      <c r="A64" s="3" t="s">
        <v>21</v>
      </c>
      <c r="B64" s="3" t="s">
        <v>41</v>
      </c>
      <c r="C64" s="3" t="s">
        <v>42</v>
      </c>
      <c r="D64" s="3" t="s">
        <v>82</v>
      </c>
      <c r="E64" s="3"/>
      <c r="F64" s="3"/>
      <c r="G64" s="1" t="s">
        <v>77</v>
      </c>
      <c r="H64" s="25">
        <f>[9]Data11!W18</f>
        <v>0</v>
      </c>
      <c r="I64" s="25">
        <f>[9]Data11!X18</f>
        <v>0</v>
      </c>
      <c r="J64" s="25">
        <f>[9]Data11!Y18</f>
        <v>0</v>
      </c>
      <c r="K64" s="25">
        <f>[9]Data11!Z18</f>
        <v>0</v>
      </c>
      <c r="L64" s="25">
        <f>[9]Data11!AA18</f>
        <v>0</v>
      </c>
      <c r="M64" s="25">
        <f>[9]Data11!AB18</f>
        <v>0</v>
      </c>
      <c r="N64" s="25">
        <f>[9]Data11!AC18</f>
        <v>0</v>
      </c>
      <c r="O64" s="25">
        <f>[9]Data11!AD18</f>
        <v>0</v>
      </c>
      <c r="P64" s="25">
        <f>[9]Data11!AE18</f>
        <v>0</v>
      </c>
    </row>
    <row r="65" spans="1:16" ht="15" x14ac:dyDescent="0.25">
      <c r="A65" s="3" t="s">
        <v>21</v>
      </c>
      <c r="B65" s="3" t="s">
        <v>43</v>
      </c>
      <c r="C65" s="3" t="s">
        <v>44</v>
      </c>
      <c r="D65" s="3" t="s">
        <v>82</v>
      </c>
      <c r="E65" s="3"/>
      <c r="F65" s="3"/>
      <c r="G65" s="1" t="s">
        <v>77</v>
      </c>
      <c r="H65" s="25">
        <f>[9]Data17!W18</f>
        <v>0</v>
      </c>
      <c r="I65" s="25">
        <f>[9]Data17!X18</f>
        <v>0</v>
      </c>
      <c r="J65" s="25">
        <f>[9]Data17!Y18</f>
        <v>0</v>
      </c>
      <c r="K65" s="25">
        <f>[9]Data17!Z18</f>
        <v>0</v>
      </c>
      <c r="L65" s="25">
        <f>[9]Data17!AA18</f>
        <v>0</v>
      </c>
      <c r="M65" s="25">
        <f>[9]Data17!AB18</f>
        <v>0</v>
      </c>
      <c r="N65" s="25">
        <f>[9]Data17!AC18</f>
        <v>0</v>
      </c>
      <c r="O65" s="25">
        <f>[9]Data17!AD18</f>
        <v>0</v>
      </c>
      <c r="P65" s="25">
        <f>[9]Data17!AE18</f>
        <v>0</v>
      </c>
    </row>
    <row r="66" spans="1:16" ht="15" x14ac:dyDescent="0.25">
      <c r="A66" s="3" t="s">
        <v>21</v>
      </c>
      <c r="B66" s="3" t="s">
        <v>45</v>
      </c>
      <c r="C66" s="3" t="s">
        <v>46</v>
      </c>
      <c r="D66" s="3" t="s">
        <v>82</v>
      </c>
      <c r="E66" s="3"/>
      <c r="F66" s="3"/>
      <c r="G66" s="1" t="s">
        <v>77</v>
      </c>
      <c r="H66" s="25">
        <f>[9]Data7!W18</f>
        <v>0</v>
      </c>
      <c r="I66" s="25">
        <f>[9]Data7!X18</f>
        <v>0</v>
      </c>
      <c r="J66" s="25">
        <f>[9]Data7!Y18</f>
        <v>0</v>
      </c>
      <c r="K66" s="25">
        <f>[9]Data7!Z18</f>
        <v>0</v>
      </c>
      <c r="L66" s="25">
        <f>[9]Data7!AA18</f>
        <v>0</v>
      </c>
      <c r="M66" s="25">
        <f>[9]Data7!AB18</f>
        <v>0</v>
      </c>
      <c r="N66" s="25">
        <f>[9]Data7!AC18</f>
        <v>0</v>
      </c>
      <c r="O66" s="25">
        <f>[9]Data7!AD18</f>
        <v>0</v>
      </c>
      <c r="P66" s="25">
        <f>[9]Data7!AE18</f>
        <v>0</v>
      </c>
    </row>
    <row r="67" spans="1:16" ht="15" x14ac:dyDescent="0.25">
      <c r="A67" s="3" t="s">
        <v>20</v>
      </c>
      <c r="B67" s="3" t="s">
        <v>29</v>
      </c>
      <c r="C67" s="3" t="s">
        <v>30</v>
      </c>
      <c r="D67" s="3" t="s">
        <v>195</v>
      </c>
      <c r="E67" s="3"/>
      <c r="F67" s="3"/>
      <c r="G67" s="1" t="s">
        <v>77</v>
      </c>
      <c r="H67" s="25">
        <f>[8]Data2!W17+[8]Data18!W17+[8]Data21!W17</f>
        <v>262470</v>
      </c>
      <c r="I67" s="25">
        <f>[8]Data2!X17+[8]Data18!X17+[8]Data21!X17</f>
        <v>276228</v>
      </c>
      <c r="J67" s="25">
        <f>[8]Data2!Y17+[8]Data18!Y17+[8]Data21!Y17</f>
        <v>288202</v>
      </c>
      <c r="K67" s="25">
        <f>[8]Data2!Z17+[8]Data18!Z17+[8]Data21!Z17</f>
        <v>274410</v>
      </c>
      <c r="L67" s="25">
        <f>[8]Data2!AA17+[8]Data18!AA17+[8]Data21!AA17</f>
        <v>272200</v>
      </c>
      <c r="M67" s="25">
        <f>[8]Data2!AB17+[8]Data18!AB17+[8]Data21!AB17</f>
        <v>261745</v>
      </c>
      <c r="N67" s="25">
        <f>[8]Data2!AC17+[8]Data18!AC17+[8]Data21!AC17</f>
        <v>241254</v>
      </c>
      <c r="O67" s="25">
        <f>[8]Data2!AD17+[8]Data18!AD17+[8]Data21!AD17</f>
        <v>228156</v>
      </c>
      <c r="P67" s="25">
        <f>[8]Data2!AE17+[8]Data18!AE17+[8]Data21!AE17</f>
        <v>171450</v>
      </c>
    </row>
    <row r="68" spans="1:16" ht="15" x14ac:dyDescent="0.25">
      <c r="A68" s="3" t="s">
        <v>20</v>
      </c>
      <c r="B68" s="3" t="s">
        <v>31</v>
      </c>
      <c r="C68" s="3" t="s">
        <v>32</v>
      </c>
      <c r="D68" s="3" t="s">
        <v>195</v>
      </c>
      <c r="E68" s="3"/>
      <c r="F68" s="3"/>
      <c r="G68" s="1" t="s">
        <v>77</v>
      </c>
      <c r="H68" s="25">
        <f>[8]Data22!W17</f>
        <v>87229</v>
      </c>
      <c r="I68" s="25">
        <f>[8]Data22!X17</f>
        <v>77603</v>
      </c>
      <c r="J68" s="25">
        <f>[8]Data22!Y17</f>
        <v>68737</v>
      </c>
      <c r="K68" s="25">
        <f>[8]Data22!Z17</f>
        <v>62271</v>
      </c>
      <c r="L68" s="25">
        <f>[8]Data22!AA17</f>
        <v>63017</v>
      </c>
      <c r="M68" s="25">
        <f>[8]Data22!AB17</f>
        <v>82294</v>
      </c>
      <c r="N68" s="25">
        <f>[8]Data22!AC17</f>
        <v>87685</v>
      </c>
      <c r="O68" s="25">
        <f>[8]Data22!AD17</f>
        <v>83425</v>
      </c>
      <c r="P68" s="25">
        <f>[8]Data22!AE17</f>
        <v>90798</v>
      </c>
    </row>
    <row r="69" spans="1:16" ht="15" x14ac:dyDescent="0.25">
      <c r="A69" s="3" t="s">
        <v>20</v>
      </c>
      <c r="B69" s="3" t="s">
        <v>33</v>
      </c>
      <c r="C69" s="3" t="s">
        <v>34</v>
      </c>
      <c r="D69" s="3" t="s">
        <v>195</v>
      </c>
      <c r="E69" s="3"/>
      <c r="F69" s="3"/>
      <c r="G69" s="1" t="s">
        <v>77</v>
      </c>
      <c r="H69" s="25">
        <f>[8]Data68!W17</f>
        <v>107971</v>
      </c>
      <c r="I69" s="25">
        <f>[8]Data68!X17</f>
        <v>99460</v>
      </c>
      <c r="J69" s="25">
        <f>[8]Data68!Y17</f>
        <v>97290</v>
      </c>
      <c r="K69" s="25">
        <f>[8]Data68!Z17</f>
        <v>97129</v>
      </c>
      <c r="L69" s="25">
        <f>[8]Data68!AA17</f>
        <v>91786</v>
      </c>
      <c r="M69" s="25">
        <f>[8]Data68!AB17</f>
        <v>84634</v>
      </c>
      <c r="N69" s="25">
        <f>[8]Data68!AC17</f>
        <v>76324</v>
      </c>
      <c r="O69" s="25">
        <f>[8]Data68!AD17</f>
        <v>76005</v>
      </c>
      <c r="P69" s="25">
        <f>[8]Data68!AE17</f>
        <v>75071</v>
      </c>
    </row>
    <row r="70" spans="1:16" ht="15" x14ac:dyDescent="0.25">
      <c r="A70" s="3" t="s">
        <v>20</v>
      </c>
      <c r="B70" s="3" t="s">
        <v>35</v>
      </c>
      <c r="C70" s="3" t="s">
        <v>36</v>
      </c>
      <c r="D70" s="3" t="s">
        <v>82</v>
      </c>
      <c r="E70" s="3"/>
      <c r="F70" s="3"/>
      <c r="G70" s="1" t="s">
        <v>77</v>
      </c>
      <c r="H70" s="25">
        <f>[9]Data!W19</f>
        <v>23512</v>
      </c>
      <c r="I70" s="25">
        <f>[9]Data!X19</f>
        <v>27849</v>
      </c>
      <c r="J70" s="25">
        <f>[9]Data!Y19</f>
        <v>28782</v>
      </c>
      <c r="K70" s="25">
        <f>[9]Data!Z19</f>
        <v>25444</v>
      </c>
      <c r="L70" s="25">
        <f>[9]Data!AA19</f>
        <v>24897</v>
      </c>
      <c r="M70" s="25">
        <f>[9]Data!AB19</f>
        <v>26134</v>
      </c>
      <c r="N70" s="25">
        <f>[9]Data!AC19</f>
        <v>26155</v>
      </c>
      <c r="O70" s="25">
        <f>[9]Data!AD19</f>
        <v>23863</v>
      </c>
      <c r="P70" s="25">
        <f>[9]Data!AE19</f>
        <v>25671</v>
      </c>
    </row>
    <row r="71" spans="1:16" ht="15" x14ac:dyDescent="0.25">
      <c r="A71" s="3" t="s">
        <v>20</v>
      </c>
      <c r="B71" s="3" t="s">
        <v>79</v>
      </c>
      <c r="C71" s="3" t="s">
        <v>83</v>
      </c>
      <c r="D71" s="3" t="s">
        <v>82</v>
      </c>
      <c r="E71" s="3"/>
      <c r="F71" s="3"/>
      <c r="G71" s="1" t="s">
        <v>77</v>
      </c>
      <c r="H71" s="25">
        <f>[9]Data9!W19</f>
        <v>49281</v>
      </c>
      <c r="I71" s="25">
        <f>[9]Data9!X19</f>
        <v>50948</v>
      </c>
      <c r="J71" s="25">
        <f>[9]Data9!Y19</f>
        <v>51819</v>
      </c>
      <c r="K71" s="25">
        <f>[9]Data9!Z19</f>
        <v>57026</v>
      </c>
      <c r="L71" s="25">
        <f>[9]Data9!AA19</f>
        <v>72340</v>
      </c>
      <c r="M71" s="25">
        <f>[9]Data9!AB19</f>
        <v>67650</v>
      </c>
      <c r="N71" s="25">
        <f>[9]Data9!AC19</f>
        <v>88018</v>
      </c>
      <c r="O71" s="25">
        <f>[9]Data9!AD19</f>
        <v>90484</v>
      </c>
      <c r="P71" s="25">
        <f>[9]Data9!AE19</f>
        <v>101150</v>
      </c>
    </row>
    <row r="72" spans="1:16" s="7" customFormat="1" ht="15" x14ac:dyDescent="0.25">
      <c r="A72" s="3" t="s">
        <v>20</v>
      </c>
      <c r="B72" s="3" t="s">
        <v>78</v>
      </c>
      <c r="C72" s="3" t="s">
        <v>84</v>
      </c>
      <c r="D72" s="3" t="s">
        <v>82</v>
      </c>
      <c r="E72" s="3"/>
      <c r="F72" s="3"/>
      <c r="G72" s="1" t="s">
        <v>77</v>
      </c>
      <c r="H72" s="25">
        <f>[9]Data10!W19</f>
        <v>577</v>
      </c>
      <c r="I72" s="25">
        <f>[9]Data10!X19</f>
        <v>732</v>
      </c>
      <c r="J72" s="25">
        <f>[9]Data10!Y19</f>
        <v>918</v>
      </c>
      <c r="K72" s="25">
        <f>[9]Data10!Z19</f>
        <v>1471</v>
      </c>
      <c r="L72" s="25">
        <f>[9]Data10!AA19</f>
        <v>8284</v>
      </c>
      <c r="M72" s="25">
        <f>[9]Data10!AB19</f>
        <v>12274</v>
      </c>
      <c r="N72" s="25">
        <f>[9]Data10!AC19</f>
        <v>17675</v>
      </c>
      <c r="O72" s="25">
        <f>[9]Data10!AD19</f>
        <v>19467</v>
      </c>
      <c r="P72" s="25">
        <f>[9]Data10!AE19</f>
        <v>24744</v>
      </c>
    </row>
    <row r="73" spans="1:16" ht="15" x14ac:dyDescent="0.25">
      <c r="A73" s="3" t="s">
        <v>20</v>
      </c>
      <c r="B73" s="1" t="s">
        <v>37</v>
      </c>
      <c r="C73" s="1" t="s">
        <v>38</v>
      </c>
      <c r="D73" s="3" t="s">
        <v>195</v>
      </c>
      <c r="E73" s="3"/>
      <c r="F73" s="3"/>
      <c r="G73" s="1" t="s">
        <v>77</v>
      </c>
      <c r="H73" s="28">
        <f>[8]Data23!W17</f>
        <v>7163</v>
      </c>
      <c r="I73" s="28">
        <f>[8]Data23!X17</f>
        <v>7627</v>
      </c>
      <c r="J73" s="28">
        <f>[8]Data23!Y17</f>
        <v>7198</v>
      </c>
      <c r="K73" s="28">
        <f>[8]Data23!Z17</f>
        <v>5657</v>
      </c>
      <c r="L73" s="28">
        <f>[8]Data23!AA17</f>
        <v>6209</v>
      </c>
      <c r="M73" s="28">
        <f>[8]Data23!AB17</f>
        <v>5846</v>
      </c>
      <c r="N73" s="28">
        <f>[8]Data23!AC17</f>
        <v>5571</v>
      </c>
      <c r="O73" s="28">
        <f>[8]Data23!AD17</f>
        <v>5186</v>
      </c>
      <c r="P73" s="28">
        <f>[8]Data23!AE17</f>
        <v>4776</v>
      </c>
    </row>
    <row r="74" spans="1:16" ht="15" x14ac:dyDescent="0.25">
      <c r="A74" s="3" t="s">
        <v>20</v>
      </c>
      <c r="B74" s="3" t="s">
        <v>39</v>
      </c>
      <c r="C74" s="3" t="s">
        <v>40</v>
      </c>
      <c r="D74" s="3" t="s">
        <v>195</v>
      </c>
      <c r="E74" s="3"/>
      <c r="F74" s="3"/>
      <c r="G74" s="1" t="s">
        <v>77</v>
      </c>
      <c r="H74" s="25">
        <f>[8]Data54!W17+[8]Data55!W17+[8]Data56!W17+[8]Data57!W17+[8]Data58!W17+[8]Data59!W17+[8]Data60!W17+[8]Data61!W17+[8]Data62!W17+[8]Data63!W17+[8]Data65!W17+[8]Data67!W17</f>
        <v>43291</v>
      </c>
      <c r="I74" s="25">
        <f>[8]Data54!X17+[8]Data55!X17+[8]Data56!X17+[8]Data57!X17+[8]Data58!X17+[8]Data59!X17+[8]Data60!X17+[8]Data61!X17+[8]Data62!X17+[8]Data63!X17+[8]Data65!X17+[8]Data67!X17</f>
        <v>49757</v>
      </c>
      <c r="J74" s="25">
        <f>[8]Data54!Y17+[8]Data55!Y17+[8]Data56!Y17+[8]Data57!Y17+[8]Data58!Y17+[8]Data59!Y17+[8]Data60!Y17+[8]Data61!Y17+[8]Data62!Y17+[8]Data63!Y17+[8]Data65!Y17+[8]Data67!Y17</f>
        <v>52092</v>
      </c>
      <c r="K74" s="25">
        <f>[8]Data54!Z17+[8]Data55!Z17+[8]Data56!Z17+[8]Data57!Z17+[8]Data58!Z17+[8]Data59!Z17+[8]Data60!Z17+[8]Data61!Z17+[8]Data62!Z17+[8]Data63!Z17+[8]Data65!Z17+[8]Data67!Z17</f>
        <v>55721</v>
      </c>
      <c r="L74" s="25">
        <f>[8]Data54!AA17+[8]Data55!AA17+[8]Data56!AA17+[8]Data57!AA17+[8]Data58!AA17+[8]Data59!AA17+[8]Data60!AA17+[8]Data61!AA17+[8]Data62!AA17+[8]Data63!AA17+[8]Data65!AA17+[8]Data67!AA17</f>
        <v>57382</v>
      </c>
      <c r="M74" s="25">
        <f>[8]Data54!AB17+[8]Data55!AB17+[8]Data56!AB17+[8]Data57!AB17+[8]Data58!AB17+[8]Data59!AB17+[8]Data60!AB17+[8]Data61!AB17+[8]Data62!AB17+[8]Data63!AB17+[8]Data65!AB17+[8]Data67!AB17</f>
        <v>58260</v>
      </c>
      <c r="N74" s="25">
        <f>[8]Data54!AC17+[8]Data55!AC17+[8]Data56!AC17+[8]Data57!AC17+[8]Data58!AC17+[8]Data59!AC17+[8]Data60!AC17+[8]Data61!AC17+[8]Data62!AC17+[8]Data63!AC17+[8]Data65!AC17+[8]Data67!AC17</f>
        <v>58207</v>
      </c>
      <c r="O74" s="25">
        <f>[8]Data54!AD17+[8]Data55!AD17+[8]Data56!AD17+[8]Data57!AD17+[8]Data58!AD17+[8]Data59!AD17+[8]Data60!AD17+[8]Data61!AD17+[8]Data62!AD17+[8]Data63!AD17+[8]Data65!AD17+[8]Data67!AD17</f>
        <v>57967</v>
      </c>
      <c r="P74" s="25">
        <f>[8]Data54!AE17+[8]Data55!AE17+[8]Data56!AE17+[8]Data57!AE17+[8]Data58!AE17+[8]Data59!AE17+[8]Data60!AE17+[8]Data61!AE17+[8]Data62!AE17+[8]Data63!AE17+[8]Data65!AE17+[8]Data67!AE17</f>
        <v>56972</v>
      </c>
    </row>
    <row r="75" spans="1:16" ht="15" x14ac:dyDescent="0.25">
      <c r="A75" s="3" t="s">
        <v>20</v>
      </c>
      <c r="B75" s="3" t="s">
        <v>80</v>
      </c>
      <c r="C75" s="3" t="s">
        <v>85</v>
      </c>
      <c r="D75" s="3" t="s">
        <v>82</v>
      </c>
      <c r="E75" s="3"/>
      <c r="F75" s="3"/>
      <c r="G75" s="1" t="s">
        <v>77</v>
      </c>
      <c r="H75" s="29">
        <f>[9]Data12!W19*(capacity!$H75*CUF_sources!$C23)/(capacity!$H75*CUF_sources!$C23+capacity!$H76*CUF_sources!$C24)</f>
        <v>5371.848415446073</v>
      </c>
      <c r="I75" s="29">
        <f>[9]Data12!X19*(capacity!$H75*CUF_sources!$C23)/(capacity!$H75*CUF_sources!$C23+capacity!$H76*CUF_sources!$C24)</f>
        <v>7230.438348868176</v>
      </c>
      <c r="J75" s="29">
        <f>[9]Data12!Y19*(capacity!$H75*CUF_sources!$C23)/(capacity!$H75*CUF_sources!$C23+capacity!$H76*CUF_sources!$C24)</f>
        <v>8499.4652463382154</v>
      </c>
      <c r="K75" s="29">
        <f>[9]Data12!Z19*(capacity!$H75*CUF_sources!$C23)/(capacity!$H75*CUF_sources!$C23+capacity!$H76*CUF_sources!$C24)</f>
        <v>9882.5127030625845</v>
      </c>
      <c r="L75" s="29">
        <f>[9]Data12!AA19*(capacity!$H75*CUF_sources!$C23)/(capacity!$H75*CUF_sources!$C23+capacity!$H76*CUF_sources!$C24)</f>
        <v>10614.327350199736</v>
      </c>
      <c r="M75" s="29">
        <f>[9]Data12!AB19*(capacity!$H75*CUF_sources!$C23)/(capacity!$H75*CUF_sources!$C23+capacity!$H76*CUF_sources!$C24)</f>
        <v>10442.200159786953</v>
      </c>
      <c r="N75" s="29">
        <f>[9]Data12!AC19*(capacity!$H75*CUF_sources!$C23)/(capacity!$H75*CUF_sources!$C23+capacity!$H76*CUF_sources!$C24)</f>
        <v>10799.336671105193</v>
      </c>
      <c r="O75" s="29">
        <f>[9]Data12!AD19*(capacity!$H75*CUF_sources!$C23)/(capacity!$H75*CUF_sources!$C23+capacity!$H76*CUF_sources!$C24)</f>
        <v>12548.839627163781</v>
      </c>
      <c r="P75" s="29">
        <f>[9]Data12!AE19*(capacity!$H75*CUF_sources!$C23)/(capacity!$H75*CUF_sources!$C23+capacity!$H76*CUF_sources!$C24)</f>
        <v>12715.485059920107</v>
      </c>
    </row>
    <row r="76" spans="1:16" s="7" customFormat="1" ht="15" x14ac:dyDescent="0.25">
      <c r="A76" s="3" t="s">
        <v>20</v>
      </c>
      <c r="B76" s="3" t="s">
        <v>81</v>
      </c>
      <c r="C76" s="3" t="s">
        <v>86</v>
      </c>
      <c r="D76" s="3" t="s">
        <v>82</v>
      </c>
      <c r="E76" s="3"/>
      <c r="F76" s="3"/>
      <c r="G76" s="1" t="s">
        <v>77</v>
      </c>
      <c r="H76" s="29">
        <f>[9]Data12!W19*(capacity!$H76*CUF_sources!$C24)/(capacity!$H75*CUF_sources!$C23+capacity!$H76*CUF_sources!$C24)</f>
        <v>14227.151584553929</v>
      </c>
      <c r="I76" s="29">
        <f>[9]Data12!X19*(capacity!$H76*CUF_sources!$C24)/(capacity!$H75*CUF_sources!$C23+capacity!$H76*CUF_sources!$C24)</f>
        <v>19149.561651131826</v>
      </c>
      <c r="J76" s="29">
        <f>[9]Data12!Y19*(capacity!$H76*CUF_sources!$C24)/(capacity!$H75*CUF_sources!$C23+capacity!$H76*CUF_sources!$C24)</f>
        <v>22510.534753661785</v>
      </c>
      <c r="K76" s="29">
        <f>[9]Data12!Z19*(capacity!$H76*CUF_sources!$C24)/(capacity!$H75*CUF_sources!$C23+capacity!$H76*CUF_sources!$C24)</f>
        <v>26173.487296937416</v>
      </c>
      <c r="L76" s="29">
        <f>[9]Data12!AA19*(capacity!$H76*CUF_sources!$C24)/(capacity!$H75*CUF_sources!$C23+capacity!$H76*CUF_sources!$C24)</f>
        <v>28111.672649800268</v>
      </c>
      <c r="M76" s="29">
        <f>[9]Data12!AB19*(capacity!$H76*CUF_sources!$C24)/(capacity!$H75*CUF_sources!$C23+capacity!$H76*CUF_sources!$C24)</f>
        <v>27655.799840213051</v>
      </c>
      <c r="N76" s="29">
        <f>[9]Data12!AC19*(capacity!$H76*CUF_sources!$C24)/(capacity!$H75*CUF_sources!$C23+capacity!$H76*CUF_sources!$C24)</f>
        <v>28601.663328894807</v>
      </c>
      <c r="O76" s="29">
        <f>[9]Data12!AD19*(capacity!$H76*CUF_sources!$C24)/(capacity!$H75*CUF_sources!$C23+capacity!$H76*CUF_sources!$C24)</f>
        <v>33235.160372836217</v>
      </c>
      <c r="P76" s="29">
        <f>[9]Data12!AE19*(capacity!$H76*CUF_sources!$C24)/(capacity!$H75*CUF_sources!$C23+capacity!$H76*CUF_sources!$C24)</f>
        <v>33676.514940079898</v>
      </c>
    </row>
    <row r="77" spans="1:16" ht="15" x14ac:dyDescent="0.25">
      <c r="A77" s="3" t="s">
        <v>20</v>
      </c>
      <c r="B77" s="3" t="s">
        <v>41</v>
      </c>
      <c r="C77" s="3" t="s">
        <v>42</v>
      </c>
      <c r="D77" s="3" t="s">
        <v>82</v>
      </c>
      <c r="E77" s="3"/>
      <c r="F77" s="3"/>
      <c r="G77" s="1" t="s">
        <v>77</v>
      </c>
      <c r="H77" s="25">
        <f>[9]Data11!W19</f>
        <v>0</v>
      </c>
      <c r="I77" s="25">
        <f>[9]Data11!X19</f>
        <v>0</v>
      </c>
      <c r="J77" s="25">
        <f>[9]Data11!Y19</f>
        <v>0</v>
      </c>
      <c r="K77" s="25">
        <f>[9]Data11!Z19</f>
        <v>0</v>
      </c>
      <c r="L77" s="25">
        <f>[9]Data11!AA19</f>
        <v>0</v>
      </c>
      <c r="M77" s="25">
        <f>[9]Data11!AB19</f>
        <v>0</v>
      </c>
      <c r="N77" s="25">
        <f>[9]Data11!AC19</f>
        <v>0</v>
      </c>
      <c r="O77" s="25">
        <f>[9]Data11!AD19</f>
        <v>0</v>
      </c>
      <c r="P77" s="25">
        <f>[9]Data11!AE19</f>
        <v>0</v>
      </c>
    </row>
    <row r="78" spans="1:16" ht="15" x14ac:dyDescent="0.25">
      <c r="A78" s="3" t="s">
        <v>20</v>
      </c>
      <c r="B78" s="3" t="s">
        <v>43</v>
      </c>
      <c r="C78" s="3" t="s">
        <v>44</v>
      </c>
      <c r="D78" s="3" t="s">
        <v>82</v>
      </c>
      <c r="E78" s="3"/>
      <c r="F78" s="3"/>
      <c r="G78" s="1" t="s">
        <v>77</v>
      </c>
      <c r="H78" s="25">
        <f>[9]Data17!W19</f>
        <v>0</v>
      </c>
      <c r="I78" s="25">
        <f>[9]Data17!X19</f>
        <v>0</v>
      </c>
      <c r="J78" s="25">
        <f>[9]Data17!Y19</f>
        <v>0</v>
      </c>
      <c r="K78" s="25">
        <f>[9]Data17!Z19</f>
        <v>0</v>
      </c>
      <c r="L78" s="25">
        <f>[9]Data17!AA19</f>
        <v>0</v>
      </c>
      <c r="M78" s="25">
        <f>[9]Data17!AB19</f>
        <v>0</v>
      </c>
      <c r="N78" s="25">
        <f>[9]Data17!AC19</f>
        <v>0</v>
      </c>
      <c r="O78" s="25">
        <f>[9]Data17!AD19</f>
        <v>0</v>
      </c>
      <c r="P78" s="25">
        <f>[9]Data17!AE19</f>
        <v>0</v>
      </c>
    </row>
    <row r="79" spans="1:16" ht="15" x14ac:dyDescent="0.25">
      <c r="A79" s="3" t="s">
        <v>20</v>
      </c>
      <c r="B79" s="3" t="s">
        <v>45</v>
      </c>
      <c r="C79" s="3" t="s">
        <v>46</v>
      </c>
      <c r="D79" s="3" t="s">
        <v>82</v>
      </c>
      <c r="E79" s="3"/>
      <c r="F79" s="3"/>
      <c r="G79" s="1" t="s">
        <v>77</v>
      </c>
      <c r="H79" s="25">
        <f>[9]Data7!W19</f>
        <v>19</v>
      </c>
      <c r="I79" s="25">
        <f>[9]Data7!X19</f>
        <v>25</v>
      </c>
      <c r="J79" s="25">
        <f>[9]Data7!Y19</f>
        <v>80</v>
      </c>
      <c r="K79" s="25">
        <f>[9]Data7!Z19</f>
        <v>98</v>
      </c>
      <c r="L79" s="25">
        <f>[9]Data7!AA19</f>
        <v>133</v>
      </c>
      <c r="M79" s="25">
        <f>[9]Data7!AB19</f>
        <v>175</v>
      </c>
      <c r="N79" s="25">
        <f>[9]Data7!AC19</f>
        <v>163</v>
      </c>
      <c r="O79" s="25">
        <f>[9]Data7!AD19</f>
        <v>178</v>
      </c>
      <c r="P79" s="25">
        <f>[9]Data7!AE19</f>
        <v>197</v>
      </c>
    </row>
    <row r="80" spans="1:16" ht="15" x14ac:dyDescent="0.25">
      <c r="A80" s="3" t="s">
        <v>19</v>
      </c>
      <c r="B80" s="3" t="s">
        <v>29</v>
      </c>
      <c r="C80" s="3" t="s">
        <v>30</v>
      </c>
      <c r="D80" s="3" t="s">
        <v>195</v>
      </c>
      <c r="E80" s="3"/>
      <c r="F80" s="3"/>
      <c r="G80" s="1" t="s">
        <v>77</v>
      </c>
      <c r="H80" s="25">
        <f>[8]Data2!W18+[8]Data18!W18+[8]Data21!W18</f>
        <v>13976</v>
      </c>
      <c r="I80" s="25">
        <f>[8]Data2!X18+[8]Data18!X18+[8]Data21!X18</f>
        <v>10539</v>
      </c>
      <c r="J80" s="25">
        <f>[8]Data2!Y18+[8]Data18!Y18+[8]Data21!Y18</f>
        <v>14292</v>
      </c>
      <c r="K80" s="25">
        <f>[8]Data2!Z18+[8]Data18!Z18+[8]Data21!Z18</f>
        <v>11064</v>
      </c>
      <c r="L80" s="25">
        <f>[8]Data2!AA18+[8]Data18!AA18+[8]Data21!AA18</f>
        <v>7109.8779999999997</v>
      </c>
      <c r="M80" s="25">
        <f>[8]Data2!AB18+[8]Data18!AB18+[8]Data21!AB18</f>
        <v>8865.2350000000006</v>
      </c>
      <c r="N80" s="25">
        <f>[8]Data2!AC18+[8]Data18!AC18+[8]Data21!AC18</f>
        <v>6205.6629999999996</v>
      </c>
      <c r="O80" s="25">
        <f>[8]Data2!AD18+[8]Data18!AD18+[8]Data21!AD18</f>
        <v>6567.3450000000003</v>
      </c>
      <c r="P80" s="25">
        <f>[8]Data2!AE18+[8]Data18!AE18+[8]Data21!AE18</f>
        <v>3310.174</v>
      </c>
    </row>
    <row r="81" spans="1:16" ht="15" x14ac:dyDescent="0.25">
      <c r="A81" s="3" t="s">
        <v>19</v>
      </c>
      <c r="B81" s="3" t="s">
        <v>31</v>
      </c>
      <c r="C81" s="3" t="s">
        <v>32</v>
      </c>
      <c r="D81" s="3" t="s">
        <v>195</v>
      </c>
      <c r="E81" s="3"/>
      <c r="F81" s="3"/>
      <c r="G81" s="1" t="s">
        <v>77</v>
      </c>
      <c r="H81" s="25">
        <f>[8]Data22!W18</f>
        <v>5841</v>
      </c>
      <c r="I81" s="25">
        <f>[8]Data22!X18</f>
        <v>4192</v>
      </c>
      <c r="J81" s="25">
        <f>[8]Data22!Y18</f>
        <v>3417</v>
      </c>
      <c r="K81" s="25">
        <f>[8]Data22!Z18</f>
        <v>2095.7550000000001</v>
      </c>
      <c r="L81" s="25">
        <f>[8]Data22!AA18</f>
        <v>1824.288</v>
      </c>
      <c r="M81" s="25">
        <f>[8]Data22!AB18</f>
        <v>2254.877</v>
      </c>
      <c r="N81" s="25">
        <f>[8]Data22!AC18</f>
        <v>2017.258</v>
      </c>
      <c r="O81" s="25">
        <f>[8]Data22!AD18</f>
        <v>2071.9180000000001</v>
      </c>
      <c r="P81" s="25">
        <f>[8]Data22!AE18</f>
        <v>2102.2489999999998</v>
      </c>
    </row>
    <row r="82" spans="1:16" ht="15" x14ac:dyDescent="0.25">
      <c r="A82" s="3" t="s">
        <v>19</v>
      </c>
      <c r="B82" s="3" t="s">
        <v>33</v>
      </c>
      <c r="C82" s="3" t="s">
        <v>34</v>
      </c>
      <c r="D82" s="3" t="s">
        <v>195</v>
      </c>
      <c r="E82" s="3"/>
      <c r="F82" s="3"/>
      <c r="G82" s="1" t="s">
        <v>77</v>
      </c>
      <c r="H82" s="25">
        <f>[8]Data68!W18</f>
        <v>0</v>
      </c>
      <c r="I82" s="25">
        <f>[8]Data68!X18</f>
        <v>0</v>
      </c>
      <c r="J82" s="25">
        <f>[8]Data68!Y18</f>
        <v>0</v>
      </c>
      <c r="K82" s="25">
        <f>[8]Data68!Z18</f>
        <v>0</v>
      </c>
      <c r="L82" s="25">
        <f>[8]Data68!AA18</f>
        <v>0</v>
      </c>
      <c r="M82" s="25">
        <f>[8]Data68!AB18</f>
        <v>0</v>
      </c>
      <c r="N82" s="25">
        <f>[8]Data68!AC18</f>
        <v>0</v>
      </c>
      <c r="O82" s="25">
        <f>[8]Data68!AD18</f>
        <v>0</v>
      </c>
      <c r="P82" s="25">
        <f>[8]Data68!AE18</f>
        <v>0</v>
      </c>
    </row>
    <row r="83" spans="1:16" ht="15" x14ac:dyDescent="0.25">
      <c r="A83" s="3" t="s">
        <v>19</v>
      </c>
      <c r="B83" s="3" t="s">
        <v>35</v>
      </c>
      <c r="C83" s="3" t="s">
        <v>36</v>
      </c>
      <c r="D83" s="3" t="s">
        <v>82</v>
      </c>
      <c r="E83" s="3"/>
      <c r="F83" s="3"/>
      <c r="G83" s="1" t="s">
        <v>77</v>
      </c>
      <c r="H83" s="25">
        <f>[9]Data!W20</f>
        <v>16.867999999999999</v>
      </c>
      <c r="I83" s="25">
        <f>[9]Data!X20</f>
        <v>17.475999999999999</v>
      </c>
      <c r="J83" s="25">
        <f>[9]Data!Y20</f>
        <v>13.419</v>
      </c>
      <c r="K83" s="25">
        <f>[9]Data!Z20</f>
        <v>15.103999999999999</v>
      </c>
      <c r="L83" s="25">
        <f>[9]Data!AA20</f>
        <v>18.03</v>
      </c>
      <c r="M83" s="25">
        <f>[9]Data!AB20</f>
        <v>19.271999999999998</v>
      </c>
      <c r="N83" s="25">
        <f>[9]Data!AC20</f>
        <v>17.870999999999999</v>
      </c>
      <c r="O83" s="25">
        <f>[9]Data!AD20</f>
        <v>14.862</v>
      </c>
      <c r="P83" s="25">
        <f>[9]Data!AE20</f>
        <v>17.216999999999999</v>
      </c>
    </row>
    <row r="84" spans="1:16" ht="15" x14ac:dyDescent="0.25">
      <c r="A84" s="3" t="s">
        <v>19</v>
      </c>
      <c r="B84" s="3" t="s">
        <v>79</v>
      </c>
      <c r="C84" s="3" t="s">
        <v>83</v>
      </c>
      <c r="D84" s="3" t="s">
        <v>82</v>
      </c>
      <c r="E84" s="3"/>
      <c r="F84" s="3"/>
      <c r="G84" s="1" t="s">
        <v>77</v>
      </c>
      <c r="H84" s="25">
        <f>[9]Data9!W20</f>
        <v>6369.5739999999996</v>
      </c>
      <c r="I84" s="25">
        <f>[9]Data9!X20</f>
        <v>6798.1869999999999</v>
      </c>
      <c r="J84" s="25">
        <f>[9]Data9!Y20</f>
        <v>6772.18</v>
      </c>
      <c r="K84" s="25">
        <f>[9]Data9!Z20</f>
        <v>7913.0749999999998</v>
      </c>
      <c r="L84" s="25">
        <f>[9]Data9!AA20</f>
        <v>9300.4060000000009</v>
      </c>
      <c r="M84" s="25">
        <f>[9]Data9!AB20</f>
        <v>8131.7030000000004</v>
      </c>
      <c r="N84" s="25">
        <f>[9]Data9!AC20</f>
        <v>9600.2279999999992</v>
      </c>
      <c r="O84" s="25">
        <f>[9]Data9!AD20</f>
        <v>9271.8150000000005</v>
      </c>
      <c r="P84" s="25">
        <f>[9]Data9!AE20</f>
        <v>9952.2639999999992</v>
      </c>
    </row>
    <row r="85" spans="1:16" s="7" customFormat="1" ht="15" x14ac:dyDescent="0.25">
      <c r="A85" s="3" t="s">
        <v>19</v>
      </c>
      <c r="B85" s="3" t="s">
        <v>78</v>
      </c>
      <c r="C85" s="3" t="s">
        <v>84</v>
      </c>
      <c r="D85" s="3" t="s">
        <v>82</v>
      </c>
      <c r="E85" s="3"/>
      <c r="F85" s="3"/>
      <c r="G85" s="1" t="s">
        <v>77</v>
      </c>
      <c r="H85" s="25">
        <f>[9]Data10!W20</f>
        <v>3404.61</v>
      </c>
      <c r="I85" s="25">
        <f>[9]Data10!X20</f>
        <v>3471.7530000000002</v>
      </c>
      <c r="J85" s="25">
        <f>[9]Data10!Y20</f>
        <v>4351.0929999999998</v>
      </c>
      <c r="K85" s="25">
        <f>[9]Data10!Z20</f>
        <v>5165.4290000000001</v>
      </c>
      <c r="L85" s="25">
        <f>[9]Data10!AA20</f>
        <v>4832.6859999999997</v>
      </c>
      <c r="M85" s="25">
        <f>[9]Data10!AB20</f>
        <v>4650.0280000000002</v>
      </c>
      <c r="N85" s="25">
        <f>[9]Data10!AC20</f>
        <v>5179.7719999999999</v>
      </c>
      <c r="O85" s="25">
        <f>[9]Data10!AD20</f>
        <v>4630.1400000000003</v>
      </c>
      <c r="P85" s="25">
        <f>[9]Data10!AE20</f>
        <v>6197.5690000000004</v>
      </c>
    </row>
    <row r="86" spans="1:16" ht="15" x14ac:dyDescent="0.25">
      <c r="A86" s="3" t="s">
        <v>19</v>
      </c>
      <c r="B86" s="1" t="s">
        <v>37</v>
      </c>
      <c r="C86" s="1" t="s">
        <v>38</v>
      </c>
      <c r="D86" s="3" t="s">
        <v>195</v>
      </c>
      <c r="E86" s="3"/>
      <c r="F86" s="3"/>
      <c r="G86" s="1" t="s">
        <v>77</v>
      </c>
      <c r="H86" s="28">
        <f>[8]Data23!W18</f>
        <v>453</v>
      </c>
      <c r="I86" s="28">
        <f>[8]Data23!X18</f>
        <v>403</v>
      </c>
      <c r="J86" s="28">
        <f>[8]Data23!Y18</f>
        <v>351</v>
      </c>
      <c r="K86" s="28">
        <f>[8]Data23!Z18</f>
        <v>316</v>
      </c>
      <c r="L86" s="28">
        <f>[8]Data23!AA18</f>
        <v>317.75599999999997</v>
      </c>
      <c r="M86" s="28">
        <f>[8]Data23!AB18</f>
        <v>323.93900000000002</v>
      </c>
      <c r="N86" s="28">
        <f>[8]Data23!AC18</f>
        <v>278.76100000000002</v>
      </c>
      <c r="O86" s="28">
        <f>[8]Data23!AD18</f>
        <v>263.74599999999998</v>
      </c>
      <c r="P86" s="28">
        <f>[8]Data23!AE18</f>
        <v>241.809</v>
      </c>
    </row>
    <row r="87" spans="1:16" ht="15" x14ac:dyDescent="0.25">
      <c r="A87" s="3" t="s">
        <v>19</v>
      </c>
      <c r="B87" s="3" t="s">
        <v>39</v>
      </c>
      <c r="C87" s="3" t="s">
        <v>40</v>
      </c>
      <c r="D87" s="3" t="s">
        <v>195</v>
      </c>
      <c r="E87" s="3"/>
      <c r="F87" s="3"/>
      <c r="G87" s="1" t="s">
        <v>77</v>
      </c>
      <c r="H87" s="25">
        <f>[8]Data54!W18+[8]Data55!W18+[8]Data56!W18+[8]Data57!W18+[8]Data58!W18+[8]Data59!W18+[8]Data60!W18+[8]Data61!W18+[8]Data62!W18+[8]Data63!W18+[8]Data65!W18+[8]Data67!W18</f>
        <v>5153.1289999999999</v>
      </c>
      <c r="I87" s="25">
        <f>[8]Data54!X18+[8]Data55!X18+[8]Data56!X18+[8]Data57!X18+[8]Data58!X18+[8]Data59!X18+[8]Data60!X18+[8]Data61!X18+[8]Data62!X18+[8]Data63!X18+[8]Data65!X18+[8]Data67!X18</f>
        <v>5175.8409999999994</v>
      </c>
      <c r="J87" s="25">
        <f>[8]Data54!Y18+[8]Data55!Y18+[8]Data56!Y18+[8]Data57!Y18+[8]Data58!Y18+[8]Data59!Y18+[8]Data60!Y18+[8]Data61!Y18+[8]Data62!Y18+[8]Data63!Y18+[8]Data65!Y18+[8]Data67!Y18</f>
        <v>5028.5469999999996</v>
      </c>
      <c r="K87" s="25">
        <f>[8]Data54!Z18+[8]Data55!Z18+[8]Data56!Z18+[8]Data57!Z18+[8]Data58!Z18+[8]Data59!Z18+[8]Data60!Z18+[8]Data61!Z18+[8]Data62!Z18+[8]Data63!Z18+[8]Data65!Z18+[8]Data67!Z18</f>
        <v>5018.7389999999996</v>
      </c>
      <c r="L87" s="25">
        <f>[8]Data54!AA18+[8]Data55!AA18+[8]Data56!AA18+[8]Data57!AA18+[8]Data58!AA18+[8]Data59!AA18+[8]Data60!AA18+[8]Data61!AA18+[8]Data62!AA18+[8]Data63!AA18+[8]Data65!AA18+[8]Data67!AA18</f>
        <v>4933.326</v>
      </c>
      <c r="M87" s="25">
        <f>[8]Data54!AB18+[8]Data55!AB18+[8]Data56!AB18+[8]Data57!AB18+[8]Data58!AB18+[8]Data59!AB18+[8]Data60!AB18+[8]Data61!AB18+[8]Data62!AB18+[8]Data63!AB18+[8]Data65!AB18+[8]Data67!AB18</f>
        <v>5549.5720000000001</v>
      </c>
      <c r="N87" s="25">
        <f>[8]Data54!AC18+[8]Data55!AC18+[8]Data56!AC18+[8]Data57!AC18+[8]Data58!AC18+[8]Data59!AC18+[8]Data60!AC18+[8]Data61!AC18+[8]Data62!AC18+[8]Data63!AC18+[8]Data65!AC18+[8]Data67!AC18</f>
        <v>6971.5210000000006</v>
      </c>
      <c r="O87" s="25">
        <f>[8]Data54!AD18+[8]Data55!AD18+[8]Data56!AD18+[8]Data57!AD18+[8]Data58!AD18+[8]Data59!AD18+[8]Data60!AD18+[8]Data61!AD18+[8]Data62!AD18+[8]Data63!AD18+[8]Data65!AD18+[8]Data67!AD18</f>
        <v>6595.9449999999997</v>
      </c>
      <c r="P87" s="25">
        <f>[8]Data54!AE18+[8]Data55!AE18+[8]Data56!AE18+[8]Data57!AE18+[8]Data58!AE18+[8]Data59!AE18+[8]Data60!AE18+[8]Data61!AE18+[8]Data62!AE18+[8]Data63!AE18+[8]Data65!AE18+[8]Data67!AE18</f>
        <v>6741.2139999999999</v>
      </c>
    </row>
    <row r="88" spans="1:16" ht="15" x14ac:dyDescent="0.25">
      <c r="A88" s="3" t="s">
        <v>19</v>
      </c>
      <c r="B88" s="3" t="s">
        <v>80</v>
      </c>
      <c r="C88" s="3" t="s">
        <v>85</v>
      </c>
      <c r="D88" s="3" t="s">
        <v>82</v>
      </c>
      <c r="E88" s="3"/>
      <c r="F88" s="3"/>
      <c r="G88" s="1" t="s">
        <v>77</v>
      </c>
      <c r="H88" s="29">
        <f>[9]Data12!W20*(capacity!$H88*CUF_sources!$C23)/(capacity!$H88*CUF_sources!$C23+capacity!$H89*CUF_sources!$C24)</f>
        <v>0.14698966511645836</v>
      </c>
      <c r="I88" s="29">
        <f>[9]Data12!X20*(capacity!$H88*CUF_sources!$C23)/(capacity!$H88*CUF_sources!$C23+capacity!$H89*CUF_sources!$C24)</f>
        <v>1.0218536551981581</v>
      </c>
      <c r="J88" s="29">
        <f>[9]Data12!Y20*(capacity!$H88*CUF_sources!$C23)/(capacity!$H88*CUF_sources!$C23+capacity!$H89*CUF_sources!$C24)</f>
        <v>5.0919128697481248</v>
      </c>
      <c r="K88" s="29">
        <f>[9]Data12!Z20*(capacity!$H88*CUF_sources!$C23)/(capacity!$H88*CUF_sources!$C23+capacity!$H89*CUF_sources!$C24)</f>
        <v>5.8591025027324672</v>
      </c>
      <c r="L88" s="29">
        <f>[9]Data12!AA20*(capacity!$H88*CUF_sources!$C23)/(capacity!$H88*CUF_sources!$C23+capacity!$H89*CUF_sources!$C24)</f>
        <v>5.9451317953548424</v>
      </c>
      <c r="M88" s="29">
        <f>[9]Data12!AB20*(capacity!$H88*CUF_sources!$C23)/(capacity!$H88*CUF_sources!$C23+capacity!$H89*CUF_sources!$C24)</f>
        <v>7.3178027523640825</v>
      </c>
      <c r="N88" s="29">
        <f>[9]Data12!AC20*(capacity!$H88*CUF_sources!$C23)/(capacity!$H88*CUF_sources!$C23+capacity!$H89*CUF_sources!$C24)</f>
        <v>7.3936096713548674</v>
      </c>
      <c r="O88" s="29">
        <f>[9]Data12!AD20*(capacity!$H88*CUF_sources!$C23)/(capacity!$H88*CUF_sources!$C23+capacity!$H89*CUF_sources!$C24)</f>
        <v>9.3759827399616249</v>
      </c>
      <c r="P88" s="29">
        <f>[9]Data12!AE20*(capacity!$H88*CUF_sources!$C23)/(capacity!$H88*CUF_sources!$C23+capacity!$H89*CUF_sources!$C24)</f>
        <v>9.4772816417045327</v>
      </c>
    </row>
    <row r="89" spans="1:16" s="7" customFormat="1" ht="15" x14ac:dyDescent="0.25">
      <c r="A89" s="3" t="s">
        <v>19</v>
      </c>
      <c r="B89" s="3" t="s">
        <v>81</v>
      </c>
      <c r="C89" s="3" t="s">
        <v>86</v>
      </c>
      <c r="D89" s="3" t="s">
        <v>82</v>
      </c>
      <c r="E89" s="3"/>
      <c r="F89" s="3"/>
      <c r="G89" s="1" t="s">
        <v>77</v>
      </c>
      <c r="H89" s="29">
        <f>[9]Data12!W20*(capacity!$H89*CUF_sources!$C24)/(capacity!$H88*CUF_sources!$C23+capacity!$H89*CUF_sources!$C24)</f>
        <v>14.793010334883542</v>
      </c>
      <c r="I89" s="29">
        <f>[9]Data12!X20*(capacity!$H89*CUF_sources!$C24)/(capacity!$H88*CUF_sources!$C23+capacity!$H89*CUF_sources!$C24)</f>
        <v>102.83914634480186</v>
      </c>
      <c r="J89" s="29">
        <f>[9]Data12!Y20*(capacity!$H89*CUF_sources!$C24)/(capacity!$H88*CUF_sources!$C23+capacity!$H89*CUF_sources!$C24)</f>
        <v>512.449087130252</v>
      </c>
      <c r="K89" s="29">
        <f>[9]Data12!Z20*(capacity!$H89*CUF_sources!$C24)/(capacity!$H88*CUF_sources!$C23+capacity!$H89*CUF_sources!$C24)</f>
        <v>589.65889749726762</v>
      </c>
      <c r="L89" s="29">
        <f>[9]Data12!AA20*(capacity!$H89*CUF_sources!$C24)/(capacity!$H88*CUF_sources!$C23+capacity!$H89*CUF_sources!$C24)</f>
        <v>598.31686820464517</v>
      </c>
      <c r="M89" s="29">
        <f>[9]Data12!AB20*(capacity!$H89*CUF_sources!$C24)/(capacity!$H88*CUF_sources!$C23+capacity!$H89*CUF_sources!$C24)</f>
        <v>736.46219724763591</v>
      </c>
      <c r="N89" s="29">
        <f>[9]Data12!AC20*(capacity!$H89*CUF_sources!$C24)/(capacity!$H88*CUF_sources!$C23+capacity!$H89*CUF_sources!$C24)</f>
        <v>744.09139032864516</v>
      </c>
      <c r="O89" s="29">
        <f>[9]Data12!AD20*(capacity!$H89*CUF_sources!$C24)/(capacity!$H88*CUF_sources!$C23+capacity!$H89*CUF_sources!$C24)</f>
        <v>943.59701726003846</v>
      </c>
      <c r="P89" s="29">
        <f>[9]Data12!AE20*(capacity!$H89*CUF_sources!$C24)/(capacity!$H88*CUF_sources!$C23+capacity!$H89*CUF_sources!$C24)</f>
        <v>953.79171835829561</v>
      </c>
    </row>
    <row r="90" spans="1:16" ht="15" x14ac:dyDescent="0.25">
      <c r="A90" s="3" t="s">
        <v>19</v>
      </c>
      <c r="B90" s="3" t="s">
        <v>41</v>
      </c>
      <c r="C90" s="3" t="s">
        <v>42</v>
      </c>
      <c r="D90" s="3" t="s">
        <v>82</v>
      </c>
      <c r="E90" s="3"/>
      <c r="F90" s="3"/>
      <c r="G90" s="1" t="s">
        <v>77</v>
      </c>
      <c r="H90" s="25">
        <f>[9]Data11!W20</f>
        <v>0</v>
      </c>
      <c r="I90" s="25">
        <f>[9]Data11!X20</f>
        <v>0</v>
      </c>
      <c r="J90" s="25">
        <f>[9]Data11!Y20</f>
        <v>0</v>
      </c>
      <c r="K90" s="25">
        <f>[9]Data11!Z20</f>
        <v>0</v>
      </c>
      <c r="L90" s="25">
        <f>[9]Data11!AA20</f>
        <v>0</v>
      </c>
      <c r="M90" s="25">
        <f>[9]Data11!AB20</f>
        <v>0</v>
      </c>
      <c r="N90" s="25">
        <f>[9]Data11!AC20</f>
        <v>0</v>
      </c>
      <c r="O90" s="25">
        <f>[9]Data11!AD20</f>
        <v>0</v>
      </c>
      <c r="P90" s="25">
        <f>[9]Data11!AE20</f>
        <v>0</v>
      </c>
    </row>
    <row r="91" spans="1:16" ht="15" x14ac:dyDescent="0.25">
      <c r="A91" s="3" t="s">
        <v>19</v>
      </c>
      <c r="B91" s="3" t="s">
        <v>43</v>
      </c>
      <c r="C91" s="3" t="s">
        <v>44</v>
      </c>
      <c r="D91" s="3" t="s">
        <v>82</v>
      </c>
      <c r="E91" s="3"/>
      <c r="F91" s="3"/>
      <c r="G91" s="1" t="s">
        <v>77</v>
      </c>
      <c r="H91" s="25">
        <f>[9]Data17!W20</f>
        <v>0</v>
      </c>
      <c r="I91" s="25">
        <f>[9]Data17!X20</f>
        <v>0</v>
      </c>
      <c r="J91" s="25">
        <f>[9]Data17!Y20</f>
        <v>0</v>
      </c>
      <c r="K91" s="25">
        <f>[9]Data17!Z20</f>
        <v>0</v>
      </c>
      <c r="L91" s="25">
        <f>[9]Data17!AA20</f>
        <v>0</v>
      </c>
      <c r="M91" s="25">
        <f>[9]Data17!AB20</f>
        <v>0</v>
      </c>
      <c r="N91" s="25">
        <f>[9]Data17!AC20</f>
        <v>0</v>
      </c>
      <c r="O91" s="25">
        <f>[9]Data17!AD20</f>
        <v>0</v>
      </c>
      <c r="P91" s="25">
        <f>[9]Data17!AE20</f>
        <v>0</v>
      </c>
    </row>
    <row r="92" spans="1:16" ht="15" x14ac:dyDescent="0.25">
      <c r="A92" s="3" t="s">
        <v>19</v>
      </c>
      <c r="B92" s="3" t="s">
        <v>45</v>
      </c>
      <c r="C92" s="3" t="s">
        <v>46</v>
      </c>
      <c r="D92" s="3" t="s">
        <v>82</v>
      </c>
      <c r="E92" s="3"/>
      <c r="F92" s="3"/>
      <c r="G92" s="1" t="s">
        <v>77</v>
      </c>
      <c r="H92" s="25">
        <f>[9]Data7!W20</f>
        <v>0</v>
      </c>
      <c r="I92" s="25">
        <f>[9]Data7!X20</f>
        <v>0</v>
      </c>
      <c r="J92" s="25">
        <f>[9]Data7!Y20</f>
        <v>0</v>
      </c>
      <c r="K92" s="25">
        <f>[9]Data7!Z20</f>
        <v>0</v>
      </c>
      <c r="L92" s="25">
        <f>[9]Data7!AA20</f>
        <v>0</v>
      </c>
      <c r="M92" s="25">
        <f>[9]Data7!AB20</f>
        <v>0</v>
      </c>
      <c r="N92" s="25">
        <f>[9]Data7!AC20</f>
        <v>0</v>
      </c>
      <c r="O92" s="25">
        <f>[9]Data7!AD20</f>
        <v>0</v>
      </c>
      <c r="P92" s="25">
        <f>[9]Data7!AE20</f>
        <v>0</v>
      </c>
    </row>
    <row r="93" spans="1:16" ht="15" x14ac:dyDescent="0.25">
      <c r="A93" s="3" t="s">
        <v>18</v>
      </c>
      <c r="B93" s="3" t="s">
        <v>29</v>
      </c>
      <c r="C93" s="3" t="s">
        <v>30</v>
      </c>
      <c r="D93" s="3" t="s">
        <v>195</v>
      </c>
      <c r="E93" s="3"/>
      <c r="F93" s="3"/>
      <c r="G93" s="1" t="s">
        <v>77</v>
      </c>
      <c r="H93" s="25">
        <f>[8]Data2!W19+[8]Data18!W19+[8]Data21!W19</f>
        <v>10988</v>
      </c>
      <c r="I93" s="25">
        <f>[8]Data2!X19+[8]Data18!X19+[8]Data21!X19</f>
        <v>9800</v>
      </c>
      <c r="J93" s="25">
        <f>[8]Data2!Y19+[8]Data18!Y19+[8]Data21!Y19</f>
        <v>11490</v>
      </c>
      <c r="K93" s="25">
        <f>[8]Data2!Z19+[8]Data18!Z19+[8]Data21!Z19</f>
        <v>10361</v>
      </c>
      <c r="L93" s="25">
        <f>[8]Data2!AA19+[8]Data18!AA19+[8]Data21!AA19</f>
        <v>7937</v>
      </c>
      <c r="M93" s="25">
        <f>[8]Data2!AB19+[8]Data18!AB19+[8]Data21!AB19</f>
        <v>9673</v>
      </c>
      <c r="N93" s="25">
        <f>[8]Data2!AC19+[8]Data18!AC19+[8]Data21!AC19</f>
        <v>10038.586000000001</v>
      </c>
      <c r="O93" s="25">
        <f>[8]Data2!AD19+[8]Data18!AD19+[8]Data21!AD19</f>
        <v>9427</v>
      </c>
      <c r="P93" s="25">
        <f>[8]Data2!AE19+[8]Data18!AE19+[8]Data21!AE19</f>
        <v>4318.9270000000006</v>
      </c>
    </row>
    <row r="94" spans="1:16" ht="15" x14ac:dyDescent="0.25">
      <c r="A94" s="3" t="s">
        <v>18</v>
      </c>
      <c r="B94" s="3" t="s">
        <v>31</v>
      </c>
      <c r="C94" s="3" t="s">
        <v>32</v>
      </c>
      <c r="D94" s="3" t="s">
        <v>195</v>
      </c>
      <c r="E94" s="3"/>
      <c r="F94" s="3"/>
      <c r="G94" s="1" t="s">
        <v>77</v>
      </c>
      <c r="H94" s="25">
        <f>[8]Data22!W19</f>
        <v>250</v>
      </c>
      <c r="I94" s="25">
        <f>[8]Data22!X19</f>
        <v>126</v>
      </c>
      <c r="J94" s="25">
        <f>[8]Data22!Y19</f>
        <v>89</v>
      </c>
      <c r="K94" s="25">
        <f>[8]Data22!Z19</f>
        <v>69</v>
      </c>
      <c r="L94" s="25">
        <f>[8]Data22!AA19</f>
        <v>62</v>
      </c>
      <c r="M94" s="25">
        <f>[8]Data22!AB19</f>
        <v>74</v>
      </c>
      <c r="N94" s="25">
        <f>[8]Data22!AC19</f>
        <v>63</v>
      </c>
      <c r="O94" s="25">
        <f>[8]Data22!AD19</f>
        <v>58</v>
      </c>
      <c r="P94" s="25">
        <f>[8]Data22!AE19</f>
        <v>38.063000000000002</v>
      </c>
    </row>
    <row r="95" spans="1:16" ht="15" x14ac:dyDescent="0.25">
      <c r="A95" s="3" t="s">
        <v>18</v>
      </c>
      <c r="B95" s="3" t="s">
        <v>33</v>
      </c>
      <c r="C95" s="3" t="s">
        <v>34</v>
      </c>
      <c r="D95" s="3" t="s">
        <v>195</v>
      </c>
      <c r="E95" s="3"/>
      <c r="F95" s="3"/>
      <c r="G95" s="1" t="s">
        <v>77</v>
      </c>
      <c r="H95" s="25">
        <f>[8]Data68!W19</f>
        <v>0</v>
      </c>
      <c r="I95" s="25">
        <f>[8]Data68!X19</f>
        <v>0</v>
      </c>
      <c r="J95" s="25">
        <f>[8]Data68!Y19</f>
        <v>0</v>
      </c>
      <c r="K95" s="25">
        <f>[8]Data68!Z19</f>
        <v>0</v>
      </c>
      <c r="L95" s="25">
        <f>[8]Data68!AA19</f>
        <v>0</v>
      </c>
      <c r="M95" s="25">
        <f>[8]Data68!AB19</f>
        <v>0</v>
      </c>
      <c r="N95" s="25">
        <f>[8]Data68!AC19</f>
        <v>0</v>
      </c>
      <c r="O95" s="25">
        <f>[8]Data68!AD19</f>
        <v>0</v>
      </c>
      <c r="P95" s="25">
        <f>[8]Data68!AE19</f>
        <v>0</v>
      </c>
    </row>
    <row r="96" spans="1:16" ht="15" x14ac:dyDescent="0.25">
      <c r="A96" s="3" t="s">
        <v>18</v>
      </c>
      <c r="B96" s="3" t="s">
        <v>35</v>
      </c>
      <c r="C96" s="3" t="s">
        <v>36</v>
      </c>
      <c r="D96" s="3" t="s">
        <v>82</v>
      </c>
      <c r="E96" s="3"/>
      <c r="F96" s="3"/>
      <c r="G96" s="1" t="s">
        <v>77</v>
      </c>
      <c r="H96" s="25">
        <f>[9]Data!W21</f>
        <v>30.027999999999999</v>
      </c>
      <c r="I96" s="25">
        <f>[9]Data!X21</f>
        <v>42.058</v>
      </c>
      <c r="J96" s="25">
        <f>[9]Data!Y21</f>
        <v>25.532</v>
      </c>
      <c r="K96" s="25">
        <f>[9]Data!Z21</f>
        <v>27.033999999999999</v>
      </c>
      <c r="L96" s="25">
        <f>[9]Data!AA21</f>
        <v>26.6</v>
      </c>
      <c r="M96" s="25">
        <f>[9]Data!AB21</f>
        <v>35</v>
      </c>
      <c r="N96" s="25">
        <f>[9]Data!AC21</f>
        <v>26</v>
      </c>
      <c r="O96" s="25">
        <f>[9]Data!AD21</f>
        <v>15</v>
      </c>
      <c r="P96" s="25">
        <f>[9]Data!AE21</f>
        <v>19</v>
      </c>
    </row>
    <row r="97" spans="1:16" ht="15" x14ac:dyDescent="0.25">
      <c r="A97" s="3" t="s">
        <v>18</v>
      </c>
      <c r="B97" s="3" t="s">
        <v>79</v>
      </c>
      <c r="C97" s="3" t="s">
        <v>83</v>
      </c>
      <c r="D97" s="3" t="s">
        <v>82</v>
      </c>
      <c r="E97" s="3"/>
      <c r="F97" s="3"/>
      <c r="G97" s="1" t="s">
        <v>77</v>
      </c>
      <c r="H97" s="25">
        <f>[9]Data9!W21</f>
        <v>368.65899999999999</v>
      </c>
      <c r="I97" s="25">
        <f>[9]Data9!X21</f>
        <v>433.517</v>
      </c>
      <c r="J97" s="25">
        <f>[9]Data9!Y21</f>
        <v>529.03899999999999</v>
      </c>
      <c r="K97" s="25">
        <f>[9]Data9!Z21</f>
        <v>603.67999999999995</v>
      </c>
      <c r="L97" s="25">
        <f>[9]Data9!AA21</f>
        <v>715</v>
      </c>
      <c r="M97" s="25">
        <f>[9]Data9!AB21</f>
        <v>594</v>
      </c>
      <c r="N97" s="25">
        <f>[9]Data9!AC21</f>
        <v>723</v>
      </c>
      <c r="O97" s="25">
        <f>[9]Data9!AD21</f>
        <v>636</v>
      </c>
      <c r="P97" s="25">
        <f>[9]Data9!AE21</f>
        <v>687</v>
      </c>
    </row>
    <row r="98" spans="1:16" s="7" customFormat="1" ht="15" x14ac:dyDescent="0.25">
      <c r="A98" s="3" t="s">
        <v>18</v>
      </c>
      <c r="B98" s="3" t="s">
        <v>78</v>
      </c>
      <c r="C98" s="3" t="s">
        <v>84</v>
      </c>
      <c r="D98" s="3" t="s">
        <v>82</v>
      </c>
      <c r="E98" s="3"/>
      <c r="F98" s="3"/>
      <c r="G98" s="1" t="s">
        <v>77</v>
      </c>
      <c r="H98" s="25">
        <f>[9]Data10!W21</f>
        <v>0</v>
      </c>
      <c r="I98" s="25">
        <f>[9]Data10!X21</f>
        <v>0</v>
      </c>
      <c r="J98" s="25">
        <f>[9]Data10!Y21</f>
        <v>0</v>
      </c>
      <c r="K98" s="25">
        <f>[9]Data10!Z21</f>
        <v>0</v>
      </c>
      <c r="L98" s="25">
        <f>[9]Data10!AA21</f>
        <v>0</v>
      </c>
      <c r="M98" s="25">
        <f>[9]Data10!AB21</f>
        <v>0</v>
      </c>
      <c r="N98" s="25">
        <f>[9]Data10!AC21</f>
        <v>0</v>
      </c>
      <c r="O98" s="25">
        <f>[9]Data10!AD21</f>
        <v>0</v>
      </c>
      <c r="P98" s="25">
        <f>[9]Data10!AE21</f>
        <v>0</v>
      </c>
    </row>
    <row r="99" spans="1:16" ht="15" x14ac:dyDescent="0.25">
      <c r="A99" s="3" t="s">
        <v>18</v>
      </c>
      <c r="B99" s="1" t="s">
        <v>37</v>
      </c>
      <c r="C99" s="1" t="s">
        <v>38</v>
      </c>
      <c r="D99" s="3" t="s">
        <v>195</v>
      </c>
      <c r="E99" s="3"/>
      <c r="F99" s="3"/>
      <c r="G99" s="1" t="s">
        <v>77</v>
      </c>
      <c r="H99" s="28">
        <f>[8]Data23!W19</f>
        <v>43</v>
      </c>
      <c r="I99" s="28">
        <f>[8]Data23!X19</f>
        <v>58</v>
      </c>
      <c r="J99" s="28">
        <f>[8]Data23!Y19</f>
        <v>132</v>
      </c>
      <c r="K99" s="28">
        <f>[8]Data23!Z19</f>
        <v>43</v>
      </c>
      <c r="L99" s="28">
        <f>[8]Data23!AA19</f>
        <v>57</v>
      </c>
      <c r="M99" s="28">
        <f>[8]Data23!AB19</f>
        <v>255</v>
      </c>
      <c r="N99" s="28">
        <f>[8]Data23!AC19</f>
        <v>120</v>
      </c>
      <c r="O99" s="28">
        <f>[8]Data23!AD19</f>
        <v>83</v>
      </c>
      <c r="P99" s="28">
        <f>[8]Data23!AE19</f>
        <v>28</v>
      </c>
    </row>
    <row r="100" spans="1:16" ht="15" x14ac:dyDescent="0.25">
      <c r="A100" s="3" t="s">
        <v>18</v>
      </c>
      <c r="B100" s="3" t="s">
        <v>39</v>
      </c>
      <c r="C100" s="3" t="s">
        <v>40</v>
      </c>
      <c r="D100" s="3" t="s">
        <v>195</v>
      </c>
      <c r="E100" s="3"/>
      <c r="F100" s="3"/>
      <c r="G100" s="1" t="s">
        <v>77</v>
      </c>
      <c r="H100" s="25">
        <f>[8]Data54!W19+[8]Data55!W19+[8]Data56!W19+[8]Data57!W19+[8]Data58!W19+[8]Data59!W19+[8]Data60!W19+[8]Data61!W19+[8]Data62!W19+[8]Data63!W19+[8]Data65!W19+[8]Data67!W19</f>
        <v>781.03300000000002</v>
      </c>
      <c r="I100" s="25">
        <f>[8]Data54!X19+[8]Data55!X19+[8]Data56!X19+[8]Data57!X19+[8]Data58!X19+[8]Data59!X19+[8]Data60!X19+[8]Data61!X19+[8]Data62!X19+[8]Data63!X19+[8]Data65!X19+[8]Data67!X19</f>
        <v>1000.903</v>
      </c>
      <c r="J100" s="25">
        <f>[8]Data54!Y19+[8]Data55!Y19+[8]Data56!Y19+[8]Data57!Y19+[8]Data58!Y19+[8]Data59!Y19+[8]Data60!Y19+[8]Data61!Y19+[8]Data62!Y19+[8]Data63!Y19+[8]Data65!Y19+[8]Data67!Y19</f>
        <v>725</v>
      </c>
      <c r="K100" s="25">
        <f>[8]Data54!Z19+[8]Data55!Z19+[8]Data56!Z19+[8]Data57!Z19+[8]Data58!Z19+[8]Data59!Z19+[8]Data60!Z19+[8]Data61!Z19+[8]Data62!Z19+[8]Data63!Z19+[8]Data65!Z19+[8]Data67!Z19</f>
        <v>831</v>
      </c>
      <c r="L100" s="25">
        <f>[8]Data54!AA19+[8]Data55!AA19+[8]Data56!AA19+[8]Data57!AA19+[8]Data58!AA19+[8]Data59!AA19+[8]Data60!AA19+[8]Data61!AA19+[8]Data62!AA19+[8]Data63!AA19+[8]Data65!AA19+[8]Data67!AA19</f>
        <v>888</v>
      </c>
      <c r="M100" s="25">
        <f>[8]Data54!AB19+[8]Data55!AB19+[8]Data56!AB19+[8]Data57!AB19+[8]Data58!AB19+[8]Data59!AB19+[8]Data60!AB19+[8]Data61!AB19+[8]Data62!AB19+[8]Data63!AB19+[8]Data65!AB19+[8]Data67!AB19</f>
        <v>1013.572</v>
      </c>
      <c r="N100" s="25">
        <f>[8]Data54!AC19+[8]Data55!AC19+[8]Data56!AC19+[8]Data57!AC19+[8]Data58!AC19+[8]Data59!AC19+[8]Data60!AC19+[8]Data61!AC19+[8]Data62!AC19+[8]Data63!AC19+[8]Data65!AC19+[8]Data67!AC19</f>
        <v>1178.6590000000001</v>
      </c>
      <c r="O100" s="25">
        <f>[8]Data54!AD19+[8]Data55!AD19+[8]Data56!AD19+[8]Data57!AD19+[8]Data58!AD19+[8]Data59!AD19+[8]Data60!AD19+[8]Data61!AD19+[8]Data62!AD19+[8]Data63!AD19+[8]Data65!AD19+[8]Data67!AD19</f>
        <v>1403.8389999999999</v>
      </c>
      <c r="P100" s="25">
        <f>[8]Data54!AE19+[8]Data55!AE19+[8]Data56!AE19+[8]Data57!AE19+[8]Data58!AE19+[8]Data59!AE19+[8]Data60!AE19+[8]Data61!AE19+[8]Data62!AE19+[8]Data63!AE19+[8]Data65!AE19+[8]Data67!AE19</f>
        <v>1426.7739999999999</v>
      </c>
    </row>
    <row r="101" spans="1:16" ht="15" x14ac:dyDescent="0.25">
      <c r="A101" s="3" t="s">
        <v>18</v>
      </c>
      <c r="B101" s="3" t="s">
        <v>80</v>
      </c>
      <c r="C101" s="3" t="s">
        <v>85</v>
      </c>
      <c r="D101" s="3" t="s">
        <v>82</v>
      </c>
      <c r="E101" s="3"/>
      <c r="F101" s="3"/>
      <c r="G101" s="1" t="s">
        <v>77</v>
      </c>
      <c r="H101" s="25">
        <f>[9]Data15!W21</f>
        <v>0</v>
      </c>
      <c r="I101" s="25">
        <f>[9]Data15!X21</f>
        <v>0</v>
      </c>
      <c r="J101" s="25">
        <f>[9]Data15!Y21</f>
        <v>0</v>
      </c>
      <c r="K101" s="25">
        <f>[9]Data15!Z21</f>
        <v>0</v>
      </c>
      <c r="L101" s="25">
        <f>[9]Data15!AA21</f>
        <v>0</v>
      </c>
      <c r="M101" s="25">
        <f>[9]Data15!AB21</f>
        <v>0</v>
      </c>
      <c r="N101" s="25">
        <f>[9]Data15!AC21</f>
        <v>0</v>
      </c>
      <c r="O101" s="25">
        <f>[9]Data15!AD21</f>
        <v>0</v>
      </c>
      <c r="P101" s="25">
        <f>[9]Data15!AE21</f>
        <v>0</v>
      </c>
    </row>
    <row r="102" spans="1:16" s="7" customFormat="1" ht="15" x14ac:dyDescent="0.25">
      <c r="A102" s="3" t="s">
        <v>18</v>
      </c>
      <c r="B102" s="3" t="s">
        <v>81</v>
      </c>
      <c r="C102" s="3" t="s">
        <v>86</v>
      </c>
      <c r="D102" s="3" t="s">
        <v>82</v>
      </c>
      <c r="E102" s="3"/>
      <c r="F102" s="3"/>
      <c r="G102" s="1" t="s">
        <v>77</v>
      </c>
      <c r="H102" s="25">
        <f>[9]Data13!W21+[9]Data14!W21+[9]Data16!W21</f>
        <v>0</v>
      </c>
      <c r="I102" s="25">
        <f>[9]Data13!X21+[9]Data14!X21+[9]Data16!X21</f>
        <v>0</v>
      </c>
      <c r="J102" s="25">
        <f>[9]Data13!Y21+[9]Data14!Y21+[9]Data16!Y21</f>
        <v>0</v>
      </c>
      <c r="K102" s="25">
        <f>[9]Data13!Z21+[9]Data14!Z21+[9]Data16!Z21</f>
        <v>0</v>
      </c>
      <c r="L102" s="25">
        <f>[9]Data13!AA21+[9]Data14!AA21+[9]Data16!AA21</f>
        <v>0</v>
      </c>
      <c r="M102" s="25">
        <f>[9]Data13!AB21+[9]Data14!AB21+[9]Data16!AB21</f>
        <v>9.6769999999999996</v>
      </c>
      <c r="N102" s="25">
        <f>[9]Data13!AC21+[9]Data14!AC21+[9]Data16!AC21</f>
        <v>14.492000000000001</v>
      </c>
      <c r="O102" s="25">
        <f>[9]Data13!AD21+[9]Data14!AD21+[9]Data16!AD21</f>
        <v>30.802</v>
      </c>
      <c r="P102" s="25">
        <f>[9]Data13!AE21+[9]Data14!AE21+[9]Data16!AE21</f>
        <v>73.5</v>
      </c>
    </row>
    <row r="103" spans="1:16" ht="15" x14ac:dyDescent="0.25">
      <c r="A103" s="3" t="s">
        <v>18</v>
      </c>
      <c r="B103" s="3" t="s">
        <v>41</v>
      </c>
      <c r="C103" s="3" t="s">
        <v>42</v>
      </c>
      <c r="D103" s="3" t="s">
        <v>82</v>
      </c>
      <c r="E103" s="3"/>
      <c r="F103" s="3"/>
      <c r="G103" s="1" t="s">
        <v>77</v>
      </c>
      <c r="H103" s="25">
        <f>[9]Data11!W21</f>
        <v>0</v>
      </c>
      <c r="I103" s="25">
        <f>[9]Data11!X21</f>
        <v>0</v>
      </c>
      <c r="J103" s="25">
        <f>[9]Data11!Y21</f>
        <v>0</v>
      </c>
      <c r="K103" s="25">
        <f>[9]Data11!Z21</f>
        <v>0</v>
      </c>
      <c r="L103" s="25">
        <f>[9]Data11!AA21</f>
        <v>0</v>
      </c>
      <c r="M103" s="25">
        <f>[9]Data11!AB21</f>
        <v>0</v>
      </c>
      <c r="N103" s="25">
        <f>[9]Data11!AC21</f>
        <v>0</v>
      </c>
      <c r="O103" s="25">
        <f>[9]Data11!AD21</f>
        <v>0</v>
      </c>
      <c r="P103" s="25">
        <f>[9]Data11!AE21</f>
        <v>0</v>
      </c>
    </row>
    <row r="104" spans="1:16" ht="15" x14ac:dyDescent="0.25">
      <c r="A104" s="3" t="s">
        <v>18</v>
      </c>
      <c r="B104" s="3" t="s">
        <v>43</v>
      </c>
      <c r="C104" s="3" t="s">
        <v>44</v>
      </c>
      <c r="D104" s="3" t="s">
        <v>82</v>
      </c>
      <c r="E104" s="3"/>
      <c r="F104" s="3"/>
      <c r="G104" s="1" t="s">
        <v>77</v>
      </c>
      <c r="H104" s="25">
        <f>[9]Data17!W21</f>
        <v>0</v>
      </c>
      <c r="I104" s="25">
        <f>[9]Data17!X21</f>
        <v>0</v>
      </c>
      <c r="J104" s="25">
        <f>[9]Data17!Y21</f>
        <v>0</v>
      </c>
      <c r="K104" s="25">
        <f>[9]Data17!Z21</f>
        <v>0</v>
      </c>
      <c r="L104" s="25">
        <f>[9]Data17!AA21</f>
        <v>0</v>
      </c>
      <c r="M104" s="25">
        <f>[9]Data17!AB21</f>
        <v>0</v>
      </c>
      <c r="N104" s="25">
        <f>[9]Data17!AC21</f>
        <v>0</v>
      </c>
      <c r="O104" s="25">
        <f>[9]Data17!AD21</f>
        <v>0</v>
      </c>
      <c r="P104" s="25">
        <f>[9]Data17!AE21</f>
        <v>0</v>
      </c>
    </row>
    <row r="105" spans="1:16" ht="15" x14ac:dyDescent="0.25">
      <c r="A105" s="3" t="s">
        <v>18</v>
      </c>
      <c r="B105" s="3" t="s">
        <v>45</v>
      </c>
      <c r="C105" s="3" t="s">
        <v>46</v>
      </c>
      <c r="D105" s="3" t="s">
        <v>82</v>
      </c>
      <c r="E105" s="3"/>
      <c r="F105" s="3"/>
      <c r="G105" s="1" t="s">
        <v>77</v>
      </c>
      <c r="H105" s="25">
        <f>[9]Data7!W21</f>
        <v>0</v>
      </c>
      <c r="I105" s="25">
        <f>[9]Data7!X21</f>
        <v>0</v>
      </c>
      <c r="J105" s="25">
        <f>[9]Data7!Y21</f>
        <v>0</v>
      </c>
      <c r="K105" s="25">
        <f>[9]Data7!Z21</f>
        <v>0</v>
      </c>
      <c r="L105" s="25">
        <f>[9]Data7!AA21</f>
        <v>0</v>
      </c>
      <c r="M105" s="25">
        <f>[9]Data7!AB21</f>
        <v>0</v>
      </c>
      <c r="N105" s="25">
        <f>[9]Data7!AC21</f>
        <v>0</v>
      </c>
      <c r="O105" s="25">
        <f>[9]Data7!AD21</f>
        <v>0</v>
      </c>
      <c r="P105" s="25">
        <f>[9]Data7!AE21</f>
        <v>0</v>
      </c>
    </row>
    <row r="106" spans="1:16" ht="15" x14ac:dyDescent="0.25">
      <c r="A106" s="3" t="s">
        <v>17</v>
      </c>
      <c r="B106" s="3" t="s">
        <v>29</v>
      </c>
      <c r="C106" s="3" t="s">
        <v>30</v>
      </c>
      <c r="D106" s="3" t="s">
        <v>195</v>
      </c>
      <c r="E106" s="3"/>
      <c r="F106" s="3"/>
      <c r="G106" s="1" t="s">
        <v>77</v>
      </c>
      <c r="H106" s="25">
        <f>[8]Data2!W21+[8]Data18!W21+[8]Data21!W21</f>
        <v>43980</v>
      </c>
      <c r="I106" s="25">
        <f>[8]Data2!X21+[8]Data18!X21+[8]Data21!X21</f>
        <v>55074</v>
      </c>
      <c r="J106" s="25">
        <f>[8]Data2!Y21+[8]Data18!Y21+[8]Data21!Y21</f>
        <v>39941</v>
      </c>
      <c r="K106" s="25">
        <f>[8]Data2!Z21+[8]Data18!Z21+[8]Data21!Z21</f>
        <v>43807</v>
      </c>
      <c r="L106" s="25">
        <f>[8]Data2!AA21+[8]Data18!AA21+[8]Data21!AA21</f>
        <v>51366</v>
      </c>
      <c r="M106" s="25">
        <f>[8]Data2!AB21+[8]Data18!AB21+[8]Data21!AB21</f>
        <v>36434</v>
      </c>
      <c r="N106" s="25">
        <f>[8]Data2!AC21+[8]Data18!AC21+[8]Data21!AC21</f>
        <v>45127</v>
      </c>
      <c r="O106" s="25">
        <f>[8]Data2!AD21+[8]Data18!AD21+[8]Data21!AD21</f>
        <v>37341</v>
      </c>
      <c r="P106" s="25">
        <f>[8]Data2!AE21+[8]Data18!AE21+[8]Data21!AE21</f>
        <v>12859</v>
      </c>
    </row>
    <row r="107" spans="1:16" ht="15" x14ac:dyDescent="0.25">
      <c r="A107" s="3" t="s">
        <v>17</v>
      </c>
      <c r="B107" s="3" t="s">
        <v>31</v>
      </c>
      <c r="C107" s="3" t="s">
        <v>32</v>
      </c>
      <c r="D107" s="3" t="s">
        <v>195</v>
      </c>
      <c r="E107" s="3"/>
      <c r="F107" s="3"/>
      <c r="G107" s="1" t="s">
        <v>77</v>
      </c>
      <c r="H107" s="25">
        <f>[8]Data22!W21</f>
        <v>85508</v>
      </c>
      <c r="I107" s="25">
        <f>[8]Data22!X21</f>
        <v>73308</v>
      </c>
      <c r="J107" s="25">
        <f>[8]Data22!Y21</f>
        <v>57536</v>
      </c>
      <c r="K107" s="25">
        <f>[8]Data22!Z21</f>
        <v>47273</v>
      </c>
      <c r="L107" s="25">
        <f>[8]Data22!AA21</f>
        <v>52498</v>
      </c>
      <c r="M107" s="25">
        <f>[8]Data22!AB21</f>
        <v>52820</v>
      </c>
      <c r="N107" s="25">
        <f>[8]Data22!AC21</f>
        <v>64037</v>
      </c>
      <c r="O107" s="25">
        <f>[8]Data22!AD21</f>
        <v>58004</v>
      </c>
      <c r="P107" s="25">
        <f>[8]Data22!AE21</f>
        <v>83703</v>
      </c>
    </row>
    <row r="108" spans="1:16" ht="15" x14ac:dyDescent="0.25">
      <c r="A108" s="3" t="s">
        <v>17</v>
      </c>
      <c r="B108" s="3" t="s">
        <v>33</v>
      </c>
      <c r="C108" s="3" t="s">
        <v>34</v>
      </c>
      <c r="D108" s="3" t="s">
        <v>195</v>
      </c>
      <c r="E108" s="3"/>
      <c r="F108" s="3"/>
      <c r="G108" s="1" t="s">
        <v>77</v>
      </c>
      <c r="H108" s="25">
        <f>[8]Data68!W21</f>
        <v>57718</v>
      </c>
      <c r="I108" s="25">
        <f>[8]Data68!X21</f>
        <v>61470</v>
      </c>
      <c r="J108" s="25">
        <f>[8]Data68!Y21</f>
        <v>56726</v>
      </c>
      <c r="K108" s="25">
        <f>[8]Data68!Z21</f>
        <v>57305</v>
      </c>
      <c r="L108" s="25">
        <f>[8]Data68!AA21</f>
        <v>57196</v>
      </c>
      <c r="M108" s="25">
        <f>[8]Data68!AB21</f>
        <v>58633</v>
      </c>
      <c r="N108" s="25">
        <f>[8]Data68!AC21</f>
        <v>58039</v>
      </c>
      <c r="O108" s="25">
        <f>[8]Data68!AD21</f>
        <v>55766</v>
      </c>
      <c r="P108" s="25">
        <f>[8]Data68!AE21</f>
        <v>58349</v>
      </c>
    </row>
    <row r="109" spans="1:16" ht="15" x14ac:dyDescent="0.25">
      <c r="A109" s="3" t="s">
        <v>17</v>
      </c>
      <c r="B109" s="3" t="s">
        <v>35</v>
      </c>
      <c r="C109" s="3" t="s">
        <v>36</v>
      </c>
      <c r="D109" s="3" t="s">
        <v>82</v>
      </c>
      <c r="E109" s="3"/>
      <c r="F109" s="3"/>
      <c r="G109" s="1" t="s">
        <v>77</v>
      </c>
      <c r="H109" s="25">
        <f>[9]Data!W23</f>
        <v>32911</v>
      </c>
      <c r="I109" s="25">
        <f>[9]Data!X23</f>
        <v>24162</v>
      </c>
      <c r="J109" s="25">
        <f>[9]Data!Y23</f>
        <v>41052.275999999998</v>
      </c>
      <c r="K109" s="25">
        <f>[9]Data!Z23</f>
        <v>42969.839</v>
      </c>
      <c r="L109" s="25">
        <f>[9]Data!AA23</f>
        <v>31368</v>
      </c>
      <c r="M109" s="25">
        <f>[9]Data!AB23</f>
        <v>39865.036999999997</v>
      </c>
      <c r="N109" s="25">
        <f>[9]Data!AC23</f>
        <v>21070</v>
      </c>
      <c r="O109" s="25">
        <f>[9]Data!AD23</f>
        <v>36803</v>
      </c>
      <c r="P109" s="25">
        <f>[9]Data!AE23</f>
        <v>26874</v>
      </c>
    </row>
    <row r="110" spans="1:16" ht="15" x14ac:dyDescent="0.25">
      <c r="A110" s="3" t="s">
        <v>17</v>
      </c>
      <c r="B110" s="3" t="s">
        <v>79</v>
      </c>
      <c r="C110" s="3" t="s">
        <v>83</v>
      </c>
      <c r="D110" s="3" t="s">
        <v>82</v>
      </c>
      <c r="E110" s="3"/>
      <c r="F110" s="3"/>
      <c r="G110" s="1" t="s">
        <v>77</v>
      </c>
      <c r="H110" s="25">
        <f>[9]Data9!W23</f>
        <v>42918</v>
      </c>
      <c r="I110" s="25">
        <f>[9]Data9!X23</f>
        <v>49472</v>
      </c>
      <c r="J110" s="25">
        <f>[9]Data9!Y23</f>
        <v>55646</v>
      </c>
      <c r="K110" s="25">
        <f>[9]Data9!Z23</f>
        <v>52013</v>
      </c>
      <c r="L110" s="25">
        <f>[9]Data9!AA23</f>
        <v>49325</v>
      </c>
      <c r="M110" s="25">
        <f>[9]Data9!AB23</f>
        <v>48905</v>
      </c>
      <c r="N110" s="25">
        <f>[9]Data9!AC23</f>
        <v>49127</v>
      </c>
      <c r="O110" s="25">
        <f>[9]Data9!AD23</f>
        <v>50896</v>
      </c>
      <c r="P110" s="25">
        <f>[9]Data9!AE23</f>
        <v>55647</v>
      </c>
    </row>
    <row r="111" spans="1:16" s="7" customFormat="1" ht="15" x14ac:dyDescent="0.25">
      <c r="A111" s="3" t="s">
        <v>17</v>
      </c>
      <c r="B111" s="3" t="s">
        <v>78</v>
      </c>
      <c r="C111" s="3" t="s">
        <v>84</v>
      </c>
      <c r="D111" s="3" t="s">
        <v>82</v>
      </c>
      <c r="E111" s="3"/>
      <c r="F111" s="3"/>
      <c r="G111" s="1" t="s">
        <v>77</v>
      </c>
      <c r="H111" s="25">
        <f>[9]Data10!W23</f>
        <v>0</v>
      </c>
      <c r="I111" s="25">
        <f>[9]Data10!X23</f>
        <v>0</v>
      </c>
      <c r="J111" s="25">
        <f>[9]Data10!Y23</f>
        <v>0</v>
      </c>
      <c r="K111" s="25">
        <f>[9]Data10!Z23</f>
        <v>0</v>
      </c>
      <c r="L111" s="25">
        <f>[9]Data10!AA23</f>
        <v>0</v>
      </c>
      <c r="M111" s="25">
        <f>[9]Data10!AB23</f>
        <v>0</v>
      </c>
      <c r="N111" s="25">
        <f>[9]Data10!AC23</f>
        <v>0</v>
      </c>
      <c r="O111" s="25">
        <f>[9]Data10!AD23</f>
        <v>0</v>
      </c>
      <c r="P111" s="25">
        <f>[9]Data10!AE23</f>
        <v>0</v>
      </c>
    </row>
    <row r="112" spans="1:16" ht="15" x14ac:dyDescent="0.25">
      <c r="A112" s="3" t="s">
        <v>17</v>
      </c>
      <c r="B112" s="1" t="s">
        <v>37</v>
      </c>
      <c r="C112" s="1" t="s">
        <v>38</v>
      </c>
      <c r="D112" s="3" t="s">
        <v>195</v>
      </c>
      <c r="E112" s="3"/>
      <c r="F112" s="3"/>
      <c r="G112" s="1" t="s">
        <v>77</v>
      </c>
      <c r="H112" s="28">
        <f>[8]Data23!W21</f>
        <v>14692</v>
      </c>
      <c r="I112" s="28">
        <f>[8]Data23!X21</f>
        <v>15321</v>
      </c>
      <c r="J112" s="28">
        <f>[8]Data23!Y21</f>
        <v>13763</v>
      </c>
      <c r="K112" s="28">
        <f>[8]Data23!Z21</f>
        <v>14121</v>
      </c>
      <c r="L112" s="28">
        <f>[8]Data23!AA21</f>
        <v>17241</v>
      </c>
      <c r="M112" s="28">
        <f>[8]Data23!AB21</f>
        <v>16921</v>
      </c>
      <c r="N112" s="28">
        <f>[8]Data23!AC21</f>
        <v>15766</v>
      </c>
      <c r="O112" s="28">
        <f>[8]Data23!AD21</f>
        <v>14498</v>
      </c>
      <c r="P112" s="28">
        <f>[8]Data23!AE21</f>
        <v>12883</v>
      </c>
    </row>
    <row r="113" spans="1:16" ht="15" x14ac:dyDescent="0.25">
      <c r="A113" s="3" t="s">
        <v>17</v>
      </c>
      <c r="B113" s="3" t="s">
        <v>39</v>
      </c>
      <c r="C113" s="3" t="s">
        <v>40</v>
      </c>
      <c r="D113" s="3" t="s">
        <v>195</v>
      </c>
      <c r="E113" s="3"/>
      <c r="F113" s="3"/>
      <c r="G113" s="1" t="s">
        <v>77</v>
      </c>
      <c r="H113" s="25">
        <f>[8]Data54!W21+[8]Data55!W21+[8]Data56!W21+[8]Data57!W21+[8]Data58!W21+[8]Data59!W21+[8]Data60!W21+[8]Data61!W21+[8]Data62!W21+[8]Data63!W21+[8]Data65!W21+[8]Data67!W21</f>
        <v>5404</v>
      </c>
      <c r="I113" s="25">
        <f>[8]Data54!X21+[8]Data55!X21+[8]Data56!X21+[8]Data57!X21+[8]Data58!X21+[8]Data59!X21+[8]Data60!X21+[8]Data61!X21+[8]Data62!X21+[8]Data63!X21+[8]Data65!X21+[8]Data67!X21</f>
        <v>5692</v>
      </c>
      <c r="J113" s="25">
        <f>[8]Data54!Y21+[8]Data55!Y21+[8]Data56!Y21+[8]Data57!Y21+[8]Data58!Y21+[8]Data59!Y21+[8]Data60!Y21+[8]Data61!Y21+[8]Data62!Y21+[8]Data63!Y21+[8]Data65!Y21+[8]Data67!Y21</f>
        <v>6480</v>
      </c>
      <c r="K113" s="25">
        <f>[8]Data54!Z21+[8]Data55!Z21+[8]Data56!Z21+[8]Data57!Z21+[8]Data58!Z21+[8]Data59!Z21+[8]Data60!Z21+[8]Data61!Z21+[8]Data62!Z21+[8]Data63!Z21+[8]Data65!Z21+[8]Data67!Z21</f>
        <v>6100</v>
      </c>
      <c r="L113" s="25">
        <f>[8]Data54!AA21+[8]Data55!AA21+[8]Data56!AA21+[8]Data57!AA21+[8]Data58!AA21+[8]Data59!AA21+[8]Data60!AA21+[8]Data61!AA21+[8]Data62!AA21+[8]Data63!AA21+[8]Data65!AA21+[8]Data67!AA21</f>
        <v>6532</v>
      </c>
      <c r="M113" s="25">
        <f>[8]Data54!AB21+[8]Data55!AB21+[8]Data56!AB21+[8]Data57!AB21+[8]Data58!AB21+[8]Data59!AB21+[8]Data60!AB21+[8]Data61!AB21+[8]Data62!AB21+[8]Data63!AB21+[8]Data65!AB21+[8]Data67!AB21</f>
        <v>6424</v>
      </c>
      <c r="N113" s="25">
        <f>[8]Data54!AC21+[8]Data55!AC21+[8]Data56!AC21+[8]Data57!AC21+[8]Data58!AC21+[8]Data59!AC21+[8]Data60!AC21+[8]Data61!AC21+[8]Data62!AC21+[8]Data63!AC21+[8]Data65!AC21+[8]Data67!AC21</f>
        <v>6850</v>
      </c>
      <c r="O113" s="25">
        <f>[8]Data54!AD21+[8]Data55!AD21+[8]Data56!AD21+[8]Data57!AD21+[8]Data58!AD21+[8]Data59!AD21+[8]Data60!AD21+[8]Data61!AD21+[8]Data62!AD21+[8]Data63!AD21+[8]Data65!AD21+[8]Data67!AD21</f>
        <v>6931</v>
      </c>
      <c r="P113" s="25">
        <f>[8]Data54!AE21+[8]Data55!AE21+[8]Data56!AE21+[8]Data57!AE21+[8]Data58!AE21+[8]Data59!AE21+[8]Data60!AE21+[8]Data61!AE21+[8]Data62!AE21+[8]Data63!AE21+[8]Data65!AE21+[8]Data67!AE21</f>
        <v>6557</v>
      </c>
    </row>
    <row r="114" spans="1:16" ht="15" x14ac:dyDescent="0.25">
      <c r="A114" s="3" t="s">
        <v>17</v>
      </c>
      <c r="B114" s="3" t="s">
        <v>80</v>
      </c>
      <c r="C114" s="3" t="s">
        <v>85</v>
      </c>
      <c r="D114" s="3" t="s">
        <v>82</v>
      </c>
      <c r="E114" s="3"/>
      <c r="F114" s="3"/>
      <c r="G114" s="1" t="s">
        <v>77</v>
      </c>
      <c r="H114" s="29">
        <f>[9]Data12!W23*(capacity!$H114*CUF_sources!$C23)/(capacity!$H114*CUF_sources!$C23+capacity!$H115*CUF_sources!$C24)</f>
        <v>2371.1611336032388</v>
      </c>
      <c r="I114" s="29">
        <f>[9]Data12!X23*(capacity!$H114*CUF_sources!$C23)/(capacity!$H114*CUF_sources!$C23+capacity!$H115*CUF_sources!$C24)</f>
        <v>2611.0120498785427</v>
      </c>
      <c r="J114" s="29">
        <f>[9]Data12!Y23*(capacity!$H114*CUF_sources!$C23)/(capacity!$H114*CUF_sources!$C23+capacity!$H115*CUF_sources!$C24)</f>
        <v>2653.5641936842107</v>
      </c>
      <c r="K114" s="29">
        <f>[9]Data12!Z23*(capacity!$H114*CUF_sources!$C23)/(capacity!$H114*CUF_sources!$C23+capacity!$H115*CUF_sources!$C24)</f>
        <v>2618.9975086639679</v>
      </c>
      <c r="L114" s="29">
        <f>[9]Data12!AA23*(capacity!$H114*CUF_sources!$C23)/(capacity!$H114*CUF_sources!$C23+capacity!$H115*CUF_sources!$C24)</f>
        <v>2634.480171012146</v>
      </c>
      <c r="M114" s="29">
        <f>[9]Data12!AB23*(capacity!$H114*CUF_sources!$C23)/(capacity!$H114*CUF_sources!$C23+capacity!$H115*CUF_sources!$C24)</f>
        <v>2569.8829214574898</v>
      </c>
      <c r="N114" s="29">
        <f>[9]Data12!AC23*(capacity!$H114*CUF_sources!$C23)/(capacity!$H114*CUF_sources!$C23+capacity!$H115*CUF_sources!$C24)</f>
        <v>2713.4497165991907</v>
      </c>
      <c r="O114" s="29">
        <f>[9]Data12!AD23*(capacity!$H114*CUF_sources!$C23)/(capacity!$H114*CUF_sources!$C23+capacity!$H115*CUF_sources!$C24)</f>
        <v>2510.4349797570849</v>
      </c>
      <c r="P114" s="29">
        <f>[9]Data12!AE23*(capacity!$H114*CUF_sources!$C23)/(capacity!$H114*CUF_sources!$C23+capacity!$H115*CUF_sources!$C24)</f>
        <v>3002.1959514170039</v>
      </c>
    </row>
    <row r="115" spans="1:16" s="7" customFormat="1" ht="15" x14ac:dyDescent="0.25">
      <c r="A115" s="3" t="s">
        <v>17</v>
      </c>
      <c r="B115" s="3" t="s">
        <v>81</v>
      </c>
      <c r="C115" s="3" t="s">
        <v>86</v>
      </c>
      <c r="D115" s="3" t="s">
        <v>82</v>
      </c>
      <c r="E115" s="3"/>
      <c r="F115" s="3"/>
      <c r="G115" s="1" t="s">
        <v>77</v>
      </c>
      <c r="H115" s="29">
        <f>[9]Data12!W23*(capacity!$H115*CUF_sources!$C24)/(capacity!$H114*CUF_sources!$C23+capacity!$H115*CUF_sources!$C24)</f>
        <v>5068.8388663967607</v>
      </c>
      <c r="I115" s="29">
        <f>[9]Data12!X23*(capacity!$H115*CUF_sources!$C24)/(capacity!$H114*CUF_sources!$C23+capacity!$H115*CUF_sources!$C24)</f>
        <v>5581.5689501214574</v>
      </c>
      <c r="J115" s="29">
        <f>[9]Data12!Y23*(capacity!$H115*CUF_sources!$C24)/(capacity!$H114*CUF_sources!$C23+capacity!$H115*CUF_sources!$C24)</f>
        <v>5672.5328063157895</v>
      </c>
      <c r="K115" s="29">
        <f>[9]Data12!Z23*(capacity!$H115*CUF_sources!$C24)/(capacity!$H114*CUF_sources!$C23+capacity!$H115*CUF_sources!$C24)</f>
        <v>5598.6394913360327</v>
      </c>
      <c r="L115" s="29">
        <f>[9]Data12!AA23*(capacity!$H115*CUF_sources!$C24)/(capacity!$H114*CUF_sources!$C23+capacity!$H115*CUF_sources!$C24)</f>
        <v>5631.7368289878541</v>
      </c>
      <c r="M115" s="29">
        <f>[9]Data12!AB23*(capacity!$H115*CUF_sources!$C24)/(capacity!$H114*CUF_sources!$C23+capacity!$H115*CUF_sources!$C24)</f>
        <v>5493.6470785425099</v>
      </c>
      <c r="N115" s="29">
        <f>[9]Data12!AC23*(capacity!$H115*CUF_sources!$C24)/(capacity!$H114*CUF_sources!$C23+capacity!$H115*CUF_sources!$C24)</f>
        <v>5800.5502834008093</v>
      </c>
      <c r="O115" s="29">
        <f>[9]Data12!AD23*(capacity!$H115*CUF_sources!$C24)/(capacity!$H114*CUF_sources!$C23+capacity!$H115*CUF_sources!$C24)</f>
        <v>5366.5650202429142</v>
      </c>
      <c r="P115" s="29">
        <f>[9]Data12!AE23*(capacity!$H115*CUF_sources!$C24)/(capacity!$H114*CUF_sources!$C23+capacity!$H115*CUF_sources!$C24)</f>
        <v>6417.8040485829952</v>
      </c>
    </row>
    <row r="116" spans="1:16" ht="15" x14ac:dyDescent="0.25">
      <c r="A116" s="3" t="s">
        <v>17</v>
      </c>
      <c r="B116" s="3" t="s">
        <v>41</v>
      </c>
      <c r="C116" s="3" t="s">
        <v>42</v>
      </c>
      <c r="D116" s="3" t="s">
        <v>82</v>
      </c>
      <c r="E116" s="3"/>
      <c r="F116" s="3"/>
      <c r="G116" s="1" t="s">
        <v>77</v>
      </c>
      <c r="H116" s="25">
        <f>[9]Data11!W23</f>
        <v>1959</v>
      </c>
      <c r="I116" s="25">
        <f>[9]Data11!X23</f>
        <v>3775.0430000000001</v>
      </c>
      <c r="J116" s="25">
        <f>[9]Data11!Y23</f>
        <v>4769.7470000000003</v>
      </c>
      <c r="K116" s="25">
        <f>[9]Data11!Z23</f>
        <v>5454.8059999999996</v>
      </c>
      <c r="L116" s="25">
        <f>[9]Data11!AA23</f>
        <v>5593.2370000000001</v>
      </c>
      <c r="M116" s="25">
        <f>[9]Data11!AB23</f>
        <v>5579.2</v>
      </c>
      <c r="N116" s="25">
        <f>[9]Data11!AC23</f>
        <v>5883</v>
      </c>
      <c r="O116" s="25">
        <f>[9]Data11!AD23</f>
        <v>4867</v>
      </c>
      <c r="P116" s="25">
        <f>[9]Data11!AE23</f>
        <v>5683</v>
      </c>
    </row>
    <row r="117" spans="1:16" ht="15" x14ac:dyDescent="0.25">
      <c r="A117" s="3" t="s">
        <v>17</v>
      </c>
      <c r="B117" s="3" t="s">
        <v>43</v>
      </c>
      <c r="C117" s="3" t="s">
        <v>44</v>
      </c>
      <c r="D117" s="3" t="s">
        <v>82</v>
      </c>
      <c r="E117" s="3"/>
      <c r="F117" s="3"/>
      <c r="G117" s="1" t="s">
        <v>77</v>
      </c>
      <c r="H117" s="25">
        <f>[9]Data17!W23</f>
        <v>0</v>
      </c>
      <c r="I117" s="25">
        <f>[9]Data17!X23</f>
        <v>0</v>
      </c>
      <c r="J117" s="25">
        <f>[9]Data17!Y23</f>
        <v>0</v>
      </c>
      <c r="K117" s="25">
        <f>[9]Data17!Z23</f>
        <v>0</v>
      </c>
      <c r="L117" s="25">
        <f>[9]Data17!AA23</f>
        <v>0</v>
      </c>
      <c r="M117" s="25">
        <f>[9]Data17!AB23</f>
        <v>0</v>
      </c>
      <c r="N117" s="25">
        <f>[9]Data17!AC23</f>
        <v>0</v>
      </c>
      <c r="O117" s="25">
        <f>[9]Data17!AD23</f>
        <v>0</v>
      </c>
      <c r="P117" s="25">
        <f>[9]Data17!AE23</f>
        <v>20</v>
      </c>
    </row>
    <row r="118" spans="1:16" ht="15" x14ac:dyDescent="0.25">
      <c r="A118" s="3" t="s">
        <v>17</v>
      </c>
      <c r="B118" s="3" t="s">
        <v>45</v>
      </c>
      <c r="C118" s="3" t="s">
        <v>46</v>
      </c>
      <c r="D118" s="3" t="s">
        <v>82</v>
      </c>
      <c r="E118" s="3"/>
      <c r="F118" s="3"/>
      <c r="G118" s="1" t="s">
        <v>77</v>
      </c>
      <c r="H118" s="25">
        <f>[9]Data7!W23</f>
        <v>0</v>
      </c>
      <c r="I118" s="25">
        <f>[9]Data7!X23</f>
        <v>0</v>
      </c>
      <c r="J118" s="25">
        <f>[9]Data7!Y23</f>
        <v>0</v>
      </c>
      <c r="K118" s="25">
        <f>[9]Data7!Z23</f>
        <v>0</v>
      </c>
      <c r="L118" s="25">
        <f>[9]Data7!AA23</f>
        <v>0</v>
      </c>
      <c r="M118" s="25">
        <f>[9]Data7!AB23</f>
        <v>0</v>
      </c>
      <c r="N118" s="25">
        <f>[9]Data7!AC23</f>
        <v>0</v>
      </c>
      <c r="O118" s="25">
        <f>[9]Data7!AD23</f>
        <v>0</v>
      </c>
      <c r="P118" s="25">
        <f>[9]Data7!AE23</f>
        <v>0</v>
      </c>
    </row>
    <row r="119" spans="1:16" ht="15" x14ac:dyDescent="0.25">
      <c r="A119" s="3" t="s">
        <v>16</v>
      </c>
      <c r="B119" s="3" t="s">
        <v>29</v>
      </c>
      <c r="C119" s="3" t="s">
        <v>30</v>
      </c>
      <c r="D119" s="3" t="s">
        <v>195</v>
      </c>
      <c r="E119" s="3"/>
      <c r="F119" s="3"/>
      <c r="G119" s="1" t="s">
        <v>77</v>
      </c>
      <c r="H119" s="25">
        <f>[8]Data2!W23+[8]Data18!W23+[8]Data21!W23</f>
        <v>15224</v>
      </c>
      <c r="I119" s="25">
        <f>[8]Data2!X23+[8]Data18!X23+[8]Data21!X23</f>
        <v>10779</v>
      </c>
      <c r="J119" s="25">
        <f>[8]Data2!Y23+[8]Data18!Y23+[8]Data21!Y23</f>
        <v>13861</v>
      </c>
      <c r="K119" s="25">
        <f>[8]Data2!Z23+[8]Data18!Z23+[8]Data21!Z23</f>
        <v>11327</v>
      </c>
      <c r="L119" s="25">
        <f>[8]Data2!AA23+[8]Data18!AA23+[8]Data21!AA23</f>
        <v>8212</v>
      </c>
      <c r="M119" s="25">
        <f>[8]Data2!AB23+[8]Data18!AB23+[8]Data21!AB23</f>
        <v>9882</v>
      </c>
      <c r="N119" s="25">
        <f>[8]Data2!AC23+[8]Data18!AC23+[8]Data21!AC23</f>
        <v>8628</v>
      </c>
      <c r="O119" s="25">
        <f>[8]Data2!AD23+[8]Data18!AD23+[8]Data21!AD23</f>
        <v>9265</v>
      </c>
      <c r="P119" s="25">
        <f>[8]Data2!AE23+[8]Data18!AE23+[8]Data21!AE23</f>
        <v>7365</v>
      </c>
    </row>
    <row r="120" spans="1:16" ht="15" x14ac:dyDescent="0.25">
      <c r="A120" s="3" t="s">
        <v>16</v>
      </c>
      <c r="B120" s="3" t="s">
        <v>31</v>
      </c>
      <c r="C120" s="3" t="s">
        <v>32</v>
      </c>
      <c r="D120" s="3" t="s">
        <v>195</v>
      </c>
      <c r="E120" s="3"/>
      <c r="F120" s="3"/>
      <c r="G120" s="1" t="s">
        <v>77</v>
      </c>
      <c r="H120" s="25">
        <f>[8]Data22!W23</f>
        <v>9444</v>
      </c>
      <c r="I120" s="25">
        <f>[8]Data22!X23</f>
        <v>6726</v>
      </c>
      <c r="J120" s="25">
        <f>[8]Data22!Y23</f>
        <v>6788</v>
      </c>
      <c r="K120" s="25">
        <f>[8]Data22!Z23</f>
        <v>5521</v>
      </c>
      <c r="L120" s="25">
        <f>[8]Data22!AA23</f>
        <v>5195</v>
      </c>
      <c r="M120" s="25">
        <f>[8]Data22!AB23</f>
        <v>3738</v>
      </c>
      <c r="N120" s="25">
        <f>[8]Data22!AC23</f>
        <v>3300</v>
      </c>
      <c r="O120" s="25">
        <f>[8]Data22!AD23</f>
        <v>4194</v>
      </c>
      <c r="P120" s="25">
        <f>[8]Data22!AE23</f>
        <v>3851</v>
      </c>
    </row>
    <row r="121" spans="1:16" ht="15" x14ac:dyDescent="0.25">
      <c r="A121" s="3" t="s">
        <v>16</v>
      </c>
      <c r="B121" s="3" t="s">
        <v>33</v>
      </c>
      <c r="C121" s="3" t="s">
        <v>34</v>
      </c>
      <c r="D121" s="3" t="s">
        <v>195</v>
      </c>
      <c r="E121" s="3"/>
      <c r="F121" s="3"/>
      <c r="G121" s="1" t="s">
        <v>77</v>
      </c>
      <c r="H121" s="25">
        <f>[8]Data68!W23</f>
        <v>23187</v>
      </c>
      <c r="I121" s="25">
        <f>[8]Data68!X23</f>
        <v>22987</v>
      </c>
      <c r="J121" s="25">
        <f>[8]Data68!Y23</f>
        <v>23606</v>
      </c>
      <c r="K121" s="25">
        <f>[8]Data68!Z23</f>
        <v>23580</v>
      </c>
      <c r="L121" s="25">
        <f>[8]Data68!AA23</f>
        <v>23245</v>
      </c>
      <c r="M121" s="25">
        <f>[8]Data68!AB23</f>
        <v>23203</v>
      </c>
      <c r="N121" s="25">
        <f>[8]Data68!AC23</f>
        <v>22477</v>
      </c>
      <c r="O121" s="25">
        <f>[8]Data68!AD23</f>
        <v>22793</v>
      </c>
      <c r="P121" s="25">
        <f>[8]Data68!AE23</f>
        <v>23870</v>
      </c>
    </row>
    <row r="122" spans="1:16" ht="15" x14ac:dyDescent="0.25">
      <c r="A122" s="3" t="s">
        <v>16</v>
      </c>
      <c r="B122" s="3" t="s">
        <v>35</v>
      </c>
      <c r="C122" s="3" t="s">
        <v>36</v>
      </c>
      <c r="D122" s="3" t="s">
        <v>82</v>
      </c>
      <c r="E122" s="3"/>
      <c r="F122" s="3"/>
      <c r="G122" s="1" t="s">
        <v>77</v>
      </c>
      <c r="H122" s="25">
        <f>[9]Data!W25</f>
        <v>12445.039000000001</v>
      </c>
      <c r="I122" s="25">
        <f>[9]Data!X25</f>
        <v>16859.128000000001</v>
      </c>
      <c r="J122" s="25">
        <f>[9]Data!Y25</f>
        <v>12838.601000000001</v>
      </c>
      <c r="K122" s="25">
        <f>[9]Data!Z25</f>
        <v>13397.044</v>
      </c>
      <c r="L122" s="25">
        <f>[9]Data!AA25</f>
        <v>16768.698</v>
      </c>
      <c r="M122" s="25">
        <f>[9]Data!AB25</f>
        <v>15799.127</v>
      </c>
      <c r="N122" s="25">
        <f>[9]Data!AC25</f>
        <v>14771.468999999999</v>
      </c>
      <c r="O122" s="25">
        <f>[9]Data!AD25</f>
        <v>13301.103999999999</v>
      </c>
      <c r="P122" s="25">
        <f>[9]Data!AE25</f>
        <v>12412.707</v>
      </c>
    </row>
    <row r="123" spans="1:16" ht="15" x14ac:dyDescent="0.25">
      <c r="A123" s="3" t="s">
        <v>16</v>
      </c>
      <c r="B123" s="3" t="s">
        <v>79</v>
      </c>
      <c r="C123" s="3" t="s">
        <v>83</v>
      </c>
      <c r="D123" s="3" t="s">
        <v>82</v>
      </c>
      <c r="E123" s="3"/>
      <c r="F123" s="3"/>
      <c r="G123" s="1" t="s">
        <v>77</v>
      </c>
      <c r="H123" s="25">
        <f>[9]Data9!W25</f>
        <v>472.25299999999999</v>
      </c>
      <c r="I123" s="25">
        <f>[9]Data9!X25</f>
        <v>484.51</v>
      </c>
      <c r="J123" s="25">
        <f>[9]Data9!Y25</f>
        <v>764.03800000000001</v>
      </c>
      <c r="K123" s="25">
        <f>[9]Data9!Z25</f>
        <v>1097.52</v>
      </c>
      <c r="L123" s="25">
        <f>[9]Data9!AA25</f>
        <v>2311.569</v>
      </c>
      <c r="M123" s="25">
        <f>[9]Data9!AB25</f>
        <v>3056</v>
      </c>
      <c r="N123" s="25">
        <f>[9]Data9!AC25</f>
        <v>4693.3159999999998</v>
      </c>
      <c r="O123" s="25">
        <f>[9]Data9!AD25</f>
        <v>5600.8869999999997</v>
      </c>
      <c r="P123" s="25">
        <f>[9]Data9!AE25</f>
        <v>5754.0789999999997</v>
      </c>
    </row>
    <row r="124" spans="1:16" s="7" customFormat="1" ht="15" x14ac:dyDescent="0.25">
      <c r="A124" s="3" t="s">
        <v>16</v>
      </c>
      <c r="B124" s="3" t="s">
        <v>78</v>
      </c>
      <c r="C124" s="3" t="s">
        <v>84</v>
      </c>
      <c r="D124" s="3" t="s">
        <v>82</v>
      </c>
      <c r="E124" s="3"/>
      <c r="F124" s="3"/>
      <c r="G124" s="1" t="s">
        <v>77</v>
      </c>
      <c r="H124" s="25">
        <f>[9]Data10!W25</f>
        <v>9.14</v>
      </c>
      <c r="I124" s="25">
        <f>[9]Data10!X25</f>
        <v>9.8130000000000006</v>
      </c>
      <c r="J124" s="25">
        <f>[9]Data10!Y25</f>
        <v>9.6539999999999999</v>
      </c>
      <c r="K124" s="25">
        <f>[9]Data10!Z25</f>
        <v>9.6519999999999992</v>
      </c>
      <c r="L124" s="25">
        <f>[9]Data10!AA25</f>
        <v>15.79</v>
      </c>
      <c r="M124" s="25">
        <f>[9]Data10!AB25</f>
        <v>12.041</v>
      </c>
      <c r="N124" s="25">
        <f>[9]Data10!AC25</f>
        <v>101.876</v>
      </c>
      <c r="O124" s="25">
        <f>[9]Data10!AD25</f>
        <v>237.78100000000001</v>
      </c>
      <c r="P124" s="25">
        <f>[9]Data10!AE25</f>
        <v>270.66699999999997</v>
      </c>
    </row>
    <row r="125" spans="1:16" ht="15" x14ac:dyDescent="0.25">
      <c r="A125" s="3" t="s">
        <v>16</v>
      </c>
      <c r="B125" s="1" t="s">
        <v>37</v>
      </c>
      <c r="C125" s="1" t="s">
        <v>38</v>
      </c>
      <c r="D125" s="3" t="s">
        <v>195</v>
      </c>
      <c r="E125" s="3"/>
      <c r="F125" s="3"/>
      <c r="G125" s="1" t="s">
        <v>77</v>
      </c>
      <c r="H125" s="28">
        <f>[8]Data23!W23</f>
        <v>416</v>
      </c>
      <c r="I125" s="28">
        <f>[8]Data23!X23</f>
        <v>312</v>
      </c>
      <c r="J125" s="28">
        <f>[8]Data23!Y23</f>
        <v>234</v>
      </c>
      <c r="K125" s="28">
        <f>[8]Data23!Z23</f>
        <v>236</v>
      </c>
      <c r="L125" s="28">
        <f>[8]Data23!AA23</f>
        <v>212</v>
      </c>
      <c r="M125" s="28">
        <f>[8]Data23!AB23</f>
        <v>200</v>
      </c>
      <c r="N125" s="28">
        <f>[8]Data23!AC23</f>
        <v>184</v>
      </c>
      <c r="O125" s="28">
        <f>[8]Data23!AD23</f>
        <v>265</v>
      </c>
      <c r="P125" s="28">
        <f>[8]Data23!AE23</f>
        <v>306</v>
      </c>
    </row>
    <row r="126" spans="1:16" ht="15" x14ac:dyDescent="0.25">
      <c r="A126" s="3" t="s">
        <v>16</v>
      </c>
      <c r="B126" s="3" t="s">
        <v>39</v>
      </c>
      <c r="C126" s="3" t="s">
        <v>40</v>
      </c>
      <c r="D126" s="3" t="s">
        <v>195</v>
      </c>
      <c r="E126" s="3"/>
      <c r="F126" s="3"/>
      <c r="G126" s="1" t="s">
        <v>77</v>
      </c>
      <c r="H126" s="25">
        <f>[8]Data54!W23+[8]Data55!W23+[8]Data56!W23+[8]Data57!W23+[8]Data58!W23+[8]Data59!W23+[8]Data60!W23+[8]Data61!W23+[8]Data62!W23+[8]Data63!W23+[8]Data65!W23+[8]Data67!W23</f>
        <v>11474.663</v>
      </c>
      <c r="I126" s="25">
        <f>[8]Data54!X23+[8]Data55!X23+[8]Data56!X23+[8]Data57!X23+[8]Data58!X23+[8]Data59!X23+[8]Data60!X23+[8]Data61!X23+[8]Data62!X23+[8]Data63!X23+[8]Data65!X23+[8]Data67!X23</f>
        <v>11435.566000000001</v>
      </c>
      <c r="J126" s="25">
        <f>[8]Data54!Y23+[8]Data55!Y23+[8]Data56!Y23+[8]Data57!Y23+[8]Data58!Y23+[8]Data59!Y23+[8]Data60!Y23+[8]Data61!Y23+[8]Data62!Y23+[8]Data63!Y23+[8]Data65!Y23+[8]Data67!Y23</f>
        <v>12351.698</v>
      </c>
      <c r="K126" s="25">
        <f>[8]Data54!Z23+[8]Data55!Z23+[8]Data56!Z23+[8]Data57!Z23+[8]Data58!Z23+[8]Data59!Z23+[8]Data60!Z23+[8]Data61!Z23+[8]Data62!Z23+[8]Data63!Z23+[8]Data65!Z23+[8]Data67!Z23</f>
        <v>12136.556</v>
      </c>
      <c r="L126" s="25">
        <f>[8]Data54!AA23+[8]Data55!AA23+[8]Data56!AA23+[8]Data57!AA23+[8]Data58!AA23+[8]Data59!AA23+[8]Data60!AA23+[8]Data61!AA23+[8]Data62!AA23+[8]Data63!AA23+[8]Data65!AA23+[8]Data67!AA23</f>
        <v>11803.718999999999</v>
      </c>
      <c r="M126" s="25">
        <f>[8]Data54!AB23+[8]Data55!AB23+[8]Data56!AB23+[8]Data57!AB23+[8]Data58!AB23+[8]Data59!AB23+[8]Data60!AB23+[8]Data61!AB23+[8]Data62!AB23+[8]Data63!AB23+[8]Data65!AB23+[8]Data67!AB23</f>
        <v>11951.941999999999</v>
      </c>
      <c r="N126" s="25">
        <f>[8]Data54!AC23+[8]Data55!AC23+[8]Data56!AC23+[8]Data57!AC23+[8]Data58!AC23+[8]Data59!AC23+[8]Data60!AC23+[8]Data61!AC23+[8]Data62!AC23+[8]Data63!AC23+[8]Data65!AC23+[8]Data67!AC23</f>
        <v>12333.492</v>
      </c>
      <c r="O126" s="25">
        <f>[8]Data54!AD23+[8]Data55!AD23+[8]Data56!AD23+[8]Data57!AD23+[8]Data58!AD23+[8]Data59!AD23+[8]Data60!AD23+[8]Data61!AD23+[8]Data62!AD23+[8]Data63!AD23+[8]Data65!AD23+[8]Data67!AD23</f>
        <v>13431.131000000001</v>
      </c>
      <c r="P126" s="25">
        <f>[8]Data54!AE23+[8]Data55!AE23+[8]Data56!AE23+[8]Data57!AE23+[8]Data58!AE23+[8]Data59!AE23+[8]Data60!AE23+[8]Data61!AE23+[8]Data62!AE23+[8]Data63!AE23+[8]Data65!AE23+[8]Data67!AE23</f>
        <v>13801.448999999999</v>
      </c>
    </row>
    <row r="127" spans="1:16" ht="15" x14ac:dyDescent="0.25">
      <c r="A127" s="3" t="s">
        <v>16</v>
      </c>
      <c r="B127" s="3" t="s">
        <v>80</v>
      </c>
      <c r="C127" s="3" t="s">
        <v>85</v>
      </c>
      <c r="D127" s="3" t="s">
        <v>82</v>
      </c>
      <c r="E127" s="3"/>
      <c r="F127" s="3"/>
      <c r="G127" s="1" t="s">
        <v>77</v>
      </c>
      <c r="H127" s="29">
        <f>[9]Data12!W25*(capacity!$H127*CUF_sources!$C23)/(capacity!$H127*CUF_sources!$C23+capacity!$H128*CUF_sources!$C24)</f>
        <v>0</v>
      </c>
      <c r="I127" s="29">
        <f>[9]Data12!X25*(capacity!$H127*CUF_sources!$C23)/(capacity!$H127*CUF_sources!$C23+capacity!$H128*CUF_sources!$C24)</f>
        <v>0</v>
      </c>
      <c r="J127" s="29">
        <f>[9]Data12!Y25*(capacity!$H127*CUF_sources!$C23)/(capacity!$H127*CUF_sources!$C23+capacity!$H128*CUF_sources!$C24)</f>
        <v>0</v>
      </c>
      <c r="K127" s="29">
        <f>[9]Data12!Z25*(capacity!$H127*CUF_sources!$C23)/(capacity!$H127*CUF_sources!$C23+capacity!$H128*CUF_sources!$C24)</f>
        <v>0</v>
      </c>
      <c r="L127" s="29">
        <f>[9]Data12!AA25*(capacity!$H127*CUF_sources!$C23)/(capacity!$H127*CUF_sources!$C23+capacity!$H128*CUF_sources!$C24)</f>
        <v>0</v>
      </c>
      <c r="M127" s="29">
        <f>[9]Data12!AB25*(capacity!$H127*CUF_sources!$C23)/(capacity!$H127*CUF_sources!$C23+capacity!$H128*CUF_sources!$C24)</f>
        <v>0</v>
      </c>
      <c r="N127" s="29">
        <f>[9]Data12!AC25*(capacity!$H127*CUF_sources!$C23)/(capacity!$H127*CUF_sources!$C23+capacity!$H128*CUF_sources!$C24)</f>
        <v>0</v>
      </c>
      <c r="O127" s="29">
        <f>[9]Data12!AD25*(capacity!$H127*CUF_sources!$C23)/(capacity!$H127*CUF_sources!$C23+capacity!$H128*CUF_sources!$C24)</f>
        <v>0</v>
      </c>
      <c r="P127" s="29">
        <f>[9]Data12!AE25*(capacity!$H127*CUF_sources!$C23)/(capacity!$H127*CUF_sources!$C23+capacity!$H128*CUF_sources!$C24)</f>
        <v>0</v>
      </c>
    </row>
    <row r="128" spans="1:16" s="7" customFormat="1" ht="15" x14ac:dyDescent="0.25">
      <c r="A128" s="3" t="s">
        <v>16</v>
      </c>
      <c r="B128" s="3" t="s">
        <v>81</v>
      </c>
      <c r="C128" s="3" t="s">
        <v>86</v>
      </c>
      <c r="D128" s="3" t="s">
        <v>82</v>
      </c>
      <c r="E128" s="3"/>
      <c r="F128" s="3"/>
      <c r="G128" s="1" t="s">
        <v>77</v>
      </c>
      <c r="H128" s="29">
        <f>[9]Data12!W25*(capacity!$H128*CUF_sources!$C24)/(capacity!$H127*CUF_sources!$C23+capacity!$H128*CUF_sources!$C24)</f>
        <v>5.3</v>
      </c>
      <c r="I128" s="29">
        <f>[9]Data12!X25*(capacity!$H128*CUF_sources!$C24)/(capacity!$H127*CUF_sources!$C23+capacity!$H128*CUF_sources!$C24)</f>
        <v>5.7489999999999997</v>
      </c>
      <c r="J128" s="29">
        <f>[9]Data12!Y25*(capacity!$H128*CUF_sources!$C24)/(capacity!$H127*CUF_sources!$C23+capacity!$H128*CUF_sources!$C24)</f>
        <v>6.452</v>
      </c>
      <c r="K128" s="29">
        <f>[9]Data12!Z25*(capacity!$H128*CUF_sources!$C24)/(capacity!$H127*CUF_sources!$C23+capacity!$H128*CUF_sources!$C24)</f>
        <v>7.7519999999999998</v>
      </c>
      <c r="L128" s="29">
        <f>[9]Data12!AA25*(capacity!$H128*CUF_sources!$C24)/(capacity!$H127*CUF_sources!$C23+capacity!$H128*CUF_sources!$C24)</f>
        <v>11.311</v>
      </c>
      <c r="M128" s="29">
        <f>[9]Data12!AB25*(capacity!$H128*CUF_sources!$C24)/(capacity!$H127*CUF_sources!$C23+capacity!$H128*CUF_sources!$C24)</f>
        <v>22.065999999999999</v>
      </c>
      <c r="N128" s="29">
        <f>[9]Data12!AC25*(capacity!$H128*CUF_sources!$C24)/(capacity!$H127*CUF_sources!$C23+capacity!$H128*CUF_sources!$C24)</f>
        <v>48.512999999999991</v>
      </c>
      <c r="O128" s="29">
        <f>[9]Data12!AD25*(capacity!$H128*CUF_sources!$C24)/(capacity!$H127*CUF_sources!$C23+capacity!$H128*CUF_sources!$C24)</f>
        <v>90.224999999999994</v>
      </c>
      <c r="P128" s="29">
        <f>[9]Data12!AE25*(capacity!$H128*CUF_sources!$C24)/(capacity!$H127*CUF_sources!$C23+capacity!$H128*CUF_sources!$C24)</f>
        <v>147.25</v>
      </c>
    </row>
    <row r="129" spans="1:16" ht="15" x14ac:dyDescent="0.25">
      <c r="A129" s="3" t="s">
        <v>16</v>
      </c>
      <c r="B129" s="3" t="s">
        <v>41</v>
      </c>
      <c r="C129" s="3" t="s">
        <v>42</v>
      </c>
      <c r="D129" s="3" t="s">
        <v>82</v>
      </c>
      <c r="E129" s="3"/>
      <c r="F129" s="3"/>
      <c r="G129" s="1" t="s">
        <v>77</v>
      </c>
      <c r="H129" s="25">
        <f>[9]Data11!W25</f>
        <v>0</v>
      </c>
      <c r="I129" s="25">
        <f>[9]Data11!X25</f>
        <v>0</v>
      </c>
      <c r="J129" s="25">
        <f>[9]Data11!Y25</f>
        <v>0</v>
      </c>
      <c r="K129" s="25">
        <f>[9]Data11!Z25</f>
        <v>0</v>
      </c>
      <c r="L129" s="25">
        <f>[9]Data11!AA25</f>
        <v>0</v>
      </c>
      <c r="M129" s="25">
        <f>[9]Data11!AB25</f>
        <v>0</v>
      </c>
      <c r="N129" s="25">
        <f>[9]Data11!AC25</f>
        <v>0</v>
      </c>
      <c r="O129" s="25">
        <f>[9]Data11!AD25</f>
        <v>0</v>
      </c>
      <c r="P129" s="25">
        <f>[9]Data11!AE25</f>
        <v>0</v>
      </c>
    </row>
    <row r="130" spans="1:16" ht="15" x14ac:dyDescent="0.25">
      <c r="A130" s="3" t="s">
        <v>16</v>
      </c>
      <c r="B130" s="3" t="s">
        <v>43</v>
      </c>
      <c r="C130" s="3" t="s">
        <v>44</v>
      </c>
      <c r="D130" s="3" t="s">
        <v>82</v>
      </c>
      <c r="E130" s="3"/>
      <c r="F130" s="3"/>
      <c r="G130" s="1" t="s">
        <v>77</v>
      </c>
      <c r="H130" s="25">
        <f>[9]Data17!W25</f>
        <v>0</v>
      </c>
      <c r="I130" s="25">
        <f>[9]Data17!X25</f>
        <v>0</v>
      </c>
      <c r="J130" s="25">
        <f>[9]Data17!Y25</f>
        <v>0</v>
      </c>
      <c r="K130" s="25">
        <f>[9]Data17!Z25</f>
        <v>0</v>
      </c>
      <c r="L130" s="25">
        <f>[9]Data17!AA25</f>
        <v>0</v>
      </c>
      <c r="M130" s="25">
        <f>[9]Data17!AB25</f>
        <v>0</v>
      </c>
      <c r="N130" s="25">
        <f>[9]Data17!AC25</f>
        <v>0</v>
      </c>
      <c r="O130" s="25">
        <f>[9]Data17!AD25</f>
        <v>0</v>
      </c>
      <c r="P130" s="25">
        <f>[9]Data17!AE25</f>
        <v>0</v>
      </c>
    </row>
    <row r="131" spans="1:16" ht="15" x14ac:dyDescent="0.25">
      <c r="A131" s="3" t="s">
        <v>16</v>
      </c>
      <c r="B131" s="3" t="s">
        <v>45</v>
      </c>
      <c r="C131" s="3" t="s">
        <v>46</v>
      </c>
      <c r="D131" s="3" t="s">
        <v>82</v>
      </c>
      <c r="E131" s="3"/>
      <c r="F131" s="3"/>
      <c r="G131" s="1" t="s">
        <v>77</v>
      </c>
      <c r="H131" s="25">
        <f>[9]Data7!W25</f>
        <v>0</v>
      </c>
      <c r="I131" s="25">
        <f>[9]Data7!X25</f>
        <v>0</v>
      </c>
      <c r="J131" s="25">
        <f>[9]Data7!Y25</f>
        <v>0</v>
      </c>
      <c r="K131" s="25">
        <f>[9]Data7!Z25</f>
        <v>0</v>
      </c>
      <c r="L131" s="25">
        <f>[9]Data7!AA25</f>
        <v>0</v>
      </c>
      <c r="M131" s="25">
        <f>[9]Data7!AB25</f>
        <v>0</v>
      </c>
      <c r="N131" s="25">
        <f>[9]Data7!AC25</f>
        <v>0</v>
      </c>
      <c r="O131" s="25">
        <f>[9]Data7!AD25</f>
        <v>0</v>
      </c>
      <c r="P131" s="25">
        <f>[9]Data7!AE25</f>
        <v>0</v>
      </c>
    </row>
    <row r="132" spans="1:16" ht="15" x14ac:dyDescent="0.25">
      <c r="A132" s="3" t="s">
        <v>15</v>
      </c>
      <c r="B132" s="3" t="s">
        <v>29</v>
      </c>
      <c r="C132" s="3" t="s">
        <v>30</v>
      </c>
      <c r="D132" s="3" t="s">
        <v>195</v>
      </c>
      <c r="E132" s="3"/>
      <c r="F132" s="3"/>
      <c r="G132" s="1" t="s">
        <v>77</v>
      </c>
      <c r="H132" s="25">
        <f>[8]Data2!W24+[8]Data18!W24+[8]Data21!W24</f>
        <v>17394.483</v>
      </c>
      <c r="I132" s="25">
        <f>[8]Data2!X24+[8]Data18!X24+[8]Data21!X24</f>
        <v>21456.473999999998</v>
      </c>
      <c r="J132" s="25">
        <f>[8]Data2!Y24+[8]Data18!Y24+[8]Data21!Y24</f>
        <v>23843.366999999998</v>
      </c>
      <c r="K132" s="25">
        <f>[8]Data2!Z24+[8]Data18!Z24+[8]Data21!Z24</f>
        <v>11257.153</v>
      </c>
      <c r="L132" s="25">
        <f>[8]Data2!AA24+[8]Data18!AA24+[8]Data21!AA24</f>
        <v>11894.45</v>
      </c>
      <c r="M132" s="25">
        <f>[8]Data2!AB24+[8]Data18!AB24+[8]Data21!AB24</f>
        <v>10225.74</v>
      </c>
      <c r="N132" s="25">
        <f>[8]Data2!AC24+[8]Data18!AC24+[8]Data21!AC24</f>
        <v>12813.431</v>
      </c>
      <c r="O132" s="25">
        <f>[8]Data2!AD24+[8]Data18!AD24+[8]Data21!AD24</f>
        <v>8309.4959999999992</v>
      </c>
      <c r="P132" s="25">
        <f>[8]Data2!AE24+[8]Data18!AE24+[8]Data21!AE24</f>
        <v>3637.306</v>
      </c>
    </row>
    <row r="133" spans="1:16" ht="15" x14ac:dyDescent="0.25">
      <c r="A133" s="3" t="s">
        <v>15</v>
      </c>
      <c r="B133" s="3" t="s">
        <v>31</v>
      </c>
      <c r="C133" s="3" t="s">
        <v>32</v>
      </c>
      <c r="D133" s="3" t="s">
        <v>195</v>
      </c>
      <c r="E133" s="3"/>
      <c r="F133" s="3"/>
      <c r="G133" s="1" t="s">
        <v>77</v>
      </c>
      <c r="H133" s="25">
        <f>[8]Data22!W24</f>
        <v>29489.144</v>
      </c>
      <c r="I133" s="25">
        <f>[8]Data22!X24</f>
        <v>22753.254000000001</v>
      </c>
      <c r="J133" s="25">
        <f>[8]Data22!Y24</f>
        <v>18393.269</v>
      </c>
      <c r="K133" s="25">
        <f>[8]Data22!Z24</f>
        <v>13162.876</v>
      </c>
      <c r="L133" s="25">
        <f>[8]Data22!AA24</f>
        <v>21143.152999999998</v>
      </c>
      <c r="M133" s="25">
        <f>[8]Data22!AB24</f>
        <v>34967.086000000003</v>
      </c>
      <c r="N133" s="25">
        <f>[8]Data22!AC24</f>
        <v>40500.366000000002</v>
      </c>
      <c r="O133" s="25">
        <f>[8]Data22!AD24</f>
        <v>30611.537</v>
      </c>
      <c r="P133" s="25">
        <f>[8]Data22!AE24</f>
        <v>39313.588000000003</v>
      </c>
    </row>
    <row r="134" spans="1:16" ht="15" x14ac:dyDescent="0.25">
      <c r="A134" s="3" t="s">
        <v>15</v>
      </c>
      <c r="B134" s="3" t="s">
        <v>33</v>
      </c>
      <c r="C134" s="3" t="s">
        <v>34</v>
      </c>
      <c r="D134" s="3" t="s">
        <v>195</v>
      </c>
      <c r="E134" s="3"/>
      <c r="F134" s="3"/>
      <c r="G134" s="1" t="s">
        <v>77</v>
      </c>
      <c r="H134" s="25">
        <f>[8]Data68!W24</f>
        <v>442387.76299999998</v>
      </c>
      <c r="I134" s="25">
        <f>[8]Data68!X24</f>
        <v>425406.01699999999</v>
      </c>
      <c r="J134" s="25">
        <f>[8]Data68!Y24</f>
        <v>423684.67099999997</v>
      </c>
      <c r="K134" s="25">
        <f>[8]Data68!Z24</f>
        <v>436479.00900000002</v>
      </c>
      <c r="L134" s="25">
        <f>[8]Data68!AA24</f>
        <v>437427.80800000002</v>
      </c>
      <c r="M134" s="25">
        <f>[8]Data68!AB24</f>
        <v>403195.48200000002</v>
      </c>
      <c r="N134" s="25">
        <f>[8]Data68!AC24</f>
        <v>398359.12900000002</v>
      </c>
      <c r="O134" s="25">
        <f>[8]Data68!AD24</f>
        <v>412941.81199999998</v>
      </c>
      <c r="P134" s="25">
        <f>[8]Data68!AE24</f>
        <v>399011.587</v>
      </c>
    </row>
    <row r="135" spans="1:16" ht="15" x14ac:dyDescent="0.25">
      <c r="A135" s="3" t="s">
        <v>15</v>
      </c>
      <c r="B135" s="3" t="s">
        <v>35</v>
      </c>
      <c r="C135" s="3" t="s">
        <v>36</v>
      </c>
      <c r="D135" s="3" t="s">
        <v>82</v>
      </c>
      <c r="E135" s="3"/>
      <c r="F135" s="3"/>
      <c r="G135" s="1" t="s">
        <v>77</v>
      </c>
      <c r="H135" s="25">
        <f>[9]Data!W26</f>
        <v>50893.773999999998</v>
      </c>
      <c r="I135" s="25">
        <f>[9]Data!X26</f>
        <v>64760.701999999997</v>
      </c>
      <c r="J135" s="25">
        <f>[9]Data!Y26</f>
        <v>77072.703999999998</v>
      </c>
      <c r="K135" s="25">
        <f>[9]Data!Z26</f>
        <v>69570.789999999994</v>
      </c>
      <c r="L135" s="25">
        <f>[9]Data!AA26</f>
        <v>60513.362999999998</v>
      </c>
      <c r="M135" s="25">
        <f>[9]Data!AB26</f>
        <v>65685.547999999995</v>
      </c>
      <c r="N135" s="25">
        <f>[9]Data!AC26</f>
        <v>55134.91</v>
      </c>
      <c r="O135" s="25">
        <f>[9]Data!AD26</f>
        <v>70472.115000000005</v>
      </c>
      <c r="P135" s="25">
        <f>[9]Data!AE26</f>
        <v>61572.658000000003</v>
      </c>
    </row>
    <row r="136" spans="1:16" ht="15" x14ac:dyDescent="0.25">
      <c r="A136" s="3" t="s">
        <v>15</v>
      </c>
      <c r="B136" s="3" t="s">
        <v>79</v>
      </c>
      <c r="C136" s="3" t="s">
        <v>83</v>
      </c>
      <c r="D136" s="3" t="s">
        <v>82</v>
      </c>
      <c r="E136" s="3"/>
      <c r="F136" s="3"/>
      <c r="G136" s="1" t="s">
        <v>77</v>
      </c>
      <c r="H136" s="25">
        <f>[9]Data9!W26</f>
        <v>12371.620999999999</v>
      </c>
      <c r="I136" s="25">
        <f>[9]Data9!X26</f>
        <v>15178.4</v>
      </c>
      <c r="J136" s="25">
        <f>[9]Data9!Y26</f>
        <v>16126.736000000001</v>
      </c>
      <c r="K136" s="25">
        <f>[9]Data9!Z26</f>
        <v>17323.778999999999</v>
      </c>
      <c r="L136" s="25">
        <f>[9]Data9!AA26</f>
        <v>21420.601999999999</v>
      </c>
      <c r="M136" s="25">
        <f>[9]Data9!AB26</f>
        <v>21380.984</v>
      </c>
      <c r="N136" s="25">
        <f>[9]Data9!AC26</f>
        <v>24609.437000000002</v>
      </c>
      <c r="O136" s="25">
        <f>[9]Data9!AD26</f>
        <v>28598.595000000001</v>
      </c>
      <c r="P136" s="25">
        <f>[9]Data9!AE26</f>
        <v>34721.684000000001</v>
      </c>
    </row>
    <row r="137" spans="1:16" s="7" customFormat="1" ht="15" x14ac:dyDescent="0.25">
      <c r="A137" s="3" t="s">
        <v>15</v>
      </c>
      <c r="B137" s="3" t="s">
        <v>78</v>
      </c>
      <c r="C137" s="3" t="s">
        <v>84</v>
      </c>
      <c r="D137" s="3" t="s">
        <v>82</v>
      </c>
      <c r="E137" s="3"/>
      <c r="F137" s="3"/>
      <c r="G137" s="1" t="s">
        <v>77</v>
      </c>
      <c r="H137" s="25">
        <f>[9]Data10!W26</f>
        <v>0</v>
      </c>
      <c r="I137" s="25">
        <f>[9]Data10!X26</f>
        <v>0</v>
      </c>
      <c r="J137" s="25">
        <f>[9]Data10!Y26</f>
        <v>0</v>
      </c>
      <c r="K137" s="25">
        <f>[9]Data10!Z26</f>
        <v>0</v>
      </c>
      <c r="L137" s="25">
        <f>[9]Data10!AA26</f>
        <v>0</v>
      </c>
      <c r="M137" s="25">
        <f>[9]Data10!AB26</f>
        <v>0</v>
      </c>
      <c r="N137" s="25">
        <f>[9]Data10!AC26</f>
        <v>0</v>
      </c>
      <c r="O137" s="25">
        <f>[9]Data10!AD26</f>
        <v>0</v>
      </c>
      <c r="P137" s="25">
        <f>[9]Data10!AE26</f>
        <v>0</v>
      </c>
    </row>
    <row r="138" spans="1:16" ht="15" x14ac:dyDescent="0.25">
      <c r="A138" s="3" t="s">
        <v>15</v>
      </c>
      <c r="B138" s="1" t="s">
        <v>37</v>
      </c>
      <c r="C138" s="1" t="s">
        <v>38</v>
      </c>
      <c r="D138" s="3" t="s">
        <v>195</v>
      </c>
      <c r="E138" s="3"/>
      <c r="F138" s="3"/>
      <c r="G138" s="1" t="s">
        <v>77</v>
      </c>
      <c r="H138" s="28">
        <f>[8]Data23!W24</f>
        <v>7445.9949999999999</v>
      </c>
      <c r="I138" s="28">
        <f>[8]Data23!X24</f>
        <v>7285.1120000000001</v>
      </c>
      <c r="J138" s="28">
        <f>[8]Data23!Y24</f>
        <v>6390.1930000000002</v>
      </c>
      <c r="K138" s="28">
        <f>[8]Data23!Z24</f>
        <v>6424.4139999999998</v>
      </c>
      <c r="L138" s="28">
        <f>[8]Data23!AA24</f>
        <v>6673.6760000000004</v>
      </c>
      <c r="M138" s="28">
        <f>[8]Data23!AB24</f>
        <v>6855.7120000000004</v>
      </c>
      <c r="N138" s="28">
        <f>[8]Data23!AC24</f>
        <v>6979.0619999999999</v>
      </c>
      <c r="O138" s="28">
        <f>[8]Data23!AD24</f>
        <v>5717.9059999999999</v>
      </c>
      <c r="P138" s="28">
        <f>[8]Data23!AE24</f>
        <v>5914.4880000000003</v>
      </c>
    </row>
    <row r="139" spans="1:16" ht="15" x14ac:dyDescent="0.25">
      <c r="A139" s="3" t="s">
        <v>15</v>
      </c>
      <c r="B139" s="3" t="s">
        <v>39</v>
      </c>
      <c r="C139" s="3" t="s">
        <v>40</v>
      </c>
      <c r="D139" s="3" t="s">
        <v>195</v>
      </c>
      <c r="E139" s="3"/>
      <c r="F139" s="3"/>
      <c r="G139" s="1" t="s">
        <v>77</v>
      </c>
      <c r="H139" s="25">
        <f>[8]Data54!W24+[8]Data55!W24+[8]Data56!W24+[8]Data57!W24+[8]Data58!W24+[8]Data59!W24+[8]Data60!W24+[8]Data61!W24+[8]Data62!W24+[8]Data63!W24+[8]Data65!W24+[8]Data67!W24</f>
        <v>7221.6619999999994</v>
      </c>
      <c r="I139" s="25">
        <f>[8]Data54!X24+[8]Data55!X24+[8]Data56!X24+[8]Data57!X24+[8]Data58!X24+[8]Data59!X24+[8]Data60!X24+[8]Data61!X24+[8]Data62!X24+[8]Data63!X24+[8]Data65!X24+[8]Data67!X24</f>
        <v>7553.0450000000001</v>
      </c>
      <c r="J139" s="25">
        <f>[8]Data54!Y24+[8]Data55!Y24+[8]Data56!Y24+[8]Data57!Y24+[8]Data58!Y24+[8]Data59!Y24+[8]Data60!Y24+[8]Data61!Y24+[8]Data62!Y24+[8]Data63!Y24+[8]Data65!Y24+[8]Data67!Y24</f>
        <v>7917.5149999999994</v>
      </c>
      <c r="K139" s="25">
        <f>[8]Data54!Z24+[8]Data55!Z24+[8]Data56!Z24+[8]Data57!Z24+[8]Data58!Z24+[8]Data59!Z24+[8]Data60!Z24+[8]Data61!Z24+[8]Data62!Z24+[8]Data63!Z24+[8]Data65!Z24+[8]Data67!Z24</f>
        <v>8250.8529999999992</v>
      </c>
      <c r="L139" s="25">
        <f>[8]Data54!AA24+[8]Data55!AA24+[8]Data56!AA24+[8]Data57!AA24+[8]Data58!AA24+[8]Data59!AA24+[8]Data60!AA24+[8]Data61!AA24+[8]Data62!AA24+[8]Data63!AA24+[8]Data65!AA24+[8]Data67!AA24</f>
        <v>8806.3790000000008</v>
      </c>
      <c r="M139" s="25">
        <f>[8]Data54!AB24+[8]Data55!AB24+[8]Data56!AB24+[8]Data57!AB24+[8]Data58!AB24+[8]Data59!AB24+[8]Data60!AB24+[8]Data61!AB24+[8]Data62!AB24+[8]Data63!AB24+[8]Data65!AB24+[8]Data67!AB24</f>
        <v>9900.0430000000015</v>
      </c>
      <c r="N139" s="25">
        <f>[8]Data54!AC24+[8]Data55!AC24+[8]Data56!AC24+[8]Data57!AC24+[8]Data58!AC24+[8]Data59!AC24+[8]Data60!AC24+[8]Data61!AC24+[8]Data62!AC24+[8]Data63!AC24+[8]Data65!AC24+[8]Data67!AC24</f>
        <v>10200.502</v>
      </c>
      <c r="O139" s="25">
        <f>[8]Data54!AD24+[8]Data55!AD24+[8]Data56!AD24+[8]Data57!AD24+[8]Data58!AD24+[8]Data59!AD24+[8]Data60!AD24+[8]Data61!AD24+[8]Data62!AD24+[8]Data63!AD24+[8]Data65!AD24+[8]Data67!AD24</f>
        <v>10774.663</v>
      </c>
      <c r="P139" s="25">
        <f>[8]Data54!AE24+[8]Data55!AE24+[8]Data56!AE24+[8]Data57!AE24+[8]Data58!AE24+[8]Data59!AE24+[8]Data60!AE24+[8]Data61!AE24+[8]Data62!AE24+[8]Data63!AE24+[8]Data65!AE24+[8]Data67!AE24</f>
        <v>11046.879000000001</v>
      </c>
    </row>
    <row r="140" spans="1:16" ht="15" x14ac:dyDescent="0.25">
      <c r="A140" s="3" t="s">
        <v>15</v>
      </c>
      <c r="B140" s="3" t="s">
        <v>80</v>
      </c>
      <c r="C140" s="3" t="s">
        <v>85</v>
      </c>
      <c r="D140" s="3" t="s">
        <v>82</v>
      </c>
      <c r="E140" s="3"/>
      <c r="F140" s="3"/>
      <c r="G140" s="1" t="s">
        <v>77</v>
      </c>
      <c r="H140" s="25">
        <f>[9]Data15!W26</f>
        <v>648.93100000000004</v>
      </c>
      <c r="I140" s="25">
        <f>[9]Data15!X26</f>
        <v>1704.6130000000001</v>
      </c>
      <c r="J140" s="25">
        <f>[9]Data15!Y26</f>
        <v>2062.1970000000001</v>
      </c>
      <c r="K140" s="25">
        <f>[9]Data15!Z26</f>
        <v>2810.6590000000001</v>
      </c>
      <c r="L140" s="25">
        <f>[9]Data15!AA26</f>
        <v>3795.6579999999999</v>
      </c>
      <c r="M140" s="25">
        <f>[9]Data15!AB26</f>
        <v>4445.5469999999996</v>
      </c>
      <c r="N140" s="25">
        <f>[9]Data15!AC26</f>
        <v>5048.3789999999999</v>
      </c>
      <c r="O140" s="25">
        <f>[9]Data15!AD26</f>
        <v>5774.1509999999998</v>
      </c>
      <c r="P140" s="25">
        <f>[9]Data15!AE26</f>
        <v>6597.92</v>
      </c>
    </row>
    <row r="141" spans="1:16" s="7" customFormat="1" ht="15" x14ac:dyDescent="0.25">
      <c r="A141" s="3" t="s">
        <v>15</v>
      </c>
      <c r="B141" s="3" t="s">
        <v>81</v>
      </c>
      <c r="C141" s="3" t="s">
        <v>86</v>
      </c>
      <c r="D141" s="3" t="s">
        <v>82</v>
      </c>
      <c r="E141" s="3"/>
      <c r="F141" s="3"/>
      <c r="G141" s="1" t="s">
        <v>77</v>
      </c>
      <c r="H141" s="25">
        <f>[9]Data13!W26+[9]Data14!W26+[9]Data16!W26</f>
        <v>1684.874</v>
      </c>
      <c r="I141" s="25">
        <f>[9]Data13!X26+[9]Data14!X26+[9]Data16!X26</f>
        <v>2723.3230000000003</v>
      </c>
      <c r="J141" s="25">
        <f>[9]Data13!Y26+[9]Data14!Y26+[9]Data16!Y26</f>
        <v>3131.4</v>
      </c>
      <c r="K141" s="25">
        <f>[9]Data13!Z26+[9]Data14!Z26+[9]Data16!Z26</f>
        <v>3580.9119999999998</v>
      </c>
      <c r="L141" s="25">
        <f>[9]Data13!AA26+[9]Data14!AA26+[9]Data16!AA26</f>
        <v>3958.0789999999997</v>
      </c>
      <c r="M141" s="25">
        <f>[9]Data13!AB26+[9]Data14!AB26+[9]Data16!AB26</f>
        <v>4214.2190000000001</v>
      </c>
      <c r="N141" s="25">
        <f>[9]Data13!AC26+[9]Data14!AC26+[9]Data16!AC26</f>
        <v>4537.9369999999999</v>
      </c>
      <c r="O141" s="25">
        <f>[9]Data13!AD26+[9]Data14!AD26+[9]Data16!AD26</f>
        <v>5117.01</v>
      </c>
      <c r="P141" s="25">
        <f>[9]Data13!AE26+[9]Data14!AE26+[9]Data16!AE26</f>
        <v>5627.2650000000003</v>
      </c>
    </row>
    <row r="142" spans="1:16" ht="15" x14ac:dyDescent="0.25">
      <c r="A142" s="3" t="s">
        <v>15</v>
      </c>
      <c r="B142" s="3" t="s">
        <v>41</v>
      </c>
      <c r="C142" s="3" t="s">
        <v>42</v>
      </c>
      <c r="D142" s="3" t="s">
        <v>82</v>
      </c>
      <c r="E142" s="3"/>
      <c r="F142" s="3"/>
      <c r="G142" s="1" t="s">
        <v>77</v>
      </c>
      <c r="H142" s="25">
        <f>[9]Data11!W26</f>
        <v>0</v>
      </c>
      <c r="I142" s="25">
        <f>[9]Data11!X26</f>
        <v>0</v>
      </c>
      <c r="J142" s="25">
        <f>[9]Data11!Y26</f>
        <v>0</v>
      </c>
      <c r="K142" s="25">
        <f>[9]Data11!Z26</f>
        <v>0</v>
      </c>
      <c r="L142" s="25">
        <f>[9]Data11!AA26</f>
        <v>0</v>
      </c>
      <c r="M142" s="25">
        <f>[9]Data11!AB26</f>
        <v>0</v>
      </c>
      <c r="N142" s="25">
        <f>[9]Data11!AC26</f>
        <v>0</v>
      </c>
      <c r="O142" s="25">
        <f>[9]Data11!AD26</f>
        <v>0</v>
      </c>
      <c r="P142" s="25">
        <f>[9]Data11!AE26</f>
        <v>0</v>
      </c>
    </row>
    <row r="143" spans="1:16" ht="15" x14ac:dyDescent="0.25">
      <c r="A143" s="3" t="s">
        <v>15</v>
      </c>
      <c r="B143" s="3" t="s">
        <v>43</v>
      </c>
      <c r="C143" s="3" t="s">
        <v>44</v>
      </c>
      <c r="D143" s="3" t="s">
        <v>82</v>
      </c>
      <c r="E143" s="3"/>
      <c r="F143" s="3"/>
      <c r="G143" s="1" t="s">
        <v>77</v>
      </c>
      <c r="H143" s="25">
        <f>[9]Data17!W26</f>
        <v>477.27800000000002</v>
      </c>
      <c r="I143" s="25">
        <f>[9]Data17!X26</f>
        <v>457.98599999999999</v>
      </c>
      <c r="J143" s="25">
        <f>[9]Data17!Y26</f>
        <v>413.572</v>
      </c>
      <c r="K143" s="25">
        <f>[9]Data17!Z26</f>
        <v>480.50700000000001</v>
      </c>
      <c r="L143" s="25">
        <f>[9]Data17!AA26</f>
        <v>487.41800000000001</v>
      </c>
      <c r="M143" s="25">
        <f>[9]Data17!AB26</f>
        <v>500.51600000000002</v>
      </c>
      <c r="N143" s="25">
        <f>[9]Data17!AC26</f>
        <v>521.70600000000002</v>
      </c>
      <c r="O143" s="25">
        <f>[9]Data17!AD26</f>
        <v>479.93</v>
      </c>
      <c r="P143" s="25">
        <f>[9]Data17!AE26</f>
        <v>478.964</v>
      </c>
    </row>
    <row r="144" spans="1:16" ht="15" x14ac:dyDescent="0.25">
      <c r="A144" s="3" t="s">
        <v>15</v>
      </c>
      <c r="B144" s="3" t="s">
        <v>45</v>
      </c>
      <c r="C144" s="3" t="s">
        <v>46</v>
      </c>
      <c r="D144" s="3" t="s">
        <v>82</v>
      </c>
      <c r="E144" s="3"/>
      <c r="F144" s="3"/>
      <c r="G144" s="1" t="s">
        <v>77</v>
      </c>
      <c r="H144" s="25">
        <f>[9]Data7!W26</f>
        <v>62.237000000000002</v>
      </c>
      <c r="I144" s="25">
        <f>[9]Data7!X26</f>
        <v>56.512999999999998</v>
      </c>
      <c r="J144" s="25">
        <f>[9]Data7!Y26</f>
        <v>90.150999999999996</v>
      </c>
      <c r="K144" s="25">
        <f>[9]Data7!Z26</f>
        <v>83.114000000000004</v>
      </c>
      <c r="L144" s="25">
        <f>[9]Data7!AA26</f>
        <v>91.938999999999993</v>
      </c>
      <c r="M144" s="25">
        <f>[9]Data7!AB26</f>
        <v>97.605000000000004</v>
      </c>
      <c r="N144" s="25">
        <f>[9]Data7!AC26</f>
        <v>133.13</v>
      </c>
      <c r="O144" s="25">
        <f>[9]Data7!AD26</f>
        <v>126.97499999999999</v>
      </c>
      <c r="P144" s="25">
        <f>[9]Data7!AE26</f>
        <v>128.48599999999999</v>
      </c>
    </row>
    <row r="145" spans="1:16" ht="15" x14ac:dyDescent="0.25">
      <c r="A145" s="3" t="s">
        <v>47</v>
      </c>
      <c r="B145" s="3" t="s">
        <v>29</v>
      </c>
      <c r="C145" s="3" t="s">
        <v>30</v>
      </c>
      <c r="D145" s="3" t="s">
        <v>195</v>
      </c>
      <c r="E145" s="3"/>
      <c r="F145" s="3"/>
      <c r="G145" s="1" t="s">
        <v>77</v>
      </c>
      <c r="H145" s="25">
        <f>[8]Data2!W20+[8]Data18!W20+[8]Data21!W20</f>
        <v>31063</v>
      </c>
      <c r="I145" s="25">
        <f>[8]Data2!X20+[8]Data18!X20+[8]Data21!X20</f>
        <v>31119</v>
      </c>
      <c r="J145" s="25">
        <f>[8]Data2!Y20+[8]Data18!Y20+[8]Data21!Y20</f>
        <v>26406</v>
      </c>
      <c r="K145" s="25">
        <f>[8]Data2!Z20+[8]Data18!Z20+[8]Data21!Z20</f>
        <v>25746</v>
      </c>
      <c r="L145" s="25">
        <f>[8]Data2!AA20+[8]Data18!AA20+[8]Data21!AA20</f>
        <v>22107</v>
      </c>
      <c r="M145" s="25">
        <f>[8]Data2!AB20+[8]Data18!AB20+[8]Data21!AB20</f>
        <v>18883</v>
      </c>
      <c r="N145" s="25">
        <f>[8]Data2!AC20+[8]Data18!AC20+[8]Data21!AC20</f>
        <v>18765</v>
      </c>
      <c r="O145" s="25">
        <f>[8]Data2!AD20+[8]Data18!AD20+[8]Data21!AD20</f>
        <v>17185.154999999999</v>
      </c>
      <c r="P145" s="25">
        <f>[8]Data2!AE20+[8]Data18!AE20+[8]Data21!AE20</f>
        <v>12123.557000000001</v>
      </c>
    </row>
    <row r="146" spans="1:16" ht="15" x14ac:dyDescent="0.25">
      <c r="A146" s="3" t="s">
        <v>47</v>
      </c>
      <c r="B146" s="3" t="s">
        <v>31</v>
      </c>
      <c r="C146" s="3" t="s">
        <v>32</v>
      </c>
      <c r="D146" s="3" t="s">
        <v>195</v>
      </c>
      <c r="E146" s="3"/>
      <c r="F146" s="3"/>
      <c r="G146" s="1" t="s">
        <v>77</v>
      </c>
      <c r="H146" s="25">
        <f>[8]Data22!W20</f>
        <v>13938</v>
      </c>
      <c r="I146" s="25">
        <f>[8]Data22!X20</f>
        <v>13361</v>
      </c>
      <c r="J146" s="25">
        <f>[8]Data22!Y20</f>
        <v>10860</v>
      </c>
      <c r="K146" s="25">
        <f>[8]Data22!Z20</f>
        <v>6776</v>
      </c>
      <c r="L146" s="25">
        <f>[8]Data22!AA20</f>
        <v>9090</v>
      </c>
      <c r="M146" s="25">
        <f>[8]Data22!AB20</f>
        <v>14868</v>
      </c>
      <c r="N146" s="25">
        <f>[8]Data22!AC20</f>
        <v>17113.041000000001</v>
      </c>
      <c r="O146" s="25">
        <f>[8]Data22!AD20</f>
        <v>14080.102000000001</v>
      </c>
      <c r="P146" s="25">
        <f>[8]Data22!AE20</f>
        <v>11347.052</v>
      </c>
    </row>
    <row r="147" spans="1:16" ht="15" x14ac:dyDescent="0.25">
      <c r="A147" s="3" t="s">
        <v>47</v>
      </c>
      <c r="B147" s="3" t="s">
        <v>33</v>
      </c>
      <c r="C147" s="3" t="s">
        <v>34</v>
      </c>
      <c r="D147" s="3" t="s">
        <v>195</v>
      </c>
      <c r="E147" s="3"/>
      <c r="F147" s="3"/>
      <c r="G147" s="1" t="s">
        <v>77</v>
      </c>
      <c r="H147" s="25">
        <f>[8]Data68!W20</f>
        <v>0</v>
      </c>
      <c r="I147" s="25">
        <f>[8]Data68!X20</f>
        <v>0</v>
      </c>
      <c r="J147" s="25">
        <f>[8]Data68!Y20</f>
        <v>0</v>
      </c>
      <c r="K147" s="25">
        <f>[8]Data68!Z20</f>
        <v>0</v>
      </c>
      <c r="L147" s="25">
        <f>[8]Data68!AA20</f>
        <v>0</v>
      </c>
      <c r="M147" s="25">
        <f>[8]Data68!AB20</f>
        <v>0</v>
      </c>
      <c r="N147" s="25">
        <f>[8]Data68!AC20</f>
        <v>0</v>
      </c>
      <c r="O147" s="25">
        <f>[8]Data68!AD20</f>
        <v>0</v>
      </c>
      <c r="P147" s="25">
        <f>[8]Data68!AE20</f>
        <v>0</v>
      </c>
    </row>
    <row r="148" spans="1:16" ht="15" x14ac:dyDescent="0.25">
      <c r="A148" s="3" t="s">
        <v>47</v>
      </c>
      <c r="B148" s="3" t="s">
        <v>35</v>
      </c>
      <c r="C148" s="3" t="s">
        <v>36</v>
      </c>
      <c r="D148" s="3" t="s">
        <v>82</v>
      </c>
      <c r="E148" s="3"/>
      <c r="F148" s="3"/>
      <c r="G148" s="1" t="s">
        <v>77</v>
      </c>
      <c r="H148" s="25">
        <f>[9]Data!W22</f>
        <v>4275.2179999999998</v>
      </c>
      <c r="I148" s="25">
        <f>[9]Data!X22</f>
        <v>4590.6490000000003</v>
      </c>
      <c r="J148" s="25">
        <f>[9]Data!Y22</f>
        <v>6383.8869999999997</v>
      </c>
      <c r="K148" s="25">
        <f>[9]Data!Z22</f>
        <v>4607.1689999999999</v>
      </c>
      <c r="L148" s="25">
        <f>[9]Data!AA22</f>
        <v>6150.32</v>
      </c>
      <c r="M148" s="25">
        <f>[9]Data!AB22</f>
        <v>5565.0929999999998</v>
      </c>
      <c r="N148" s="25">
        <f>[9]Data!AC22</f>
        <v>4039.806</v>
      </c>
      <c r="O148" s="25">
        <f>[9]Data!AD22</f>
        <v>5759.9009999999998</v>
      </c>
      <c r="P148" s="25">
        <f>[9]Data!AE22</f>
        <v>4050.895</v>
      </c>
    </row>
    <row r="149" spans="1:16" ht="15" x14ac:dyDescent="0.25">
      <c r="A149" s="3" t="s">
        <v>47</v>
      </c>
      <c r="B149" s="3" t="s">
        <v>79</v>
      </c>
      <c r="C149" s="3" t="s">
        <v>83</v>
      </c>
      <c r="D149" s="3" t="s">
        <v>82</v>
      </c>
      <c r="E149" s="3"/>
      <c r="F149" s="3"/>
      <c r="G149" s="1" t="s">
        <v>77</v>
      </c>
      <c r="H149" s="29">
        <f>[9]Data8!W22</f>
        <v>3315.2269999999999</v>
      </c>
      <c r="I149" s="29">
        <f>[9]Data8!X22</f>
        <v>3850.1570000000002</v>
      </c>
      <c r="J149" s="29">
        <f>[9]Data8!Y22</f>
        <v>4139.1360000000004</v>
      </c>
      <c r="K149" s="29">
        <f>[9]Data8!Z22</f>
        <v>3688.5749999999998</v>
      </c>
      <c r="L149" s="29">
        <f>[9]Data8!AA22</f>
        <v>4621.0190000000002</v>
      </c>
      <c r="M149" s="29">
        <f>[9]Data8!AB22</f>
        <v>5145.8959999999997</v>
      </c>
      <c r="N149" s="25">
        <f>[9]Data9!AC22</f>
        <v>5536.9870000000001</v>
      </c>
      <c r="O149" s="25">
        <f>[9]Data9!AD22</f>
        <v>6300.259</v>
      </c>
      <c r="P149" s="25">
        <f>[9]Data9!AE22</f>
        <v>7266.3469999999998</v>
      </c>
    </row>
    <row r="150" spans="1:16" s="7" customFormat="1" ht="15" x14ac:dyDescent="0.25">
      <c r="A150" s="3" t="s">
        <v>47</v>
      </c>
      <c r="B150" s="3" t="s">
        <v>78</v>
      </c>
      <c r="C150" s="3" t="s">
        <v>84</v>
      </c>
      <c r="D150" s="3" t="s">
        <v>82</v>
      </c>
      <c r="E150" s="3"/>
      <c r="F150" s="3"/>
      <c r="G150" s="1" t="s">
        <v>77</v>
      </c>
      <c r="H150" s="25">
        <f>[9]Data10!W22</f>
        <v>0</v>
      </c>
      <c r="I150" s="25">
        <f>[9]Data10!X22</f>
        <v>0</v>
      </c>
      <c r="J150" s="25">
        <f>[9]Data10!Y22</f>
        <v>0</v>
      </c>
      <c r="K150" s="25">
        <f>[9]Data10!Z22</f>
        <v>0</v>
      </c>
      <c r="L150" s="25">
        <f>[9]Data10!AA22</f>
        <v>0</v>
      </c>
      <c r="M150" s="25">
        <f>[9]Data10!AB22</f>
        <v>0</v>
      </c>
      <c r="N150" s="25">
        <f>[9]Data10!AC22</f>
        <v>0</v>
      </c>
      <c r="O150" s="25">
        <f>[9]Data10!AD22</f>
        <v>0</v>
      </c>
      <c r="P150" s="25">
        <f>[9]Data10!AE22</f>
        <v>0</v>
      </c>
    </row>
    <row r="151" spans="1:16" ht="15" x14ac:dyDescent="0.25">
      <c r="A151" s="3" t="s">
        <v>47</v>
      </c>
      <c r="B151" s="1" t="s">
        <v>37</v>
      </c>
      <c r="C151" s="1" t="s">
        <v>38</v>
      </c>
      <c r="D151" s="3" t="s">
        <v>195</v>
      </c>
      <c r="E151" s="3"/>
      <c r="F151" s="3"/>
      <c r="G151" s="1" t="s">
        <v>77</v>
      </c>
      <c r="H151" s="28">
        <f>[8]Data23!W20</f>
        <v>5915</v>
      </c>
      <c r="I151" s="28">
        <f>[8]Data23!X20</f>
        <v>6080</v>
      </c>
      <c r="J151" s="28">
        <f>[8]Data23!Y20</f>
        <v>5414</v>
      </c>
      <c r="K151" s="28">
        <f>[8]Data23!Z20</f>
        <v>5544</v>
      </c>
      <c r="L151" s="28">
        <f>[8]Data23!AA20</f>
        <v>5663</v>
      </c>
      <c r="M151" s="28">
        <f>[8]Data23!AB20</f>
        <v>5565</v>
      </c>
      <c r="N151" s="28">
        <f>[8]Data23!AC20</f>
        <v>5509.75</v>
      </c>
      <c r="O151" s="28">
        <f>[8]Data23!AD20</f>
        <v>5546.5060000000003</v>
      </c>
      <c r="P151" s="28">
        <f>[8]Data23!AE20</f>
        <v>5569.1840000000002</v>
      </c>
    </row>
    <row r="152" spans="1:16" ht="15" x14ac:dyDescent="0.25">
      <c r="A152" s="3" t="s">
        <v>47</v>
      </c>
      <c r="B152" s="3" t="s">
        <v>39</v>
      </c>
      <c r="C152" s="3" t="s">
        <v>40</v>
      </c>
      <c r="D152" s="3" t="s">
        <v>195</v>
      </c>
      <c r="E152" s="3"/>
      <c r="F152" s="3"/>
      <c r="G152" s="1" t="s">
        <v>77</v>
      </c>
      <c r="H152" s="25">
        <f>[8]Data54!W20+[8]Data55!W20+[8]Data56!W20+[8]Data57!W20+[8]Data58!W20+[8]Data59!W20+[8]Data60!W20+[8]Data61!W20+[8]Data62!W20+[8]Data63!W20+[8]Data65!W20+[8]Data67!W20</f>
        <v>319.815</v>
      </c>
      <c r="I152" s="25">
        <f>[8]Data54!X20+[8]Data55!X20+[8]Data56!X20+[8]Data57!X20+[8]Data58!X20+[8]Data59!X20+[8]Data60!X20+[8]Data61!X20+[8]Data62!X20+[8]Data63!X20+[8]Data65!X20+[8]Data67!X20</f>
        <v>264.29399999999998</v>
      </c>
      <c r="J152" s="25">
        <f>[8]Data54!Y20+[8]Data55!Y20+[8]Data56!Y20+[8]Data57!Y20+[8]Data58!Y20+[8]Data59!Y20+[8]Data60!Y20+[8]Data61!Y20+[8]Data62!Y20+[8]Data63!Y20+[8]Data65!Y20+[8]Data67!Y20</f>
        <v>301.40899999999999</v>
      </c>
      <c r="K152" s="25">
        <f>[8]Data54!Z20+[8]Data55!Z20+[8]Data56!Z20+[8]Data57!Z20+[8]Data58!Z20+[8]Data59!Z20+[8]Data60!Z20+[8]Data61!Z20+[8]Data62!Z20+[8]Data63!Z20+[8]Data65!Z20+[8]Data67!Z20</f>
        <v>319.661</v>
      </c>
      <c r="L152" s="25">
        <f>[8]Data54!AA20+[8]Data55!AA20+[8]Data56!AA20+[8]Data57!AA20+[8]Data58!AA20+[8]Data59!AA20+[8]Data60!AA20+[8]Data61!AA20+[8]Data62!AA20+[8]Data63!AA20+[8]Data65!AA20+[8]Data67!AA20</f>
        <v>343.42600000000004</v>
      </c>
      <c r="M152" s="25">
        <f>[8]Data54!AB20+[8]Data55!AB20+[8]Data56!AB20+[8]Data57!AB20+[8]Data58!AB20+[8]Data59!AB20+[8]Data60!AB20+[8]Data61!AB20+[8]Data62!AB20+[8]Data63!AB20+[8]Data65!AB20+[8]Data67!AB20</f>
        <v>481.23</v>
      </c>
      <c r="N152" s="25">
        <f>[8]Data54!AC20+[8]Data55!AC20+[8]Data56!AC20+[8]Data57!AC20+[8]Data58!AC20+[8]Data59!AC20+[8]Data60!AC20+[8]Data61!AC20+[8]Data62!AC20+[8]Data63!AC20+[8]Data65!AC20+[8]Data67!AC20</f>
        <v>310.02800000000002</v>
      </c>
      <c r="O152" s="25">
        <f>[8]Data54!AD20+[8]Data55!AD20+[8]Data56!AD20+[8]Data57!AD20+[8]Data58!AD20+[8]Data59!AD20+[8]Data60!AD20+[8]Data61!AD20+[8]Data62!AD20+[8]Data63!AD20+[8]Data65!AD20+[8]Data67!AD20</f>
        <v>600.21</v>
      </c>
      <c r="P152" s="25">
        <f>[8]Data54!AE20+[8]Data55!AE20+[8]Data56!AE20+[8]Data57!AE20+[8]Data58!AE20+[8]Data59!AE20+[8]Data60!AE20+[8]Data61!AE20+[8]Data62!AE20+[8]Data63!AE20+[8]Data65!AE20+[8]Data67!AE20</f>
        <v>691.76700000000005</v>
      </c>
    </row>
    <row r="153" spans="1:16" ht="15" x14ac:dyDescent="0.25">
      <c r="A153" s="3" t="s">
        <v>47</v>
      </c>
      <c r="B153" s="3" t="s">
        <v>80</v>
      </c>
      <c r="C153" s="3" t="s">
        <v>85</v>
      </c>
      <c r="D153" s="3" t="s">
        <v>82</v>
      </c>
      <c r="E153" s="3"/>
      <c r="F153" s="3"/>
      <c r="G153" s="1" t="s">
        <v>77</v>
      </c>
      <c r="H153" s="29">
        <f>[9]Data12!W22*$N153/($N153+$N154)</f>
        <v>160.50040917785574</v>
      </c>
      <c r="I153" s="29">
        <f>[9]Data12!X22*$N153/($N153+$N154)</f>
        <v>445.48672093663572</v>
      </c>
      <c r="J153" s="29">
        <f>[9]Data12!Y22*$N153/($N153+$N154)</f>
        <v>959.38251681871157</v>
      </c>
      <c r="K153" s="29">
        <f>[9]Data12!Z22*$N153/($N153+$N154)</f>
        <v>997.19502688854288</v>
      </c>
      <c r="L153" s="29">
        <f>[9]Data12!AA22*$N153/($N153+$N154)</f>
        <v>1025.5315300636832</v>
      </c>
      <c r="M153" s="29">
        <f>[9]Data12!AB22*$N153/($N153+$N154)</f>
        <v>1033.4420089966695</v>
      </c>
      <c r="N153" s="25">
        <f>[9]Data15!AC22</f>
        <v>1049.684</v>
      </c>
      <c r="O153" s="25">
        <f>[9]Data15!AD22</f>
        <v>1009.354</v>
      </c>
      <c r="P153" s="25">
        <f>[9]Data15!AE22</f>
        <v>1490.79</v>
      </c>
    </row>
    <row r="154" spans="1:16" s="7" customFormat="1" ht="15" x14ac:dyDescent="0.25">
      <c r="A154" s="3" t="s">
        <v>47</v>
      </c>
      <c r="B154" s="3" t="s">
        <v>81</v>
      </c>
      <c r="C154" s="3" t="s">
        <v>86</v>
      </c>
      <c r="D154" s="3" t="s">
        <v>82</v>
      </c>
      <c r="E154" s="3"/>
      <c r="F154" s="3"/>
      <c r="G154" s="1" t="s">
        <v>77</v>
      </c>
      <c r="H154" s="29">
        <f>[9]Data12!W22*$N154/($N153+$N154)</f>
        <v>449.81059082214426</v>
      </c>
      <c r="I154" s="29">
        <f>[9]Data12!X22*$N154/($N153+$N154)</f>
        <v>1248.4992790633642</v>
      </c>
      <c r="J154" s="29">
        <f>[9]Data12!Y22*$N154/($N153+$N154)</f>
        <v>2688.7184831812883</v>
      </c>
      <c r="K154" s="29">
        <f>[9]Data12!Z22*$N154/($N153+$N154)</f>
        <v>2794.6899731114572</v>
      </c>
      <c r="L154" s="29">
        <f>[9]Data12!AA22*$N154/($N153+$N154)</f>
        <v>2874.1044699363165</v>
      </c>
      <c r="M154" s="29">
        <f>[9]Data12!AB22*$N154/($N153+$N154)</f>
        <v>2896.2739910033301</v>
      </c>
      <c r="N154" s="25">
        <f>[9]Data13!AC22+[9]Data14!AC22+[9]Data16!AC22</f>
        <v>2941.7929999999997</v>
      </c>
      <c r="O154" s="25">
        <f>[9]Data13!AD22+[9]Data14!AD22+[9]Data16!AD22</f>
        <v>2781.2979999999998</v>
      </c>
      <c r="P154" s="25">
        <f>[9]Data13!AE22+[9]Data14!AE22+[9]Data16!AE22</f>
        <v>2937.7200000000003</v>
      </c>
    </row>
    <row r="155" spans="1:16" ht="15" x14ac:dyDescent="0.25">
      <c r="A155" s="3" t="s">
        <v>47</v>
      </c>
      <c r="B155" s="3" t="s">
        <v>41</v>
      </c>
      <c r="C155" s="3" t="s">
        <v>42</v>
      </c>
      <c r="D155" s="3" t="s">
        <v>82</v>
      </c>
      <c r="E155" s="3"/>
      <c r="F155" s="3"/>
      <c r="G155" s="1" t="s">
        <v>77</v>
      </c>
      <c r="H155" s="25">
        <f>[9]Data11!W22</f>
        <v>0</v>
      </c>
      <c r="I155" s="25">
        <f>[9]Data11!X22</f>
        <v>0</v>
      </c>
      <c r="J155" s="25">
        <f>[9]Data11!Y22</f>
        <v>0</v>
      </c>
      <c r="K155" s="25">
        <f>[9]Data11!Z22</f>
        <v>0</v>
      </c>
      <c r="L155" s="25">
        <f>[9]Data11!AA22</f>
        <v>0</v>
      </c>
      <c r="M155" s="25">
        <f>[9]Data11!AB22</f>
        <v>0</v>
      </c>
      <c r="N155" s="25">
        <f>[9]Data11!AC22</f>
        <v>0</v>
      </c>
      <c r="O155" s="25">
        <f>[9]Data11!AD22</f>
        <v>0</v>
      </c>
      <c r="P155" s="25">
        <f>[9]Data11!AE22</f>
        <v>0</v>
      </c>
    </row>
    <row r="156" spans="1:16" ht="15" x14ac:dyDescent="0.25">
      <c r="A156" s="3" t="s">
        <v>47</v>
      </c>
      <c r="B156" s="3" t="s">
        <v>43</v>
      </c>
      <c r="C156" s="3" t="s">
        <v>44</v>
      </c>
      <c r="D156" s="3" t="s">
        <v>82</v>
      </c>
      <c r="E156" s="3"/>
      <c r="F156" s="3"/>
      <c r="G156" s="1" t="s">
        <v>77</v>
      </c>
      <c r="H156" s="25">
        <f>[9]Data17!W22</f>
        <v>0</v>
      </c>
      <c r="I156" s="25">
        <f>[9]Data17!X22</f>
        <v>0</v>
      </c>
      <c r="J156" s="25">
        <f>[9]Data17!Y22</f>
        <v>0</v>
      </c>
      <c r="K156" s="25">
        <f>[9]Data17!Z22</f>
        <v>0</v>
      </c>
      <c r="L156" s="25">
        <f>[9]Data17!AA22</f>
        <v>0</v>
      </c>
      <c r="M156" s="25">
        <f>[9]Data17!AB22</f>
        <v>0</v>
      </c>
      <c r="N156" s="25">
        <f>[9]Data17!AC22</f>
        <v>0</v>
      </c>
      <c r="O156" s="25">
        <f>[9]Data17!AD22</f>
        <v>0</v>
      </c>
      <c r="P156" s="25">
        <f>[9]Data17!AE22</f>
        <v>0</v>
      </c>
    </row>
    <row r="157" spans="1:16" ht="15" x14ac:dyDescent="0.25">
      <c r="A157" s="3" t="s">
        <v>47</v>
      </c>
      <c r="B157" s="3" t="s">
        <v>45</v>
      </c>
      <c r="C157" s="3" t="s">
        <v>46</v>
      </c>
      <c r="D157" s="3" t="s">
        <v>82</v>
      </c>
      <c r="E157" s="3"/>
      <c r="F157" s="3"/>
      <c r="G157" s="1" t="s">
        <v>77</v>
      </c>
      <c r="H157" s="25">
        <f>[9]Data7!W22</f>
        <v>0</v>
      </c>
      <c r="I157" s="25">
        <f>[9]Data7!X22</f>
        <v>0</v>
      </c>
      <c r="J157" s="25">
        <f>[9]Data7!Y22</f>
        <v>0</v>
      </c>
      <c r="K157" s="25">
        <f>[9]Data7!Z22</f>
        <v>0</v>
      </c>
      <c r="L157" s="25">
        <f>[9]Data7!AA22</f>
        <v>0</v>
      </c>
      <c r="M157" s="25">
        <f>[9]Data7!AB22</f>
        <v>0</v>
      </c>
      <c r="N157" s="25">
        <f>[9]Data7!AC22</f>
        <v>0</v>
      </c>
      <c r="O157" s="25">
        <f>[9]Data7!AD22</f>
        <v>0</v>
      </c>
      <c r="P157" s="25">
        <f>[9]Data7!AE22</f>
        <v>0</v>
      </c>
    </row>
    <row r="158" spans="1:16" ht="15" x14ac:dyDescent="0.25">
      <c r="A158" s="3" t="s">
        <v>14</v>
      </c>
      <c r="B158" s="3" t="s">
        <v>29</v>
      </c>
      <c r="C158" s="3" t="s">
        <v>30</v>
      </c>
      <c r="D158" s="3" t="s">
        <v>195</v>
      </c>
      <c r="E158" s="3"/>
      <c r="F158" s="3"/>
      <c r="G158" s="1" t="s">
        <v>77</v>
      </c>
      <c r="H158" s="25">
        <f>[8]Data2!W25+[8]Data18!W25+[8]Data21!W25</f>
        <v>2582</v>
      </c>
      <c r="I158" s="25">
        <f>[8]Data2!X25+[8]Data18!X25+[8]Data21!X25</f>
        <v>2238</v>
      </c>
      <c r="J158" s="25">
        <f>[8]Data2!Y25+[8]Data18!Y25+[8]Data21!Y25</f>
        <v>2421</v>
      </c>
      <c r="K158" s="25">
        <f>[8]Data2!Z25+[8]Data18!Z25+[8]Data21!Z25</f>
        <v>2368</v>
      </c>
      <c r="L158" s="25">
        <f>[8]Data2!AA25+[8]Data18!AA25+[8]Data21!AA25</f>
        <v>2310</v>
      </c>
      <c r="M158" s="25">
        <f>[8]Data2!AB25+[8]Data18!AB25+[8]Data21!AB25</f>
        <v>2596</v>
      </c>
      <c r="N158" s="25">
        <f>[8]Data2!AC25+[8]Data18!AC25+[8]Data21!AC25</f>
        <v>1367.1</v>
      </c>
      <c r="O158" s="25">
        <f>[8]Data2!AD25+[8]Data18!AD25+[8]Data21!AD25</f>
        <v>1452.6</v>
      </c>
      <c r="P158" s="25">
        <f>[8]Data2!AE25+[8]Data18!AE25+[8]Data21!AE25</f>
        <v>1639.4</v>
      </c>
    </row>
    <row r="159" spans="1:16" ht="15" x14ac:dyDescent="0.25">
      <c r="A159" s="3" t="s">
        <v>14</v>
      </c>
      <c r="B159" s="3" t="s">
        <v>31</v>
      </c>
      <c r="C159" s="3" t="s">
        <v>32</v>
      </c>
      <c r="D159" s="3" t="s">
        <v>195</v>
      </c>
      <c r="E159" s="3"/>
      <c r="F159" s="3"/>
      <c r="G159" s="1" t="s">
        <v>77</v>
      </c>
      <c r="H159" s="25">
        <f>[8]Data22!W25</f>
        <v>2621</v>
      </c>
      <c r="I159" s="25">
        <f>[8]Data22!X25</f>
        <v>2511</v>
      </c>
      <c r="J159" s="25">
        <f>[8]Data22!Y25</f>
        <v>2021</v>
      </c>
      <c r="K159" s="25">
        <f>[8]Data22!Z25</f>
        <v>1002</v>
      </c>
      <c r="L159" s="25">
        <f>[8]Data22!AA25</f>
        <v>1197</v>
      </c>
      <c r="M159" s="25">
        <f>[8]Data22!AB25</f>
        <v>1586</v>
      </c>
      <c r="N159" s="25">
        <f>[8]Data22!AC25</f>
        <v>3090.1</v>
      </c>
      <c r="O159" s="25">
        <f>[8]Data22!AD25</f>
        <v>2245.3000000000002</v>
      </c>
      <c r="P159" s="25">
        <f>[8]Data22!AE25</f>
        <v>2629.4</v>
      </c>
    </row>
    <row r="160" spans="1:16" ht="15" x14ac:dyDescent="0.25">
      <c r="A160" s="3" t="s">
        <v>14</v>
      </c>
      <c r="B160" s="3" t="s">
        <v>33</v>
      </c>
      <c r="C160" s="3" t="s">
        <v>34</v>
      </c>
      <c r="D160" s="3" t="s">
        <v>195</v>
      </c>
      <c r="E160" s="3"/>
      <c r="F160" s="3"/>
      <c r="G160" s="1" t="s">
        <v>77</v>
      </c>
      <c r="H160" s="25">
        <f>[8]Data68!W25</f>
        <v>0</v>
      </c>
      <c r="I160" s="25">
        <f>[8]Data68!X25</f>
        <v>0</v>
      </c>
      <c r="J160" s="25">
        <f>[8]Data68!Y25</f>
        <v>0</v>
      </c>
      <c r="K160" s="25">
        <f>[8]Data68!Z25</f>
        <v>0</v>
      </c>
      <c r="L160" s="25">
        <f>[8]Data68!AA25</f>
        <v>0</v>
      </c>
      <c r="M160" s="25">
        <f>[8]Data68!AB25</f>
        <v>0</v>
      </c>
      <c r="N160" s="25">
        <f>[8]Data68!AC25</f>
        <v>0</v>
      </c>
      <c r="O160" s="25">
        <f>[8]Data68!AD25</f>
        <v>0</v>
      </c>
      <c r="P160" s="25">
        <f>[8]Data68!AE25</f>
        <v>0</v>
      </c>
    </row>
    <row r="161" spans="1:16" ht="15" x14ac:dyDescent="0.25">
      <c r="A161" s="3" t="s">
        <v>14</v>
      </c>
      <c r="B161" s="3" t="s">
        <v>35</v>
      </c>
      <c r="C161" s="3" t="s">
        <v>36</v>
      </c>
      <c r="D161" s="3" t="s">
        <v>82</v>
      </c>
      <c r="E161" s="3"/>
      <c r="F161" s="3"/>
      <c r="G161" s="1" t="s">
        <v>77</v>
      </c>
      <c r="H161" s="25">
        <f>[9]Data!W27</f>
        <v>5161.7870000000003</v>
      </c>
      <c r="I161" s="25">
        <f>[9]Data!X27</f>
        <v>4998.8999999999996</v>
      </c>
      <c r="J161" s="25">
        <f>[9]Data!Y27</f>
        <v>8727</v>
      </c>
      <c r="K161" s="25">
        <f>[9]Data!Z27</f>
        <v>9124.1200000000008</v>
      </c>
      <c r="L161" s="25">
        <f>[9]Data!AA27</f>
        <v>6555.6360000000004</v>
      </c>
      <c r="M161" s="25">
        <f>[9]Data!AB27</f>
        <v>7057.5990000000002</v>
      </c>
      <c r="N161" s="25">
        <f>[9]Data!AC27</f>
        <v>5507.7</v>
      </c>
      <c r="O161" s="25">
        <f>[9]Data!AD27</f>
        <v>7784.9</v>
      </c>
      <c r="P161" s="25">
        <f>[9]Data!AE27</f>
        <v>5932.6</v>
      </c>
    </row>
    <row r="162" spans="1:16" ht="15" x14ac:dyDescent="0.25">
      <c r="A162" s="3" t="s">
        <v>14</v>
      </c>
      <c r="B162" s="3" t="s">
        <v>79</v>
      </c>
      <c r="C162" s="3" t="s">
        <v>83</v>
      </c>
      <c r="D162" s="3" t="s">
        <v>82</v>
      </c>
      <c r="E162" s="3"/>
      <c r="F162" s="3"/>
      <c r="G162" s="1" t="s">
        <v>77</v>
      </c>
      <c r="H162" s="25">
        <f>[9]Data9!W27</f>
        <v>201</v>
      </c>
      <c r="I162" s="25">
        <f>[9]Data9!X27</f>
        <v>328.74599999999998</v>
      </c>
      <c r="J162" s="25">
        <f>[9]Data9!Y27</f>
        <v>517.28700000000003</v>
      </c>
      <c r="K162" s="25">
        <f>[9]Data9!Z27</f>
        <v>729.97</v>
      </c>
      <c r="L162" s="25">
        <f>[9]Data9!AA27</f>
        <v>796.29499999999996</v>
      </c>
      <c r="M162" s="25">
        <f>[9]Data9!AB27</f>
        <v>1014.248</v>
      </c>
      <c r="N162" s="25">
        <f>[9]Data9!AC27</f>
        <v>1204</v>
      </c>
      <c r="O162" s="25">
        <f>[9]Data9!AD27</f>
        <v>1335.4</v>
      </c>
      <c r="P162" s="25">
        <f>[9]Data9!AE27</f>
        <v>1467.3</v>
      </c>
    </row>
    <row r="163" spans="1:16" s="7" customFormat="1" ht="15" x14ac:dyDescent="0.25">
      <c r="A163" s="3" t="s">
        <v>14</v>
      </c>
      <c r="B163" s="3" t="s">
        <v>78</v>
      </c>
      <c r="C163" s="3" t="s">
        <v>84</v>
      </c>
      <c r="D163" s="3" t="s">
        <v>82</v>
      </c>
      <c r="E163" s="3"/>
      <c r="F163" s="3"/>
      <c r="G163" s="1" t="s">
        <v>77</v>
      </c>
      <c r="H163" s="25">
        <f>[9]Data10!W27</f>
        <v>0</v>
      </c>
      <c r="I163" s="25">
        <f>[9]Data10!X27</f>
        <v>0</v>
      </c>
      <c r="J163" s="25">
        <f>[9]Data10!Y27</f>
        <v>0</v>
      </c>
      <c r="K163" s="25">
        <f>[9]Data10!Z27</f>
        <v>0</v>
      </c>
      <c r="L163" s="25">
        <f>[9]Data10!AA27</f>
        <v>0</v>
      </c>
      <c r="M163" s="25">
        <f>[9]Data10!AB27</f>
        <v>0</v>
      </c>
      <c r="N163" s="25">
        <f>[9]Data10!AC27</f>
        <v>0</v>
      </c>
      <c r="O163" s="25">
        <f>[9]Data10!AD27</f>
        <v>0</v>
      </c>
      <c r="P163" s="25">
        <f>[9]Data10!AE27</f>
        <v>0</v>
      </c>
    </row>
    <row r="164" spans="1:16" ht="15" x14ac:dyDescent="0.25">
      <c r="A164" s="3" t="s">
        <v>14</v>
      </c>
      <c r="B164" s="1" t="s">
        <v>37</v>
      </c>
      <c r="C164" s="1" t="s">
        <v>38</v>
      </c>
      <c r="D164" s="3" t="s">
        <v>195</v>
      </c>
      <c r="E164" s="3"/>
      <c r="F164" s="3"/>
      <c r="G164" s="1" t="s">
        <v>77</v>
      </c>
      <c r="H164" s="28">
        <f>[8]Data23!W25</f>
        <v>752</v>
      </c>
      <c r="I164" s="28">
        <f>[8]Data23!X25</f>
        <v>582</v>
      </c>
      <c r="J164" s="28">
        <f>[8]Data23!Y25</f>
        <v>230</v>
      </c>
      <c r="K164" s="28">
        <f>[8]Data23!Z25</f>
        <v>129</v>
      </c>
      <c r="L164" s="28">
        <f>[8]Data23!AA25</f>
        <v>221</v>
      </c>
      <c r="M164" s="28">
        <f>[8]Data23!AB25</f>
        <v>69</v>
      </c>
      <c r="N164" s="28">
        <f>[8]Data23!AC25</f>
        <v>210.3</v>
      </c>
      <c r="O164" s="28">
        <f>[8]Data23!AD25</f>
        <v>68.5</v>
      </c>
      <c r="P164" s="28">
        <f>[8]Data23!AE25</f>
        <v>38.200000000000003</v>
      </c>
    </row>
    <row r="165" spans="1:16" ht="15" x14ac:dyDescent="0.25">
      <c r="A165" s="3" t="s">
        <v>14</v>
      </c>
      <c r="B165" s="3" t="s">
        <v>39</v>
      </c>
      <c r="C165" s="3" t="s">
        <v>40</v>
      </c>
      <c r="D165" s="3" t="s">
        <v>195</v>
      </c>
      <c r="E165" s="3"/>
      <c r="F165" s="3"/>
      <c r="G165" s="1" t="s">
        <v>77</v>
      </c>
      <c r="H165" s="25">
        <f>[8]Data54!W25+[8]Data55!W25+[8]Data56!W25+[8]Data57!W25+[8]Data58!W25+[8]Data59!W25+[8]Data60!W25+[8]Data61!W25+[8]Data62!W25+[8]Data63!W25+[8]Data65!W25+[8]Data67!W25</f>
        <v>54.245000000000005</v>
      </c>
      <c r="I165" s="25">
        <f>[8]Data54!X25+[8]Data55!X25+[8]Data56!X25+[8]Data57!X25+[8]Data58!X25+[8]Data59!X25+[8]Data60!X25+[8]Data61!X25+[8]Data62!X25+[8]Data63!X25+[8]Data65!X25+[8]Data67!X25</f>
        <v>93.906000000000006</v>
      </c>
      <c r="J165" s="25">
        <f>[8]Data54!Y25+[8]Data55!Y25+[8]Data56!Y25+[8]Data57!Y25+[8]Data58!Y25+[8]Data59!Y25+[8]Data60!Y25+[8]Data61!Y25+[8]Data62!Y25+[8]Data63!Y25+[8]Data65!Y25+[8]Data67!Y25</f>
        <v>125.69499999999999</v>
      </c>
      <c r="K165" s="25">
        <f>[8]Data54!Z25+[8]Data55!Z25+[8]Data56!Z25+[8]Data57!Z25+[8]Data58!Z25+[8]Data59!Z25+[8]Data60!Z25+[8]Data61!Z25+[8]Data62!Z25+[8]Data63!Z25+[8]Data65!Z25+[8]Data67!Z25</f>
        <v>164.578</v>
      </c>
      <c r="L165" s="25">
        <f>[8]Data54!AA25+[8]Data55!AA25+[8]Data56!AA25+[8]Data57!AA25+[8]Data58!AA25+[8]Data59!AA25+[8]Data60!AA25+[8]Data61!AA25+[8]Data62!AA25+[8]Data63!AA25+[8]Data65!AA25+[8]Data67!AA25</f>
        <v>265.18099999999998</v>
      </c>
      <c r="M165" s="25">
        <f>[8]Data54!AB25+[8]Data55!AB25+[8]Data56!AB25+[8]Data57!AB25+[8]Data58!AB25+[8]Data59!AB25+[8]Data60!AB25+[8]Data61!AB25+[8]Data62!AB25+[8]Data63!AB25+[8]Data65!AB25+[8]Data67!AB25</f>
        <v>431.42399999999998</v>
      </c>
      <c r="N165" s="25">
        <f>[8]Data54!AC25+[8]Data55!AC25+[8]Data56!AC25+[8]Data57!AC25+[8]Data58!AC25+[8]Data59!AC25+[8]Data60!AC25+[8]Data61!AC25+[8]Data62!AC25+[8]Data63!AC25+[8]Data65!AC25+[8]Data67!AC25</f>
        <v>525.6</v>
      </c>
      <c r="O165" s="25">
        <f>[8]Data54!AD25+[8]Data55!AD25+[8]Data56!AD25+[8]Data57!AD25+[8]Data58!AD25+[8]Data59!AD25+[8]Data60!AD25+[8]Data61!AD25+[8]Data62!AD25+[8]Data63!AD25+[8]Data65!AD25+[8]Data67!AD25</f>
        <v>668.09999999999991</v>
      </c>
      <c r="P165" s="25">
        <f>[8]Data54!AE25+[8]Data55!AE25+[8]Data56!AE25+[8]Data57!AE25+[8]Data58!AE25+[8]Data59!AE25+[8]Data60!AE25+[8]Data61!AE25+[8]Data62!AE25+[8]Data63!AE25+[8]Data65!AE25+[8]Data67!AE25</f>
        <v>878.4</v>
      </c>
    </row>
    <row r="166" spans="1:16" ht="15" x14ac:dyDescent="0.25">
      <c r="A166" s="3" t="s">
        <v>14</v>
      </c>
      <c r="B166" s="3" t="s">
        <v>80</v>
      </c>
      <c r="C166" s="3" t="s">
        <v>85</v>
      </c>
      <c r="D166" s="3" t="s">
        <v>82</v>
      </c>
      <c r="E166" s="3"/>
      <c r="F166" s="3"/>
      <c r="G166" s="1" t="s">
        <v>77</v>
      </c>
      <c r="H166" s="25">
        <f>[9]Data15!W27</f>
        <v>0</v>
      </c>
      <c r="I166" s="25">
        <f>[9]Data15!X27</f>
        <v>0</v>
      </c>
      <c r="J166" s="25">
        <f>[9]Data15!Y27</f>
        <v>0</v>
      </c>
      <c r="K166" s="25">
        <f>[9]Data15!Z27</f>
        <v>0</v>
      </c>
      <c r="L166" s="25">
        <f>[9]Data15!AA27</f>
        <v>0</v>
      </c>
      <c r="M166" s="25">
        <f>[9]Data15!AB27</f>
        <v>0</v>
      </c>
      <c r="N166" s="25">
        <f>[9]Data15!AC27</f>
        <v>0</v>
      </c>
      <c r="O166" s="25">
        <f>[9]Data15!AD27</f>
        <v>0</v>
      </c>
      <c r="P166" s="25">
        <f>[9]Data15!AE27</f>
        <v>0</v>
      </c>
    </row>
    <row r="167" spans="1:16" s="7" customFormat="1" ht="15" x14ac:dyDescent="0.25">
      <c r="A167" s="3" t="s">
        <v>14</v>
      </c>
      <c r="B167" s="3" t="s">
        <v>81</v>
      </c>
      <c r="C167" s="3" t="s">
        <v>86</v>
      </c>
      <c r="D167" s="3" t="s">
        <v>82</v>
      </c>
      <c r="E167" s="3"/>
      <c r="F167" s="3"/>
      <c r="G167" s="1" t="s">
        <v>77</v>
      </c>
      <c r="H167" s="29">
        <f>[9]Data12!W27</f>
        <v>0.13700000000000001</v>
      </c>
      <c r="I167" s="29">
        <f>[9]Data12!X27</f>
        <v>2.4039999999999999</v>
      </c>
      <c r="J167" s="29">
        <f>[9]Data12!Y27</f>
        <v>11.282999999999999</v>
      </c>
      <c r="K167" s="29">
        <f>[9]Data12!Z27</f>
        <v>35.173999999999999</v>
      </c>
      <c r="L167" s="25">
        <f>[9]Data13!AA27+[9]Data14!AA27+[9]Data16!AA27</f>
        <v>57.263999999999996</v>
      </c>
      <c r="M167" s="25">
        <f>[9]Data13!AB27+[9]Data14!AB27+[9]Data16!AB27</f>
        <v>65.540999999999997</v>
      </c>
      <c r="N167" s="25">
        <f>[9]Data13!AC27+[9]Data14!AC27+[9]Data16!AC27</f>
        <v>78.7</v>
      </c>
      <c r="O167" s="25">
        <f>[9]Data13!AD27+[9]Data14!AD27+[9]Data16!AD27</f>
        <v>74.899999999999991</v>
      </c>
      <c r="P167" s="25">
        <f>[9]Data13!AE27+[9]Data14!AE27+[9]Data16!AE27</f>
        <v>83.1</v>
      </c>
    </row>
    <row r="168" spans="1:16" ht="15" x14ac:dyDescent="0.25">
      <c r="A168" s="3" t="s">
        <v>14</v>
      </c>
      <c r="B168" s="3" t="s">
        <v>41</v>
      </c>
      <c r="C168" s="3" t="s">
        <v>42</v>
      </c>
      <c r="D168" s="3" t="s">
        <v>82</v>
      </c>
      <c r="E168" s="3"/>
      <c r="F168" s="3"/>
      <c r="G168" s="1" t="s">
        <v>77</v>
      </c>
      <c r="H168" s="25">
        <f>[9]Data11!W27</f>
        <v>0</v>
      </c>
      <c r="I168" s="25">
        <f>[9]Data11!X27</f>
        <v>0</v>
      </c>
      <c r="J168" s="25">
        <f>[9]Data11!Y27</f>
        <v>0</v>
      </c>
      <c r="K168" s="25">
        <f>[9]Data11!Z27</f>
        <v>0</v>
      </c>
      <c r="L168" s="25">
        <f>[9]Data11!AA27</f>
        <v>0</v>
      </c>
      <c r="M168" s="25">
        <f>[9]Data11!AB27</f>
        <v>0</v>
      </c>
      <c r="N168" s="25">
        <f>[9]Data11!AC27</f>
        <v>0</v>
      </c>
      <c r="O168" s="25">
        <f>[9]Data11!AD27</f>
        <v>0</v>
      </c>
      <c r="P168" s="25">
        <f>[9]Data11!AE27</f>
        <v>0</v>
      </c>
    </row>
    <row r="169" spans="1:16" ht="15" x14ac:dyDescent="0.25">
      <c r="A169" s="3" t="s">
        <v>14</v>
      </c>
      <c r="B169" s="3" t="s">
        <v>43</v>
      </c>
      <c r="C169" s="3" t="s">
        <v>44</v>
      </c>
      <c r="D169" s="3" t="s">
        <v>82</v>
      </c>
      <c r="E169" s="3"/>
      <c r="F169" s="3"/>
      <c r="G169" s="1" t="s">
        <v>77</v>
      </c>
      <c r="H169" s="25">
        <f>[9]Data17!W27</f>
        <v>0</v>
      </c>
      <c r="I169" s="25">
        <f>[9]Data17!X27</f>
        <v>0</v>
      </c>
      <c r="J169" s="25">
        <f>[9]Data17!Y27</f>
        <v>0</v>
      </c>
      <c r="K169" s="25">
        <f>[9]Data17!Z27</f>
        <v>0</v>
      </c>
      <c r="L169" s="25">
        <f>[9]Data17!AA27</f>
        <v>0</v>
      </c>
      <c r="M169" s="25">
        <f>[9]Data17!AB27</f>
        <v>0</v>
      </c>
      <c r="N169" s="25">
        <f>[9]Data17!AC27</f>
        <v>0</v>
      </c>
      <c r="O169" s="25">
        <f>[9]Data17!AD27</f>
        <v>0</v>
      </c>
      <c r="P169" s="25">
        <f>[9]Data17!AE27</f>
        <v>0</v>
      </c>
    </row>
    <row r="170" spans="1:16" ht="15" x14ac:dyDescent="0.25">
      <c r="A170" s="3" t="s">
        <v>14</v>
      </c>
      <c r="B170" s="3" t="s">
        <v>45</v>
      </c>
      <c r="C170" s="3" t="s">
        <v>46</v>
      </c>
      <c r="D170" s="3" t="s">
        <v>82</v>
      </c>
      <c r="E170" s="3"/>
      <c r="F170" s="3"/>
      <c r="G170" s="1" t="s">
        <v>77</v>
      </c>
      <c r="H170" s="25">
        <f>[9]Data7!W27</f>
        <v>0</v>
      </c>
      <c r="I170" s="25">
        <f>[9]Data7!X27</f>
        <v>0</v>
      </c>
      <c r="J170" s="25">
        <f>[9]Data7!Y27</f>
        <v>0</v>
      </c>
      <c r="K170" s="25">
        <f>[9]Data7!Z27</f>
        <v>0</v>
      </c>
      <c r="L170" s="25">
        <f>[9]Data7!AA27</f>
        <v>0</v>
      </c>
      <c r="M170" s="25">
        <f>[9]Data7!AB27</f>
        <v>0</v>
      </c>
      <c r="N170" s="25">
        <f>[9]Data7!AC27</f>
        <v>0</v>
      </c>
      <c r="O170" s="25">
        <f>[9]Data7!AD27</f>
        <v>2</v>
      </c>
      <c r="P170" s="25">
        <f>[9]Data7!AE27</f>
        <v>91.9</v>
      </c>
    </row>
    <row r="171" spans="1:16" ht="15" x14ac:dyDescent="0.25">
      <c r="A171" s="3" t="s">
        <v>13</v>
      </c>
      <c r="B171" s="3" t="s">
        <v>29</v>
      </c>
      <c r="C171" s="3" t="s">
        <v>30</v>
      </c>
      <c r="D171" s="3" t="s">
        <v>195</v>
      </c>
      <c r="E171" s="3"/>
      <c r="F171" s="3"/>
      <c r="G171" s="1" t="s">
        <v>77</v>
      </c>
      <c r="H171" s="25">
        <f>[8]Data2!W26+[8]Data18!W26+[8]Data21!W26</f>
        <v>6483</v>
      </c>
      <c r="I171" s="25">
        <f>[8]Data2!X26+[8]Data18!X26+[8]Data21!X26</f>
        <v>6344</v>
      </c>
      <c r="J171" s="25">
        <f>[8]Data2!Y26+[8]Data18!Y26+[8]Data21!Y26</f>
        <v>6300</v>
      </c>
      <c r="K171" s="25">
        <f>[8]Data2!Z26+[8]Data18!Z26+[8]Data21!Z26</f>
        <v>5995</v>
      </c>
      <c r="L171" s="25">
        <f>[8]Data2!AA26+[8]Data18!AA26+[8]Data21!AA26</f>
        <v>5790</v>
      </c>
      <c r="M171" s="25">
        <f>[8]Data2!AB26+[8]Data18!AB26+[8]Data21!AB26</f>
        <v>5632</v>
      </c>
      <c r="N171" s="25">
        <f>[8]Data2!AC26+[8]Data18!AC26+[8]Data21!AC26</f>
        <v>4932</v>
      </c>
      <c r="O171" s="25">
        <f>[8]Data2!AD26+[8]Data18!AD26+[8]Data21!AD26</f>
        <v>4669</v>
      </c>
      <c r="P171" s="25">
        <f>[8]Data2!AE26+[8]Data18!AE26+[8]Data21!AE26</f>
        <v>4036</v>
      </c>
    </row>
    <row r="172" spans="1:16" ht="15" x14ac:dyDescent="0.25">
      <c r="A172" s="3" t="s">
        <v>13</v>
      </c>
      <c r="B172" s="3" t="s">
        <v>31</v>
      </c>
      <c r="C172" s="3" t="s">
        <v>32</v>
      </c>
      <c r="D172" s="3" t="s">
        <v>195</v>
      </c>
      <c r="E172" s="3"/>
      <c r="F172" s="3"/>
      <c r="G172" s="1" t="s">
        <v>77</v>
      </c>
      <c r="H172" s="25">
        <f>[8]Data22!W26</f>
        <v>10738</v>
      </c>
      <c r="I172" s="25">
        <f>[8]Data22!X26</f>
        <v>9401</v>
      </c>
      <c r="J172" s="25">
        <f>[8]Data22!Y26</f>
        <v>5541</v>
      </c>
      <c r="K172" s="25">
        <f>[8]Data22!Z26</f>
        <v>4240</v>
      </c>
      <c r="L172" s="25">
        <f>[8]Data22!AA26</f>
        <v>5108</v>
      </c>
      <c r="M172" s="25">
        <f>[8]Data22!AB26</f>
        <v>6479</v>
      </c>
      <c r="N172" s="25">
        <f>[8]Data22!AC26</f>
        <v>7838</v>
      </c>
      <c r="O172" s="25">
        <f>[8]Data22!AD26</f>
        <v>7255</v>
      </c>
      <c r="P172" s="25">
        <f>[8]Data22!AE26</f>
        <v>8566</v>
      </c>
    </row>
    <row r="173" spans="1:16" ht="15" x14ac:dyDescent="0.25">
      <c r="A173" s="3" t="s">
        <v>13</v>
      </c>
      <c r="B173" s="3" t="s">
        <v>33</v>
      </c>
      <c r="C173" s="3" t="s">
        <v>34</v>
      </c>
      <c r="D173" s="3" t="s">
        <v>195</v>
      </c>
      <c r="E173" s="3"/>
      <c r="F173" s="3"/>
      <c r="G173" s="1" t="s">
        <v>77</v>
      </c>
      <c r="H173" s="25">
        <f>[8]Data68!W26</f>
        <v>15685</v>
      </c>
      <c r="I173" s="25">
        <f>[8]Data68!X26</f>
        <v>15793</v>
      </c>
      <c r="J173" s="25">
        <f>[8]Data68!Y26</f>
        <v>15370</v>
      </c>
      <c r="K173" s="25">
        <f>[8]Data68!Z26</f>
        <v>15649</v>
      </c>
      <c r="L173" s="25">
        <f>[8]Data68!AA26</f>
        <v>15834</v>
      </c>
      <c r="M173" s="25">
        <f>[8]Data68!AB26</f>
        <v>16054</v>
      </c>
      <c r="N173" s="25">
        <f>[8]Data68!AC26</f>
        <v>16098</v>
      </c>
      <c r="O173" s="25">
        <f>[8]Data68!AD26</f>
        <v>15733</v>
      </c>
      <c r="P173" s="25">
        <f>[8]Data68!AE26</f>
        <v>16288</v>
      </c>
    </row>
    <row r="174" spans="1:16" ht="15" x14ac:dyDescent="0.25">
      <c r="A174" s="3" t="s">
        <v>13</v>
      </c>
      <c r="B174" s="3" t="s">
        <v>35</v>
      </c>
      <c r="C174" s="3" t="s">
        <v>36</v>
      </c>
      <c r="D174" s="3" t="s">
        <v>82</v>
      </c>
      <c r="E174" s="3"/>
      <c r="F174" s="3"/>
      <c r="G174" s="1" t="s">
        <v>77</v>
      </c>
      <c r="H174" s="25">
        <f>[9]Data!W28</f>
        <v>222.03</v>
      </c>
      <c r="I174" s="25">
        <f>[9]Data!X28</f>
        <v>212.93899999999999</v>
      </c>
      <c r="J174" s="25">
        <f>[9]Data!Y28</f>
        <v>213.125</v>
      </c>
      <c r="K174" s="25">
        <f>[9]Data!Z28</f>
        <v>301.47699999999998</v>
      </c>
      <c r="L174" s="25">
        <f>[9]Data!AA28</f>
        <v>233.71100000000001</v>
      </c>
      <c r="M174" s="25">
        <f>[9]Data!AB28</f>
        <v>259.315</v>
      </c>
      <c r="N174" s="25">
        <f>[9]Data!AC28</f>
        <v>220</v>
      </c>
      <c r="O174" s="25">
        <f>[9]Data!AD28</f>
        <v>222</v>
      </c>
      <c r="P174" s="25">
        <f>[9]Data!AE28</f>
        <v>219</v>
      </c>
    </row>
    <row r="175" spans="1:16" ht="15" x14ac:dyDescent="0.25">
      <c r="A175" s="3" t="s">
        <v>13</v>
      </c>
      <c r="B175" s="3" t="s">
        <v>79</v>
      </c>
      <c r="C175" s="3" t="s">
        <v>83</v>
      </c>
      <c r="D175" s="3" t="s">
        <v>82</v>
      </c>
      <c r="E175" s="3"/>
      <c r="F175" s="3"/>
      <c r="G175" s="1" t="s">
        <v>77</v>
      </c>
      <c r="H175" s="25">
        <f>[9]Data9!W28</f>
        <v>625.69299999999998</v>
      </c>
      <c r="I175" s="25">
        <f>[9]Data9!X28</f>
        <v>769.99199999999996</v>
      </c>
      <c r="J175" s="25">
        <f>[9]Data9!Y28</f>
        <v>717.51</v>
      </c>
      <c r="K175" s="25">
        <f>[9]Data9!Z28</f>
        <v>656.54</v>
      </c>
      <c r="L175" s="25">
        <f>[9]Data9!AA28</f>
        <v>693.32299999999998</v>
      </c>
      <c r="M175" s="25">
        <f>[9]Data9!AB28</f>
        <v>683.69200000000001</v>
      </c>
      <c r="N175" s="25">
        <f>[9]Data9!AC28</f>
        <v>758</v>
      </c>
      <c r="O175" s="25">
        <f>[9]Data9!AD28</f>
        <v>607</v>
      </c>
      <c r="P175" s="25">
        <f>[9]Data9!AE28</f>
        <v>729</v>
      </c>
    </row>
    <row r="176" spans="1:16" s="7" customFormat="1" ht="15" x14ac:dyDescent="0.25">
      <c r="A176" s="3" t="s">
        <v>13</v>
      </c>
      <c r="B176" s="3" t="s">
        <v>78</v>
      </c>
      <c r="C176" s="3" t="s">
        <v>84</v>
      </c>
      <c r="D176" s="3" t="s">
        <v>82</v>
      </c>
      <c r="E176" s="3"/>
      <c r="F176" s="3"/>
      <c r="G176" s="1" t="s">
        <v>77</v>
      </c>
      <c r="H176" s="25">
        <f>[9]Data10!W28</f>
        <v>0</v>
      </c>
      <c r="I176" s="25">
        <f>[9]Data10!X28</f>
        <v>0</v>
      </c>
      <c r="J176" s="25">
        <f>[9]Data10!Y28</f>
        <v>0</v>
      </c>
      <c r="K176" s="25">
        <f>[9]Data10!Z28</f>
        <v>0</v>
      </c>
      <c r="L176" s="25">
        <f>[9]Data10!AA28</f>
        <v>0</v>
      </c>
      <c r="M176" s="25">
        <f>[9]Data10!AB28</f>
        <v>0</v>
      </c>
      <c r="N176" s="25">
        <f>[9]Data10!AC28</f>
        <v>0</v>
      </c>
      <c r="O176" s="25">
        <f>[9]Data10!AD28</f>
        <v>0</v>
      </c>
      <c r="P176" s="25">
        <f>[9]Data10!AE28</f>
        <v>0</v>
      </c>
    </row>
    <row r="177" spans="1:16" ht="15" x14ac:dyDescent="0.25">
      <c r="A177" s="3" t="s">
        <v>13</v>
      </c>
      <c r="B177" s="1" t="s">
        <v>37</v>
      </c>
      <c r="C177" s="1" t="s">
        <v>38</v>
      </c>
      <c r="D177" s="3" t="s">
        <v>195</v>
      </c>
      <c r="E177" s="3"/>
      <c r="F177" s="3"/>
      <c r="G177" s="1" t="s">
        <v>77</v>
      </c>
      <c r="H177" s="28">
        <f>[8]Data23!W26</f>
        <v>144</v>
      </c>
      <c r="I177" s="28">
        <f>[8]Data23!X26</f>
        <v>185</v>
      </c>
      <c r="J177" s="28">
        <f>[8]Data23!Y26</f>
        <v>78</v>
      </c>
      <c r="K177" s="28">
        <f>[8]Data23!Z26</f>
        <v>76</v>
      </c>
      <c r="L177" s="28">
        <f>[8]Data23!AA26</f>
        <v>77</v>
      </c>
      <c r="M177" s="28">
        <f>[8]Data23!AB26</f>
        <v>63</v>
      </c>
      <c r="N177" s="28">
        <f>[8]Data23!AC26</f>
        <v>85</v>
      </c>
      <c r="O177" s="28">
        <f>[8]Data23!AD26</f>
        <v>90</v>
      </c>
      <c r="P177" s="28">
        <f>[8]Data23!AE26</f>
        <v>70</v>
      </c>
    </row>
    <row r="178" spans="1:16" ht="15" x14ac:dyDescent="0.25">
      <c r="A178" s="3" t="s">
        <v>13</v>
      </c>
      <c r="B178" s="3" t="s">
        <v>39</v>
      </c>
      <c r="C178" s="3" t="s">
        <v>40</v>
      </c>
      <c r="D178" s="3" t="s">
        <v>195</v>
      </c>
      <c r="E178" s="3"/>
      <c r="F178" s="3"/>
      <c r="G178" s="1" t="s">
        <v>77</v>
      </c>
      <c r="H178" s="25">
        <f>[8]Data54!W26+[8]Data55!W26+[8]Data56!W26+[8]Data57!W26+[8]Data58!W26+[8]Data59!W26+[8]Data60!W26+[8]Data61!W26+[8]Data62!W26+[8]Data63!W26+[8]Data65!W26+[8]Data67!W26</f>
        <v>1994.009</v>
      </c>
      <c r="I178" s="25">
        <f>[8]Data54!X26+[8]Data55!X26+[8]Data56!X26+[8]Data57!X26+[8]Data58!X26+[8]Data59!X26+[8]Data60!X26+[8]Data61!X26+[8]Data62!X26+[8]Data63!X26+[8]Data65!X26+[8]Data67!X26</f>
        <v>1772.2720000000002</v>
      </c>
      <c r="J178" s="25">
        <f>[8]Data54!Y26+[8]Data55!Y26+[8]Data56!Y26+[8]Data57!Y26+[8]Data58!Y26+[8]Data59!Y26+[8]Data60!Y26+[8]Data61!Y26+[8]Data62!Y26+[8]Data63!Y26+[8]Data65!Y26+[8]Data67!Y26</f>
        <v>1932.021</v>
      </c>
      <c r="K178" s="25">
        <f>[8]Data54!Z26+[8]Data55!Z26+[8]Data56!Z26+[8]Data57!Z26+[8]Data58!Z26+[8]Data59!Z26+[8]Data60!Z26+[8]Data61!Z26+[8]Data62!Z26+[8]Data63!Z26+[8]Data65!Z26+[8]Data67!Z26</f>
        <v>2243.9259999999999</v>
      </c>
      <c r="L178" s="25">
        <f>[8]Data54!AA26+[8]Data55!AA26+[8]Data56!AA26+[8]Data57!AA26+[8]Data58!AA26+[8]Data59!AA26+[8]Data60!AA26+[8]Data61!AA26+[8]Data62!AA26+[8]Data63!AA26+[8]Data65!AA26+[8]Data67!AA26</f>
        <v>2302.7820000000002</v>
      </c>
      <c r="M178" s="25">
        <f>[8]Data54!AB26+[8]Data55!AB26+[8]Data56!AB26+[8]Data57!AB26+[8]Data58!AB26+[8]Data59!AB26+[8]Data60!AB26+[8]Data61!AB26+[8]Data62!AB26+[8]Data63!AB26+[8]Data65!AB26+[8]Data67!AB26</f>
        <v>2282.5170000000003</v>
      </c>
      <c r="N178" s="25">
        <f>[8]Data54!AC26+[8]Data55!AC26+[8]Data56!AC26+[8]Data57!AC26+[8]Data58!AC26+[8]Data59!AC26+[8]Data60!AC26+[8]Data61!AC26+[8]Data62!AC26+[8]Data63!AC26+[8]Data65!AC26+[8]Data67!AC26</f>
        <v>2356</v>
      </c>
      <c r="O178" s="25">
        <f>[8]Data54!AD26+[8]Data55!AD26+[8]Data56!AD26+[8]Data57!AD26+[8]Data58!AD26+[8]Data59!AD26+[8]Data60!AD26+[8]Data61!AD26+[8]Data62!AD26+[8]Data63!AD26+[8]Data65!AD26+[8]Data67!AD26</f>
        <v>2518</v>
      </c>
      <c r="P178" s="25">
        <f>[8]Data54!AE26+[8]Data55!AE26+[8]Data56!AE26+[8]Data57!AE26+[8]Data58!AE26+[8]Data59!AE26+[8]Data60!AE26+[8]Data61!AE26+[8]Data62!AE26+[8]Data63!AE26+[8]Data65!AE26+[8]Data67!AE26</f>
        <v>2472</v>
      </c>
    </row>
    <row r="179" spans="1:16" ht="15" x14ac:dyDescent="0.25">
      <c r="A179" s="3" t="s">
        <v>13</v>
      </c>
      <c r="B179" s="3" t="s">
        <v>80</v>
      </c>
      <c r="C179" s="3" t="s">
        <v>85</v>
      </c>
      <c r="D179" s="3" t="s">
        <v>82</v>
      </c>
      <c r="E179" s="3"/>
      <c r="F179" s="3"/>
      <c r="G179" s="1" t="s">
        <v>77</v>
      </c>
      <c r="H179" s="29">
        <f>[9]Data15!W28</f>
        <v>0</v>
      </c>
      <c r="I179" s="29">
        <f>[9]Data15!X28</f>
        <v>0</v>
      </c>
      <c r="J179" s="29">
        <f>[9]Data15!Y28</f>
        <v>0</v>
      </c>
      <c r="K179" s="25">
        <f>[9]Data15!Z28</f>
        <v>0</v>
      </c>
      <c r="L179" s="25">
        <f>[9]Data15!AA28</f>
        <v>1</v>
      </c>
      <c r="M179" s="25">
        <f>[9]Data15!AB28</f>
        <v>33</v>
      </c>
      <c r="N179" s="25">
        <f>[9]Data15!AC28</f>
        <v>39</v>
      </c>
      <c r="O179" s="25">
        <f>[9]Data15!AD28</f>
        <v>63</v>
      </c>
      <c r="P179" s="25">
        <f>[9]Data15!AE28</f>
        <v>229</v>
      </c>
    </row>
    <row r="180" spans="1:16" s="7" customFormat="1" ht="15" x14ac:dyDescent="0.25">
      <c r="A180" s="3" t="s">
        <v>13</v>
      </c>
      <c r="B180" s="3" t="s">
        <v>81</v>
      </c>
      <c r="C180" s="3" t="s">
        <v>86</v>
      </c>
      <c r="D180" s="3" t="s">
        <v>82</v>
      </c>
      <c r="E180" s="3"/>
      <c r="F180" s="3"/>
      <c r="G180" s="1" t="s">
        <v>77</v>
      </c>
      <c r="H180" s="29">
        <f>[9]Data12!W28</f>
        <v>1.444</v>
      </c>
      <c r="I180" s="29">
        <f>[9]Data12!X28</f>
        <v>7.9080000000000004</v>
      </c>
      <c r="J180" s="29">
        <f>[9]Data12!Y28</f>
        <v>24.62</v>
      </c>
      <c r="K180" s="25">
        <f>[9]Data13!Z28+[9]Data14!Z28+[9]Data16!Z28</f>
        <v>67</v>
      </c>
      <c r="L180" s="25">
        <f>[9]Data13!AA28+[9]Data14!AA28+[9]Data16!AA28</f>
        <v>140</v>
      </c>
      <c r="M180" s="25">
        <f>[9]Data13!AB28+[9]Data14!AB28+[9]Data16!AB28</f>
        <v>211</v>
      </c>
      <c r="N180" s="25">
        <f>[9]Data13!AC28+[9]Data14!AC28+[9]Data16!AC28</f>
        <v>310</v>
      </c>
      <c r="O180" s="25">
        <f>[9]Data13!AD28+[9]Data14!AD28+[9]Data16!AD28</f>
        <v>566</v>
      </c>
      <c r="P180" s="25">
        <f>[9]Data13!AE28+[9]Data14!AE28+[9]Data16!AE28</f>
        <v>1268</v>
      </c>
    </row>
    <row r="181" spans="1:16" ht="15" x14ac:dyDescent="0.25">
      <c r="A181" s="3" t="s">
        <v>13</v>
      </c>
      <c r="B181" s="3" t="s">
        <v>41</v>
      </c>
      <c r="C181" s="3" t="s">
        <v>42</v>
      </c>
      <c r="D181" s="3" t="s">
        <v>82</v>
      </c>
      <c r="E181" s="3"/>
      <c r="F181" s="3"/>
      <c r="G181" s="1" t="s">
        <v>77</v>
      </c>
      <c r="H181" s="25">
        <f>[9]Data11!W28</f>
        <v>0</v>
      </c>
      <c r="I181" s="25">
        <f>[9]Data11!X28</f>
        <v>0</v>
      </c>
      <c r="J181" s="25">
        <f>[9]Data11!Y28</f>
        <v>0</v>
      </c>
      <c r="K181" s="25">
        <f>[9]Data11!Z28</f>
        <v>0</v>
      </c>
      <c r="L181" s="25">
        <f>[9]Data11!AA28</f>
        <v>0</v>
      </c>
      <c r="M181" s="25">
        <f>[9]Data11!AB28</f>
        <v>0</v>
      </c>
      <c r="N181" s="25">
        <f>[9]Data11!AC28</f>
        <v>0</v>
      </c>
      <c r="O181" s="25">
        <f>[9]Data11!AD28</f>
        <v>0</v>
      </c>
      <c r="P181" s="25">
        <f>[9]Data11!AE28</f>
        <v>0</v>
      </c>
    </row>
    <row r="182" spans="1:16" ht="15" x14ac:dyDescent="0.25">
      <c r="A182" s="3" t="s">
        <v>13</v>
      </c>
      <c r="B182" s="3" t="s">
        <v>43</v>
      </c>
      <c r="C182" s="3" t="s">
        <v>44</v>
      </c>
      <c r="D182" s="3" t="s">
        <v>82</v>
      </c>
      <c r="E182" s="3"/>
      <c r="F182" s="3"/>
      <c r="G182" s="1" t="s">
        <v>77</v>
      </c>
      <c r="H182" s="25">
        <f>[9]Data17!W28</f>
        <v>0</v>
      </c>
      <c r="I182" s="25">
        <f>[9]Data17!X28</f>
        <v>0</v>
      </c>
      <c r="J182" s="25">
        <f>[9]Data17!Y28</f>
        <v>0</v>
      </c>
      <c r="K182" s="25">
        <f>[9]Data17!Z28</f>
        <v>0</v>
      </c>
      <c r="L182" s="25">
        <f>[9]Data17!AA28</f>
        <v>0</v>
      </c>
      <c r="M182" s="25">
        <f>[9]Data17!AB28</f>
        <v>0</v>
      </c>
      <c r="N182" s="25">
        <f>[9]Data17!AC28</f>
        <v>0</v>
      </c>
      <c r="O182" s="25">
        <f>[9]Data17!AD28</f>
        <v>0</v>
      </c>
      <c r="P182" s="25">
        <f>[9]Data17!AE28</f>
        <v>0</v>
      </c>
    </row>
    <row r="183" spans="1:16" ht="15" x14ac:dyDescent="0.25">
      <c r="A183" s="3" t="s">
        <v>13</v>
      </c>
      <c r="B183" s="3" t="s">
        <v>45</v>
      </c>
      <c r="C183" s="3" t="s">
        <v>46</v>
      </c>
      <c r="D183" s="3" t="s">
        <v>82</v>
      </c>
      <c r="E183" s="3"/>
      <c r="F183" s="3"/>
      <c r="G183" s="1" t="s">
        <v>77</v>
      </c>
      <c r="H183" s="25">
        <f>[9]Data7!W28</f>
        <v>0</v>
      </c>
      <c r="I183" s="25">
        <f>[9]Data7!X28</f>
        <v>0</v>
      </c>
      <c r="J183" s="25">
        <f>[9]Data7!Y28</f>
        <v>0</v>
      </c>
      <c r="K183" s="25">
        <f>[9]Data7!Z28</f>
        <v>0</v>
      </c>
      <c r="L183" s="25">
        <f>[9]Data7!AA28</f>
        <v>0</v>
      </c>
      <c r="M183" s="25">
        <f>[9]Data7!AB28</f>
        <v>0</v>
      </c>
      <c r="N183" s="25">
        <f>[9]Data7!AC28</f>
        <v>1</v>
      </c>
      <c r="O183" s="25">
        <f>[9]Data7!AD28</f>
        <v>12</v>
      </c>
      <c r="P183" s="25">
        <f>[9]Data7!AE28</f>
        <v>18</v>
      </c>
    </row>
    <row r="184" spans="1:16" ht="15" x14ac:dyDescent="0.25">
      <c r="A184" s="3" t="s">
        <v>12</v>
      </c>
      <c r="B184" s="3" t="s">
        <v>29</v>
      </c>
      <c r="C184" s="3" t="s">
        <v>30</v>
      </c>
      <c r="D184" s="3" t="s">
        <v>195</v>
      </c>
      <c r="E184" s="3"/>
      <c r="F184" s="3"/>
      <c r="G184" s="1" t="s">
        <v>77</v>
      </c>
      <c r="H184" s="25">
        <f>[8]Data2!W27+[8]Data18!W27+[8]Data21!W27</f>
        <v>6074.5509999999995</v>
      </c>
      <c r="I184" s="25">
        <f>[8]Data2!X27+[8]Data18!X27+[8]Data21!X27</f>
        <v>7462.1450000000004</v>
      </c>
      <c r="J184" s="25">
        <f>[8]Data2!Y27+[8]Data18!Y27+[8]Data21!Y27</f>
        <v>6564.0349999999999</v>
      </c>
      <c r="K184" s="25">
        <f>[8]Data2!Z27+[8]Data18!Z27+[8]Data21!Z27</f>
        <v>6452.8339999999998</v>
      </c>
      <c r="L184" s="25">
        <f>[8]Data2!AA27+[8]Data18!AA27+[8]Data21!AA27</f>
        <v>7392.6540000000005</v>
      </c>
      <c r="M184" s="25">
        <f>[8]Data2!AB27+[8]Data18!AB27+[8]Data21!AB27</f>
        <v>7013.5410000000002</v>
      </c>
      <c r="N184" s="25">
        <f>[8]Data2!AC27+[8]Data18!AC27+[8]Data21!AC27</f>
        <v>5808.942</v>
      </c>
      <c r="O184" s="25">
        <f>[8]Data2!AD27+[8]Data18!AD27+[8]Data21!AD27</f>
        <v>4242.3899999999994</v>
      </c>
      <c r="P184" s="25">
        <f>[8]Data2!AE27+[8]Data18!AE27+[8]Data21!AE27</f>
        <v>2435.0079999999998</v>
      </c>
    </row>
    <row r="185" spans="1:16" ht="15" x14ac:dyDescent="0.25">
      <c r="A185" s="3" t="s">
        <v>12</v>
      </c>
      <c r="B185" s="3" t="s">
        <v>31</v>
      </c>
      <c r="C185" s="3" t="s">
        <v>32</v>
      </c>
      <c r="D185" s="3" t="s">
        <v>195</v>
      </c>
      <c r="E185" s="3"/>
      <c r="F185" s="3"/>
      <c r="G185" s="1" t="s">
        <v>77</v>
      </c>
      <c r="H185" s="25">
        <f>[8]Data22!W27</f>
        <v>15432.198</v>
      </c>
      <c r="I185" s="25">
        <f>[8]Data22!X27</f>
        <v>14139.29</v>
      </c>
      <c r="J185" s="25">
        <f>[8]Data22!Y27</f>
        <v>13129.751</v>
      </c>
      <c r="K185" s="25">
        <f>[8]Data22!Z27</f>
        <v>12635.047</v>
      </c>
      <c r="L185" s="25">
        <f>[8]Data22!AA27</f>
        <v>12367.491</v>
      </c>
      <c r="M185" s="25">
        <f>[8]Data22!AB27</f>
        <v>15328.403</v>
      </c>
      <c r="N185" s="25">
        <f>[8]Data22!AC27</f>
        <v>15679.856</v>
      </c>
      <c r="O185" s="25">
        <f>[8]Data22!AD27</f>
        <v>16013.964</v>
      </c>
      <c r="P185" s="25">
        <f>[8]Data22!AE27</f>
        <v>15906.186</v>
      </c>
    </row>
    <row r="186" spans="1:16" ht="15" x14ac:dyDescent="0.25">
      <c r="A186" s="3" t="s">
        <v>12</v>
      </c>
      <c r="B186" s="3" t="s">
        <v>33</v>
      </c>
      <c r="C186" s="3" t="s">
        <v>34</v>
      </c>
      <c r="D186" s="3" t="s">
        <v>195</v>
      </c>
      <c r="E186" s="3"/>
      <c r="F186" s="3"/>
      <c r="G186" s="1" t="s">
        <v>77</v>
      </c>
      <c r="H186" s="25">
        <f>[8]Data68!W27</f>
        <v>0</v>
      </c>
      <c r="I186" s="25">
        <f>[8]Data68!X27</f>
        <v>0</v>
      </c>
      <c r="J186" s="25">
        <f>[8]Data68!Y27</f>
        <v>0</v>
      </c>
      <c r="K186" s="25">
        <f>[8]Data68!Z27</f>
        <v>0</v>
      </c>
      <c r="L186" s="25">
        <f>[8]Data68!AA27</f>
        <v>0</v>
      </c>
      <c r="M186" s="25">
        <f>[8]Data68!AB27</f>
        <v>0</v>
      </c>
      <c r="N186" s="25">
        <f>[8]Data68!AC27</f>
        <v>0</v>
      </c>
      <c r="O186" s="25">
        <f>[8]Data68!AD27</f>
        <v>0</v>
      </c>
      <c r="P186" s="25">
        <f>[8]Data68!AE27</f>
        <v>0</v>
      </c>
    </row>
    <row r="187" spans="1:16" ht="15" x14ac:dyDescent="0.25">
      <c r="A187" s="3" t="s">
        <v>12</v>
      </c>
      <c r="B187" s="3" t="s">
        <v>35</v>
      </c>
      <c r="C187" s="3" t="s">
        <v>36</v>
      </c>
      <c r="D187" s="3" t="s">
        <v>82</v>
      </c>
      <c r="E187" s="3"/>
      <c r="F187" s="3"/>
      <c r="G187" s="1" t="s">
        <v>77</v>
      </c>
      <c r="H187" s="25">
        <f>[9]Data!W16</f>
        <v>3690.9140000000002</v>
      </c>
      <c r="I187" s="25">
        <f>[9]Data!X29</f>
        <v>1014.121</v>
      </c>
      <c r="J187" s="25">
        <f>[9]Data!Y29</f>
        <v>944.22500000000002</v>
      </c>
      <c r="K187" s="25">
        <f>[9]Data!Z29</f>
        <v>987.73099999999999</v>
      </c>
      <c r="L187" s="25">
        <f>[9]Data!AA29</f>
        <v>1094.598</v>
      </c>
      <c r="M187" s="25">
        <f>[9]Data!AB29</f>
        <v>972.97</v>
      </c>
      <c r="N187" s="25">
        <f>[9]Data!AC29</f>
        <v>895.06600000000003</v>
      </c>
      <c r="O187" s="25">
        <f>[9]Data!AD29</f>
        <v>931.65899999999999</v>
      </c>
      <c r="P187" s="25">
        <f>[9]Data!AE29</f>
        <v>1131.903</v>
      </c>
    </row>
    <row r="188" spans="1:16" ht="15" x14ac:dyDescent="0.25">
      <c r="A188" s="3" t="s">
        <v>12</v>
      </c>
      <c r="B188" s="3" t="s">
        <v>79</v>
      </c>
      <c r="C188" s="3" t="s">
        <v>83</v>
      </c>
      <c r="D188" s="3" t="s">
        <v>82</v>
      </c>
      <c r="E188" s="3"/>
      <c r="F188" s="3"/>
      <c r="G188" s="1" t="s">
        <v>77</v>
      </c>
      <c r="H188" s="29">
        <f>[9]Data8!W16</f>
        <v>861.09500000000003</v>
      </c>
      <c r="I188" s="29">
        <f>[9]Data8!X16</f>
        <v>1220.8979999999999</v>
      </c>
      <c r="J188" s="29">
        <f>[9]Data8!Y16</f>
        <v>1373.5119999999999</v>
      </c>
      <c r="K188" s="29">
        <f>[9]Data8!Z16</f>
        <v>1330.577</v>
      </c>
      <c r="L188" s="29">
        <f>[9]Data8!AA16</f>
        <v>1451.511</v>
      </c>
      <c r="M188" s="29">
        <f>[9]Data8!AB16</f>
        <v>1424.97</v>
      </c>
      <c r="N188" s="25">
        <f>[9]Data9!AC16</f>
        <v>1504.0640000000001</v>
      </c>
      <c r="O188" s="25">
        <f>[9]Data9!AD16</f>
        <v>1318.123</v>
      </c>
      <c r="P188" s="25">
        <f>[9]Data9!AE16</f>
        <v>1316.9880000000001</v>
      </c>
    </row>
    <row r="189" spans="1:16" s="7" customFormat="1" ht="15" x14ac:dyDescent="0.25">
      <c r="A189" s="3" t="s">
        <v>12</v>
      </c>
      <c r="B189" s="3" t="s">
        <v>78</v>
      </c>
      <c r="C189" s="3" t="s">
        <v>84</v>
      </c>
      <c r="D189" s="3" t="s">
        <v>82</v>
      </c>
      <c r="E189" s="3"/>
      <c r="F189" s="3"/>
      <c r="G189" s="1" t="s">
        <v>77</v>
      </c>
      <c r="H189" s="25">
        <f>[9]Data10!W16</f>
        <v>0</v>
      </c>
      <c r="I189" s="25">
        <f>[9]Data10!X29</f>
        <v>0</v>
      </c>
      <c r="J189" s="25">
        <f>[9]Data10!Y29</f>
        <v>0</v>
      </c>
      <c r="K189" s="25">
        <f>[9]Data10!Z29</f>
        <v>0</v>
      </c>
      <c r="L189" s="25">
        <f>[9]Data10!AA29</f>
        <v>0</v>
      </c>
      <c r="M189" s="25">
        <f>[9]Data10!AB29</f>
        <v>0</v>
      </c>
      <c r="N189" s="25">
        <f>[9]Data10!AC29</f>
        <v>0</v>
      </c>
      <c r="O189" s="25">
        <f>[9]Data10!AD29</f>
        <v>0</v>
      </c>
      <c r="P189" s="25">
        <f>[9]Data10!AE29</f>
        <v>0</v>
      </c>
    </row>
    <row r="190" spans="1:16" ht="15" x14ac:dyDescent="0.25">
      <c r="A190" s="3" t="s">
        <v>12</v>
      </c>
      <c r="B190" s="1" t="s">
        <v>37</v>
      </c>
      <c r="C190" s="1" t="s">
        <v>38</v>
      </c>
      <c r="D190" s="3" t="s">
        <v>195</v>
      </c>
      <c r="E190" s="3"/>
      <c r="F190" s="3"/>
      <c r="G190" s="1" t="s">
        <v>77</v>
      </c>
      <c r="H190" s="28">
        <f>[8]Data23!W27</f>
        <v>233.685</v>
      </c>
      <c r="I190" s="28">
        <f>[8]Data23!X27</f>
        <v>235.81100000000001</v>
      </c>
      <c r="J190" s="28">
        <f>[8]Data23!Y27</f>
        <v>188.83600000000001</v>
      </c>
      <c r="K190" s="28">
        <f>[8]Data23!Z27</f>
        <v>258.37700000000001</v>
      </c>
      <c r="L190" s="28">
        <f>[8]Data23!AA27</f>
        <v>406.83300000000003</v>
      </c>
      <c r="M190" s="28">
        <f>[8]Data23!AB27</f>
        <v>292.822</v>
      </c>
      <c r="N190" s="28">
        <f>[8]Data23!AC27</f>
        <v>141.87100000000001</v>
      </c>
      <c r="O190" s="28">
        <f>[8]Data23!AD27</f>
        <v>139.422</v>
      </c>
      <c r="P190" s="28">
        <f>[8]Data23!AE27</f>
        <v>280.24400000000003</v>
      </c>
    </row>
    <row r="191" spans="1:16" ht="15" x14ac:dyDescent="0.25">
      <c r="A191" s="3" t="s">
        <v>12</v>
      </c>
      <c r="B191" s="3" t="s">
        <v>39</v>
      </c>
      <c r="C191" s="3" t="s">
        <v>40</v>
      </c>
      <c r="D191" s="3" t="s">
        <v>195</v>
      </c>
      <c r="E191" s="3"/>
      <c r="F191" s="3"/>
      <c r="G191" s="1" t="s">
        <v>77</v>
      </c>
      <c r="H191" s="25">
        <f>[8]Data54!W27+[8]Data55!W27+[8]Data56!W27+[8]Data57!W27+[8]Data58!W27+[8]Data59!W27+[8]Data60!W27+[8]Data61!W27+[8]Data62!W27+[8]Data63!W27+[8]Data65!W27+[8]Data67!W27</f>
        <v>336.05</v>
      </c>
      <c r="I191" s="25">
        <f>[8]Data54!X27+[8]Data55!X27+[8]Data56!X27+[8]Data57!X27+[8]Data58!X27+[8]Data59!X27+[8]Data60!X27+[8]Data61!X27+[8]Data62!X27+[8]Data63!X27+[8]Data65!X27+[8]Data67!X27</f>
        <v>492.54399999999998</v>
      </c>
      <c r="J191" s="25">
        <f>[8]Data54!Y27+[8]Data55!Y27+[8]Data56!Y27+[8]Data57!Y27+[8]Data58!Y27+[8]Data59!Y27+[8]Data60!Y27+[8]Data61!Y27+[8]Data62!Y27+[8]Data63!Y27+[8]Data65!Y27+[8]Data67!Y27</f>
        <v>551.351</v>
      </c>
      <c r="K191" s="25">
        <f>[8]Data54!Z27+[8]Data55!Z27+[8]Data56!Z27+[8]Data57!Z27+[8]Data58!Z27+[8]Data59!Z27+[8]Data60!Z27+[8]Data61!Z27+[8]Data62!Z27+[8]Data63!Z27+[8]Data65!Z27+[8]Data67!Z27</f>
        <v>610.56799999999987</v>
      </c>
      <c r="L191" s="25">
        <f>[8]Data54!AA27+[8]Data55!AA27+[8]Data56!AA27+[8]Data57!AA27+[8]Data58!AA27+[8]Data59!AA27+[8]Data60!AA27+[8]Data61!AA27+[8]Data62!AA27+[8]Data63!AA27+[8]Data65!AA27+[8]Data67!AA27</f>
        <v>552.64800000000002</v>
      </c>
      <c r="M191" s="25">
        <f>[8]Data54!AB27+[8]Data55!AB27+[8]Data56!AB27+[8]Data57!AB27+[8]Data58!AB27+[8]Data59!AB27+[8]Data60!AB27+[8]Data61!AB27+[8]Data62!AB27+[8]Data63!AB27+[8]Data65!AB27+[8]Data67!AB27</f>
        <v>752.01599999999996</v>
      </c>
      <c r="N191" s="25">
        <f>[8]Data54!AC27+[8]Data55!AC27+[8]Data56!AC27+[8]Data57!AC27+[8]Data58!AC27+[8]Data59!AC27+[8]Data60!AC27+[8]Data61!AC27+[8]Data62!AC27+[8]Data63!AC27+[8]Data65!AC27+[8]Data67!AC27</f>
        <v>894.54899999999998</v>
      </c>
      <c r="O191" s="25">
        <f>[8]Data54!AD27+[8]Data55!AD27+[8]Data56!AD27+[8]Data57!AD27+[8]Data58!AD27+[8]Data59!AD27+[8]Data60!AD27+[8]Data61!AD27+[8]Data62!AD27+[8]Data63!AD27+[8]Data65!AD27+[8]Data67!AD27</f>
        <v>1149.9290000000001</v>
      </c>
      <c r="P191" s="25">
        <f>[8]Data54!AE27+[8]Data55!AE27+[8]Data56!AE27+[8]Data57!AE27+[8]Data58!AE27+[8]Data59!AE27+[8]Data60!AE27+[8]Data61!AE27+[8]Data62!AE27+[8]Data63!AE27+[8]Data65!AE27+[8]Data67!AE27</f>
        <v>1146.76</v>
      </c>
    </row>
    <row r="192" spans="1:16" ht="15" x14ac:dyDescent="0.25">
      <c r="A192" s="3" t="s">
        <v>12</v>
      </c>
      <c r="B192" s="3" t="s">
        <v>80</v>
      </c>
      <c r="C192" s="3" t="s">
        <v>85</v>
      </c>
      <c r="D192" s="3" t="s">
        <v>82</v>
      </c>
      <c r="E192" s="3"/>
      <c r="F192" s="3"/>
      <c r="G192" s="1" t="s">
        <v>77</v>
      </c>
      <c r="H192" s="29">
        <f>[9]Data12!W29*(capacity!$H192*CUF_sources!$C23)/(capacity!$H192*CUF_sources!$C23+capacity!$H193*CUF_sources!$C24)</f>
        <v>0</v>
      </c>
      <c r="I192" s="29">
        <f>[9]Data12!X29*(capacity!$H192*CUF_sources!$C23)/(capacity!$H192*CUF_sources!$C23+capacity!$H193*CUF_sources!$C24)</f>
        <v>0</v>
      </c>
      <c r="J192" s="29">
        <f>[9]Data12!Y29*(capacity!$H192*CUF_sources!$C23)/(capacity!$H192*CUF_sources!$C23+capacity!$H193*CUF_sources!$C24)</f>
        <v>0</v>
      </c>
      <c r="K192" s="29">
        <f>[9]Data12!Z29*(capacity!$H192*CUF_sources!$C23)/(capacity!$H192*CUF_sources!$C23+capacity!$H193*CUF_sources!$C24)</f>
        <v>0</v>
      </c>
      <c r="L192" s="29">
        <f>[9]Data12!AA29*(capacity!$H192*CUF_sources!$C23)/(capacity!$H192*CUF_sources!$C23+capacity!$H193*CUF_sources!$C24)</f>
        <v>0</v>
      </c>
      <c r="M192" s="29">
        <f>[9]Data12!AB29*(capacity!$H192*CUF_sources!$C23)/(capacity!$H192*CUF_sources!$C23+capacity!$H193*CUF_sources!$C24)</f>
        <v>0</v>
      </c>
      <c r="N192" s="29">
        <f>[9]Data12!AC29*(capacity!$H192*CUF_sources!$C23)/(capacity!$H192*CUF_sources!$C23+capacity!$H193*CUF_sources!$C24)</f>
        <v>0</v>
      </c>
      <c r="O192" s="29">
        <f>[9]Data12!AD29*(capacity!$H192*CUF_sources!$C23)/(capacity!$H192*CUF_sources!$C23+capacity!$H193*CUF_sources!$C24)</f>
        <v>0</v>
      </c>
      <c r="P192" s="29">
        <f>[9]Data12!AE29*(capacity!$H192*CUF_sources!$C23)/(capacity!$H192*CUF_sources!$C23+capacity!$H193*CUF_sources!$C24)</f>
        <v>0</v>
      </c>
    </row>
    <row r="193" spans="1:16" s="7" customFormat="1" ht="15" x14ac:dyDescent="0.25">
      <c r="A193" s="3" t="s">
        <v>12</v>
      </c>
      <c r="B193" s="3" t="s">
        <v>81</v>
      </c>
      <c r="C193" s="3" t="s">
        <v>86</v>
      </c>
      <c r="D193" s="3" t="s">
        <v>82</v>
      </c>
      <c r="E193" s="3"/>
      <c r="F193" s="3"/>
      <c r="G193" s="1" t="s">
        <v>77</v>
      </c>
      <c r="H193" s="29">
        <f>[9]Data12!W29*(capacity!$H193*CUF_sources!$C24)/(capacity!$H192*CUF_sources!$C23+capacity!$H193*CUF_sources!$C24)</f>
        <v>0.54200000000000004</v>
      </c>
      <c r="I193" s="29">
        <f>[9]Data12!X29*(capacity!$H193*CUF_sources!$C24)/(capacity!$H192*CUF_sources!$C23+capacity!$H193*CUF_sources!$C24)</f>
        <v>0.64600000000000002</v>
      </c>
      <c r="J193" s="29">
        <f>[9]Data12!Y29*(capacity!$H193*CUF_sources!$C24)/(capacity!$H192*CUF_sources!$C23+capacity!$H193*CUF_sources!$C24)</f>
        <v>0.69900000000000007</v>
      </c>
      <c r="K193" s="29">
        <f>[9]Data12!Z29*(capacity!$H193*CUF_sources!$C24)/(capacity!$H192*CUF_sources!$C23+capacity!$H193*CUF_sources!$C24)</f>
        <v>2.4569999999999999</v>
      </c>
      <c r="L193" s="29">
        <f>[9]Data12!AA29*(capacity!$H193*CUF_sources!$C24)/(capacity!$H192*CUF_sources!$C23+capacity!$H193*CUF_sources!$C24)</f>
        <v>3.4079999999999999</v>
      </c>
      <c r="M193" s="29">
        <f>[9]Data12!AB29*(capacity!$H193*CUF_sources!$C24)/(capacity!$H192*CUF_sources!$C23+capacity!$H193*CUF_sources!$C24)</f>
        <v>6.16</v>
      </c>
      <c r="N193" s="29">
        <f>[9]Data12!AC29*(capacity!$H193*CUF_sources!$C24)/(capacity!$H192*CUF_sources!$C23+capacity!$H193*CUF_sources!$C24)</f>
        <v>10.801</v>
      </c>
      <c r="O193" s="29">
        <f>[9]Data12!AD29*(capacity!$H193*CUF_sources!$C24)/(capacity!$H192*CUF_sources!$C23+capacity!$H193*CUF_sources!$C24)</f>
        <v>16.655999999999999</v>
      </c>
      <c r="P193" s="29">
        <f>[9]Data12!AE29*(capacity!$H193*CUF_sources!$C24)/(capacity!$H192*CUF_sources!$C23+capacity!$H193*CUF_sources!$C24)</f>
        <v>21.35</v>
      </c>
    </row>
    <row r="194" spans="1:16" ht="15" x14ac:dyDescent="0.25">
      <c r="A194" s="3" t="s">
        <v>12</v>
      </c>
      <c r="B194" s="3" t="s">
        <v>41</v>
      </c>
      <c r="C194" s="3" t="s">
        <v>42</v>
      </c>
      <c r="D194" s="3" t="s">
        <v>82</v>
      </c>
      <c r="E194" s="3"/>
      <c r="F194" s="3"/>
      <c r="G194" s="1" t="s">
        <v>77</v>
      </c>
      <c r="H194" s="25">
        <f>[9]Data11!W16</f>
        <v>0</v>
      </c>
      <c r="I194" s="25">
        <f>[9]Data11!X29</f>
        <v>0</v>
      </c>
      <c r="J194" s="25">
        <f>[9]Data11!Y29</f>
        <v>0</v>
      </c>
      <c r="K194" s="25">
        <f>[9]Data11!Z29</f>
        <v>0</v>
      </c>
      <c r="L194" s="25">
        <f>[9]Data11!AA29</f>
        <v>0</v>
      </c>
      <c r="M194" s="25">
        <f>[9]Data11!AB29</f>
        <v>0</v>
      </c>
      <c r="N194" s="25">
        <f>[9]Data11!AC29</f>
        <v>0</v>
      </c>
      <c r="O194" s="25">
        <f>[9]Data11!AD29</f>
        <v>0</v>
      </c>
      <c r="P194" s="25">
        <f>[9]Data11!AE29</f>
        <v>0</v>
      </c>
    </row>
    <row r="195" spans="1:16" ht="15" x14ac:dyDescent="0.25">
      <c r="A195" s="3" t="s">
        <v>12</v>
      </c>
      <c r="B195" s="3" t="s">
        <v>43</v>
      </c>
      <c r="C195" s="3" t="s">
        <v>44</v>
      </c>
      <c r="D195" s="3" t="s">
        <v>82</v>
      </c>
      <c r="E195" s="3"/>
      <c r="F195" s="3"/>
      <c r="G195" s="1" t="s">
        <v>77</v>
      </c>
      <c r="H195" s="25">
        <f>[9]Data17!W16</f>
        <v>0</v>
      </c>
      <c r="I195" s="25">
        <f>[9]Data17!X29</f>
        <v>0</v>
      </c>
      <c r="J195" s="25">
        <f>[9]Data17!Y29</f>
        <v>0</v>
      </c>
      <c r="K195" s="25">
        <f>[9]Data17!Z29</f>
        <v>0</v>
      </c>
      <c r="L195" s="25">
        <f>[9]Data17!AA29</f>
        <v>0</v>
      </c>
      <c r="M195" s="25">
        <f>[9]Data17!AB29</f>
        <v>0</v>
      </c>
      <c r="N195" s="25">
        <f>[9]Data17!AC29</f>
        <v>0</v>
      </c>
      <c r="O195" s="25">
        <f>[9]Data17!AD29</f>
        <v>0</v>
      </c>
      <c r="P195" s="25">
        <f>[9]Data17!AE29</f>
        <v>0</v>
      </c>
    </row>
    <row r="196" spans="1:16" ht="15" x14ac:dyDescent="0.25">
      <c r="A196" s="3" t="s">
        <v>12</v>
      </c>
      <c r="B196" s="3" t="s">
        <v>45</v>
      </c>
      <c r="C196" s="3" t="s">
        <v>46</v>
      </c>
      <c r="D196" s="3" t="s">
        <v>82</v>
      </c>
      <c r="E196" s="3"/>
      <c r="F196" s="3"/>
      <c r="G196" s="1" t="s">
        <v>77</v>
      </c>
      <c r="H196" s="25">
        <f>[9]Data7!W16</f>
        <v>0</v>
      </c>
      <c r="I196" s="25">
        <f>[9]Data7!X29</f>
        <v>0</v>
      </c>
      <c r="J196" s="25">
        <f>[9]Data7!Y29</f>
        <v>0</v>
      </c>
      <c r="K196" s="25">
        <f>[9]Data7!Z29</f>
        <v>0</v>
      </c>
      <c r="L196" s="25">
        <f>[9]Data7!AA29</f>
        <v>0</v>
      </c>
      <c r="M196" s="25">
        <f>[9]Data7!AB29</f>
        <v>0</v>
      </c>
      <c r="N196" s="25">
        <f>[9]Data7!AC29</f>
        <v>0</v>
      </c>
      <c r="O196" s="25">
        <f>[9]Data7!AD29</f>
        <v>0</v>
      </c>
      <c r="P196" s="25">
        <f>[9]Data7!AE29</f>
        <v>0</v>
      </c>
    </row>
    <row r="197" spans="1:16" ht="15" x14ac:dyDescent="0.25">
      <c r="A197" s="3" t="s">
        <v>11</v>
      </c>
      <c r="B197" s="3" t="s">
        <v>29</v>
      </c>
      <c r="C197" s="3" t="s">
        <v>30</v>
      </c>
      <c r="D197" s="3" t="s">
        <v>195</v>
      </c>
      <c r="E197" s="3"/>
      <c r="F197" s="3"/>
      <c r="G197" s="1" t="s">
        <v>77</v>
      </c>
      <c r="H197" s="25">
        <f>[8]Data2!W28+[8]Data18!W28+[8]Data21!W28</f>
        <v>44726</v>
      </c>
      <c r="I197" s="25">
        <f>[8]Data2!X28+[8]Data18!X28+[8]Data21!X28</f>
        <v>49141</v>
      </c>
      <c r="J197" s="25">
        <f>[8]Data2!Y28+[8]Data18!Y28+[8]Data21!Y28</f>
        <v>45105</v>
      </c>
      <c r="K197" s="25">
        <f>[8]Data2!Z28+[8]Data18!Z28+[8]Data21!Z28</f>
        <v>43454</v>
      </c>
      <c r="L197" s="25">
        <f>[8]Data2!AA28+[8]Data18!AA28+[8]Data21!AA28</f>
        <v>43201</v>
      </c>
      <c r="M197" s="25">
        <f>[8]Data2!AB28+[8]Data18!AB28+[8]Data21!AB28</f>
        <v>35607</v>
      </c>
      <c r="N197" s="25">
        <f>[8]Data2!AC28+[8]Data18!AC28+[8]Data21!AC28</f>
        <v>32627.425999999999</v>
      </c>
      <c r="O197" s="25">
        <f>[8]Data2!AD28+[8]Data18!AD28+[8]Data21!AD28</f>
        <v>28469.867999999999</v>
      </c>
      <c r="P197" s="25">
        <f>[8]Data2!AE28+[8]Data18!AE28+[8]Data21!AE28</f>
        <v>18839.449000000001</v>
      </c>
    </row>
    <row r="198" spans="1:16" ht="15" x14ac:dyDescent="0.25">
      <c r="A198" s="3" t="s">
        <v>11</v>
      </c>
      <c r="B198" s="3" t="s">
        <v>31</v>
      </c>
      <c r="C198" s="3" t="s">
        <v>32</v>
      </c>
      <c r="D198" s="3" t="s">
        <v>195</v>
      </c>
      <c r="E198" s="3"/>
      <c r="F198" s="3"/>
      <c r="G198" s="1" t="s">
        <v>77</v>
      </c>
      <c r="H198" s="25">
        <f>[8]Data22!W28</f>
        <v>144548</v>
      </c>
      <c r="I198" s="25">
        <f>[8]Data22!X28</f>
        <v>129058</v>
      </c>
      <c r="J198" s="25">
        <f>[8]Data22!Y28</f>
        <v>108875</v>
      </c>
      <c r="K198" s="25">
        <f>[8]Data22!Z28</f>
        <v>93637</v>
      </c>
      <c r="L198" s="25">
        <f>[8]Data22!AA28</f>
        <v>110860</v>
      </c>
      <c r="M198" s="25">
        <f>[8]Data22!AB28</f>
        <v>126148</v>
      </c>
      <c r="N198" s="25">
        <f>[8]Data22!AC28</f>
        <v>140349.28400000001</v>
      </c>
      <c r="O198" s="25">
        <f>[8]Data22!AD28</f>
        <v>128537.553</v>
      </c>
      <c r="P198" s="25">
        <f>[8]Data22!AE28</f>
        <v>141687.003</v>
      </c>
    </row>
    <row r="199" spans="1:16" ht="15" x14ac:dyDescent="0.25">
      <c r="A199" s="3" t="s">
        <v>11</v>
      </c>
      <c r="B199" s="3" t="s">
        <v>33</v>
      </c>
      <c r="C199" s="3" t="s">
        <v>34</v>
      </c>
      <c r="D199" s="3" t="s">
        <v>195</v>
      </c>
      <c r="E199" s="3"/>
      <c r="F199" s="3"/>
      <c r="G199" s="1" t="s">
        <v>77</v>
      </c>
      <c r="H199" s="25">
        <f>[8]Data68!W28</f>
        <v>0</v>
      </c>
      <c r="I199" s="25">
        <f>[8]Data68!X28</f>
        <v>0</v>
      </c>
      <c r="J199" s="25">
        <f>[8]Data68!Y28</f>
        <v>0</v>
      </c>
      <c r="K199" s="25">
        <f>[8]Data68!Z28</f>
        <v>0</v>
      </c>
      <c r="L199" s="25">
        <f>[8]Data68!AA28</f>
        <v>0</v>
      </c>
      <c r="M199" s="25">
        <f>[8]Data68!AB28</f>
        <v>0</v>
      </c>
      <c r="N199" s="25">
        <f>[8]Data68!AC28</f>
        <v>0</v>
      </c>
      <c r="O199" s="25">
        <f>[8]Data68!AD28</f>
        <v>0</v>
      </c>
      <c r="P199" s="25">
        <f>[8]Data68!AE28</f>
        <v>0</v>
      </c>
    </row>
    <row r="200" spans="1:16" ht="15" x14ac:dyDescent="0.25">
      <c r="A200" s="3" t="s">
        <v>11</v>
      </c>
      <c r="B200" s="3" t="s">
        <v>35</v>
      </c>
      <c r="C200" s="3" t="s">
        <v>36</v>
      </c>
      <c r="D200" s="3" t="s">
        <v>82</v>
      </c>
      <c r="E200" s="3"/>
      <c r="F200" s="3"/>
      <c r="G200" s="1" t="s">
        <v>77</v>
      </c>
      <c r="H200" s="25">
        <f>[9]Data!W30</f>
        <v>47756.917999999998</v>
      </c>
      <c r="I200" s="25">
        <f>[9]Data!X30</f>
        <v>43854.000999999997</v>
      </c>
      <c r="J200" s="25">
        <f>[9]Data!Y30</f>
        <v>54671.595000000001</v>
      </c>
      <c r="K200" s="25">
        <f>[9]Data!Z30</f>
        <v>60256.343000000001</v>
      </c>
      <c r="L200" s="25">
        <f>[9]Data!AA30</f>
        <v>46969.468000000001</v>
      </c>
      <c r="M200" s="25">
        <f>[9]Data!AB30</f>
        <v>44256.959999999999</v>
      </c>
      <c r="N200" s="25">
        <f>[9]Data!AC30</f>
        <v>38024.67</v>
      </c>
      <c r="O200" s="25">
        <f>[9]Data!AD30</f>
        <v>50502.750999999997</v>
      </c>
      <c r="P200" s="25">
        <f>[9]Data!AE30</f>
        <v>48153.516000000003</v>
      </c>
    </row>
    <row r="201" spans="1:16" ht="15" x14ac:dyDescent="0.25">
      <c r="A201" s="3" t="s">
        <v>11</v>
      </c>
      <c r="B201" s="3" t="s">
        <v>79</v>
      </c>
      <c r="C201" s="3" t="s">
        <v>83</v>
      </c>
      <c r="D201" s="3" t="s">
        <v>82</v>
      </c>
      <c r="E201" s="3"/>
      <c r="F201" s="3"/>
      <c r="G201" s="1" t="s">
        <v>77</v>
      </c>
      <c r="H201" s="25">
        <f>[9]Data9!W30</f>
        <v>9848.49</v>
      </c>
      <c r="I201" s="25">
        <f>[9]Data9!X30</f>
        <v>13407.127</v>
      </c>
      <c r="J201" s="25">
        <f>[9]Data9!Y30</f>
        <v>14896.962</v>
      </c>
      <c r="K201" s="25">
        <f>[9]Data9!Z30</f>
        <v>15178.31</v>
      </c>
      <c r="L201" s="25">
        <f>[9]Data9!AA30</f>
        <v>14843.882</v>
      </c>
      <c r="M201" s="25">
        <f>[9]Data9!AB30</f>
        <v>17688.669999999998</v>
      </c>
      <c r="N201" s="25">
        <f>[9]Data9!AC30</f>
        <v>17741.909</v>
      </c>
      <c r="O201" s="25">
        <f>[9]Data9!AD30</f>
        <v>17716.434000000001</v>
      </c>
      <c r="P201" s="25">
        <f>[9]Data9!AE30</f>
        <v>20202.042000000001</v>
      </c>
    </row>
    <row r="202" spans="1:16" s="7" customFormat="1" ht="15" x14ac:dyDescent="0.25">
      <c r="A202" s="3" t="s">
        <v>11</v>
      </c>
      <c r="B202" s="3" t="s">
        <v>78</v>
      </c>
      <c r="C202" s="3" t="s">
        <v>84</v>
      </c>
      <c r="D202" s="3" t="s">
        <v>82</v>
      </c>
      <c r="E202" s="3"/>
      <c r="F202" s="3"/>
      <c r="G202" s="1" t="s">
        <v>77</v>
      </c>
      <c r="H202" s="25">
        <f>[9]Data10!W30</f>
        <v>0</v>
      </c>
      <c r="I202" s="25">
        <f>[9]Data10!X30</f>
        <v>0</v>
      </c>
      <c r="J202" s="25">
        <f>[9]Data10!Y30</f>
        <v>0</v>
      </c>
      <c r="K202" s="25">
        <f>[9]Data10!Z30</f>
        <v>0</v>
      </c>
      <c r="L202" s="25">
        <f>[9]Data10!AA30</f>
        <v>0</v>
      </c>
      <c r="M202" s="25">
        <f>[9]Data10!AB30</f>
        <v>0</v>
      </c>
      <c r="N202" s="25">
        <f>[9]Data10!AC30</f>
        <v>0</v>
      </c>
      <c r="O202" s="25">
        <f>[9]Data10!AD30</f>
        <v>0</v>
      </c>
      <c r="P202" s="25">
        <f>[9]Data10!AE30</f>
        <v>0</v>
      </c>
    </row>
    <row r="203" spans="1:16" ht="15" x14ac:dyDescent="0.25">
      <c r="A203" s="3" t="s">
        <v>11</v>
      </c>
      <c r="B203" s="1" t="s">
        <v>37</v>
      </c>
      <c r="C203" s="1" t="s">
        <v>38</v>
      </c>
      <c r="D203" s="3" t="s">
        <v>195</v>
      </c>
      <c r="E203" s="3"/>
      <c r="F203" s="3"/>
      <c r="G203" s="1" t="s">
        <v>77</v>
      </c>
      <c r="H203" s="28">
        <f>[8]Data23!W28</f>
        <v>19885</v>
      </c>
      <c r="I203" s="28">
        <f>[8]Data23!X28</f>
        <v>18890</v>
      </c>
      <c r="J203" s="28">
        <f>[8]Data23!Y28</f>
        <v>15482</v>
      </c>
      <c r="K203" s="28">
        <f>[8]Data23!Z28</f>
        <v>14163</v>
      </c>
      <c r="L203" s="28">
        <f>[8]Data23!AA28</f>
        <v>13384</v>
      </c>
      <c r="M203" s="28">
        <f>[8]Data23!AB28</f>
        <v>12131</v>
      </c>
      <c r="N203" s="28">
        <f>[8]Data23!AC28</f>
        <v>11526.694</v>
      </c>
      <c r="O203" s="28">
        <f>[8]Data23!AD28</f>
        <v>11029.13</v>
      </c>
      <c r="P203" s="28">
        <f>[8]Data23!AE28</f>
        <v>10153.115</v>
      </c>
    </row>
    <row r="204" spans="1:16" ht="15" x14ac:dyDescent="0.25">
      <c r="A204" s="3" t="s">
        <v>11</v>
      </c>
      <c r="B204" s="3" t="s">
        <v>39</v>
      </c>
      <c r="C204" s="3" t="s">
        <v>40</v>
      </c>
      <c r="D204" s="3" t="s">
        <v>195</v>
      </c>
      <c r="E204" s="3"/>
      <c r="F204" s="3"/>
      <c r="G204" s="1" t="s">
        <v>77</v>
      </c>
      <c r="H204" s="25">
        <f>[8]Data54!W28+[8]Data55!W28+[8]Data56!W28+[8]Data57!W28+[8]Data58!W28+[8]Data59!W28+[8]Data60!W28+[8]Data61!W28+[8]Data62!W28+[8]Data63!W28+[8]Data65!W28+[8]Data67!W28</f>
        <v>13137.064</v>
      </c>
      <c r="I204" s="25">
        <f>[8]Data54!X28+[8]Data55!X28+[8]Data56!X28+[8]Data57!X28+[8]Data58!X28+[8]Data59!X28+[8]Data60!X28+[8]Data61!X28+[8]Data62!X28+[8]Data63!X28+[8]Data65!X28+[8]Data67!X28</f>
        <v>14752.898000000001</v>
      </c>
      <c r="J204" s="25">
        <f>[8]Data54!Y28+[8]Data55!Y28+[8]Data56!Y28+[8]Data57!Y28+[8]Data58!Y28+[8]Data59!Y28+[8]Data60!Y28+[8]Data61!Y28+[8]Data62!Y28+[8]Data63!Y28+[8]Data65!Y28+[8]Data67!Y28</f>
        <v>19382.895</v>
      </c>
      <c r="K204" s="25">
        <f>[8]Data54!Z28+[8]Data55!Z28+[8]Data56!Z28+[8]Data57!Z28+[8]Data58!Z28+[8]Data59!Z28+[8]Data60!Z28+[8]Data61!Z28+[8]Data62!Z28+[8]Data63!Z28+[8]Data65!Z28+[8]Data67!Z28</f>
        <v>21184.153000000002</v>
      </c>
      <c r="L204" s="25">
        <f>[8]Data54!AA28+[8]Data55!AA28+[8]Data56!AA28+[8]Data57!AA28+[8]Data58!AA28+[8]Data59!AA28+[8]Data60!AA28+[8]Data61!AA28+[8]Data62!AA28+[8]Data63!AA28+[8]Data65!AA28+[8]Data67!AA28</f>
        <v>21823.559000000001</v>
      </c>
      <c r="M204" s="25">
        <f>[8]Data54!AB28+[8]Data55!AB28+[8]Data56!AB28+[8]Data57!AB28+[8]Data58!AB28+[8]Data59!AB28+[8]Data60!AB28+[8]Data61!AB28+[8]Data62!AB28+[8]Data63!AB28+[8]Data65!AB28+[8]Data67!AB28</f>
        <v>22011.896999999997</v>
      </c>
      <c r="N204" s="25">
        <f>[8]Data54!AC28+[8]Data55!AC28+[8]Data56!AC28+[8]Data57!AC28+[8]Data58!AC28+[8]Data59!AC28+[8]Data60!AC28+[8]Data61!AC28+[8]Data62!AC28+[8]Data63!AC28+[8]Data65!AC28+[8]Data67!AC28</f>
        <v>21851.409</v>
      </c>
      <c r="O204" s="25">
        <f>[8]Data54!AD28+[8]Data55!AD28+[8]Data56!AD28+[8]Data57!AD28+[8]Data58!AD28+[8]Data59!AD28+[8]Data60!AD28+[8]Data61!AD28+[8]Data62!AD28+[8]Data63!AD28+[8]Data65!AD28+[8]Data67!AD28</f>
        <v>21606.477999999999</v>
      </c>
      <c r="P204" s="25">
        <f>[8]Data54!AE28+[8]Data55!AE28+[8]Data56!AE28+[8]Data57!AE28+[8]Data58!AE28+[8]Data59!AE28+[8]Data60!AE28+[8]Data61!AE28+[8]Data62!AE28+[8]Data63!AE28+[8]Data65!AE28+[8]Data67!AE28</f>
        <v>21990.898999999998</v>
      </c>
    </row>
    <row r="205" spans="1:16" ht="15" x14ac:dyDescent="0.25">
      <c r="A205" s="3" t="s">
        <v>11</v>
      </c>
      <c r="B205" s="3" t="s">
        <v>80</v>
      </c>
      <c r="C205" s="3" t="s">
        <v>85</v>
      </c>
      <c r="D205" s="3" t="s">
        <v>82</v>
      </c>
      <c r="E205" s="3"/>
      <c r="F205" s="3"/>
      <c r="G205" s="1" t="s">
        <v>77</v>
      </c>
      <c r="H205" s="25">
        <f>[9]Data15!W30</f>
        <v>2628.2860000000001</v>
      </c>
      <c r="I205" s="25">
        <f>[9]Data15!X30</f>
        <v>4767.3639999999996</v>
      </c>
      <c r="J205" s="25">
        <f>[9]Data15!Y30</f>
        <v>5384.2839999999997</v>
      </c>
      <c r="K205" s="25">
        <f>[9]Data15!Z30</f>
        <v>5511.2659999999996</v>
      </c>
      <c r="L205" s="25">
        <f>[9]Data15!AA30</f>
        <v>5557.5770000000002</v>
      </c>
      <c r="M205" s="25">
        <f>[9]Data15!AB30</f>
        <v>5188.4769999999999</v>
      </c>
      <c r="N205" s="25">
        <f>[9]Data15!AC30</f>
        <v>5797.1530000000002</v>
      </c>
      <c r="O205" s="25">
        <f>[9]Data15!AD30</f>
        <v>5288.9830000000002</v>
      </c>
      <c r="P205" s="25">
        <f>[9]Data15!AE30</f>
        <v>5514.683</v>
      </c>
    </row>
    <row r="206" spans="1:16" s="7" customFormat="1" ht="15" x14ac:dyDescent="0.25">
      <c r="A206" s="3" t="s">
        <v>11</v>
      </c>
      <c r="B206" s="3" t="s">
        <v>81</v>
      </c>
      <c r="C206" s="3" t="s">
        <v>86</v>
      </c>
      <c r="D206" s="3" t="s">
        <v>82</v>
      </c>
      <c r="E206" s="3"/>
      <c r="F206" s="3"/>
      <c r="G206" s="1" t="s">
        <v>77</v>
      </c>
      <c r="H206" s="25">
        <f>[9]Data13!W30+[9]Data14!W30+[9]Data16!W30</f>
        <v>8167.4369999999999</v>
      </c>
      <c r="I206" s="25">
        <f>[9]Data13!X30+[9]Data14!X30+[9]Data16!X30</f>
        <v>14094.368</v>
      </c>
      <c r="J206" s="25">
        <f>[9]Data13!Y30+[9]Data14!Y30+[9]Data16!Y30</f>
        <v>16204.338</v>
      </c>
      <c r="K206" s="25">
        <f>[9]Data13!Z30+[9]Data14!Z30+[9]Data16!Z30</f>
        <v>16795.099000000002</v>
      </c>
      <c r="L206" s="25">
        <f>[9]Data13!AA30+[9]Data14!AA30+[9]Data16!AA30</f>
        <v>17384.615000000002</v>
      </c>
      <c r="M206" s="25">
        <f>[9]Data13!AB30+[9]Data14!AB30+[9]Data16!AB30</f>
        <v>16915.781999999999</v>
      </c>
      <c r="N206" s="25">
        <f>[9]Data13!AC30+[9]Data14!AC30+[9]Data16!AC30</f>
        <v>18580.558000000001</v>
      </c>
      <c r="O206" s="25">
        <f>[9]Data13!AD30+[9]Data14!AD30+[9]Data16!AD30</f>
        <v>17364.855</v>
      </c>
      <c r="P206" s="25">
        <f>[9]Data13!AE30+[9]Data14!AE30+[9]Data16!AE30</f>
        <v>18174.217000000001</v>
      </c>
    </row>
    <row r="207" spans="1:16" ht="15" x14ac:dyDescent="0.25">
      <c r="A207" s="3" t="s">
        <v>11</v>
      </c>
      <c r="B207" s="3" t="s">
        <v>41</v>
      </c>
      <c r="C207" s="3" t="s">
        <v>42</v>
      </c>
      <c r="D207" s="3" t="s">
        <v>82</v>
      </c>
      <c r="E207" s="3"/>
      <c r="F207" s="3"/>
      <c r="G207" s="1" t="s">
        <v>77</v>
      </c>
      <c r="H207" s="25">
        <f>[9]Data11!W30</f>
        <v>0</v>
      </c>
      <c r="I207" s="25">
        <f>[9]Data11!X30</f>
        <v>0</v>
      </c>
      <c r="J207" s="25">
        <f>[9]Data11!Y30</f>
        <v>0</v>
      </c>
      <c r="K207" s="25">
        <f>[9]Data11!Z30</f>
        <v>0</v>
      </c>
      <c r="L207" s="25">
        <f>[9]Data11!AA30</f>
        <v>0</v>
      </c>
      <c r="M207" s="25">
        <f>[9]Data11!AB30</f>
        <v>0</v>
      </c>
      <c r="N207" s="25">
        <f>[9]Data11!AC30</f>
        <v>0</v>
      </c>
      <c r="O207" s="25">
        <f>[9]Data11!AD30</f>
        <v>0</v>
      </c>
      <c r="P207" s="25">
        <f>[9]Data11!AE30</f>
        <v>0</v>
      </c>
    </row>
    <row r="208" spans="1:16" ht="15" x14ac:dyDescent="0.25">
      <c r="A208" s="3" t="s">
        <v>11</v>
      </c>
      <c r="B208" s="3" t="s">
        <v>43</v>
      </c>
      <c r="C208" s="3" t="s">
        <v>44</v>
      </c>
      <c r="D208" s="3" t="s">
        <v>82</v>
      </c>
      <c r="E208" s="3"/>
      <c r="F208" s="3"/>
      <c r="G208" s="1" t="s">
        <v>77</v>
      </c>
      <c r="H208" s="25">
        <f>[9]Data17!W30</f>
        <v>0</v>
      </c>
      <c r="I208" s="25">
        <f>[9]Data17!X30</f>
        <v>0</v>
      </c>
      <c r="J208" s="25">
        <f>[9]Data17!Y30</f>
        <v>0</v>
      </c>
      <c r="K208" s="25">
        <f>[9]Data17!Z30</f>
        <v>0</v>
      </c>
      <c r="L208" s="25">
        <f>[9]Data17!AA30</f>
        <v>0</v>
      </c>
      <c r="M208" s="25">
        <f>[9]Data17!AB30</f>
        <v>0</v>
      </c>
      <c r="N208" s="25">
        <f>[9]Data17!AC30</f>
        <v>0</v>
      </c>
      <c r="O208" s="25">
        <f>[9]Data17!AD30</f>
        <v>0</v>
      </c>
      <c r="P208" s="25">
        <f>[9]Data17!AE30</f>
        <v>0</v>
      </c>
    </row>
    <row r="209" spans="1:16" ht="15" x14ac:dyDescent="0.25">
      <c r="A209" s="3" t="s">
        <v>11</v>
      </c>
      <c r="B209" s="3" t="s">
        <v>45</v>
      </c>
      <c r="C209" s="3" t="s">
        <v>46</v>
      </c>
      <c r="D209" s="3" t="s">
        <v>82</v>
      </c>
      <c r="E209" s="3"/>
      <c r="F209" s="3"/>
      <c r="G209" s="1" t="s">
        <v>77</v>
      </c>
      <c r="H209" s="25">
        <f>[9]Data7!W30</f>
        <v>5654.2629999999999</v>
      </c>
      <c r="I209" s="25">
        <f>[9]Data7!X30</f>
        <v>5591.6850000000004</v>
      </c>
      <c r="J209" s="25">
        <f>[9]Data7!Y30</f>
        <v>5659.2280000000001</v>
      </c>
      <c r="K209" s="25">
        <f>[9]Data7!Z30</f>
        <v>5916.3329999999996</v>
      </c>
      <c r="L209" s="25">
        <f>[9]Data7!AA30</f>
        <v>6184.9709999999995</v>
      </c>
      <c r="M209" s="25">
        <f>[9]Data7!AB30</f>
        <v>6288.5730000000003</v>
      </c>
      <c r="N209" s="25">
        <f>[9]Data7!AC30</f>
        <v>6201.1589999999997</v>
      </c>
      <c r="O209" s="25">
        <f>[9]Data7!AD30</f>
        <v>6105.39</v>
      </c>
      <c r="P209" s="25">
        <f>[9]Data7!AE30</f>
        <v>6074.86</v>
      </c>
    </row>
    <row r="210" spans="1:16" ht="15" x14ac:dyDescent="0.25">
      <c r="A210" s="3" t="s">
        <v>10</v>
      </c>
      <c r="B210" s="3" t="s">
        <v>29</v>
      </c>
      <c r="C210" s="3" t="s">
        <v>30</v>
      </c>
      <c r="D210" s="3" t="s">
        <v>195</v>
      </c>
      <c r="E210" s="3"/>
      <c r="F210" s="3"/>
      <c r="G210" s="1" t="s">
        <v>77</v>
      </c>
      <c r="H210" s="25">
        <f>[8]Data2!W29+[8]Data18!W29+[8]Data21!W29</f>
        <v>0</v>
      </c>
      <c r="I210" s="25">
        <f>[8]Data2!X29+[8]Data18!X29+[8]Data21!X29</f>
        <v>0</v>
      </c>
      <c r="J210" s="25">
        <f>[8]Data2!Y29+[8]Data18!Y29+[8]Data21!Y29</f>
        <v>0</v>
      </c>
      <c r="K210" s="25">
        <f>[8]Data2!Z29+[8]Data18!Z29+[8]Data21!Z29</f>
        <v>2</v>
      </c>
      <c r="L210" s="25">
        <f>[8]Data2!AA29+[8]Data18!AA29+[8]Data21!AA29</f>
        <v>0</v>
      </c>
      <c r="M210" s="25">
        <f>[8]Data2!AB29+[8]Data18!AB29+[8]Data21!AB29</f>
        <v>0</v>
      </c>
      <c r="N210" s="25">
        <f>[8]Data2!AC29+[8]Data18!AC29+[8]Data21!AC29</f>
        <v>0</v>
      </c>
      <c r="O210" s="25">
        <f>[8]Data2!AD29+[8]Data18!AD29+[8]Data21!AD29</f>
        <v>0</v>
      </c>
      <c r="P210" s="25">
        <f>[8]Data2!AE29+[8]Data18!AE29+[8]Data21!AE29</f>
        <v>0</v>
      </c>
    </row>
    <row r="211" spans="1:16" ht="15" x14ac:dyDescent="0.25">
      <c r="A211" s="3" t="s">
        <v>10</v>
      </c>
      <c r="B211" s="3" t="s">
        <v>31</v>
      </c>
      <c r="C211" s="3" t="s">
        <v>32</v>
      </c>
      <c r="D211" s="3" t="s">
        <v>195</v>
      </c>
      <c r="E211" s="3"/>
      <c r="F211" s="3"/>
      <c r="G211" s="1" t="s">
        <v>77</v>
      </c>
      <c r="H211" s="25">
        <f>[8]Data22!W29</f>
        <v>2668</v>
      </c>
      <c r="I211" s="25">
        <f>[8]Data22!X29</f>
        <v>2879</v>
      </c>
      <c r="J211" s="25">
        <f>[8]Data22!Y29</f>
        <v>2219</v>
      </c>
      <c r="K211" s="25">
        <f>[8]Data22!Z29</f>
        <v>1749</v>
      </c>
      <c r="L211" s="25">
        <f>[8]Data22!AA29</f>
        <v>1979</v>
      </c>
      <c r="M211" s="25">
        <f>[8]Data22!AB29</f>
        <v>986</v>
      </c>
      <c r="N211" s="25">
        <f>[8]Data22!AC29</f>
        <v>597.58699999999999</v>
      </c>
      <c r="O211" s="25">
        <f>[8]Data22!AD29</f>
        <v>330.3</v>
      </c>
      <c r="P211" s="25">
        <f>[8]Data22!AE29</f>
        <v>523.79999999999995</v>
      </c>
    </row>
    <row r="212" spans="1:16" ht="15" x14ac:dyDescent="0.25">
      <c r="A212" s="3" t="s">
        <v>10</v>
      </c>
      <c r="B212" s="3" t="s">
        <v>33</v>
      </c>
      <c r="C212" s="3" t="s">
        <v>34</v>
      </c>
      <c r="D212" s="3" t="s">
        <v>195</v>
      </c>
      <c r="E212" s="3"/>
      <c r="F212" s="3"/>
      <c r="G212" s="1" t="s">
        <v>77</v>
      </c>
      <c r="H212" s="25">
        <f>[8]Data68!W29</f>
        <v>0</v>
      </c>
      <c r="I212" s="25">
        <f>[8]Data68!X29</f>
        <v>0</v>
      </c>
      <c r="J212" s="25">
        <f>[8]Data68!Y29</f>
        <v>0</v>
      </c>
      <c r="K212" s="25">
        <f>[8]Data68!Z29</f>
        <v>0</v>
      </c>
      <c r="L212" s="25">
        <f>[8]Data68!AA29</f>
        <v>0</v>
      </c>
      <c r="M212" s="25">
        <f>[8]Data68!AB29</f>
        <v>0</v>
      </c>
      <c r="N212" s="25">
        <f>[8]Data68!AC29</f>
        <v>0</v>
      </c>
      <c r="O212" s="25">
        <f>[8]Data68!AD29</f>
        <v>0</v>
      </c>
      <c r="P212" s="25">
        <f>[8]Data68!AE29</f>
        <v>0</v>
      </c>
    </row>
    <row r="213" spans="1:16" ht="15" x14ac:dyDescent="0.25">
      <c r="A213" s="3" t="s">
        <v>10</v>
      </c>
      <c r="B213" s="3" t="s">
        <v>35</v>
      </c>
      <c r="C213" s="3" t="s">
        <v>36</v>
      </c>
      <c r="D213" s="3" t="s">
        <v>82</v>
      </c>
      <c r="E213" s="3"/>
      <c r="F213" s="3"/>
      <c r="G213" s="1" t="s">
        <v>77</v>
      </c>
      <c r="H213" s="25">
        <f>[9]Data!W31</f>
        <v>1056</v>
      </c>
      <c r="I213" s="25">
        <f>[9]Data!X31</f>
        <v>937</v>
      </c>
      <c r="J213" s="25">
        <f>[9]Data!Y31</f>
        <v>1069</v>
      </c>
      <c r="K213" s="25">
        <f>[9]Data!Z31</f>
        <v>1088</v>
      </c>
      <c r="L213" s="25">
        <f>[9]Data!AA31</f>
        <v>1024</v>
      </c>
      <c r="M213" s="25">
        <f>[9]Data!AB31</f>
        <v>1044</v>
      </c>
      <c r="N213" s="25">
        <f>[9]Data!AC31</f>
        <v>1181.4000000000001</v>
      </c>
      <c r="O213" s="25">
        <f>[9]Data!AD31</f>
        <v>959.6</v>
      </c>
      <c r="P213" s="25">
        <f>[9]Data!AE31</f>
        <v>947.7</v>
      </c>
    </row>
    <row r="214" spans="1:16" ht="15" x14ac:dyDescent="0.25">
      <c r="A214" s="3" t="s">
        <v>10</v>
      </c>
      <c r="B214" s="3" t="s">
        <v>79</v>
      </c>
      <c r="C214" s="3" t="s">
        <v>83</v>
      </c>
      <c r="D214" s="3" t="s">
        <v>82</v>
      </c>
      <c r="E214" s="3"/>
      <c r="F214" s="3"/>
      <c r="G214" s="1" t="s">
        <v>77</v>
      </c>
      <c r="H214" s="25">
        <f>[9]Data9!W31</f>
        <v>475</v>
      </c>
      <c r="I214" s="25">
        <f>[9]Data9!X31</f>
        <v>540</v>
      </c>
      <c r="J214" s="25">
        <f>[9]Data9!Y31</f>
        <v>603</v>
      </c>
      <c r="K214" s="25">
        <f>[9]Data9!Z31</f>
        <v>639</v>
      </c>
      <c r="L214" s="25">
        <f>[9]Data9!AA31</f>
        <v>810</v>
      </c>
      <c r="M214" s="25">
        <f>[9]Data9!AB31</f>
        <v>1136</v>
      </c>
      <c r="N214" s="25">
        <f>[9]Data9!AC31</f>
        <v>1363.8</v>
      </c>
      <c r="O214" s="25">
        <f>[9]Data9!AD31</f>
        <v>1144</v>
      </c>
      <c r="P214" s="25">
        <f>[9]Data9!AE31</f>
        <v>1499.4</v>
      </c>
    </row>
    <row r="215" spans="1:16" s="7" customFormat="1" ht="15" x14ac:dyDescent="0.25">
      <c r="A215" s="3" t="s">
        <v>10</v>
      </c>
      <c r="B215" s="3" t="s">
        <v>78</v>
      </c>
      <c r="C215" s="3" t="s">
        <v>84</v>
      </c>
      <c r="D215" s="3" t="s">
        <v>82</v>
      </c>
      <c r="E215" s="3"/>
      <c r="F215" s="3"/>
      <c r="G215" s="1" t="s">
        <v>77</v>
      </c>
      <c r="H215" s="25">
        <f>[9]Data10!W31</f>
        <v>0</v>
      </c>
      <c r="I215" s="25">
        <f>[9]Data10!X31</f>
        <v>0</v>
      </c>
      <c r="J215" s="25">
        <f>[9]Data10!Y31</f>
        <v>0</v>
      </c>
      <c r="K215" s="25">
        <f>[9]Data10!Z31</f>
        <v>0</v>
      </c>
      <c r="L215" s="25">
        <f>[9]Data10!AA31</f>
        <v>0</v>
      </c>
      <c r="M215" s="25">
        <f>[9]Data10!AB31</f>
        <v>0</v>
      </c>
      <c r="N215" s="25">
        <f>[9]Data10!AC31</f>
        <v>0</v>
      </c>
      <c r="O215" s="25">
        <f>[9]Data10!AD31</f>
        <v>0</v>
      </c>
      <c r="P215" s="25">
        <f>[9]Data10!AE31</f>
        <v>0</v>
      </c>
    </row>
    <row r="216" spans="1:16" ht="15" x14ac:dyDescent="0.25">
      <c r="A216" s="3" t="s">
        <v>10</v>
      </c>
      <c r="B216" s="1" t="s">
        <v>37</v>
      </c>
      <c r="C216" s="1" t="s">
        <v>38</v>
      </c>
      <c r="D216" s="3" t="s">
        <v>195</v>
      </c>
      <c r="E216" s="3"/>
      <c r="F216" s="3"/>
      <c r="G216" s="1" t="s">
        <v>77</v>
      </c>
      <c r="H216" s="28">
        <f>[8]Data23!W29</f>
        <v>209</v>
      </c>
      <c r="I216" s="28">
        <f>[8]Data23!X29</f>
        <v>240</v>
      </c>
      <c r="J216" s="28">
        <f>[8]Data23!Y29</f>
        <v>206</v>
      </c>
      <c r="K216" s="28">
        <f>[8]Data23!Z29</f>
        <v>160</v>
      </c>
      <c r="L216" s="28">
        <f>[8]Data23!AA29</f>
        <v>275</v>
      </c>
      <c r="M216" s="28">
        <f>[8]Data23!AB29</f>
        <v>221</v>
      </c>
      <c r="N216" s="28">
        <f>[8]Data23!AC29</f>
        <v>139.084</v>
      </c>
      <c r="O216" s="28">
        <f>[8]Data23!AD29</f>
        <v>131.4</v>
      </c>
      <c r="P216" s="28">
        <f>[8]Data23!AE29</f>
        <v>67.7</v>
      </c>
    </row>
    <row r="217" spans="1:16" ht="15" x14ac:dyDescent="0.25">
      <c r="A217" s="3" t="s">
        <v>10</v>
      </c>
      <c r="B217" s="3" t="s">
        <v>39</v>
      </c>
      <c r="C217" s="3" t="s">
        <v>40</v>
      </c>
      <c r="D217" s="3" t="s">
        <v>195</v>
      </c>
      <c r="E217" s="3"/>
      <c r="F217" s="3"/>
      <c r="G217" s="1" t="s">
        <v>77</v>
      </c>
      <c r="H217" s="25">
        <f>[8]Data54!W29+[8]Data55!W29+[8]Data56!W29+[8]Data57!W29+[8]Data58!W29+[8]Data59!W29+[8]Data60!W29+[8]Data61!W29+[8]Data62!W29+[8]Data63!W29+[8]Data65!W29+[8]Data67!W29</f>
        <v>157</v>
      </c>
      <c r="I217" s="25">
        <f>[8]Data54!X29+[8]Data55!X29+[8]Data56!X29+[8]Data57!X29+[8]Data58!X29+[8]Data59!X29+[8]Data60!X29+[8]Data61!X29+[8]Data62!X29+[8]Data63!X29+[8]Data65!X29+[8]Data67!X29</f>
        <v>218</v>
      </c>
      <c r="J217" s="25">
        <f>[8]Data54!Y29+[8]Data55!Y29+[8]Data56!Y29+[8]Data57!Y29+[8]Data58!Y29+[8]Data59!Y29+[8]Data60!Y29+[8]Data61!Y29+[8]Data62!Y29+[8]Data63!Y29+[8]Data65!Y29+[8]Data67!Y29</f>
        <v>383</v>
      </c>
      <c r="K217" s="25">
        <f>[8]Data54!Z29+[8]Data55!Z29+[8]Data56!Z29+[8]Data57!Z29+[8]Data58!Z29+[8]Data59!Z29+[8]Data60!Z29+[8]Data61!Z29+[8]Data62!Z29+[8]Data63!Z29+[8]Data65!Z29+[8]Data67!Z29</f>
        <v>443</v>
      </c>
      <c r="L217" s="25">
        <f>[8]Data54!AA29+[8]Data55!AA29+[8]Data56!AA29+[8]Data57!AA29+[8]Data58!AA29+[8]Data59!AA29+[8]Data60!AA29+[8]Data61!AA29+[8]Data62!AA29+[8]Data63!AA29+[8]Data65!AA29+[8]Data67!AA29</f>
        <v>507</v>
      </c>
      <c r="M217" s="25">
        <f>[8]Data54!AB29+[8]Data55!AB29+[8]Data56!AB29+[8]Data57!AB29+[8]Data58!AB29+[8]Data59!AB29+[8]Data60!AB29+[8]Data61!AB29+[8]Data62!AB29+[8]Data63!AB29+[8]Data65!AB29+[8]Data67!AB29</f>
        <v>543</v>
      </c>
      <c r="N217" s="25">
        <f>[8]Data54!AC29+[8]Data55!AC29+[8]Data56!AC29+[8]Data57!AC29+[8]Data58!AC29+[8]Data59!AC29+[8]Data60!AC29+[8]Data61!AC29+[8]Data62!AC29+[8]Data63!AC29+[8]Data65!AC29+[8]Data67!AC29</f>
        <v>587.12899999999991</v>
      </c>
      <c r="O217" s="25">
        <f>[8]Data54!AD29+[8]Data55!AD29+[8]Data56!AD29+[8]Data57!AD29+[8]Data58!AD29+[8]Data59!AD29+[8]Data60!AD29+[8]Data61!AD29+[8]Data62!AD29+[8]Data63!AD29+[8]Data65!AD29+[8]Data67!AD29</f>
        <v>627.5</v>
      </c>
      <c r="P217" s="25">
        <f>[8]Data54!AE29+[8]Data55!AE29+[8]Data56!AE29+[8]Data57!AE29+[8]Data58!AE29+[8]Data59!AE29+[8]Data60!AE29+[8]Data61!AE29+[8]Data62!AE29+[8]Data63!AE29+[8]Data65!AE29+[8]Data67!AE29</f>
        <v>618.90000000000009</v>
      </c>
    </row>
    <row r="218" spans="1:16" ht="15" x14ac:dyDescent="0.25">
      <c r="A218" s="3" t="s">
        <v>10</v>
      </c>
      <c r="B218" s="3" t="s">
        <v>80</v>
      </c>
      <c r="C218" s="3" t="s">
        <v>85</v>
      </c>
      <c r="D218" s="3" t="s">
        <v>82</v>
      </c>
      <c r="E218" s="3"/>
      <c r="F218" s="3"/>
      <c r="G218" s="1" t="s">
        <v>77</v>
      </c>
      <c r="H218" s="29">
        <f>[9]Data12!W31*$N218/($N218+$N219)</f>
        <v>0</v>
      </c>
      <c r="I218" s="29">
        <f>[9]Data12!X31*$N218/($N218+$N219)</f>
        <v>0.26470588235294118</v>
      </c>
      <c r="J218" s="29">
        <f>[9]Data12!Y31*$N218/($N218+$N219)</f>
        <v>5.9558823529411766</v>
      </c>
      <c r="K218" s="29">
        <f>[9]Data12!Z31*$N218/($N218+$N219)</f>
        <v>9.6617647058823533</v>
      </c>
      <c r="L218" s="29">
        <f>[9]Data12!AA31*$N218/($N218+$N219)</f>
        <v>9.6617647058823533</v>
      </c>
      <c r="M218" s="29">
        <f>[9]Data12!AB31*$N218/($N218+$N219)</f>
        <v>8.735294117647058</v>
      </c>
      <c r="N218" s="25">
        <f>[9]Data15!AC31</f>
        <v>9</v>
      </c>
      <c r="O218" s="25">
        <f>[9]Data15!AD31</f>
        <v>10</v>
      </c>
      <c r="P218" s="25">
        <f>[9]Data15!AE31</f>
        <v>9.5</v>
      </c>
    </row>
    <row r="219" spans="1:16" s="7" customFormat="1" ht="15" x14ac:dyDescent="0.25">
      <c r="A219" s="3" t="s">
        <v>10</v>
      </c>
      <c r="B219" s="3" t="s">
        <v>81</v>
      </c>
      <c r="C219" s="3" t="s">
        <v>86</v>
      </c>
      <c r="D219" s="3" t="s">
        <v>82</v>
      </c>
      <c r="E219" s="3"/>
      <c r="F219" s="3"/>
      <c r="G219" s="1" t="s">
        <v>77</v>
      </c>
      <c r="H219" s="29">
        <f>[9]Data12!W31*$N219/($N218+$N219)</f>
        <v>0</v>
      </c>
      <c r="I219" s="29">
        <f>[9]Data12!X31*$N219/($N218+$N219)</f>
        <v>1.7352941176470589</v>
      </c>
      <c r="J219" s="29">
        <f>[9]Data12!Y31*$N219/($N218+$N219)</f>
        <v>39.044117647058826</v>
      </c>
      <c r="K219" s="29">
        <f>[9]Data12!Z31*$N219/($N218+$N219)</f>
        <v>63.338235294117645</v>
      </c>
      <c r="L219" s="29">
        <f>[9]Data12!AA31*$N219/($N218+$N219)</f>
        <v>63.338235294117645</v>
      </c>
      <c r="M219" s="29">
        <f>[9]Data12!AB31*$N219/($N218+$N219)</f>
        <v>57.264705882352942</v>
      </c>
      <c r="N219" s="25">
        <f>[9]Data13!AC31+[9]Data14!AC31+[9]Data16!AC31</f>
        <v>59</v>
      </c>
      <c r="O219" s="25">
        <f>[9]Data13!AD31+[9]Data14!AD31+[9]Data16!AD31</f>
        <v>76.599999999999994</v>
      </c>
      <c r="P219" s="25">
        <f>[9]Data13!AE31+[9]Data14!AE31+[9]Data16!AE31</f>
        <v>81.600000000000009</v>
      </c>
    </row>
    <row r="220" spans="1:16" ht="15" x14ac:dyDescent="0.25">
      <c r="A220" s="3" t="s">
        <v>10</v>
      </c>
      <c r="B220" s="3" t="s">
        <v>41</v>
      </c>
      <c r="C220" s="3" t="s">
        <v>42</v>
      </c>
      <c r="D220" s="3" t="s">
        <v>82</v>
      </c>
      <c r="E220" s="3"/>
      <c r="F220" s="3"/>
      <c r="G220" s="1" t="s">
        <v>77</v>
      </c>
      <c r="H220" s="25">
        <f>[9]Data11!W31</f>
        <v>0</v>
      </c>
      <c r="I220" s="25">
        <f>[9]Data11!X31</f>
        <v>0</v>
      </c>
      <c r="J220" s="25">
        <f>[9]Data11!Y31</f>
        <v>0</v>
      </c>
      <c r="K220" s="25">
        <f>[9]Data11!Z31</f>
        <v>0</v>
      </c>
      <c r="L220" s="25">
        <f>[9]Data11!AA31</f>
        <v>0</v>
      </c>
      <c r="M220" s="25">
        <f>[9]Data11!AB31</f>
        <v>0</v>
      </c>
      <c r="N220" s="25">
        <f>[9]Data11!AC31</f>
        <v>0</v>
      </c>
      <c r="O220" s="25">
        <f>[9]Data11!AD31</f>
        <v>0</v>
      </c>
      <c r="P220" s="25">
        <f>[9]Data11!AE31</f>
        <v>0</v>
      </c>
    </row>
    <row r="221" spans="1:16" ht="15" x14ac:dyDescent="0.25">
      <c r="A221" s="3" t="s">
        <v>10</v>
      </c>
      <c r="B221" s="3" t="s">
        <v>43</v>
      </c>
      <c r="C221" s="3" t="s">
        <v>44</v>
      </c>
      <c r="D221" s="3" t="s">
        <v>82</v>
      </c>
      <c r="E221" s="3"/>
      <c r="F221" s="3"/>
      <c r="G221" s="1" t="s">
        <v>77</v>
      </c>
      <c r="H221" s="25">
        <f>[9]Data17!W31</f>
        <v>0</v>
      </c>
      <c r="I221" s="25">
        <f>[9]Data17!X31</f>
        <v>0</v>
      </c>
      <c r="J221" s="25">
        <f>[9]Data17!Y31</f>
        <v>0</v>
      </c>
      <c r="K221" s="25">
        <f>[9]Data17!Z31</f>
        <v>0</v>
      </c>
      <c r="L221" s="25">
        <f>[9]Data17!AA31</f>
        <v>0</v>
      </c>
      <c r="M221" s="25">
        <f>[9]Data17!AB31</f>
        <v>0</v>
      </c>
      <c r="N221" s="25">
        <f>[9]Data17!AC31</f>
        <v>0</v>
      </c>
      <c r="O221" s="25">
        <f>[9]Data17!AD31</f>
        <v>0</v>
      </c>
      <c r="P221" s="25">
        <f>[9]Data17!AE31</f>
        <v>0</v>
      </c>
    </row>
    <row r="222" spans="1:16" ht="15" x14ac:dyDescent="0.25">
      <c r="A222" s="3" t="s">
        <v>10</v>
      </c>
      <c r="B222" s="3" t="s">
        <v>45</v>
      </c>
      <c r="C222" s="3" t="s">
        <v>46</v>
      </c>
      <c r="D222" s="3" t="s">
        <v>82</v>
      </c>
      <c r="E222" s="3"/>
      <c r="F222" s="3"/>
      <c r="G222" s="1" t="s">
        <v>77</v>
      </c>
      <c r="H222" s="25">
        <f>[9]Data7!W31</f>
        <v>0</v>
      </c>
      <c r="I222" s="25">
        <f>[9]Data7!X31</f>
        <v>0</v>
      </c>
      <c r="J222" s="25">
        <f>[9]Data7!Y31</f>
        <v>0</v>
      </c>
      <c r="K222" s="25">
        <f>[9]Data7!Z31</f>
        <v>0</v>
      </c>
      <c r="L222" s="25">
        <f>[9]Data7!AA31</f>
        <v>0</v>
      </c>
      <c r="M222" s="25">
        <f>[9]Data7!AB31</f>
        <v>0</v>
      </c>
      <c r="N222" s="25">
        <f>[9]Data7!AC31</f>
        <v>0</v>
      </c>
      <c r="O222" s="25">
        <f>[9]Data7!AD31</f>
        <v>0</v>
      </c>
      <c r="P222" s="25">
        <f>[9]Data7!AE31</f>
        <v>0</v>
      </c>
    </row>
    <row r="223" spans="1:16" ht="15" x14ac:dyDescent="0.25">
      <c r="A223" s="3" t="s">
        <v>9</v>
      </c>
      <c r="B223" s="3" t="s">
        <v>29</v>
      </c>
      <c r="C223" s="3" t="s">
        <v>30</v>
      </c>
      <c r="D223" s="3" t="s">
        <v>195</v>
      </c>
      <c r="E223" s="3"/>
      <c r="F223" s="3"/>
      <c r="G223" s="1" t="s">
        <v>77</v>
      </c>
      <c r="H223" s="25">
        <f>[8]Data2!W30+[8]Data18!W30+[8]Data21!W30</f>
        <v>0</v>
      </c>
      <c r="I223" s="25">
        <f>[8]Data2!X30+[8]Data18!X30+[8]Data21!X30</f>
        <v>0</v>
      </c>
      <c r="J223" s="25">
        <f>[8]Data2!Y30+[8]Data18!Y30+[8]Data21!Y30</f>
        <v>0</v>
      </c>
      <c r="K223" s="25">
        <f>[8]Data2!Z30+[8]Data18!Z30+[8]Data21!Z30</f>
        <v>0</v>
      </c>
      <c r="L223" s="25">
        <f>[8]Data2!AA30+[8]Data18!AA30+[8]Data21!AA30</f>
        <v>0</v>
      </c>
      <c r="M223" s="25">
        <f>[8]Data2!AB30+[8]Data18!AB30+[8]Data21!AB30</f>
        <v>0</v>
      </c>
      <c r="N223" s="25">
        <f>[8]Data2!AC30+[8]Data18!AC30+[8]Data21!AC30</f>
        <v>0</v>
      </c>
      <c r="O223" s="25">
        <f>[8]Data2!AD30+[8]Data18!AD30+[8]Data21!AD30</f>
        <v>0</v>
      </c>
      <c r="P223" s="25">
        <f>[8]Data2!AE30+[8]Data18!AE30+[8]Data21!AE30</f>
        <v>0</v>
      </c>
    </row>
    <row r="224" spans="1:16" ht="15" x14ac:dyDescent="0.25">
      <c r="A224" s="3" t="s">
        <v>9</v>
      </c>
      <c r="B224" s="3" t="s">
        <v>31</v>
      </c>
      <c r="C224" s="3" t="s">
        <v>32</v>
      </c>
      <c r="D224" s="3" t="s">
        <v>195</v>
      </c>
      <c r="E224" s="3"/>
      <c r="F224" s="3"/>
      <c r="G224" s="1" t="s">
        <v>77</v>
      </c>
      <c r="H224" s="25">
        <f>[8]Data22!W30</f>
        <v>2340.538</v>
      </c>
      <c r="I224" s="25">
        <f>[8]Data22!X30</f>
        <v>2387.7069999999999</v>
      </c>
      <c r="J224" s="25">
        <f>[8]Data22!Y30</f>
        <v>1420.855</v>
      </c>
      <c r="K224" s="25">
        <f>[8]Data22!Z30</f>
        <v>1451.095</v>
      </c>
      <c r="L224" s="25">
        <f>[8]Data22!AA30</f>
        <v>837.54700000000003</v>
      </c>
      <c r="M224" s="25">
        <f>[8]Data22!AB30</f>
        <v>257.86099999999999</v>
      </c>
      <c r="N224" s="25">
        <f>[8]Data22!AC30</f>
        <v>220.92099999999999</v>
      </c>
      <c r="O224" s="25">
        <f>[8]Data22!AD30</f>
        <v>195.27099999999999</v>
      </c>
      <c r="P224" s="25">
        <f>[8]Data22!AE30</f>
        <v>191.57400000000001</v>
      </c>
    </row>
    <row r="225" spans="1:16" ht="15" x14ac:dyDescent="0.25">
      <c r="A225" s="3" t="s">
        <v>9</v>
      </c>
      <c r="B225" s="3" t="s">
        <v>33</v>
      </c>
      <c r="C225" s="3" t="s">
        <v>34</v>
      </c>
      <c r="D225" s="3" t="s">
        <v>195</v>
      </c>
      <c r="E225" s="3"/>
      <c r="F225" s="3"/>
      <c r="G225" s="1" t="s">
        <v>77</v>
      </c>
      <c r="H225" s="25">
        <f>[8]Data68!W30</f>
        <v>0</v>
      </c>
      <c r="I225" s="25">
        <f>[8]Data68!X30</f>
        <v>0</v>
      </c>
      <c r="J225" s="25">
        <f>[8]Data68!Y30</f>
        <v>0</v>
      </c>
      <c r="K225" s="25">
        <f>[8]Data68!Z30</f>
        <v>0</v>
      </c>
      <c r="L225" s="25">
        <f>[8]Data68!AA30</f>
        <v>0</v>
      </c>
      <c r="M225" s="25">
        <f>[8]Data68!AB30</f>
        <v>0</v>
      </c>
      <c r="N225" s="25">
        <f>[8]Data68!AC30</f>
        <v>0</v>
      </c>
      <c r="O225" s="25">
        <f>[8]Data68!AD30</f>
        <v>0</v>
      </c>
      <c r="P225" s="25">
        <f>[8]Data68!AE30</f>
        <v>0</v>
      </c>
    </row>
    <row r="226" spans="1:16" ht="15" x14ac:dyDescent="0.25">
      <c r="A226" s="3" t="s">
        <v>9</v>
      </c>
      <c r="B226" s="3" t="s">
        <v>35</v>
      </c>
      <c r="C226" s="3" t="s">
        <v>36</v>
      </c>
      <c r="D226" s="3" t="s">
        <v>82</v>
      </c>
      <c r="E226" s="3"/>
      <c r="F226" s="3"/>
      <c r="G226" s="1" t="s">
        <v>77</v>
      </c>
      <c r="H226" s="25">
        <f>[9]Data!W32</f>
        <v>1130.5060000000001</v>
      </c>
      <c r="I226" s="25">
        <f>[9]Data!X32</f>
        <v>1159.421</v>
      </c>
      <c r="J226" s="25">
        <f>[9]Data!Y32</f>
        <v>1158.1420000000001</v>
      </c>
      <c r="K226" s="25">
        <f>[9]Data!Z32</f>
        <v>1168.367</v>
      </c>
      <c r="L226" s="25">
        <f>[9]Data!AA32</f>
        <v>1530.623</v>
      </c>
      <c r="M226" s="25">
        <f>[9]Data!AB32</f>
        <v>1528.15</v>
      </c>
      <c r="N226" s="25">
        <f>[9]Data!AC32</f>
        <v>1421.9670000000001</v>
      </c>
      <c r="O226" s="25">
        <f>[9]Data!AD32</f>
        <v>1336.7629999999999</v>
      </c>
      <c r="P226" s="25">
        <f>[9]Data!AE32</f>
        <v>949.29100000000005</v>
      </c>
    </row>
    <row r="227" spans="1:16" ht="15" x14ac:dyDescent="0.25">
      <c r="A227" s="3" t="s">
        <v>9</v>
      </c>
      <c r="B227" s="3" t="s">
        <v>79</v>
      </c>
      <c r="C227" s="3" t="s">
        <v>83</v>
      </c>
      <c r="D227" s="3" t="s">
        <v>82</v>
      </c>
      <c r="E227" s="3"/>
      <c r="F227" s="3"/>
      <c r="G227" s="1" t="s">
        <v>77</v>
      </c>
      <c r="H227" s="25">
        <f>[9]Data9!W32</f>
        <v>64.05</v>
      </c>
      <c r="I227" s="25">
        <f>[9]Data9!X32</f>
        <v>77.465999999999994</v>
      </c>
      <c r="J227" s="25">
        <f>[9]Data9!Y32</f>
        <v>83.027000000000001</v>
      </c>
      <c r="K227" s="25">
        <f>[9]Data9!Z32</f>
        <v>79.876000000000005</v>
      </c>
      <c r="L227" s="25">
        <f>[9]Data9!AA32</f>
        <v>101.848</v>
      </c>
      <c r="M227" s="25">
        <f>[9]Data9!AB32</f>
        <v>101.486</v>
      </c>
      <c r="N227" s="25">
        <f>[9]Data9!AC32</f>
        <v>234.82300000000001</v>
      </c>
      <c r="O227" s="25">
        <f>[9]Data9!AD32</f>
        <v>254.57499999999999</v>
      </c>
      <c r="P227" s="25">
        <f>[9]Data9!AE32</f>
        <v>281.28300000000002</v>
      </c>
    </row>
    <row r="228" spans="1:16" s="7" customFormat="1" ht="15" x14ac:dyDescent="0.25">
      <c r="A228" s="3" t="s">
        <v>9</v>
      </c>
      <c r="B228" s="3" t="s">
        <v>78</v>
      </c>
      <c r="C228" s="3" t="s">
        <v>84</v>
      </c>
      <c r="D228" s="3" t="s">
        <v>82</v>
      </c>
      <c r="E228" s="3"/>
      <c r="F228" s="3"/>
      <c r="G228" s="1" t="s">
        <v>77</v>
      </c>
      <c r="H228" s="25">
        <f>[9]Data10!W32</f>
        <v>0</v>
      </c>
      <c r="I228" s="25">
        <f>[9]Data10!X32</f>
        <v>0</v>
      </c>
      <c r="J228" s="25">
        <f>[9]Data10!Y32</f>
        <v>0</v>
      </c>
      <c r="K228" s="25">
        <f>[9]Data10!Z32</f>
        <v>0</v>
      </c>
      <c r="L228" s="25">
        <f>[9]Data10!AA32</f>
        <v>0</v>
      </c>
      <c r="M228" s="25">
        <f>[9]Data10!AB32</f>
        <v>0</v>
      </c>
      <c r="N228" s="25">
        <f>[9]Data10!AC32</f>
        <v>0</v>
      </c>
      <c r="O228" s="25">
        <f>[9]Data10!AD32</f>
        <v>0</v>
      </c>
      <c r="P228" s="25">
        <f>[9]Data10!AE32</f>
        <v>0</v>
      </c>
    </row>
    <row r="229" spans="1:16" ht="15" x14ac:dyDescent="0.25">
      <c r="A229" s="3" t="s">
        <v>9</v>
      </c>
      <c r="B229" s="1" t="s">
        <v>37</v>
      </c>
      <c r="C229" s="1" t="s">
        <v>38</v>
      </c>
      <c r="D229" s="3" t="s">
        <v>195</v>
      </c>
      <c r="E229" s="3"/>
      <c r="F229" s="3"/>
      <c r="G229" s="1" t="s">
        <v>77</v>
      </c>
      <c r="H229" s="28">
        <f>[8]Data23!W30</f>
        <v>0.48399999999999999</v>
      </c>
      <c r="I229" s="28">
        <f>[8]Data23!X30</f>
        <v>0.5</v>
      </c>
      <c r="J229" s="28">
        <f>[8]Data23!Y30</f>
        <v>0.25900000000000001</v>
      </c>
      <c r="K229" s="28">
        <f>[8]Data23!Z30</f>
        <v>0.20899999999999999</v>
      </c>
      <c r="L229" s="28">
        <f>[8]Data23!AA30</f>
        <v>0.23699999999999999</v>
      </c>
      <c r="M229" s="28">
        <f>[8]Data23!AB30</f>
        <v>0.318</v>
      </c>
      <c r="N229" s="28">
        <f>[8]Data23!AC30</f>
        <v>0.29099999999999998</v>
      </c>
      <c r="O229" s="28">
        <f>[8]Data23!AD30</f>
        <v>0.224</v>
      </c>
      <c r="P229" s="28">
        <f>[8]Data23!AE30</f>
        <v>4.3999999999999997E-2</v>
      </c>
    </row>
    <row r="230" spans="1:16" ht="15" x14ac:dyDescent="0.25">
      <c r="A230" s="3" t="s">
        <v>9</v>
      </c>
      <c r="B230" s="3" t="s">
        <v>39</v>
      </c>
      <c r="C230" s="3" t="s">
        <v>40</v>
      </c>
      <c r="D230" s="3" t="s">
        <v>195</v>
      </c>
      <c r="E230" s="3"/>
      <c r="F230" s="3"/>
      <c r="G230" s="1" t="s">
        <v>77</v>
      </c>
      <c r="H230" s="25">
        <f>[8]Data54!W30+[8]Data55!W30+[8]Data56!W30+[8]Data57!W30+[8]Data58!W30+[8]Data59!W30+[8]Data60!W30+[8]Data61!W30+[8]Data62!W30+[8]Data63!W30+[8]Data65!W30+[8]Data67!W30</f>
        <v>154.971</v>
      </c>
      <c r="I230" s="25">
        <f>[8]Data54!X30+[8]Data55!X30+[8]Data56!X30+[8]Data57!X30+[8]Data58!X30+[8]Data59!X30+[8]Data60!X30+[8]Data61!X30+[8]Data62!X30+[8]Data63!X30+[8]Data65!X30+[8]Data67!X30</f>
        <v>153.602</v>
      </c>
      <c r="J230" s="25">
        <f>[8]Data54!Y30+[8]Data55!Y30+[8]Data56!Y30+[8]Data57!Y30+[8]Data58!Y30+[8]Data59!Y30+[8]Data60!Y30+[8]Data61!Y30+[8]Data62!Y30+[8]Data63!Y30+[8]Data65!Y30+[8]Data67!Y30</f>
        <v>153.10700000000003</v>
      </c>
      <c r="K230" s="25">
        <f>[8]Data54!Z30+[8]Data55!Z30+[8]Data56!Z30+[8]Data57!Z30+[8]Data58!Z30+[8]Data59!Z30+[8]Data60!Z30+[8]Data61!Z30+[8]Data62!Z30+[8]Data63!Z30+[8]Data65!Z30+[8]Data67!Z30</f>
        <v>170.69299999999998</v>
      </c>
      <c r="L230" s="25">
        <f>[8]Data54!AA30+[8]Data55!AA30+[8]Data56!AA30+[8]Data57!AA30+[8]Data58!AA30+[8]Data59!AA30+[8]Data60!AA30+[8]Data61!AA30+[8]Data62!AA30+[8]Data63!AA30+[8]Data65!AA30+[8]Data67!AA30</f>
        <v>192.10399999999998</v>
      </c>
      <c r="M230" s="25">
        <f>[8]Data54!AB30+[8]Data55!AB30+[8]Data56!AB30+[8]Data57!AB30+[8]Data58!AB30+[8]Data59!AB30+[8]Data60!AB30+[8]Data61!AB30+[8]Data62!AB30+[8]Data63!AB30+[8]Data65!AB30+[8]Data67!AB30</f>
        <v>209.477</v>
      </c>
      <c r="N230" s="25">
        <f>[8]Data54!AC30+[8]Data55!AC30+[8]Data56!AC30+[8]Data57!AC30+[8]Data58!AC30+[8]Data59!AC30+[8]Data60!AC30+[8]Data61!AC30+[8]Data62!AC30+[8]Data63!AC30+[8]Data65!AC30+[8]Data67!AC30</f>
        <v>248.67599999999999</v>
      </c>
      <c r="O230" s="25">
        <f>[8]Data54!AD30+[8]Data55!AD30+[8]Data56!AD30+[8]Data57!AD30+[8]Data58!AD30+[8]Data59!AD30+[8]Data60!AD30+[8]Data61!AD30+[8]Data62!AD30+[8]Data63!AD30+[8]Data65!AD30+[8]Data67!AD30</f>
        <v>294.36</v>
      </c>
      <c r="P230" s="25">
        <f>[8]Data54!AE30+[8]Data55!AE30+[8]Data56!AE30+[8]Data57!AE30+[8]Data58!AE30+[8]Data59!AE30+[8]Data60!AE30+[8]Data61!AE30+[8]Data62!AE30+[8]Data63!AE30+[8]Data65!AE30+[8]Data67!AE30</f>
        <v>355.39400000000001</v>
      </c>
    </row>
    <row r="231" spans="1:16" ht="15" x14ac:dyDescent="0.25">
      <c r="A231" s="3" t="s">
        <v>9</v>
      </c>
      <c r="B231" s="3" t="s">
        <v>80</v>
      </c>
      <c r="C231" s="3" t="s">
        <v>85</v>
      </c>
      <c r="D231" s="3" t="s">
        <v>82</v>
      </c>
      <c r="E231" s="3"/>
      <c r="F231" s="3"/>
      <c r="G231" s="1" t="s">
        <v>77</v>
      </c>
      <c r="H231" s="30">
        <f>[9]Data15!W32</f>
        <v>0</v>
      </c>
      <c r="I231" s="30">
        <f>[9]Data15!X32</f>
        <v>0</v>
      </c>
      <c r="J231" s="30">
        <f>[9]Data15!Y32</f>
        <v>0</v>
      </c>
      <c r="K231" s="30">
        <f>[9]Data15!Z32</f>
        <v>0</v>
      </c>
      <c r="L231" s="30">
        <f>[9]Data15!AA32</f>
        <v>0</v>
      </c>
      <c r="M231" s="30">
        <f>[9]Data15!AB32</f>
        <v>0</v>
      </c>
      <c r="N231" s="30">
        <f>[9]Data15!AC32</f>
        <v>0</v>
      </c>
      <c r="O231" s="30">
        <f>[9]Data15!AD32</f>
        <v>0</v>
      </c>
      <c r="P231" s="30">
        <f>[9]Data15!AE32</f>
        <v>0</v>
      </c>
    </row>
    <row r="232" spans="1:16" s="7" customFormat="1" ht="15" x14ac:dyDescent="0.25">
      <c r="A232" s="3" t="s">
        <v>9</v>
      </c>
      <c r="B232" s="3" t="s">
        <v>81</v>
      </c>
      <c r="C232" s="3" t="s">
        <v>86</v>
      </c>
      <c r="D232" s="3" t="s">
        <v>82</v>
      </c>
      <c r="E232" s="3"/>
      <c r="F232" s="3"/>
      <c r="G232" s="1" t="s">
        <v>77</v>
      </c>
      <c r="H232" s="30">
        <f>[9]Data12!W32</f>
        <v>25.744</v>
      </c>
      <c r="I232" s="30">
        <f>[9]Data12!X32</f>
        <v>38.277000000000001</v>
      </c>
      <c r="J232" s="30">
        <f>[9]Data12!Y32</f>
        <v>73.738</v>
      </c>
      <c r="K232" s="30">
        <f>[9]Data12!Z32</f>
        <v>94.741</v>
      </c>
      <c r="L232" s="30">
        <f>[9]Data12!AA32</f>
        <v>103.721</v>
      </c>
      <c r="M232" s="30">
        <f>[9]Data12!AB32</f>
        <v>100.288</v>
      </c>
      <c r="N232" s="30">
        <f>[9]Data12!AC32</f>
        <v>108.46299999999999</v>
      </c>
      <c r="O232" s="30">
        <f>[9]Data12!AD32</f>
        <v>119.72499999999999</v>
      </c>
      <c r="P232" s="30">
        <f>[9]Data12!AE32</f>
        <v>130.38499999999999</v>
      </c>
    </row>
    <row r="233" spans="1:16" ht="15" x14ac:dyDescent="0.25">
      <c r="A233" s="3" t="s">
        <v>9</v>
      </c>
      <c r="B233" s="3" t="s">
        <v>41</v>
      </c>
      <c r="C233" s="3" t="s">
        <v>42</v>
      </c>
      <c r="D233" s="3" t="s">
        <v>82</v>
      </c>
      <c r="E233" s="3"/>
      <c r="F233" s="3"/>
      <c r="G233" s="1" t="s">
        <v>77</v>
      </c>
      <c r="H233" s="25">
        <f>[9]Data11!W32</f>
        <v>0</v>
      </c>
      <c r="I233" s="25">
        <f>[9]Data11!X32</f>
        <v>0</v>
      </c>
      <c r="J233" s="25">
        <f>[9]Data11!Y32</f>
        <v>0</v>
      </c>
      <c r="K233" s="25">
        <f>[9]Data11!Z32</f>
        <v>0</v>
      </c>
      <c r="L233" s="25">
        <f>[9]Data11!AA32</f>
        <v>0</v>
      </c>
      <c r="M233" s="25">
        <f>[9]Data11!AB32</f>
        <v>0</v>
      </c>
      <c r="N233" s="25">
        <f>[9]Data11!AC32</f>
        <v>0</v>
      </c>
      <c r="O233" s="25">
        <f>[9]Data11!AD32</f>
        <v>0</v>
      </c>
      <c r="P233" s="25">
        <f>[9]Data11!AE32</f>
        <v>0</v>
      </c>
    </row>
    <row r="234" spans="1:16" ht="15" x14ac:dyDescent="0.25">
      <c r="A234" s="3" t="s">
        <v>9</v>
      </c>
      <c r="B234" s="3" t="s">
        <v>43</v>
      </c>
      <c r="C234" s="3" t="s">
        <v>44</v>
      </c>
      <c r="D234" s="3" t="s">
        <v>82</v>
      </c>
      <c r="E234" s="3"/>
      <c r="F234" s="3"/>
      <c r="G234" s="1" t="s">
        <v>77</v>
      </c>
      <c r="H234" s="25">
        <f>[9]Data17!W32</f>
        <v>0</v>
      </c>
      <c r="I234" s="25">
        <f>[9]Data17!X32</f>
        <v>0</v>
      </c>
      <c r="J234" s="25">
        <f>[9]Data17!Y32</f>
        <v>0</v>
      </c>
      <c r="K234" s="25">
        <f>[9]Data17!Z32</f>
        <v>0</v>
      </c>
      <c r="L234" s="25">
        <f>[9]Data17!AA32</f>
        <v>0</v>
      </c>
      <c r="M234" s="25">
        <f>[9]Data17!AB32</f>
        <v>0</v>
      </c>
      <c r="N234" s="25">
        <f>[9]Data17!AC32</f>
        <v>0</v>
      </c>
      <c r="O234" s="25">
        <f>[9]Data17!AD32</f>
        <v>0</v>
      </c>
      <c r="P234" s="25">
        <f>[9]Data17!AE32</f>
        <v>0</v>
      </c>
    </row>
    <row r="235" spans="1:16" ht="15" x14ac:dyDescent="0.25">
      <c r="A235" s="3" t="s">
        <v>9</v>
      </c>
      <c r="B235" s="3" t="s">
        <v>45</v>
      </c>
      <c r="C235" s="3" t="s">
        <v>46</v>
      </c>
      <c r="D235" s="3" t="s">
        <v>82</v>
      </c>
      <c r="E235" s="3"/>
      <c r="F235" s="3"/>
      <c r="G235" s="1" t="s">
        <v>77</v>
      </c>
      <c r="H235" s="25">
        <f>[9]Data7!W32</f>
        <v>0</v>
      </c>
      <c r="I235" s="25">
        <f>[9]Data7!X32</f>
        <v>0</v>
      </c>
      <c r="J235" s="25">
        <f>[9]Data7!Y32</f>
        <v>0</v>
      </c>
      <c r="K235" s="25">
        <f>[9]Data7!Z32</f>
        <v>0</v>
      </c>
      <c r="L235" s="25">
        <f>[9]Data7!AA32</f>
        <v>0</v>
      </c>
      <c r="M235" s="25">
        <f>[9]Data7!AB32</f>
        <v>0</v>
      </c>
      <c r="N235" s="25">
        <f>[9]Data7!AC32</f>
        <v>0</v>
      </c>
      <c r="O235" s="25">
        <f>[9]Data7!AD32</f>
        <v>0</v>
      </c>
      <c r="P235" s="25">
        <f>[9]Data7!AE32</f>
        <v>0</v>
      </c>
    </row>
    <row r="236" spans="1:16" ht="15" x14ac:dyDescent="0.25">
      <c r="A236" s="3" t="s">
        <v>8</v>
      </c>
      <c r="B236" s="3" t="s">
        <v>29</v>
      </c>
      <c r="C236" s="3" t="s">
        <v>30</v>
      </c>
      <c r="D236" s="3" t="s">
        <v>195</v>
      </c>
      <c r="E236" s="3"/>
      <c r="F236" s="3"/>
      <c r="G236" s="1" t="s">
        <v>77</v>
      </c>
      <c r="H236" s="25">
        <f>[8]Data2!W31+[8]Data18!W31+[8]Data21!W31</f>
        <v>2</v>
      </c>
      <c r="I236" s="25">
        <f>[8]Data2!X31+[8]Data18!X31+[8]Data21!X31</f>
        <v>2</v>
      </c>
      <c r="J236" s="25">
        <f>[8]Data2!Y31+[8]Data18!Y31+[8]Data21!Y31</f>
        <v>3</v>
      </c>
      <c r="K236" s="25">
        <f>[8]Data2!Z31+[8]Data18!Z31+[8]Data21!Z31</f>
        <v>0</v>
      </c>
      <c r="L236" s="25">
        <f>[8]Data2!AA31+[8]Data18!AA31+[8]Data21!AA31</f>
        <v>0</v>
      </c>
      <c r="M236" s="25">
        <f>[8]Data2!AB31+[8]Data18!AB31+[8]Data21!AB31</f>
        <v>0</v>
      </c>
      <c r="N236" s="25">
        <f>[8]Data2!AC31+[8]Data18!AC31+[8]Data21!AC31</f>
        <v>0.20699999999999999</v>
      </c>
      <c r="O236" s="25">
        <f>[8]Data2!AD31+[8]Data18!AD31+[8]Data21!AD31</f>
        <v>7.2670000000000003</v>
      </c>
      <c r="P236" s="25">
        <f>[8]Data2!AE31+[8]Data18!AE31+[8]Data21!AE31</f>
        <v>8.0999999999999989E-2</v>
      </c>
    </row>
    <row r="237" spans="1:16" ht="15" x14ac:dyDescent="0.25">
      <c r="A237" s="3" t="s">
        <v>8</v>
      </c>
      <c r="B237" s="3" t="s">
        <v>31</v>
      </c>
      <c r="C237" s="3" t="s">
        <v>32</v>
      </c>
      <c r="D237" s="3" t="s">
        <v>195</v>
      </c>
      <c r="E237" s="3"/>
      <c r="F237" s="3"/>
      <c r="G237" s="1" t="s">
        <v>77</v>
      </c>
      <c r="H237" s="25">
        <f>[8]Data22!W31</f>
        <v>3014</v>
      </c>
      <c r="I237" s="25">
        <f>[8]Data22!X31</f>
        <v>2055</v>
      </c>
      <c r="J237" s="25">
        <f>[8]Data22!Y31</f>
        <v>2670</v>
      </c>
      <c r="K237" s="25">
        <f>[8]Data22!Z31</f>
        <v>2337</v>
      </c>
      <c r="L237" s="25">
        <f>[8]Data22!AA31</f>
        <v>2756</v>
      </c>
      <c r="M237" s="25">
        <f>[8]Data22!AB31</f>
        <v>2944</v>
      </c>
      <c r="N237" s="25">
        <f>[8]Data22!AC31</f>
        <v>2068.806</v>
      </c>
      <c r="O237" s="25">
        <f>[8]Data22!AD31</f>
        <v>3218.6970000000001</v>
      </c>
      <c r="P237" s="25">
        <f>[8]Data22!AE31</f>
        <v>3245.89</v>
      </c>
    </row>
    <row r="238" spans="1:16" ht="15" x14ac:dyDescent="0.25">
      <c r="A238" s="3" t="s">
        <v>8</v>
      </c>
      <c r="B238" s="3" t="s">
        <v>33</v>
      </c>
      <c r="C238" s="3" t="s">
        <v>34</v>
      </c>
      <c r="D238" s="3" t="s">
        <v>195</v>
      </c>
      <c r="E238" s="3"/>
      <c r="F238" s="3"/>
      <c r="G238" s="1" t="s">
        <v>77</v>
      </c>
      <c r="H238" s="25">
        <f>[8]Data68!W31</f>
        <v>0</v>
      </c>
      <c r="I238" s="25">
        <f>[8]Data68!X31</f>
        <v>0</v>
      </c>
      <c r="J238" s="25">
        <f>[8]Data68!Y31</f>
        <v>0</v>
      </c>
      <c r="K238" s="25">
        <f>[8]Data68!Z31</f>
        <v>0</v>
      </c>
      <c r="L238" s="25">
        <f>[8]Data68!AA31</f>
        <v>0</v>
      </c>
      <c r="M238" s="25">
        <f>[8]Data68!AB31</f>
        <v>0</v>
      </c>
      <c r="N238" s="25">
        <f>[8]Data68!AC31</f>
        <v>0</v>
      </c>
      <c r="O238" s="25">
        <f>[8]Data68!AD31</f>
        <v>0</v>
      </c>
      <c r="P238" s="25">
        <f>[8]Data68!AE31</f>
        <v>0</v>
      </c>
    </row>
    <row r="239" spans="1:16" ht="15" x14ac:dyDescent="0.25">
      <c r="A239" s="3" t="s">
        <v>8</v>
      </c>
      <c r="B239" s="3" t="s">
        <v>35</v>
      </c>
      <c r="C239" s="3" t="s">
        <v>36</v>
      </c>
      <c r="D239" s="3" t="s">
        <v>82</v>
      </c>
      <c r="E239" s="3"/>
      <c r="F239" s="3"/>
      <c r="G239" s="1" t="s">
        <v>77</v>
      </c>
      <c r="H239" s="25">
        <f>[9]Data!W33</f>
        <v>2886.9679999999998</v>
      </c>
      <c r="I239" s="25">
        <f>[9]Data!X33</f>
        <v>3706.9569999999999</v>
      </c>
      <c r="J239" s="25">
        <f>[9]Data!Y33</f>
        <v>2912.0079999999998</v>
      </c>
      <c r="K239" s="25">
        <f>[9]Data!Z33</f>
        <v>1993.6389999999999</v>
      </c>
      <c r="L239" s="25">
        <f>[9]Data!AA33</f>
        <v>1860.355</v>
      </c>
      <c r="M239" s="25">
        <f>[9]Data!AB33</f>
        <v>2529.5210000000002</v>
      </c>
      <c r="N239" s="25">
        <f>[9]Data!AC33</f>
        <v>4380.62</v>
      </c>
      <c r="O239" s="25">
        <f>[9]Data!AD33</f>
        <v>2431.569</v>
      </c>
      <c r="P239" s="25">
        <f>[9]Data!AE33</f>
        <v>2107.5540000000001</v>
      </c>
    </row>
    <row r="240" spans="1:16" ht="15" x14ac:dyDescent="0.25">
      <c r="A240" s="3" t="s">
        <v>8</v>
      </c>
      <c r="B240" s="3" t="s">
        <v>79</v>
      </c>
      <c r="C240" s="3" t="s">
        <v>83</v>
      </c>
      <c r="D240" s="3" t="s">
        <v>82</v>
      </c>
      <c r="E240" s="3"/>
      <c r="F240" s="3"/>
      <c r="G240" s="1" t="s">
        <v>77</v>
      </c>
      <c r="H240" s="25">
        <f>[9]Data9!W33</f>
        <v>70.894000000000005</v>
      </c>
      <c r="I240" s="25">
        <f>[9]Data9!X33</f>
        <v>114.26600000000001</v>
      </c>
      <c r="J240" s="25">
        <f>[9]Data9!Y33</f>
        <v>120.05500000000001</v>
      </c>
      <c r="K240" s="25">
        <f>[9]Data9!Z33</f>
        <v>139.71199999999999</v>
      </c>
      <c r="L240" s="25">
        <f>[9]Data9!AA33</f>
        <v>147.13499999999999</v>
      </c>
      <c r="M240" s="25">
        <f>[9]Data9!AB33</f>
        <v>127.889</v>
      </c>
      <c r="N240" s="25">
        <f>[9]Data9!AC33</f>
        <v>150</v>
      </c>
      <c r="O240" s="25">
        <f>[9]Data9!AD33</f>
        <v>122.038</v>
      </c>
      <c r="P240" s="25">
        <f>[9]Data9!AE33</f>
        <v>153.999</v>
      </c>
    </row>
    <row r="241" spans="1:16" s="7" customFormat="1" ht="15" x14ac:dyDescent="0.25">
      <c r="A241" s="3" t="s">
        <v>8</v>
      </c>
      <c r="B241" s="3" t="s">
        <v>78</v>
      </c>
      <c r="C241" s="3" t="s">
        <v>84</v>
      </c>
      <c r="D241" s="3" t="s">
        <v>82</v>
      </c>
      <c r="E241" s="3"/>
      <c r="F241" s="3"/>
      <c r="G241" s="1" t="s">
        <v>77</v>
      </c>
      <c r="H241" s="25">
        <f>[9]Data10!W33</f>
        <v>0</v>
      </c>
      <c r="I241" s="25">
        <f>[9]Data10!X33</f>
        <v>0</v>
      </c>
      <c r="J241" s="25">
        <f>[9]Data10!Y33</f>
        <v>0</v>
      </c>
      <c r="K241" s="25">
        <f>[9]Data10!Z33</f>
        <v>0</v>
      </c>
      <c r="L241" s="25">
        <f>[9]Data10!AA33</f>
        <v>0</v>
      </c>
      <c r="M241" s="25">
        <f>[9]Data10!AB33</f>
        <v>0</v>
      </c>
      <c r="N241" s="25">
        <f>[9]Data10!AC33</f>
        <v>0</v>
      </c>
      <c r="O241" s="25">
        <f>[9]Data10!AD33</f>
        <v>0</v>
      </c>
      <c r="P241" s="25">
        <f>[9]Data10!AE33</f>
        <v>0</v>
      </c>
    </row>
    <row r="242" spans="1:16" ht="15" x14ac:dyDescent="0.25">
      <c r="A242" s="3" t="s">
        <v>8</v>
      </c>
      <c r="B242" s="1" t="s">
        <v>37</v>
      </c>
      <c r="C242" s="1" t="s">
        <v>38</v>
      </c>
      <c r="D242" s="3" t="s">
        <v>195</v>
      </c>
      <c r="E242" s="3"/>
      <c r="F242" s="3"/>
      <c r="G242" s="1" t="s">
        <v>77</v>
      </c>
      <c r="H242" s="28">
        <f>[8]Data23!W31</f>
        <v>1</v>
      </c>
      <c r="I242" s="28">
        <f>[8]Data23!X31</f>
        <v>1</v>
      </c>
      <c r="J242" s="28">
        <f>[8]Data23!Y31</f>
        <v>2</v>
      </c>
      <c r="K242" s="28">
        <f>[8]Data23!Z31</f>
        <v>0</v>
      </c>
      <c r="L242" s="28">
        <f>[8]Data23!AA31</f>
        <v>1</v>
      </c>
      <c r="M242" s="28">
        <f>[8]Data23!AB31</f>
        <v>0</v>
      </c>
      <c r="N242" s="28">
        <f>[8]Data23!AC31</f>
        <v>0.47599999999999998</v>
      </c>
      <c r="O242" s="28">
        <f>[8]Data23!AD31</f>
        <v>0.316</v>
      </c>
      <c r="P242" s="28">
        <f>[8]Data23!AE31</f>
        <v>0.30399999999999999</v>
      </c>
    </row>
    <row r="243" spans="1:16" ht="15" x14ac:dyDescent="0.25">
      <c r="A243" s="3" t="s">
        <v>8</v>
      </c>
      <c r="B243" s="3" t="s">
        <v>39</v>
      </c>
      <c r="C243" s="3" t="s">
        <v>40</v>
      </c>
      <c r="D243" s="3" t="s">
        <v>195</v>
      </c>
      <c r="E243" s="3"/>
      <c r="F243" s="3"/>
      <c r="G243" s="1" t="s">
        <v>77</v>
      </c>
      <c r="H243" s="25">
        <f>[8]Data54!W31+[8]Data55!W31+[8]Data56!W31+[8]Data57!W31+[8]Data58!W31+[8]Data59!W31+[8]Data60!W31+[8]Data61!W31+[8]Data62!W31+[8]Data63!W31+[8]Data65!W31+[8]Data67!W31</f>
        <v>119.4</v>
      </c>
      <c r="I243" s="25">
        <f>[8]Data54!X31+[8]Data55!X31+[8]Data56!X31+[8]Data57!X31+[8]Data58!X31+[8]Data59!X31+[8]Data60!X31+[8]Data61!X31+[8]Data62!X31+[8]Data63!X31+[8]Data65!X31+[8]Data67!X31</f>
        <v>288.536</v>
      </c>
      <c r="J243" s="25">
        <f>[8]Data54!Y31+[8]Data55!Y31+[8]Data56!Y31+[8]Data57!Y31+[8]Data58!Y31+[8]Data59!Y31+[8]Data60!Y31+[8]Data61!Y31+[8]Data62!Y31+[8]Data63!Y31+[8]Data65!Y31+[8]Data67!Y31</f>
        <v>501.30100000000004</v>
      </c>
      <c r="K243" s="25">
        <f>[8]Data54!Z31+[8]Data55!Z31+[8]Data56!Z31+[8]Data57!Z31+[8]Data58!Z31+[8]Data59!Z31+[8]Data60!Z31+[8]Data61!Z31+[8]Data62!Z31+[8]Data63!Z31+[8]Data65!Z31+[8]Data67!Z31</f>
        <v>668.96100000000001</v>
      </c>
      <c r="L243" s="25">
        <f>[8]Data54!AA31+[8]Data55!AA31+[8]Data56!AA31+[8]Data57!AA31+[8]Data58!AA31+[8]Data59!AA31+[8]Data60!AA31+[8]Data61!AA31+[8]Data62!AA31+[8]Data63!AA31+[8]Data65!AA31+[8]Data67!AA31</f>
        <v>769.495</v>
      </c>
      <c r="M243" s="25">
        <f>[8]Data54!AB31+[8]Data55!AB31+[8]Data56!AB31+[8]Data57!AB31+[8]Data58!AB31+[8]Data59!AB31+[8]Data60!AB31+[8]Data61!AB31+[8]Data62!AB31+[8]Data63!AB31+[8]Data65!AB31+[8]Data67!AB31</f>
        <v>823.79399999999998</v>
      </c>
      <c r="N243" s="25">
        <f>[8]Data54!AC31+[8]Data55!AC31+[8]Data56!AC31+[8]Data57!AC31+[8]Data58!AC31+[8]Data59!AC31+[8]Data60!AC31+[8]Data61!AC31+[8]Data62!AC31+[8]Data63!AC31+[8]Data65!AC31+[8]Data67!AC31</f>
        <v>930.6400000000001</v>
      </c>
      <c r="O243" s="25">
        <f>[8]Data54!AD31+[8]Data55!AD31+[8]Data56!AD31+[8]Data57!AD31+[8]Data58!AD31+[8]Data59!AD31+[8]Data60!AD31+[8]Data61!AD31+[8]Data62!AD31+[8]Data63!AD31+[8]Data65!AD31+[8]Data67!AD31</f>
        <v>943.71500000000015</v>
      </c>
      <c r="P243" s="25">
        <f>[8]Data54!AE31+[8]Data55!AE31+[8]Data56!AE31+[8]Data57!AE31+[8]Data58!AE31+[8]Data59!AE31+[8]Data60!AE31+[8]Data61!AE31+[8]Data62!AE31+[8]Data63!AE31+[8]Data65!AE31+[8]Data67!AE31</f>
        <v>927.42000000000007</v>
      </c>
    </row>
    <row r="244" spans="1:16" ht="15" x14ac:dyDescent="0.25">
      <c r="A244" s="3" t="s">
        <v>8</v>
      </c>
      <c r="B244" s="3" t="s">
        <v>80</v>
      </c>
      <c r="C244" s="3" t="s">
        <v>85</v>
      </c>
      <c r="D244" s="3" t="s">
        <v>82</v>
      </c>
      <c r="E244" s="3"/>
      <c r="F244" s="3"/>
      <c r="G244" s="1" t="s">
        <v>77</v>
      </c>
      <c r="H244" s="25">
        <f>[9]Data15!W33</f>
        <v>0</v>
      </c>
      <c r="I244" s="25">
        <f>[9]Data15!X33</f>
        <v>0</v>
      </c>
      <c r="J244" s="25">
        <f>[9]Data15!Y33</f>
        <v>0</v>
      </c>
      <c r="K244" s="25">
        <f>[9]Data15!Z33</f>
        <v>0</v>
      </c>
      <c r="L244" s="25">
        <f>[9]Data15!AA33</f>
        <v>0</v>
      </c>
      <c r="M244" s="25">
        <f>[9]Data15!AB33</f>
        <v>0</v>
      </c>
      <c r="N244" s="25">
        <f>[9]Data15!AC33</f>
        <v>0</v>
      </c>
      <c r="O244" s="25">
        <f>[9]Data15!AD33</f>
        <v>0</v>
      </c>
      <c r="P244" s="25">
        <f>[9]Data15!AE33</f>
        <v>0</v>
      </c>
    </row>
    <row r="245" spans="1:16" s="7" customFormat="1" ht="15" x14ac:dyDescent="0.25">
      <c r="A245" s="3" t="s">
        <v>8</v>
      </c>
      <c r="B245" s="3" t="s">
        <v>81</v>
      </c>
      <c r="C245" s="3" t="s">
        <v>86</v>
      </c>
      <c r="D245" s="3" t="s">
        <v>82</v>
      </c>
      <c r="E245" s="3"/>
      <c r="F245" s="3"/>
      <c r="G245" s="1" t="s">
        <v>77</v>
      </c>
      <c r="H245" s="25">
        <f>[9]Data13!W33+[9]Data14!W33+[9]Data16!W33</f>
        <v>0</v>
      </c>
      <c r="I245" s="25">
        <f>[9]Data13!X33+[9]Data14!X33+[9]Data16!X33</f>
        <v>0.01</v>
      </c>
      <c r="J245" s="25">
        <f>[9]Data13!Y33+[9]Data14!Y33+[9]Data16!Y33</f>
        <v>6.7000000000000004E-2</v>
      </c>
      <c r="K245" s="25">
        <f>[9]Data13!Z33+[9]Data14!Z33+[9]Data16!Z33</f>
        <v>9.9000000000000005E-2</v>
      </c>
      <c r="L245" s="25">
        <f>[9]Data13!AA33+[9]Data14!AA33+[9]Data16!AA33</f>
        <v>0.23499999999999999</v>
      </c>
      <c r="M245" s="25">
        <f>[9]Data13!AB33+[9]Data14!AB33+[9]Data16!AB33</f>
        <v>0.38200000000000001</v>
      </c>
      <c r="N245" s="25">
        <f>[9]Data13!AC33+[9]Data14!AC33+[9]Data16!AC33</f>
        <v>0.44</v>
      </c>
      <c r="O245" s="25">
        <f>[9]Data13!AD33+[9]Data14!AD33+[9]Data16!AD33</f>
        <v>1.2729999999999999</v>
      </c>
      <c r="P245" s="25">
        <f>[9]Data13!AE33+[9]Data14!AE33+[9]Data16!AE33</f>
        <v>3.137</v>
      </c>
    </row>
    <row r="246" spans="1:16" ht="15" x14ac:dyDescent="0.25">
      <c r="A246" s="3" t="s">
        <v>8</v>
      </c>
      <c r="B246" s="3" t="s">
        <v>41</v>
      </c>
      <c r="C246" s="3" t="s">
        <v>42</v>
      </c>
      <c r="D246" s="3" t="s">
        <v>82</v>
      </c>
      <c r="E246" s="3"/>
      <c r="F246" s="3"/>
      <c r="G246" s="1" t="s">
        <v>77</v>
      </c>
      <c r="H246" s="25">
        <f>[9]Data11!W33</f>
        <v>0</v>
      </c>
      <c r="I246" s="25">
        <f>[9]Data11!X33</f>
        <v>0</v>
      </c>
      <c r="J246" s="25">
        <f>[9]Data11!Y33</f>
        <v>0</v>
      </c>
      <c r="K246" s="25">
        <f>[9]Data11!Z33</f>
        <v>0</v>
      </c>
      <c r="L246" s="25">
        <f>[9]Data11!AA33</f>
        <v>0</v>
      </c>
      <c r="M246" s="25">
        <f>[9]Data11!AB33</f>
        <v>0</v>
      </c>
      <c r="N246" s="25">
        <f>[9]Data11!AC33</f>
        <v>0</v>
      </c>
      <c r="O246" s="25">
        <f>[9]Data11!AD33</f>
        <v>0</v>
      </c>
      <c r="P246" s="25">
        <f>[9]Data11!AE33</f>
        <v>0</v>
      </c>
    </row>
    <row r="247" spans="1:16" ht="15" x14ac:dyDescent="0.25">
      <c r="A247" s="3" t="s">
        <v>8</v>
      </c>
      <c r="B247" s="3" t="s">
        <v>43</v>
      </c>
      <c r="C247" s="3" t="s">
        <v>44</v>
      </c>
      <c r="D247" s="3" t="s">
        <v>82</v>
      </c>
      <c r="E247" s="3"/>
      <c r="F247" s="3"/>
      <c r="G247" s="1" t="s">
        <v>77</v>
      </c>
      <c r="H247" s="25">
        <f>[9]Data17!W33</f>
        <v>0</v>
      </c>
      <c r="I247" s="25">
        <f>[9]Data17!X33</f>
        <v>0</v>
      </c>
      <c r="J247" s="25">
        <f>[9]Data17!Y33</f>
        <v>0</v>
      </c>
      <c r="K247" s="25">
        <f>[9]Data17!Z33</f>
        <v>0</v>
      </c>
      <c r="L247" s="25">
        <f>[9]Data17!AA33</f>
        <v>0</v>
      </c>
      <c r="M247" s="25">
        <f>[9]Data17!AB33</f>
        <v>0</v>
      </c>
      <c r="N247" s="25">
        <f>[9]Data17!AC33</f>
        <v>0</v>
      </c>
      <c r="O247" s="25">
        <f>[9]Data17!AD33</f>
        <v>0</v>
      </c>
      <c r="P247" s="25">
        <f>[9]Data17!AE33</f>
        <v>0</v>
      </c>
    </row>
    <row r="248" spans="1:16" ht="15" x14ac:dyDescent="0.25">
      <c r="A248" s="3" t="s">
        <v>8</v>
      </c>
      <c r="B248" s="3" t="s">
        <v>45</v>
      </c>
      <c r="C248" s="3" t="s">
        <v>46</v>
      </c>
      <c r="D248" s="3" t="s">
        <v>82</v>
      </c>
      <c r="E248" s="3"/>
      <c r="F248" s="3"/>
      <c r="G248" s="1" t="s">
        <v>77</v>
      </c>
      <c r="H248" s="25">
        <f>[9]Data7!W33</f>
        <v>0</v>
      </c>
      <c r="I248" s="25">
        <f>[9]Data7!X33</f>
        <v>0</v>
      </c>
      <c r="J248" s="25">
        <f>[9]Data7!Y33</f>
        <v>0</v>
      </c>
      <c r="K248" s="25">
        <f>[9]Data7!Z33</f>
        <v>0</v>
      </c>
      <c r="L248" s="25">
        <f>[9]Data7!AA33</f>
        <v>0</v>
      </c>
      <c r="M248" s="25">
        <f>[9]Data7!AB33</f>
        <v>0</v>
      </c>
      <c r="N248" s="25">
        <f>[9]Data7!AC33</f>
        <v>0</v>
      </c>
      <c r="O248" s="25">
        <f>[9]Data7!AD33</f>
        <v>0</v>
      </c>
      <c r="P248" s="25">
        <f>[9]Data7!AE33</f>
        <v>0</v>
      </c>
    </row>
    <row r="249" spans="1:16" ht="15" x14ac:dyDescent="0.25">
      <c r="A249" s="3" t="s">
        <v>7</v>
      </c>
      <c r="B249" s="3" t="s">
        <v>29</v>
      </c>
      <c r="C249" s="3" t="s">
        <v>30</v>
      </c>
      <c r="D249" s="3" t="s">
        <v>195</v>
      </c>
      <c r="E249" s="3"/>
      <c r="F249" s="3"/>
      <c r="G249" s="1" t="s">
        <v>77</v>
      </c>
      <c r="H249" s="25">
        <f>[8]Data2!W32+[8]Data18!W32+[8]Data21!W32</f>
        <v>0</v>
      </c>
      <c r="I249" s="25">
        <f>[8]Data2!X32+[8]Data18!X32+[8]Data21!X32</f>
        <v>0</v>
      </c>
      <c r="J249" s="25">
        <f>[8]Data2!Y32+[8]Data18!Y32+[8]Data21!Y32</f>
        <v>0</v>
      </c>
      <c r="K249" s="25">
        <f>[8]Data2!Z32+[8]Data18!Z32+[8]Data21!Z32</f>
        <v>0</v>
      </c>
      <c r="L249" s="25">
        <f>[8]Data2!AA32+[8]Data18!AA32+[8]Data21!AA32</f>
        <v>0</v>
      </c>
      <c r="M249" s="25">
        <f>[8]Data2!AB32+[8]Data18!AB32+[8]Data21!AB32</f>
        <v>0</v>
      </c>
      <c r="N249" s="25">
        <f>[8]Data2!AC32+[8]Data18!AC32+[8]Data21!AC32</f>
        <v>0</v>
      </c>
      <c r="O249" s="25">
        <f>[8]Data2!AD32+[8]Data18!AD32+[8]Data21!AD32</f>
        <v>0</v>
      </c>
      <c r="P249" s="25">
        <f>[8]Data2!AE32+[8]Data18!AE32+[8]Data21!AE32</f>
        <v>0</v>
      </c>
    </row>
    <row r="250" spans="1:16" ht="15" x14ac:dyDescent="0.25">
      <c r="A250" s="3" t="s">
        <v>7</v>
      </c>
      <c r="B250" s="3" t="s">
        <v>31</v>
      </c>
      <c r="C250" s="3" t="s">
        <v>32</v>
      </c>
      <c r="D250" s="3" t="s">
        <v>195</v>
      </c>
      <c r="E250" s="3"/>
      <c r="F250" s="3"/>
      <c r="G250" s="1" t="s">
        <v>77</v>
      </c>
      <c r="H250" s="25">
        <f>[8]Data22!W32</f>
        <v>0</v>
      </c>
      <c r="I250" s="25">
        <f>[8]Data22!X32</f>
        <v>0</v>
      </c>
      <c r="J250" s="25">
        <f>[8]Data22!Y32</f>
        <v>0</v>
      </c>
      <c r="K250" s="25">
        <f>[8]Data22!Z32</f>
        <v>0</v>
      </c>
      <c r="L250" s="25">
        <f>[8]Data22!AA32</f>
        <v>0</v>
      </c>
      <c r="M250" s="25">
        <f>[8]Data22!AB32</f>
        <v>0</v>
      </c>
      <c r="N250" s="25">
        <f>[8]Data22!AC32</f>
        <v>1286.5070000000001</v>
      </c>
      <c r="O250" s="25">
        <f>[8]Data22!AD32</f>
        <v>1745.3810000000001</v>
      </c>
      <c r="P250" s="25">
        <f>[8]Data22!AE32</f>
        <v>1827.836</v>
      </c>
    </row>
    <row r="251" spans="1:16" ht="15" x14ac:dyDescent="0.25">
      <c r="A251" s="3" t="s">
        <v>7</v>
      </c>
      <c r="B251" s="3" t="s">
        <v>33</v>
      </c>
      <c r="C251" s="3" t="s">
        <v>34</v>
      </c>
      <c r="D251" s="3" t="s">
        <v>195</v>
      </c>
      <c r="E251" s="3"/>
      <c r="F251" s="3"/>
      <c r="G251" s="1" t="s">
        <v>77</v>
      </c>
      <c r="H251" s="25">
        <f>[8]Data68!W32</f>
        <v>0</v>
      </c>
      <c r="I251" s="25">
        <f>[8]Data68!X32</f>
        <v>0</v>
      </c>
      <c r="J251" s="25">
        <f>[8]Data68!Y32</f>
        <v>0</v>
      </c>
      <c r="K251" s="25">
        <f>[8]Data68!Z32</f>
        <v>0</v>
      </c>
      <c r="L251" s="25">
        <f>[8]Data68!AA32</f>
        <v>0</v>
      </c>
      <c r="M251" s="25">
        <f>[8]Data68!AB32</f>
        <v>0</v>
      </c>
      <c r="N251" s="25">
        <f>[8]Data68!AC32</f>
        <v>0</v>
      </c>
      <c r="O251" s="25">
        <f>[8]Data68!AD32</f>
        <v>0</v>
      </c>
      <c r="P251" s="25">
        <f>[8]Data68!AE32</f>
        <v>0</v>
      </c>
    </row>
    <row r="252" spans="1:16" ht="15" x14ac:dyDescent="0.25">
      <c r="A252" s="3" t="s">
        <v>7</v>
      </c>
      <c r="B252" s="3" t="s">
        <v>35</v>
      </c>
      <c r="C252" s="3" t="s">
        <v>36</v>
      </c>
      <c r="D252" s="3" t="s">
        <v>82</v>
      </c>
      <c r="E252" s="3"/>
      <c r="F252" s="3"/>
      <c r="G252" s="1" t="s">
        <v>77</v>
      </c>
      <c r="H252" s="25">
        <f>[9]Data!W34</f>
        <v>0</v>
      </c>
      <c r="I252" s="25">
        <f>[9]Data!X34</f>
        <v>0</v>
      </c>
      <c r="J252" s="25">
        <f>[9]Data!Y34</f>
        <v>0</v>
      </c>
      <c r="K252" s="25">
        <f>[9]Data!Z34</f>
        <v>0</v>
      </c>
      <c r="L252" s="25">
        <f>[9]Data!AA34</f>
        <v>0</v>
      </c>
      <c r="M252" s="25">
        <f>[9]Data!AB34</f>
        <v>0</v>
      </c>
      <c r="N252" s="25">
        <f>[9]Data!AC34</f>
        <v>0</v>
      </c>
      <c r="O252" s="25">
        <f>[9]Data!AD34</f>
        <v>0</v>
      </c>
      <c r="P252" s="25">
        <f>[9]Data!AE34</f>
        <v>0</v>
      </c>
    </row>
    <row r="253" spans="1:16" ht="15" x14ac:dyDescent="0.25">
      <c r="A253" s="3" t="s">
        <v>7</v>
      </c>
      <c r="B253" s="3" t="s">
        <v>79</v>
      </c>
      <c r="C253" s="3" t="s">
        <v>83</v>
      </c>
      <c r="D253" s="3" t="s">
        <v>82</v>
      </c>
      <c r="E253" s="3"/>
      <c r="F253" s="3"/>
      <c r="G253" s="1" t="s">
        <v>77</v>
      </c>
      <c r="H253" s="25">
        <f>[9]Data9!W34</f>
        <v>0</v>
      </c>
      <c r="I253" s="25">
        <f>[9]Data9!X34</f>
        <v>7.4999999999999997E-2</v>
      </c>
      <c r="J253" s="25">
        <f>[9]Data9!Y34</f>
        <v>8.5000000000000006E-2</v>
      </c>
      <c r="K253" s="25">
        <f>[9]Data9!Z34</f>
        <v>5.8000000000000003E-2</v>
      </c>
      <c r="L253" s="25">
        <f>[9]Data9!AA34</f>
        <v>5.8000000000000003E-2</v>
      </c>
      <c r="M253" s="25">
        <f>[9]Data9!AB34</f>
        <v>5.8000000000000003E-2</v>
      </c>
      <c r="N253" s="25">
        <f>[9]Data9!AC34</f>
        <v>5.8000000000000003E-2</v>
      </c>
      <c r="O253" s="25">
        <f>[9]Data9!AD34</f>
        <v>5.8000000000000003E-2</v>
      </c>
      <c r="P253" s="25">
        <f>[9]Data9!AE34</f>
        <v>5.8000000000000003E-2</v>
      </c>
    </row>
    <row r="254" spans="1:16" s="7" customFormat="1" ht="15" x14ac:dyDescent="0.25">
      <c r="A254" s="3" t="s">
        <v>7</v>
      </c>
      <c r="B254" s="3" t="s">
        <v>78</v>
      </c>
      <c r="C254" s="3" t="s">
        <v>84</v>
      </c>
      <c r="D254" s="3" t="s">
        <v>82</v>
      </c>
      <c r="E254" s="3"/>
      <c r="F254" s="3"/>
      <c r="G254" s="1" t="s">
        <v>77</v>
      </c>
      <c r="H254" s="25">
        <f>[9]Data10!W34</f>
        <v>0</v>
      </c>
      <c r="I254" s="25">
        <f>[9]Data10!X34</f>
        <v>0</v>
      </c>
      <c r="J254" s="25">
        <f>[9]Data10!Y34</f>
        <v>0</v>
      </c>
      <c r="K254" s="25">
        <f>[9]Data10!Z34</f>
        <v>0</v>
      </c>
      <c r="L254" s="25">
        <f>[9]Data10!AA34</f>
        <v>0</v>
      </c>
      <c r="M254" s="25">
        <f>[9]Data10!AB34</f>
        <v>0</v>
      </c>
      <c r="N254" s="25">
        <f>[9]Data10!AC34</f>
        <v>0</v>
      </c>
      <c r="O254" s="25">
        <f>[9]Data10!AD34</f>
        <v>0</v>
      </c>
      <c r="P254" s="25">
        <f>[9]Data10!AE34</f>
        <v>0</v>
      </c>
    </row>
    <row r="255" spans="1:16" ht="15" x14ac:dyDescent="0.25">
      <c r="A255" s="3" t="s">
        <v>7</v>
      </c>
      <c r="B255" s="1" t="s">
        <v>37</v>
      </c>
      <c r="C255" s="1" t="s">
        <v>38</v>
      </c>
      <c r="D255" s="3" t="s">
        <v>195</v>
      </c>
      <c r="E255" s="3"/>
      <c r="F255" s="3"/>
      <c r="G255" s="1" t="s">
        <v>77</v>
      </c>
      <c r="H255" s="28">
        <f>[8]Data23!W32</f>
        <v>2169</v>
      </c>
      <c r="I255" s="28">
        <f>[8]Data23!X32</f>
        <v>2268</v>
      </c>
      <c r="J255" s="28">
        <f>[8]Data23!Y32</f>
        <v>2216</v>
      </c>
      <c r="K255" s="28">
        <f>[8]Data23!Z32</f>
        <v>2170</v>
      </c>
      <c r="L255" s="28">
        <f>[8]Data23!AA32</f>
        <v>1203</v>
      </c>
      <c r="M255" s="28">
        <f>[8]Data23!AB32</f>
        <v>720.83399999999995</v>
      </c>
      <c r="N255" s="28">
        <f>[8]Data23!AC32</f>
        <v>193.214</v>
      </c>
      <c r="O255" s="28">
        <f>[8]Data23!AD32</f>
        <v>18.103999999999999</v>
      </c>
      <c r="P255" s="28">
        <f>[8]Data23!AE32</f>
        <v>30.148</v>
      </c>
    </row>
    <row r="256" spans="1:16" ht="15" x14ac:dyDescent="0.25">
      <c r="A256" s="3" t="s">
        <v>7</v>
      </c>
      <c r="B256" s="3" t="s">
        <v>39</v>
      </c>
      <c r="C256" s="3" t="s">
        <v>40</v>
      </c>
      <c r="D256" s="3" t="s">
        <v>195</v>
      </c>
      <c r="E256" s="3"/>
      <c r="F256" s="3"/>
      <c r="G256" s="1" t="s">
        <v>77</v>
      </c>
      <c r="H256" s="25">
        <f>[8]Data54!W32+[8]Data55!W32+[8]Data56!W32+[8]Data57!W32+[8]Data58!W32+[8]Data59!W32+[8]Data60!W32+[8]Data61!W32+[8]Data62!W32+[8]Data63!W32+[8]Data65!W32+[8]Data67!W32</f>
        <v>4.91</v>
      </c>
      <c r="I256" s="25">
        <f>[8]Data54!X32+[8]Data55!X32+[8]Data56!X32+[8]Data57!X32+[8]Data58!X32+[8]Data59!X32+[8]Data60!X32+[8]Data61!X32+[8]Data62!X32+[8]Data63!X32+[8]Data65!X32+[8]Data67!X32</f>
        <v>8.8960000000000008</v>
      </c>
      <c r="J256" s="25">
        <f>[8]Data54!Y32+[8]Data55!Y32+[8]Data56!Y32+[8]Data57!Y32+[8]Data58!Y32+[8]Data59!Y32+[8]Data60!Y32+[8]Data61!Y32+[8]Data62!Y32+[8]Data63!Y32+[8]Data65!Y32+[8]Data67!Y32</f>
        <v>5.8920000000000003</v>
      </c>
      <c r="K256" s="25">
        <f>[8]Data54!Z32+[8]Data55!Z32+[8]Data56!Z32+[8]Data57!Z32+[8]Data58!Z32+[8]Data59!Z32+[8]Data60!Z32+[8]Data61!Z32+[8]Data62!Z32+[8]Data63!Z32+[8]Data65!Z32+[8]Data67!Z32</f>
        <v>6.452</v>
      </c>
      <c r="L256" s="25">
        <f>[8]Data54!AA32+[8]Data55!AA32+[8]Data56!AA32+[8]Data57!AA32+[8]Data58!AA32+[8]Data59!AA32+[8]Data60!AA32+[8]Data61!AA32+[8]Data62!AA32+[8]Data63!AA32+[8]Data65!AA32+[8]Data67!AA32</f>
        <v>6.6449999999999996</v>
      </c>
      <c r="M256" s="25">
        <f>[8]Data54!AB32+[8]Data55!AB32+[8]Data56!AB32+[8]Data57!AB32+[8]Data58!AB32+[8]Data59!AB32+[8]Data60!AB32+[8]Data61!AB32+[8]Data62!AB32+[8]Data63!AB32+[8]Data65!AB32+[8]Data67!AB32</f>
        <v>8.3070000000000004</v>
      </c>
      <c r="N256" s="25">
        <f>[8]Data54!AC32+[8]Data55!AC32+[8]Data56!AC32+[8]Data57!AC32+[8]Data58!AC32+[8]Data59!AC32+[8]Data60!AC32+[8]Data61!AC32+[8]Data62!AC32+[8]Data63!AC32+[8]Data65!AC32+[8]Data67!AC32</f>
        <v>9.7379999999999995</v>
      </c>
      <c r="O256" s="25">
        <f>[8]Data54!AD32+[8]Data55!AD32+[8]Data56!AD32+[8]Data57!AD32+[8]Data58!AD32+[8]Data59!AD32+[8]Data60!AD32+[8]Data61!AD32+[8]Data62!AD32+[8]Data63!AD32+[8]Data65!AD32+[8]Data67!AD32</f>
        <v>8.9559999999999995</v>
      </c>
      <c r="P256" s="25">
        <f>[8]Data54!AE32+[8]Data55!AE32+[8]Data56!AE32+[8]Data57!AE32+[8]Data58!AE32+[8]Data59!AE32+[8]Data60!AE32+[8]Data61!AE32+[8]Data62!AE32+[8]Data63!AE32+[8]Data65!AE32+[8]Data67!AE32</f>
        <v>6.4009999999999998</v>
      </c>
    </row>
    <row r="257" spans="1:16" ht="15" x14ac:dyDescent="0.25">
      <c r="A257" s="3" t="s">
        <v>7</v>
      </c>
      <c r="B257" s="3" t="s">
        <v>80</v>
      </c>
      <c r="C257" s="3" t="s">
        <v>85</v>
      </c>
      <c r="D257" s="3" t="s">
        <v>82</v>
      </c>
      <c r="E257" s="3"/>
      <c r="F257" s="3"/>
      <c r="G257" s="1" t="s">
        <v>77</v>
      </c>
      <c r="H257" s="29">
        <f>[9]Data12!W34*$N257/($N257+$N258)</f>
        <v>0.17732135263556861</v>
      </c>
      <c r="I257" s="29">
        <f>[9]Data12!X34*$N257/($N257+$N258)</f>
        <v>0.59308484478710233</v>
      </c>
      <c r="J257" s="29">
        <f>[9]Data12!Y34*$N257/($N257+$N258)</f>
        <v>1.0472265054449312</v>
      </c>
      <c r="K257" s="29">
        <f>[9]Data12!Z34*$N257/($N257+$N258)</f>
        <v>2.4299066319078522</v>
      </c>
      <c r="L257" s="29">
        <f>[9]Data12!AA34*$N257/($N257+$N258)</f>
        <v>3.3755020614935192</v>
      </c>
      <c r="M257" s="29">
        <f>[9]Data12!AB34*$N257/($N257+$N258)</f>
        <v>4.544437110581101</v>
      </c>
      <c r="N257" s="25">
        <f>[9]Data15!AC34</f>
        <v>5.766</v>
      </c>
      <c r="O257" s="25">
        <f>[9]Data15!AD34</f>
        <v>5.7169999999999996</v>
      </c>
      <c r="P257" s="25">
        <f>[9]Data15!AE34</f>
        <v>5.4720000000000004</v>
      </c>
    </row>
    <row r="258" spans="1:16" s="7" customFormat="1" ht="15" x14ac:dyDescent="0.25">
      <c r="A258" s="3" t="s">
        <v>7</v>
      </c>
      <c r="B258" s="3" t="s">
        <v>81</v>
      </c>
      <c r="C258" s="3" t="s">
        <v>86</v>
      </c>
      <c r="D258" s="3" t="s">
        <v>82</v>
      </c>
      <c r="E258" s="3"/>
      <c r="F258" s="3"/>
      <c r="G258" s="1" t="s">
        <v>77</v>
      </c>
      <c r="H258" s="29">
        <f>[9]Data12!W34*$N258/($N257+$N258)</f>
        <v>4.8126786473644323</v>
      </c>
      <c r="I258" s="29">
        <f>[9]Data12!X34*$N258/($N257+$N258)</f>
        <v>16.096915155212901</v>
      </c>
      <c r="J258" s="29">
        <f>[9]Data12!Y34*$N258/($N257+$N258)</f>
        <v>28.42277349455507</v>
      </c>
      <c r="K258" s="29">
        <f>[9]Data12!Z34*$N258/($N257+$N258)</f>
        <v>65.950093368092155</v>
      </c>
      <c r="L258" s="29">
        <f>[9]Data12!AA34*$N258/($N257+$N258)</f>
        <v>91.614497938506474</v>
      </c>
      <c r="M258" s="29">
        <f>[9]Data12!AB34*$N258/($N257+$N258)</f>
        <v>123.34056288941891</v>
      </c>
      <c r="N258" s="25">
        <f>[9]Data13!AC34+[9]Data14!AC34+[9]Data16!AC34</f>
        <v>156.495</v>
      </c>
      <c r="O258" s="25">
        <f>[9]Data13!AD34+[9]Data14!AD34+[9]Data16!AD34</f>
        <v>183.101</v>
      </c>
      <c r="P258" s="25">
        <f>[9]Data13!AE34+[9]Data14!AE34+[9]Data16!AE34</f>
        <v>206.12799999999999</v>
      </c>
    </row>
    <row r="259" spans="1:16" ht="15" x14ac:dyDescent="0.25">
      <c r="A259" s="3" t="s">
        <v>7</v>
      </c>
      <c r="B259" s="3" t="s">
        <v>41</v>
      </c>
      <c r="C259" s="3" t="s">
        <v>42</v>
      </c>
      <c r="D259" s="3" t="s">
        <v>82</v>
      </c>
      <c r="E259" s="3"/>
      <c r="F259" s="3"/>
      <c r="G259" s="1" t="s">
        <v>77</v>
      </c>
      <c r="H259" s="25">
        <f>[9]Data11!W34</f>
        <v>0</v>
      </c>
      <c r="I259" s="25">
        <f>[9]Data11!X34</f>
        <v>0</v>
      </c>
      <c r="J259" s="25">
        <f>[9]Data11!Y34</f>
        <v>0</v>
      </c>
      <c r="K259" s="25">
        <f>[9]Data11!Z34</f>
        <v>0</v>
      </c>
      <c r="L259" s="25">
        <f>[9]Data11!AA34</f>
        <v>0</v>
      </c>
      <c r="M259" s="25">
        <f>[9]Data11!AB34</f>
        <v>0</v>
      </c>
      <c r="N259" s="25">
        <f>[9]Data11!AC34</f>
        <v>0</v>
      </c>
      <c r="O259" s="25">
        <f>[9]Data11!AD34</f>
        <v>0</v>
      </c>
      <c r="P259" s="25">
        <f>[9]Data11!AE34</f>
        <v>0</v>
      </c>
    </row>
    <row r="260" spans="1:16" ht="15" x14ac:dyDescent="0.25">
      <c r="A260" s="3" t="s">
        <v>7</v>
      </c>
      <c r="B260" s="3" t="s">
        <v>43</v>
      </c>
      <c r="C260" s="3" t="s">
        <v>44</v>
      </c>
      <c r="D260" s="3" t="s">
        <v>82</v>
      </c>
      <c r="E260" s="3"/>
      <c r="F260" s="3"/>
      <c r="G260" s="1" t="s">
        <v>77</v>
      </c>
      <c r="H260" s="25">
        <f>[9]Data17!W34</f>
        <v>0</v>
      </c>
      <c r="I260" s="25">
        <f>[9]Data17!X34</f>
        <v>0</v>
      </c>
      <c r="J260" s="25">
        <f>[9]Data17!Y34</f>
        <v>0</v>
      </c>
      <c r="K260" s="25">
        <f>[9]Data17!Z34</f>
        <v>0</v>
      </c>
      <c r="L260" s="25">
        <f>[9]Data17!AA34</f>
        <v>0</v>
      </c>
      <c r="M260" s="25">
        <f>[9]Data17!AB34</f>
        <v>0</v>
      </c>
      <c r="N260" s="25">
        <f>[9]Data17!AC34</f>
        <v>0</v>
      </c>
      <c r="O260" s="25">
        <f>[9]Data17!AD34</f>
        <v>0</v>
      </c>
      <c r="P260" s="25">
        <f>[9]Data17!AE34</f>
        <v>0</v>
      </c>
    </row>
    <row r="261" spans="1:16" ht="15" x14ac:dyDescent="0.25">
      <c r="A261" s="3" t="s">
        <v>7</v>
      </c>
      <c r="B261" s="3" t="s">
        <v>45</v>
      </c>
      <c r="C261" s="3" t="s">
        <v>46</v>
      </c>
      <c r="D261" s="3" t="s">
        <v>82</v>
      </c>
      <c r="E261" s="3"/>
      <c r="F261" s="3"/>
      <c r="G261" s="1" t="s">
        <v>77</v>
      </c>
      <c r="H261" s="25">
        <f>[9]Data7!W34</f>
        <v>0</v>
      </c>
      <c r="I261" s="25">
        <f>[9]Data7!X34</f>
        <v>0</v>
      </c>
      <c r="J261" s="25">
        <f>[9]Data7!Y34</f>
        <v>0</v>
      </c>
      <c r="K261" s="25">
        <f>[9]Data7!Z34</f>
        <v>0</v>
      </c>
      <c r="L261" s="25">
        <f>[9]Data7!AA34</f>
        <v>0</v>
      </c>
      <c r="M261" s="25">
        <f>[9]Data7!AB34</f>
        <v>0</v>
      </c>
      <c r="N261" s="25">
        <f>[9]Data7!AC34</f>
        <v>0</v>
      </c>
      <c r="O261" s="25">
        <f>[9]Data7!AD34</f>
        <v>0</v>
      </c>
      <c r="P261" s="25">
        <f>[9]Data7!AE34</f>
        <v>0</v>
      </c>
    </row>
    <row r="262" spans="1:16" ht="15" x14ac:dyDescent="0.25">
      <c r="A262" s="3" t="s">
        <v>6</v>
      </c>
      <c r="B262" s="3" t="s">
        <v>29</v>
      </c>
      <c r="C262" s="3" t="s">
        <v>30</v>
      </c>
      <c r="D262" s="3" t="s">
        <v>195</v>
      </c>
      <c r="E262" s="3"/>
      <c r="F262" s="3"/>
      <c r="G262" s="1" t="s">
        <v>77</v>
      </c>
      <c r="H262" s="25">
        <f>[8]Data2!W33+[8]Data18!W33+[8]Data21!W33</f>
        <v>21390</v>
      </c>
      <c r="I262" s="25">
        <f>[8]Data2!X33+[8]Data18!X33+[8]Data21!X33</f>
        <v>24212</v>
      </c>
      <c r="J262" s="25">
        <f>[8]Data2!Y33+[8]Data18!Y33+[8]Data21!Y33</f>
        <v>24614</v>
      </c>
      <c r="K262" s="25">
        <f>[8]Data2!Z33+[8]Data18!Z33+[8]Data21!Z33</f>
        <v>29485</v>
      </c>
      <c r="L262" s="25">
        <f>[8]Data2!AA33+[8]Data18!AA33+[8]Data21!AA33</f>
        <v>39390.523999999998</v>
      </c>
      <c r="M262" s="25">
        <f>[8]Data2!AB33+[8]Data18!AB33+[8]Data21!AB33</f>
        <v>36728.211000000003</v>
      </c>
      <c r="N262" s="25">
        <f>[8]Data2!AC33+[8]Data18!AC33+[8]Data21!AC33</f>
        <v>31279.506000000001</v>
      </c>
      <c r="O262" s="25">
        <f>[8]Data2!AD33+[8]Data18!AD33+[8]Data21!AD33</f>
        <v>27469.762999999999</v>
      </c>
      <c r="P262" s="25">
        <f>[8]Data2!AE33+[8]Data18!AE33+[8]Data21!AE33</f>
        <v>17714.968000000001</v>
      </c>
    </row>
    <row r="263" spans="1:16" ht="15" x14ac:dyDescent="0.25">
      <c r="A263" s="3" t="s">
        <v>6</v>
      </c>
      <c r="B263" s="3" t="s">
        <v>31</v>
      </c>
      <c r="C263" s="3" t="s">
        <v>32</v>
      </c>
      <c r="D263" s="3" t="s">
        <v>195</v>
      </c>
      <c r="E263" s="3"/>
      <c r="F263" s="3"/>
      <c r="G263" s="1" t="s">
        <v>77</v>
      </c>
      <c r="H263" s="25">
        <f>[8]Data22!W33</f>
        <v>69475</v>
      </c>
      <c r="I263" s="25">
        <f>[8]Data22!X33</f>
        <v>56564.321000000004</v>
      </c>
      <c r="J263" s="25">
        <f>[8]Data22!Y33</f>
        <v>56070.021000000001</v>
      </c>
      <c r="K263" s="25">
        <f>[8]Data22!Z33</f>
        <v>51522</v>
      </c>
      <c r="L263" s="25">
        <f>[8]Data22!AA33</f>
        <v>45819.15</v>
      </c>
      <c r="M263" s="25">
        <f>[8]Data22!AB33</f>
        <v>52606.097999999998</v>
      </c>
      <c r="N263" s="25">
        <f>[8]Data22!AC33</f>
        <v>57865.694000000003</v>
      </c>
      <c r="O263" s="25">
        <f>[8]Data22!AD33</f>
        <v>57493.375999999997</v>
      </c>
      <c r="P263" s="25">
        <f>[8]Data22!AE33</f>
        <v>70483.346000000005</v>
      </c>
    </row>
    <row r="264" spans="1:16" ht="15" x14ac:dyDescent="0.25">
      <c r="A264" s="3" t="s">
        <v>6</v>
      </c>
      <c r="B264" s="3" t="s">
        <v>33</v>
      </c>
      <c r="C264" s="3" t="s">
        <v>34</v>
      </c>
      <c r="D264" s="3" t="s">
        <v>195</v>
      </c>
      <c r="E264" s="3"/>
      <c r="F264" s="3"/>
      <c r="G264" s="1" t="s">
        <v>77</v>
      </c>
      <c r="H264" s="25">
        <f>[8]Data68!W33</f>
        <v>4141</v>
      </c>
      <c r="I264" s="25">
        <f>[8]Data68!X33</f>
        <v>3915</v>
      </c>
      <c r="J264" s="25">
        <f>[8]Data68!Y33</f>
        <v>2891</v>
      </c>
      <c r="K264" s="25">
        <f>[8]Data68!Z33</f>
        <v>4091</v>
      </c>
      <c r="L264" s="25">
        <f>[8]Data68!AA33</f>
        <v>4078.0410000000002</v>
      </c>
      <c r="M264" s="25">
        <f>[8]Data68!AB33</f>
        <v>3960.2779999999998</v>
      </c>
      <c r="N264" s="25">
        <f>[8]Data68!AC33</f>
        <v>3402.4780000000001</v>
      </c>
      <c r="O264" s="25">
        <f>[8]Data68!AD33</f>
        <v>3514.77</v>
      </c>
      <c r="P264" s="25">
        <f>[8]Data68!AE33</f>
        <v>3909.748</v>
      </c>
    </row>
    <row r="265" spans="1:16" ht="15" x14ac:dyDescent="0.25">
      <c r="A265" s="3" t="s">
        <v>6</v>
      </c>
      <c r="B265" s="3" t="s">
        <v>35</v>
      </c>
      <c r="C265" s="3" t="s">
        <v>36</v>
      </c>
      <c r="D265" s="3" t="s">
        <v>82</v>
      </c>
      <c r="E265" s="3"/>
      <c r="F265" s="3"/>
      <c r="G265" s="1" t="s">
        <v>77</v>
      </c>
      <c r="H265" s="25">
        <f>[9]Data!W35</f>
        <v>57</v>
      </c>
      <c r="I265" s="25">
        <f>[9]Data!X35</f>
        <v>104.38800000000001</v>
      </c>
      <c r="J265" s="25">
        <f>[9]Data!Y35</f>
        <v>114.312</v>
      </c>
      <c r="K265" s="25">
        <f>[9]Data!Z35</f>
        <v>112.2</v>
      </c>
      <c r="L265" s="25">
        <f>[9]Data!AA35</f>
        <v>92.698999999999998</v>
      </c>
      <c r="M265" s="25">
        <f>[9]Data!AB35</f>
        <v>100.07899999999999</v>
      </c>
      <c r="N265" s="25">
        <f>[9]Data!AC35</f>
        <v>60.756999999999998</v>
      </c>
      <c r="O265" s="25">
        <f>[9]Data!AD35</f>
        <v>72.347999999999999</v>
      </c>
      <c r="P265" s="25">
        <f>[9]Data!AE35</f>
        <v>74.182000000000002</v>
      </c>
    </row>
    <row r="266" spans="1:16" ht="15" x14ac:dyDescent="0.25">
      <c r="A266" s="3" t="s">
        <v>6</v>
      </c>
      <c r="B266" s="3" t="s">
        <v>79</v>
      </c>
      <c r="C266" s="3" t="s">
        <v>83</v>
      </c>
      <c r="D266" s="3" t="s">
        <v>82</v>
      </c>
      <c r="E266" s="3"/>
      <c r="F266" s="3"/>
      <c r="G266" s="1" t="s">
        <v>77</v>
      </c>
      <c r="H266" s="25">
        <f>[9]Data9!W35</f>
        <v>4298.43</v>
      </c>
      <c r="I266" s="25">
        <f>[9]Data9!X35</f>
        <v>4192.5720000000001</v>
      </c>
      <c r="J266" s="25">
        <f>[9]Data9!Y35</f>
        <v>4856.0609999999997</v>
      </c>
      <c r="K266" s="25">
        <f>[9]Data9!Z35</f>
        <v>5048.9399999999996</v>
      </c>
      <c r="L266" s="25">
        <f>[9]Data9!AA35</f>
        <v>6419.9639999999999</v>
      </c>
      <c r="M266" s="25">
        <f>[9]Data9!AB35</f>
        <v>5901.4759999999997</v>
      </c>
      <c r="N266" s="25">
        <f>[9]Data9!AC35</f>
        <v>6869.3</v>
      </c>
      <c r="O266" s="25">
        <f>[9]Data9!AD35</f>
        <v>6918.3190000000004</v>
      </c>
      <c r="P266" s="25">
        <f>[9]Data9!AE35</f>
        <v>7935.07</v>
      </c>
    </row>
    <row r="267" spans="1:16" s="7" customFormat="1" ht="15" x14ac:dyDescent="0.25">
      <c r="A267" s="3" t="s">
        <v>6</v>
      </c>
      <c r="B267" s="3" t="s">
        <v>78</v>
      </c>
      <c r="C267" s="3" t="s">
        <v>84</v>
      </c>
      <c r="D267" s="3" t="s">
        <v>82</v>
      </c>
      <c r="E267" s="3"/>
      <c r="F267" s="3"/>
      <c r="G267" s="1" t="s">
        <v>77</v>
      </c>
      <c r="H267" s="25">
        <f>[9]Data10!W35</f>
        <v>801.74099999999999</v>
      </c>
      <c r="I267" s="25">
        <f>[9]Data10!X35</f>
        <v>789.25699999999995</v>
      </c>
      <c r="J267" s="25">
        <f>[9]Data10!Y35</f>
        <v>771.08600000000001</v>
      </c>
      <c r="K267" s="25">
        <f>[9]Data10!Z35</f>
        <v>748.39499999999998</v>
      </c>
      <c r="L267" s="25">
        <f>[9]Data10!AA35</f>
        <v>1129.9090000000001</v>
      </c>
      <c r="M267" s="25">
        <f>[9]Data10!AB35</f>
        <v>2268.9789999999998</v>
      </c>
      <c r="N267" s="25">
        <f>[9]Data10!AC35</f>
        <v>3699.5129999999999</v>
      </c>
      <c r="O267" s="25">
        <f>[9]Data10!AD35</f>
        <v>3630.192</v>
      </c>
      <c r="P267" s="25">
        <f>[9]Data10!AE35</f>
        <v>3572.857</v>
      </c>
    </row>
    <row r="268" spans="1:16" ht="15" x14ac:dyDescent="0.25">
      <c r="A268" s="3" t="s">
        <v>6</v>
      </c>
      <c r="B268" s="1" t="s">
        <v>37</v>
      </c>
      <c r="C268" s="1" t="s">
        <v>38</v>
      </c>
      <c r="D268" s="3" t="s">
        <v>195</v>
      </c>
      <c r="E268" s="3"/>
      <c r="F268" s="3"/>
      <c r="G268" s="1" t="s">
        <v>77</v>
      </c>
      <c r="H268" s="28">
        <f>[8]Data23!W33</f>
        <v>1406</v>
      </c>
      <c r="I268" s="28">
        <f>[8]Data23!X33</f>
        <v>1059</v>
      </c>
      <c r="J268" s="28">
        <f>[8]Data23!Y33</f>
        <v>1203</v>
      </c>
      <c r="K268" s="28">
        <f>[8]Data23!Z33</f>
        <v>1906</v>
      </c>
      <c r="L268" s="28">
        <f>[8]Data23!AA33</f>
        <v>1313.653</v>
      </c>
      <c r="M268" s="28">
        <f>[8]Data23!AB33</f>
        <v>1268.173</v>
      </c>
      <c r="N268" s="28">
        <f>[8]Data23!AC33</f>
        <v>1179.1199999999999</v>
      </c>
      <c r="O268" s="28">
        <f>[8]Data23!AD33</f>
        <v>1290.999</v>
      </c>
      <c r="P268" s="28">
        <f>[8]Data23!AE33</f>
        <v>1410.51</v>
      </c>
    </row>
    <row r="269" spans="1:16" ht="15" x14ac:dyDescent="0.25">
      <c r="A269" s="3" t="s">
        <v>6</v>
      </c>
      <c r="B269" s="3" t="s">
        <v>39</v>
      </c>
      <c r="C269" s="3" t="s">
        <v>40</v>
      </c>
      <c r="D269" s="3" t="s">
        <v>195</v>
      </c>
      <c r="E269" s="3"/>
      <c r="F269" s="3"/>
      <c r="G269" s="1" t="s">
        <v>77</v>
      </c>
      <c r="H269" s="25">
        <f>[8]Data54!W33+[8]Data55!W33+[8]Data56!W33+[8]Data57!W33+[8]Data58!W33+[8]Data59!W33+[8]Data60!W33+[8]Data61!W33+[8]Data62!W33+[8]Data63!W33+[8]Data65!W33+[8]Data67!W33</f>
        <v>8791.5430000000015</v>
      </c>
      <c r="I269" s="25">
        <f>[8]Data54!X33+[8]Data55!X33+[8]Data56!X33+[8]Data57!X33+[8]Data58!X33+[8]Data59!X33+[8]Data60!X33+[8]Data61!X33+[8]Data62!X33+[8]Data63!X33+[8]Data65!X33+[8]Data67!X33</f>
        <v>8959.8270000000011</v>
      </c>
      <c r="J269" s="25">
        <f>[8]Data54!Y33+[8]Data55!Y33+[8]Data56!Y33+[8]Data57!Y33+[8]Data58!Y33+[8]Data59!Y33+[8]Data60!Y33+[8]Data61!Y33+[8]Data62!Y33+[8]Data63!Y33+[8]Data65!Y33+[8]Data67!Y33</f>
        <v>7652.75</v>
      </c>
      <c r="K269" s="25">
        <f>[8]Data54!Z33+[8]Data55!Z33+[8]Data56!Z33+[8]Data57!Z33+[8]Data58!Z33+[8]Data59!Z33+[8]Data60!Z33+[8]Data61!Z33+[8]Data62!Z33+[8]Data63!Z33+[8]Data65!Z33+[8]Data67!Z33</f>
        <v>6638.6680000000006</v>
      </c>
      <c r="L269" s="25">
        <f>[8]Data54!AA33+[8]Data55!AA33+[8]Data56!AA33+[8]Data57!AA33+[8]Data58!AA33+[8]Data59!AA33+[8]Data60!AA33+[8]Data61!AA33+[8]Data62!AA33+[8]Data63!AA33+[8]Data65!AA33+[8]Data67!AA33</f>
        <v>6541.4189999999999</v>
      </c>
      <c r="M269" s="25">
        <f>[8]Data54!AB33+[8]Data55!AB33+[8]Data56!AB33+[8]Data57!AB33+[8]Data58!AB33+[8]Data59!AB33+[8]Data60!AB33+[8]Data61!AB33+[8]Data62!AB33+[8]Data63!AB33+[8]Data65!AB33+[8]Data67!AB33</f>
        <v>6612.2529999999997</v>
      </c>
      <c r="N269" s="25">
        <f>[8]Data54!AC33+[8]Data55!AC33+[8]Data56!AC33+[8]Data57!AC33+[8]Data58!AC33+[8]Data59!AC33+[8]Data60!AC33+[8]Data61!AC33+[8]Data62!AC33+[8]Data63!AC33+[8]Data65!AC33+[8]Data67!AC33</f>
        <v>6287.5069999999996</v>
      </c>
      <c r="O269" s="25">
        <f>[8]Data54!AD33+[8]Data55!AD33+[8]Data56!AD33+[8]Data57!AD33+[8]Data58!AD33+[8]Data59!AD33+[8]Data60!AD33+[8]Data61!AD33+[8]Data62!AD33+[8]Data63!AD33+[8]Data65!AD33+[8]Data67!AD33</f>
        <v>6576.3980000000001</v>
      </c>
      <c r="P269" s="25">
        <f>[8]Data54!AE33+[8]Data55!AE33+[8]Data56!AE33+[8]Data57!AE33+[8]Data58!AE33+[8]Data59!AE33+[8]Data60!AE33+[8]Data61!AE33+[8]Data62!AE33+[8]Data63!AE33+[8]Data65!AE33+[8]Data67!AE33</f>
        <v>7660.1190000000006</v>
      </c>
    </row>
    <row r="270" spans="1:16" ht="15" x14ac:dyDescent="0.25">
      <c r="A270" s="3" t="s">
        <v>6</v>
      </c>
      <c r="B270" s="3" t="s">
        <v>80</v>
      </c>
      <c r="C270" s="3" t="s">
        <v>85</v>
      </c>
      <c r="D270" s="3" t="s">
        <v>82</v>
      </c>
      <c r="E270" s="3"/>
      <c r="F270" s="3"/>
      <c r="G270" s="1" t="s">
        <v>77</v>
      </c>
      <c r="H270" s="29">
        <f>[9]Data12!W35*(capacity!$H270*CUF_sources!$C23)/(capacity!$H270*CUF_sources!$C23+capacity!$H271*CUF_sources!$C24)</f>
        <v>10.601221011995039</v>
      </c>
      <c r="I270" s="29">
        <f>[9]Data12!X35*(capacity!$H270*CUF_sources!$C23)/(capacity!$H270*CUF_sources!$C23+capacity!$H271*CUF_sources!$C24)</f>
        <v>19.345647869846964</v>
      </c>
      <c r="J270" s="29">
        <f>[9]Data12!Y35*(capacity!$H270*CUF_sources!$C23)/(capacity!$H270*CUF_sources!$C23+capacity!$H271*CUF_sources!$C24)</f>
        <v>41.60465021370468</v>
      </c>
      <c r="K270" s="29">
        <f>[9]Data12!Z35*(capacity!$H270*CUF_sources!$C23)/(capacity!$H270*CUF_sources!$C23+capacity!$H271*CUF_sources!$C24)</f>
        <v>73.585894940024829</v>
      </c>
      <c r="L270" s="29">
        <f>[9]Data12!AA35*(capacity!$H270*CUF_sources!$C23)/(capacity!$H270*CUF_sources!$C23+capacity!$H271*CUF_sources!$C24)</f>
        <v>112.48724445057221</v>
      </c>
      <c r="M270" s="29">
        <f>[9]Data12!AB35*(capacity!$H270*CUF_sources!$C23)/(capacity!$H270*CUF_sources!$C23+capacity!$H271*CUF_sources!$C24)</f>
        <v>162.54417427271477</v>
      </c>
      <c r="N270" s="29">
        <f>[9]Data12!AC35*(capacity!$H270*CUF_sources!$C23)/(capacity!$H270*CUF_sources!$C23+capacity!$H271*CUF_sources!$C24)</f>
        <v>224.01504039707714</v>
      </c>
      <c r="O270" s="29">
        <f>[9]Data12!AD35*(capacity!$H270*CUF_sources!$C23)/(capacity!$H270*CUF_sources!$C23+capacity!$H271*CUF_sources!$C24)</f>
        <v>376.40864525024136</v>
      </c>
      <c r="P270" s="29">
        <f>[9]Data12!AE35*(capacity!$H270*CUF_sources!$C23)/(capacity!$H270*CUF_sources!$C23+capacity!$H271*CUF_sources!$C24)</f>
        <v>541.41663863229019</v>
      </c>
    </row>
    <row r="271" spans="1:16" s="7" customFormat="1" ht="15" x14ac:dyDescent="0.25">
      <c r="A271" s="3" t="s">
        <v>6</v>
      </c>
      <c r="B271" s="3" t="s">
        <v>81</v>
      </c>
      <c r="C271" s="3" t="s">
        <v>86</v>
      </c>
      <c r="D271" s="3" t="s">
        <v>82</v>
      </c>
      <c r="E271" s="3"/>
      <c r="F271" s="3"/>
      <c r="G271" s="1" t="s">
        <v>77</v>
      </c>
      <c r="H271" s="29">
        <f>[9]Data12!W35*(capacity!$H271*CUF_sources!$C24)/(capacity!$H270*CUF_sources!$C23+capacity!$H271*CUF_sources!$C24)</f>
        <v>93.869778988004967</v>
      </c>
      <c r="I271" s="29">
        <f>[9]Data12!X35*(capacity!$H271*CUF_sources!$C24)/(capacity!$H270*CUF_sources!$C23+capacity!$H271*CUF_sources!$C24)</f>
        <v>171.29835213015303</v>
      </c>
      <c r="J271" s="29">
        <f>[9]Data12!Y35*(capacity!$H271*CUF_sources!$C24)/(capacity!$H270*CUF_sources!$C23+capacity!$H271*CUF_sources!$C24)</f>
        <v>368.39334978629529</v>
      </c>
      <c r="K271" s="29">
        <f>[9]Data12!Z35*(capacity!$H271*CUF_sources!$C24)/(capacity!$H270*CUF_sources!$C23+capacity!$H271*CUF_sources!$C24)</f>
        <v>651.57510505997504</v>
      </c>
      <c r="L271" s="29">
        <f>[9]Data12!AA35*(capacity!$H271*CUF_sources!$C24)/(capacity!$H270*CUF_sources!$C23+capacity!$H271*CUF_sources!$C24)</f>
        <v>996.03175554942777</v>
      </c>
      <c r="M271" s="29">
        <f>[9]Data12!AB35*(capacity!$H271*CUF_sources!$C24)/(capacity!$H270*CUF_sources!$C23+capacity!$H271*CUF_sources!$C24)</f>
        <v>1439.2668257272849</v>
      </c>
      <c r="N271" s="29">
        <f>[9]Data12!AC35*(capacity!$H271*CUF_sources!$C24)/(capacity!$H270*CUF_sources!$C23+capacity!$H271*CUF_sources!$C24)</f>
        <v>1983.5679596029229</v>
      </c>
      <c r="O271" s="29">
        <f>[9]Data12!AD35*(capacity!$H271*CUF_sources!$C24)/(capacity!$H270*CUF_sources!$C23+capacity!$H271*CUF_sources!$C24)</f>
        <v>3332.955354749758</v>
      </c>
      <c r="P271" s="29">
        <f>[9]Data12!AE35*(capacity!$H271*CUF_sources!$C24)/(capacity!$H270*CUF_sources!$C23+capacity!$H271*CUF_sources!$C24)</f>
        <v>4794.0383613677086</v>
      </c>
    </row>
    <row r="272" spans="1:16" ht="15" x14ac:dyDescent="0.25">
      <c r="A272" s="3" t="s">
        <v>6</v>
      </c>
      <c r="B272" s="3" t="s">
        <v>41</v>
      </c>
      <c r="C272" s="3" t="s">
        <v>42</v>
      </c>
      <c r="D272" s="3" t="s">
        <v>82</v>
      </c>
      <c r="E272" s="3"/>
      <c r="F272" s="3"/>
      <c r="G272" s="1" t="s">
        <v>77</v>
      </c>
      <c r="H272" s="25">
        <f>[9]Data11!W35</f>
        <v>0</v>
      </c>
      <c r="I272" s="25">
        <f>[9]Data11!X35</f>
        <v>0</v>
      </c>
      <c r="J272" s="25">
        <f>[9]Data11!Y35</f>
        <v>0</v>
      </c>
      <c r="K272" s="25">
        <f>[9]Data11!Z35</f>
        <v>0</v>
      </c>
      <c r="L272" s="25">
        <f>[9]Data11!AA35</f>
        <v>0</v>
      </c>
      <c r="M272" s="25">
        <f>[9]Data11!AB35</f>
        <v>0</v>
      </c>
      <c r="N272" s="25">
        <f>[9]Data11!AC35</f>
        <v>0</v>
      </c>
      <c r="O272" s="25">
        <f>[9]Data11!AD35</f>
        <v>0</v>
      </c>
      <c r="P272" s="25">
        <f>[9]Data11!AE35</f>
        <v>0</v>
      </c>
    </row>
    <row r="273" spans="1:16" ht="15" x14ac:dyDescent="0.25">
      <c r="A273" s="3" t="s">
        <v>6</v>
      </c>
      <c r="B273" s="3" t="s">
        <v>43</v>
      </c>
      <c r="C273" s="3" t="s">
        <v>44</v>
      </c>
      <c r="D273" s="3" t="s">
        <v>82</v>
      </c>
      <c r="E273" s="3"/>
      <c r="F273" s="3"/>
      <c r="G273" s="1" t="s">
        <v>77</v>
      </c>
      <c r="H273" s="25">
        <f>[9]Data17!W35</f>
        <v>0</v>
      </c>
      <c r="I273" s="25">
        <f>[9]Data17!X35</f>
        <v>0</v>
      </c>
      <c r="J273" s="25">
        <f>[9]Data17!Y35</f>
        <v>0</v>
      </c>
      <c r="K273" s="25">
        <f>[9]Data17!Z35</f>
        <v>0</v>
      </c>
      <c r="L273" s="25">
        <f>[9]Data17!AA35</f>
        <v>0</v>
      </c>
      <c r="M273" s="25">
        <f>[9]Data17!AB35</f>
        <v>0</v>
      </c>
      <c r="N273" s="25">
        <f>[9]Data17!AC35</f>
        <v>0</v>
      </c>
      <c r="O273" s="25">
        <f>[9]Data17!AD35</f>
        <v>0</v>
      </c>
      <c r="P273" s="25">
        <f>[9]Data17!AE35</f>
        <v>0</v>
      </c>
    </row>
    <row r="274" spans="1:16" ht="15" x14ac:dyDescent="0.25">
      <c r="A274" s="3" t="s">
        <v>6</v>
      </c>
      <c r="B274" s="3" t="s">
        <v>45</v>
      </c>
      <c r="C274" s="3" t="s">
        <v>46</v>
      </c>
      <c r="D274" s="3" t="s">
        <v>82</v>
      </c>
      <c r="E274" s="3"/>
      <c r="F274" s="3"/>
      <c r="G274" s="1" t="s">
        <v>77</v>
      </c>
      <c r="H274" s="25">
        <f>[9]Data7!W35</f>
        <v>0</v>
      </c>
      <c r="I274" s="25">
        <f>[9]Data7!X35</f>
        <v>0</v>
      </c>
      <c r="J274" s="25">
        <f>[9]Data7!Y35</f>
        <v>0</v>
      </c>
      <c r="K274" s="25">
        <f>[9]Data7!Z35</f>
        <v>0</v>
      </c>
      <c r="L274" s="25">
        <f>[9]Data7!AA35</f>
        <v>0</v>
      </c>
      <c r="M274" s="25">
        <f>[9]Data7!AB35</f>
        <v>0</v>
      </c>
      <c r="N274" s="25">
        <f>[9]Data7!AC35</f>
        <v>0</v>
      </c>
      <c r="O274" s="25">
        <f>[9]Data7!AD35</f>
        <v>0</v>
      </c>
      <c r="P274" s="25">
        <f>[9]Data7!AE35</f>
        <v>0</v>
      </c>
    </row>
    <row r="275" spans="1:16" ht="15" x14ac:dyDescent="0.25">
      <c r="A275" s="3" t="s">
        <v>5</v>
      </c>
      <c r="B275" s="3" t="s">
        <v>29</v>
      </c>
      <c r="C275" s="3" t="s">
        <v>30</v>
      </c>
      <c r="D275" s="3" t="s">
        <v>195</v>
      </c>
      <c r="E275" s="3"/>
      <c r="F275" s="3"/>
      <c r="G275" s="1" t="s">
        <v>77</v>
      </c>
      <c r="H275" s="25">
        <f>[8]Data2!W34+[8]Data18!W34+[8]Data21!W34</f>
        <v>139758</v>
      </c>
      <c r="I275" s="25">
        <f>[8]Data2!X34+[8]Data18!X34+[8]Data21!X34</f>
        <v>134573</v>
      </c>
      <c r="J275" s="25">
        <f>[8]Data2!Y34+[8]Data18!Y34+[8]Data21!Y34</f>
        <v>137718</v>
      </c>
      <c r="K275" s="25">
        <f>[8]Data2!Z34+[8]Data18!Z34+[8]Data21!Z34</f>
        <v>129520</v>
      </c>
      <c r="L275" s="25">
        <f>[8]Data2!AA34+[8]Data18!AA34+[8]Data21!AA34</f>
        <v>130519</v>
      </c>
      <c r="M275" s="25">
        <f>[8]Data2!AB34+[8]Data18!AB34+[8]Data21!AB34</f>
        <v>130322</v>
      </c>
      <c r="N275" s="25">
        <f>[8]Data2!AC34+[8]Data18!AC34+[8]Data21!AC34</f>
        <v>131158.527</v>
      </c>
      <c r="O275" s="25">
        <f>[8]Data2!AD34+[8]Data18!AD34+[8]Data21!AD34</f>
        <v>130562.95</v>
      </c>
      <c r="P275" s="25">
        <f>[8]Data2!AE34+[8]Data18!AE34+[8]Data21!AE34</f>
        <v>118143.54399999999</v>
      </c>
    </row>
    <row r="276" spans="1:16" ht="15" x14ac:dyDescent="0.25">
      <c r="A276" s="3" t="s">
        <v>5</v>
      </c>
      <c r="B276" s="3" t="s">
        <v>31</v>
      </c>
      <c r="C276" s="3" t="s">
        <v>32</v>
      </c>
      <c r="D276" s="3" t="s">
        <v>195</v>
      </c>
      <c r="E276" s="3"/>
      <c r="F276" s="3"/>
      <c r="G276" s="1" t="s">
        <v>77</v>
      </c>
      <c r="H276" s="25">
        <f>[8]Data22!W34</f>
        <v>5821</v>
      </c>
      <c r="I276" s="25">
        <f>[8]Data22!X34</f>
        <v>6260</v>
      </c>
      <c r="J276" s="25">
        <f>[8]Data22!Y34</f>
        <v>5270</v>
      </c>
      <c r="K276" s="25">
        <f>[8]Data22!Z34</f>
        <v>5328</v>
      </c>
      <c r="L276" s="25">
        <f>[8]Data22!AA34</f>
        <v>6387</v>
      </c>
      <c r="M276" s="25">
        <f>[8]Data22!AB34</f>
        <v>7831</v>
      </c>
      <c r="N276" s="25">
        <f>[8]Data22!AC34</f>
        <v>10034.861999999999</v>
      </c>
      <c r="O276" s="25">
        <f>[8]Data22!AD34</f>
        <v>12634.331</v>
      </c>
      <c r="P276" s="25">
        <f>[8]Data22!AE34</f>
        <v>14797.395</v>
      </c>
    </row>
    <row r="277" spans="1:16" ht="15" x14ac:dyDescent="0.25">
      <c r="A277" s="3" t="s">
        <v>5</v>
      </c>
      <c r="B277" s="3" t="s">
        <v>33</v>
      </c>
      <c r="C277" s="3" t="s">
        <v>34</v>
      </c>
      <c r="D277" s="3" t="s">
        <v>195</v>
      </c>
      <c r="E277" s="3"/>
      <c r="F277" s="3"/>
      <c r="G277" s="1" t="s">
        <v>77</v>
      </c>
      <c r="H277" s="25">
        <f>[8]Data68!W34</f>
        <v>0</v>
      </c>
      <c r="I277" s="25">
        <f>[8]Data68!X34</f>
        <v>0</v>
      </c>
      <c r="J277" s="25">
        <f>[8]Data68!Y34</f>
        <v>0</v>
      </c>
      <c r="K277" s="25">
        <f>[8]Data68!Z34</f>
        <v>0</v>
      </c>
      <c r="L277" s="25">
        <f>[8]Data68!AA34</f>
        <v>0</v>
      </c>
      <c r="M277" s="25">
        <f>[8]Data68!AB34</f>
        <v>0</v>
      </c>
      <c r="N277" s="25">
        <f>[8]Data68!AC34</f>
        <v>0</v>
      </c>
      <c r="O277" s="25">
        <f>[8]Data68!AD34</f>
        <v>0</v>
      </c>
      <c r="P277" s="25">
        <f>[8]Data68!AE34</f>
        <v>0</v>
      </c>
    </row>
    <row r="278" spans="1:16" ht="15" x14ac:dyDescent="0.25">
      <c r="A278" s="3" t="s">
        <v>5</v>
      </c>
      <c r="B278" s="3" t="s">
        <v>35</v>
      </c>
      <c r="C278" s="3" t="s">
        <v>36</v>
      </c>
      <c r="D278" s="3" t="s">
        <v>82</v>
      </c>
      <c r="E278" s="3"/>
      <c r="F278" s="3"/>
      <c r="G278" s="1" t="s">
        <v>77</v>
      </c>
      <c r="H278" s="25">
        <f>[9]Data!W36</f>
        <v>2761.6039999999998</v>
      </c>
      <c r="I278" s="25">
        <f>[9]Data!X36</f>
        <v>2465.2330000000002</v>
      </c>
      <c r="J278" s="25">
        <f>[9]Data!Y36</f>
        <v>2996.873</v>
      </c>
      <c r="K278" s="25">
        <f>[9]Data!Z36</f>
        <v>2733.7910000000002</v>
      </c>
      <c r="L278" s="25">
        <f>[9]Data!AA36</f>
        <v>2435.1959999999999</v>
      </c>
      <c r="M278" s="25">
        <f>[9]Data!AB36</f>
        <v>2621.6889999999999</v>
      </c>
      <c r="N278" s="25">
        <f>[9]Data!AC36</f>
        <v>3033.9059999999999</v>
      </c>
      <c r="O278" s="25">
        <f>[9]Data!AD36</f>
        <v>2387.4079999999999</v>
      </c>
      <c r="P278" s="25">
        <f>[9]Data!AE36</f>
        <v>2664.8820000000001</v>
      </c>
    </row>
    <row r="279" spans="1:16" ht="15" x14ac:dyDescent="0.25">
      <c r="A279" s="3" t="s">
        <v>5</v>
      </c>
      <c r="B279" s="3" t="s">
        <v>79</v>
      </c>
      <c r="C279" s="3" t="s">
        <v>83</v>
      </c>
      <c r="D279" s="3" t="s">
        <v>82</v>
      </c>
      <c r="E279" s="3"/>
      <c r="F279" s="3"/>
      <c r="G279" s="1" t="s">
        <v>77</v>
      </c>
      <c r="H279" s="25">
        <f>[9]Data9!W36</f>
        <v>3204.5479999999998</v>
      </c>
      <c r="I279" s="25">
        <f>[9]Data9!X36</f>
        <v>4746.59</v>
      </c>
      <c r="J279" s="25">
        <f>[9]Data9!Y36</f>
        <v>6003.8059999999996</v>
      </c>
      <c r="K279" s="25">
        <f>[9]Data9!Z36</f>
        <v>7675.6289999999999</v>
      </c>
      <c r="L279" s="25">
        <f>[9]Data9!AA36</f>
        <v>10858.365</v>
      </c>
      <c r="M279" s="25">
        <f>[9]Data9!AB36</f>
        <v>12587.59</v>
      </c>
      <c r="N279" s="25">
        <f>[9]Data9!AC36</f>
        <v>14909.040999999999</v>
      </c>
      <c r="O279" s="25">
        <f>[9]Data9!AD36</f>
        <v>12798.791999999999</v>
      </c>
      <c r="P279" s="25">
        <f>[9]Data9!AE36</f>
        <v>15106.759</v>
      </c>
    </row>
    <row r="280" spans="1:16" s="7" customFormat="1" ht="15" x14ac:dyDescent="0.25">
      <c r="A280" s="3" t="s">
        <v>5</v>
      </c>
      <c r="B280" s="3" t="s">
        <v>78</v>
      </c>
      <c r="C280" s="3" t="s">
        <v>84</v>
      </c>
      <c r="D280" s="3" t="s">
        <v>82</v>
      </c>
      <c r="E280" s="3"/>
      <c r="F280" s="3"/>
      <c r="G280" s="1" t="s">
        <v>77</v>
      </c>
      <c r="H280" s="25">
        <f>[9]Data10!W36</f>
        <v>0</v>
      </c>
      <c r="I280" s="25">
        <f>[9]Data10!X36</f>
        <v>0</v>
      </c>
      <c r="J280" s="25">
        <f>[9]Data10!Y36</f>
        <v>0</v>
      </c>
      <c r="K280" s="25">
        <f>[9]Data10!Z36</f>
        <v>0</v>
      </c>
      <c r="L280" s="25">
        <f>[9]Data10!AA36</f>
        <v>0</v>
      </c>
      <c r="M280" s="25">
        <f>[9]Data10!AB36</f>
        <v>0</v>
      </c>
      <c r="N280" s="25">
        <f>[9]Data10!AC36</f>
        <v>0</v>
      </c>
      <c r="O280" s="25">
        <f>[9]Data10!AD36</f>
        <v>0</v>
      </c>
      <c r="P280" s="25">
        <f>[9]Data10!AE36</f>
        <v>0</v>
      </c>
    </row>
    <row r="281" spans="1:16" ht="15" x14ac:dyDescent="0.25">
      <c r="A281" s="3" t="s">
        <v>5</v>
      </c>
      <c r="B281" s="1" t="s">
        <v>37</v>
      </c>
      <c r="C281" s="1" t="s">
        <v>38</v>
      </c>
      <c r="D281" s="3" t="s">
        <v>195</v>
      </c>
      <c r="E281" s="3"/>
      <c r="F281" s="3"/>
      <c r="G281" s="1" t="s">
        <v>77</v>
      </c>
      <c r="H281" s="28">
        <f>[8]Data23!W34</f>
        <v>2453</v>
      </c>
      <c r="I281" s="28">
        <f>[8]Data23!X34</f>
        <v>2045</v>
      </c>
      <c r="J281" s="28">
        <f>[8]Data23!Y34</f>
        <v>1782</v>
      </c>
      <c r="K281" s="28">
        <f>[8]Data23!Z34</f>
        <v>1594</v>
      </c>
      <c r="L281" s="28">
        <f>[8]Data23!AA34</f>
        <v>2118</v>
      </c>
      <c r="M281" s="28">
        <f>[8]Data23!AB34</f>
        <v>2302</v>
      </c>
      <c r="N281" s="28">
        <f>[8]Data23!AC34</f>
        <v>2020.5650000000001</v>
      </c>
      <c r="O281" s="28">
        <f>[8]Data23!AD34</f>
        <v>1800.172</v>
      </c>
      <c r="P281" s="28">
        <f>[8]Data23!AE34</f>
        <v>1769.0150000000001</v>
      </c>
    </row>
    <row r="282" spans="1:16" ht="15" x14ac:dyDescent="0.25">
      <c r="A282" s="3" t="s">
        <v>5</v>
      </c>
      <c r="B282" s="3" t="s">
        <v>39</v>
      </c>
      <c r="C282" s="3" t="s">
        <v>40</v>
      </c>
      <c r="D282" s="3" t="s">
        <v>195</v>
      </c>
      <c r="E282" s="3"/>
      <c r="F282" s="3"/>
      <c r="G282" s="1" t="s">
        <v>77</v>
      </c>
      <c r="H282" s="25">
        <f>[8]Data54!W34+[8]Data55!W34+[8]Data56!W34+[8]Data57!W34+[8]Data58!W34+[8]Data59!W34+[8]Data60!W34+[8]Data61!W34+[8]Data62!W34+[8]Data63!W34+[8]Data65!W34+[8]Data67!W34</f>
        <v>7631.4989999999998</v>
      </c>
      <c r="I282" s="25">
        <f>[8]Data54!X34+[8]Data55!X34+[8]Data56!X34+[8]Data57!X34+[8]Data58!X34+[8]Data59!X34+[8]Data60!X34+[8]Data61!X34+[8]Data62!X34+[8]Data63!X34+[8]Data65!X34+[8]Data67!X34</f>
        <v>10124.300999999999</v>
      </c>
      <c r="J282" s="25">
        <f>[8]Data54!Y34+[8]Data55!Y34+[8]Data56!Y34+[8]Data57!Y34+[8]Data58!Y34+[8]Data59!Y34+[8]Data60!Y34+[8]Data61!Y34+[8]Data62!Y34+[8]Data63!Y34+[8]Data65!Y34+[8]Data67!Y34</f>
        <v>8656.26</v>
      </c>
      <c r="K282" s="25">
        <f>[8]Data54!Z34+[8]Data55!Z34+[8]Data56!Z34+[8]Data57!Z34+[8]Data58!Z34+[8]Data59!Z34+[8]Data60!Z34+[8]Data61!Z34+[8]Data62!Z34+[8]Data63!Z34+[8]Data65!Z34+[8]Data67!Z34</f>
        <v>10027.477000000001</v>
      </c>
      <c r="L282" s="25">
        <f>[8]Data54!AA34+[8]Data55!AA34+[8]Data56!AA34+[8]Data57!AA34+[8]Data58!AA34+[8]Data59!AA34+[8]Data60!AA34+[8]Data61!AA34+[8]Data62!AA34+[8]Data63!AA34+[8]Data65!AA34+[8]Data67!AA34</f>
        <v>10012.088999999998</v>
      </c>
      <c r="M282" s="25">
        <f>[8]Data54!AB34+[8]Data55!AB34+[8]Data56!AB34+[8]Data57!AB34+[8]Data58!AB34+[8]Data59!AB34+[8]Data60!AB34+[8]Data61!AB34+[8]Data62!AB34+[8]Data63!AB34+[8]Data65!AB34+[8]Data67!AB34</f>
        <v>8170.259</v>
      </c>
      <c r="N282" s="25">
        <f>[8]Data54!AC34+[8]Data55!AC34+[8]Data56!AC34+[8]Data57!AC34+[8]Data58!AC34+[8]Data59!AC34+[8]Data60!AC34+[8]Data61!AC34+[8]Data62!AC34+[8]Data63!AC34+[8]Data65!AC34+[8]Data67!AC34</f>
        <v>6801.0680000000002</v>
      </c>
      <c r="O282" s="25">
        <f>[8]Data54!AD34+[8]Data55!AD34+[8]Data56!AD34+[8]Data57!AD34+[8]Data58!AD34+[8]Data59!AD34+[8]Data60!AD34+[8]Data61!AD34+[8]Data62!AD34+[8]Data63!AD34+[8]Data65!AD34+[8]Data67!AD34</f>
        <v>6985.8190000000004</v>
      </c>
      <c r="P282" s="25">
        <f>[8]Data54!AE34+[8]Data55!AE34+[8]Data56!AE34+[8]Data57!AE34+[8]Data58!AE34+[8]Data59!AE34+[8]Data60!AE34+[8]Data61!AE34+[8]Data62!AE34+[8]Data63!AE34+[8]Data65!AE34+[8]Data67!AE34</f>
        <v>8250.848</v>
      </c>
    </row>
    <row r="283" spans="1:16" ht="15" x14ac:dyDescent="0.25">
      <c r="A283" s="3" t="s">
        <v>5</v>
      </c>
      <c r="B283" s="3" t="s">
        <v>80</v>
      </c>
      <c r="C283" s="3" t="s">
        <v>85</v>
      </c>
      <c r="D283" s="3" t="s">
        <v>82</v>
      </c>
      <c r="E283" s="3"/>
      <c r="F283" s="3"/>
      <c r="G283" s="1" t="s">
        <v>77</v>
      </c>
      <c r="H283" s="25">
        <f>[9]Data15!W36</f>
        <v>0.109</v>
      </c>
      <c r="I283" s="25">
        <f>[9]Data15!X36</f>
        <v>0.98499999999999999</v>
      </c>
      <c r="J283" s="25">
        <f>[9]Data15!Y36</f>
        <v>0.91800000000000004</v>
      </c>
      <c r="K283" s="25">
        <f>[9]Data15!Z36</f>
        <v>2.5939999999999999</v>
      </c>
      <c r="L283" s="25">
        <f>[9]Data15!AA36</f>
        <v>23.359000000000002</v>
      </c>
      <c r="M283" s="25">
        <f>[9]Data15!AB36</f>
        <v>36.286000000000001</v>
      </c>
      <c r="N283" s="25">
        <f>[9]Data15!AC36</f>
        <v>33.26</v>
      </c>
      <c r="O283" s="25">
        <f>[9]Data15!AD36</f>
        <v>49.131999999999998</v>
      </c>
      <c r="P283" s="25">
        <f>[9]Data15!AE36</f>
        <v>69.593999999999994</v>
      </c>
    </row>
    <row r="284" spans="1:16" s="7" customFormat="1" ht="15" x14ac:dyDescent="0.25">
      <c r="A284" s="3" t="s">
        <v>5</v>
      </c>
      <c r="B284" s="3" t="s">
        <v>81</v>
      </c>
      <c r="C284" s="3" t="s">
        <v>86</v>
      </c>
      <c r="D284" s="3" t="s">
        <v>82</v>
      </c>
      <c r="E284" s="3"/>
      <c r="F284" s="3"/>
      <c r="G284" s="1" t="s">
        <v>77</v>
      </c>
      <c r="H284" s="25">
        <f>[9]Data13!W36+[9]Data14!W36+[9]Data16!W36</f>
        <v>6.6000000000000003E-2</v>
      </c>
      <c r="I284" s="25">
        <f>[9]Data13!X36+[9]Data14!X36+[9]Data16!X36</f>
        <v>0.156</v>
      </c>
      <c r="J284" s="25">
        <f>[9]Data13!Y36+[9]Data14!Y36+[9]Data16!Y36</f>
        <v>0.56400000000000006</v>
      </c>
      <c r="K284" s="25">
        <f>[9]Data13!Z36+[9]Data14!Z36+[9]Data16!Z36</f>
        <v>4.2969999999999997</v>
      </c>
      <c r="L284" s="25">
        <f>[9]Data13!AA36+[9]Data14!AA36+[9]Data16!AA36</f>
        <v>33.280999999999999</v>
      </c>
      <c r="M284" s="25">
        <f>[9]Data13!AB36+[9]Data14!AB36+[9]Data16!AB36</f>
        <v>87.588999999999999</v>
      </c>
      <c r="N284" s="25">
        <f>[9]Data13!AC36+[9]Data14!AC36+[9]Data16!AC36</f>
        <v>132.203</v>
      </c>
      <c r="O284" s="25">
        <f>[9]Data13!AD36+[9]Data14!AD36+[9]Data16!AD36</f>
        <v>251.35599999999999</v>
      </c>
      <c r="P284" s="25">
        <f>[9]Data13!AE36+[9]Data14!AE36+[9]Data16!AE36</f>
        <v>641.07899999999995</v>
      </c>
    </row>
    <row r="285" spans="1:16" ht="15" x14ac:dyDescent="0.25">
      <c r="A285" s="3" t="s">
        <v>5</v>
      </c>
      <c r="B285" s="3" t="s">
        <v>41</v>
      </c>
      <c r="C285" s="3" t="s">
        <v>42</v>
      </c>
      <c r="D285" s="3" t="s">
        <v>82</v>
      </c>
      <c r="E285" s="3"/>
      <c r="F285" s="3"/>
      <c r="G285" s="1" t="s">
        <v>77</v>
      </c>
      <c r="H285" s="25">
        <f>[9]Data11!W36</f>
        <v>0</v>
      </c>
      <c r="I285" s="25">
        <f>[9]Data11!X36</f>
        <v>0</v>
      </c>
      <c r="J285" s="25">
        <f>[9]Data11!Y36</f>
        <v>0</v>
      </c>
      <c r="K285" s="25">
        <f>[9]Data11!Z36</f>
        <v>0</v>
      </c>
      <c r="L285" s="25">
        <f>[9]Data11!AA36</f>
        <v>0</v>
      </c>
      <c r="M285" s="25">
        <f>[9]Data11!AB36</f>
        <v>0</v>
      </c>
      <c r="N285" s="25">
        <f>[9]Data11!AC36</f>
        <v>0</v>
      </c>
      <c r="O285" s="25">
        <f>[9]Data11!AD36</f>
        <v>0</v>
      </c>
      <c r="P285" s="25">
        <f>[9]Data11!AE36</f>
        <v>0</v>
      </c>
    </row>
    <row r="286" spans="1:16" ht="15" x14ac:dyDescent="0.25">
      <c r="A286" s="3" t="s">
        <v>5</v>
      </c>
      <c r="B286" s="3" t="s">
        <v>43</v>
      </c>
      <c r="C286" s="3" t="s">
        <v>44</v>
      </c>
      <c r="D286" s="3" t="s">
        <v>82</v>
      </c>
      <c r="E286" s="3"/>
      <c r="F286" s="3"/>
      <c r="G286" s="1" t="s">
        <v>77</v>
      </c>
      <c r="H286" s="25">
        <f>[9]Data17!W36</f>
        <v>0</v>
      </c>
      <c r="I286" s="25">
        <f>[9]Data17!X36</f>
        <v>0</v>
      </c>
      <c r="J286" s="25">
        <f>[9]Data17!Y36</f>
        <v>0</v>
      </c>
      <c r="K286" s="25">
        <f>[9]Data17!Z36</f>
        <v>0</v>
      </c>
      <c r="L286" s="25">
        <f>[9]Data17!AA36</f>
        <v>0</v>
      </c>
      <c r="M286" s="25">
        <f>[9]Data17!AB36</f>
        <v>0</v>
      </c>
      <c r="N286" s="25">
        <f>[9]Data17!AC36</f>
        <v>0</v>
      </c>
      <c r="O286" s="25">
        <f>[9]Data17!AD36</f>
        <v>0</v>
      </c>
      <c r="P286" s="25">
        <f>[9]Data17!AE36</f>
        <v>0</v>
      </c>
    </row>
    <row r="287" spans="1:16" ht="15" x14ac:dyDescent="0.25">
      <c r="A287" s="3" t="s">
        <v>5</v>
      </c>
      <c r="B287" s="3" t="s">
        <v>45</v>
      </c>
      <c r="C287" s="3" t="s">
        <v>46</v>
      </c>
      <c r="D287" s="3" t="s">
        <v>82</v>
      </c>
      <c r="E287" s="3"/>
      <c r="F287" s="3"/>
      <c r="G287" s="1" t="s">
        <v>77</v>
      </c>
      <c r="H287" s="25">
        <f>[9]Data7!W36</f>
        <v>0</v>
      </c>
      <c r="I287" s="25">
        <f>[9]Data7!X36</f>
        <v>0</v>
      </c>
      <c r="J287" s="25">
        <f>[9]Data7!Y36</f>
        <v>0</v>
      </c>
      <c r="K287" s="25">
        <f>[9]Data7!Z36</f>
        <v>0</v>
      </c>
      <c r="L287" s="25">
        <f>[9]Data7!AA36</f>
        <v>0</v>
      </c>
      <c r="M287" s="25">
        <f>[9]Data7!AB36</f>
        <v>0</v>
      </c>
      <c r="N287" s="25">
        <f>[9]Data7!AC36</f>
        <v>0</v>
      </c>
      <c r="O287" s="25">
        <f>[9]Data7!AD36</f>
        <v>0</v>
      </c>
      <c r="P287" s="25">
        <f>[9]Data7!AE36</f>
        <v>0</v>
      </c>
    </row>
    <row r="288" spans="1:16" ht="15" x14ac:dyDescent="0.25">
      <c r="A288" s="3" t="s">
        <v>4</v>
      </c>
      <c r="B288" s="3" t="s">
        <v>29</v>
      </c>
      <c r="C288" s="3" t="s">
        <v>30</v>
      </c>
      <c r="D288" s="3" t="s">
        <v>195</v>
      </c>
      <c r="E288" s="3"/>
      <c r="F288" s="3"/>
      <c r="G288" s="1" t="s">
        <v>77</v>
      </c>
      <c r="H288" s="25">
        <f>[8]Data2!W35+[8]Data18!W35+[8]Data21!W35</f>
        <v>9848</v>
      </c>
      <c r="I288" s="25">
        <f>[8]Data2!X35+[8]Data18!X35+[8]Data21!X35</f>
        <v>13087</v>
      </c>
      <c r="J288" s="25">
        <f>[8]Data2!Y35+[8]Data18!Y35+[8]Data21!Y35</f>
        <v>11838</v>
      </c>
      <c r="K288" s="25">
        <f>[8]Data2!Z35+[8]Data18!Z35+[8]Data21!Z35</f>
        <v>11952</v>
      </c>
      <c r="L288" s="25">
        <f>[8]Data2!AA35+[8]Data18!AA35+[8]Data21!AA35</f>
        <v>14727</v>
      </c>
      <c r="M288" s="25">
        <f>[8]Data2!AB35+[8]Data18!AB35+[8]Data21!AB35</f>
        <v>12630</v>
      </c>
      <c r="N288" s="25">
        <f>[8]Data2!AC35+[8]Data18!AC35+[8]Data21!AC35</f>
        <v>14666</v>
      </c>
      <c r="O288" s="25">
        <f>[8]Data2!AD35+[8]Data18!AD35+[8]Data21!AD35</f>
        <v>12006.364</v>
      </c>
      <c r="P288" s="25">
        <f>[8]Data2!AE35+[8]Data18!AE35+[8]Data21!AE35</f>
        <v>5532.6940000000004</v>
      </c>
    </row>
    <row r="289" spans="1:16" ht="15" x14ac:dyDescent="0.25">
      <c r="A289" s="3" t="s">
        <v>4</v>
      </c>
      <c r="B289" s="3" t="s">
        <v>31</v>
      </c>
      <c r="C289" s="3" t="s">
        <v>32</v>
      </c>
      <c r="D289" s="3" t="s">
        <v>195</v>
      </c>
      <c r="E289" s="3"/>
      <c r="F289" s="3"/>
      <c r="G289" s="1" t="s">
        <v>77</v>
      </c>
      <c r="H289" s="25">
        <f>[8]Data22!W35</f>
        <v>14916</v>
      </c>
      <c r="I289" s="25">
        <f>[8]Data22!X35</f>
        <v>10670</v>
      </c>
      <c r="J289" s="25">
        <f>[8]Data22!Y35</f>
        <v>7228</v>
      </c>
      <c r="K289" s="25">
        <f>[8]Data22!Z35</f>
        <v>6834</v>
      </c>
      <c r="L289" s="25">
        <f>[8]Data22!AA35</f>
        <v>10562</v>
      </c>
      <c r="M289" s="25">
        <f>[8]Data22!AB35</f>
        <v>12582</v>
      </c>
      <c r="N289" s="25">
        <f>[8]Data22!AC35</f>
        <v>18894.580999999998</v>
      </c>
      <c r="O289" s="25">
        <f>[8]Data22!AD35</f>
        <v>15611.618</v>
      </c>
      <c r="P289" s="25">
        <f>[8]Data22!AE35</f>
        <v>17263.453000000001</v>
      </c>
    </row>
    <row r="290" spans="1:16" ht="15" x14ac:dyDescent="0.25">
      <c r="A290" s="3" t="s">
        <v>4</v>
      </c>
      <c r="B290" s="3" t="s">
        <v>33</v>
      </c>
      <c r="C290" s="3" t="s">
        <v>34</v>
      </c>
      <c r="D290" s="3" t="s">
        <v>195</v>
      </c>
      <c r="E290" s="3"/>
      <c r="F290" s="3"/>
      <c r="G290" s="1" t="s">
        <v>77</v>
      </c>
      <c r="H290" s="25">
        <f>[8]Data68!W35</f>
        <v>0</v>
      </c>
      <c r="I290" s="25">
        <f>[8]Data68!X35</f>
        <v>0</v>
      </c>
      <c r="J290" s="25">
        <f>[8]Data68!Y35</f>
        <v>0</v>
      </c>
      <c r="K290" s="25">
        <f>[8]Data68!Z35</f>
        <v>0</v>
      </c>
      <c r="L290" s="25">
        <f>[8]Data68!AA35</f>
        <v>0</v>
      </c>
      <c r="M290" s="25">
        <f>[8]Data68!AB35</f>
        <v>0</v>
      </c>
      <c r="N290" s="25">
        <f>[8]Data68!AC35</f>
        <v>0</v>
      </c>
      <c r="O290" s="25">
        <f>[8]Data68!AD35</f>
        <v>0</v>
      </c>
      <c r="P290" s="25">
        <f>[8]Data68!AE35</f>
        <v>0</v>
      </c>
    </row>
    <row r="291" spans="1:16" ht="15" x14ac:dyDescent="0.25">
      <c r="A291" s="3" t="s">
        <v>4</v>
      </c>
      <c r="B291" s="3" t="s">
        <v>35</v>
      </c>
      <c r="C291" s="3" t="s">
        <v>36</v>
      </c>
      <c r="D291" s="3" t="s">
        <v>82</v>
      </c>
      <c r="E291" s="3"/>
      <c r="F291" s="3"/>
      <c r="G291" s="1" t="s">
        <v>77</v>
      </c>
      <c r="H291" s="25">
        <f>[9]Data!W37</f>
        <v>12114.213</v>
      </c>
      <c r="I291" s="25">
        <f>[9]Data!X37</f>
        <v>6660.7150000000001</v>
      </c>
      <c r="J291" s="25">
        <f>[9]Data!Y37</f>
        <v>14868.418</v>
      </c>
      <c r="K291" s="25">
        <f>[9]Data!Z37</f>
        <v>16411.913</v>
      </c>
      <c r="L291" s="25">
        <f>[9]Data!AA37</f>
        <v>9799.5059999999994</v>
      </c>
      <c r="M291" s="25">
        <f>[9]Data!AB37</f>
        <v>16909.323</v>
      </c>
      <c r="N291" s="25">
        <f>[9]Data!AC37</f>
        <v>7631.5240000000003</v>
      </c>
      <c r="O291" s="25">
        <f>[9]Data!AD37</f>
        <v>13628.259</v>
      </c>
      <c r="P291" s="25">
        <f>[9]Data!AE37</f>
        <v>10242.514999999999</v>
      </c>
    </row>
    <row r="292" spans="1:16" ht="15" x14ac:dyDescent="0.25">
      <c r="A292" s="3" t="s">
        <v>4</v>
      </c>
      <c r="B292" s="3" t="s">
        <v>79</v>
      </c>
      <c r="C292" s="3" t="s">
        <v>83</v>
      </c>
      <c r="D292" s="3" t="s">
        <v>82</v>
      </c>
      <c r="E292" s="3"/>
      <c r="F292" s="3"/>
      <c r="G292" s="1" t="s">
        <v>77</v>
      </c>
      <c r="H292" s="25">
        <f>[9]Data9!W37</f>
        <v>9161.5889999999999</v>
      </c>
      <c r="I292" s="25">
        <f>[9]Data9!X37</f>
        <v>10256.449000000001</v>
      </c>
      <c r="J292" s="25">
        <f>[9]Data9!Y37</f>
        <v>12010.089</v>
      </c>
      <c r="K292" s="25">
        <f>[9]Data9!Z37</f>
        <v>12107.786</v>
      </c>
      <c r="L292" s="25">
        <f>[9]Data9!AA37</f>
        <v>11603.232</v>
      </c>
      <c r="M292" s="25">
        <f>[9]Data9!AB37</f>
        <v>12474.096</v>
      </c>
      <c r="N292" s="25">
        <f>[9]Data9!AC37</f>
        <v>12247.852999999999</v>
      </c>
      <c r="O292" s="25">
        <f>[9]Data9!AD37</f>
        <v>12616.584000000001</v>
      </c>
      <c r="P292" s="25">
        <f>[9]Data9!AE37</f>
        <v>13666.949000000001</v>
      </c>
    </row>
    <row r="293" spans="1:16" s="7" customFormat="1" ht="15" x14ac:dyDescent="0.25">
      <c r="A293" s="3" t="s">
        <v>4</v>
      </c>
      <c r="B293" s="3" t="s">
        <v>78</v>
      </c>
      <c r="C293" s="3" t="s">
        <v>84</v>
      </c>
      <c r="D293" s="3" t="s">
        <v>82</v>
      </c>
      <c r="E293" s="3"/>
      <c r="F293" s="3"/>
      <c r="G293" s="1" t="s">
        <v>77</v>
      </c>
      <c r="H293" s="25">
        <f>[9]Data10!W37</f>
        <v>2.3E-2</v>
      </c>
      <c r="I293" s="25">
        <f>[9]Data10!X37</f>
        <v>3.3290000000000002</v>
      </c>
      <c r="J293" s="25">
        <f>[9]Data10!Y37</f>
        <v>4.5119999999999996</v>
      </c>
      <c r="K293" s="25">
        <f>[9]Data10!Z37</f>
        <v>3.609</v>
      </c>
      <c r="L293" s="25">
        <f>[9]Data10!AA37</f>
        <v>4.4059999999999997</v>
      </c>
      <c r="M293" s="25">
        <f>[9]Data10!AB37</f>
        <v>0</v>
      </c>
      <c r="N293" s="25">
        <f>[9]Data10!AC37</f>
        <v>0</v>
      </c>
      <c r="O293" s="25">
        <f>[9]Data10!AD37</f>
        <v>0</v>
      </c>
      <c r="P293" s="25">
        <f>[9]Data10!AE37</f>
        <v>0</v>
      </c>
    </row>
    <row r="294" spans="1:16" ht="15" x14ac:dyDescent="0.25">
      <c r="A294" s="3" t="s">
        <v>4</v>
      </c>
      <c r="B294" s="1" t="s">
        <v>37</v>
      </c>
      <c r="C294" s="1" t="s">
        <v>38</v>
      </c>
      <c r="D294" s="3" t="s">
        <v>195</v>
      </c>
      <c r="E294" s="3"/>
      <c r="F294" s="3"/>
      <c r="G294" s="1" t="s">
        <v>77</v>
      </c>
      <c r="H294" s="28">
        <f>[8]Data23!W35</f>
        <v>2684</v>
      </c>
      <c r="I294" s="28">
        <f>[8]Data23!X35</f>
        <v>2190</v>
      </c>
      <c r="J294" s="28">
        <f>[8]Data23!Y35</f>
        <v>1698</v>
      </c>
      <c r="K294" s="28">
        <f>[8]Data23!Z35</f>
        <v>1357</v>
      </c>
      <c r="L294" s="28">
        <f>[8]Data23!AA35</f>
        <v>1312</v>
      </c>
      <c r="M294" s="28">
        <f>[8]Data23!AB35</f>
        <v>1300</v>
      </c>
      <c r="N294" s="28">
        <f>[8]Data23!AC35</f>
        <v>1279.961</v>
      </c>
      <c r="O294" s="28">
        <f>[8]Data23!AD35</f>
        <v>1121.866</v>
      </c>
      <c r="P294" s="28">
        <f>[8]Data23!AE35</f>
        <v>1253.3499999999999</v>
      </c>
    </row>
    <row r="295" spans="1:16" ht="15" x14ac:dyDescent="0.25">
      <c r="A295" s="3" t="s">
        <v>4</v>
      </c>
      <c r="B295" s="3" t="s">
        <v>39</v>
      </c>
      <c r="C295" s="3" t="s">
        <v>40</v>
      </c>
      <c r="D295" s="3" t="s">
        <v>195</v>
      </c>
      <c r="E295" s="3"/>
      <c r="F295" s="3"/>
      <c r="G295" s="1" t="s">
        <v>77</v>
      </c>
      <c r="H295" s="25">
        <f>[8]Data54!W35+[8]Data55!W35+[8]Data56!W35+[8]Data57!W35+[8]Data58!W35+[8]Data59!W35+[8]Data60!W35+[8]Data61!W35+[8]Data62!W35+[8]Data63!W35+[8]Data65!W35+[8]Data67!W35</f>
        <v>3244.08</v>
      </c>
      <c r="I295" s="25">
        <f>[8]Data54!X35+[8]Data55!X35+[8]Data56!X35+[8]Data57!X35+[8]Data58!X35+[8]Data59!X35+[8]Data60!X35+[8]Data61!X35+[8]Data62!X35+[8]Data63!X35+[8]Data65!X35+[8]Data67!X35</f>
        <v>3204.93</v>
      </c>
      <c r="J295" s="25">
        <f>[8]Data54!Y35+[8]Data55!Y35+[8]Data56!Y35+[8]Data57!Y35+[8]Data58!Y35+[8]Data59!Y35+[8]Data60!Y35+[8]Data61!Y35+[8]Data62!Y35+[8]Data63!Y35+[8]Data65!Y35+[8]Data67!Y35</f>
        <v>3345.5029999999997</v>
      </c>
      <c r="K295" s="25">
        <f>[8]Data54!Z35+[8]Data55!Z35+[8]Data56!Z35+[8]Data57!Z35+[8]Data58!Z35+[8]Data59!Z35+[8]Data60!Z35+[8]Data61!Z35+[8]Data62!Z35+[8]Data63!Z35+[8]Data65!Z35+[8]Data67!Z35</f>
        <v>3297.4769999999999</v>
      </c>
      <c r="L295" s="25">
        <f>[8]Data54!AA35+[8]Data55!AA35+[8]Data56!AA35+[8]Data57!AA35+[8]Data58!AA35+[8]Data59!AA35+[8]Data60!AA35+[8]Data61!AA35+[8]Data62!AA35+[8]Data63!AA35+[8]Data65!AA35+[8]Data67!AA35</f>
        <v>3403.6289999999999</v>
      </c>
      <c r="M295" s="25">
        <f>[8]Data54!AB35+[8]Data55!AB35+[8]Data56!AB35+[8]Data57!AB35+[8]Data58!AB35+[8]Data59!AB35+[8]Data60!AB35+[8]Data61!AB35+[8]Data62!AB35+[8]Data63!AB35+[8]Data65!AB35+[8]Data67!AB35</f>
        <v>3390.5059999999999</v>
      </c>
      <c r="N295" s="25">
        <f>[8]Data54!AC35+[8]Data55!AC35+[8]Data56!AC35+[8]Data57!AC35+[8]Data58!AC35+[8]Data59!AC35+[8]Data60!AC35+[8]Data61!AC35+[8]Data62!AC35+[8]Data63!AC35+[8]Data65!AC35+[8]Data67!AC35</f>
        <v>3503.5920000000001</v>
      </c>
      <c r="O295" s="25">
        <f>[8]Data54!AD35+[8]Data55!AD35+[8]Data56!AD35+[8]Data57!AD35+[8]Data58!AD35+[8]Data59!AD35+[8]Data60!AD35+[8]Data61!AD35+[8]Data62!AD35+[8]Data63!AD35+[8]Data65!AD35+[8]Data67!AD35</f>
        <v>3415.107</v>
      </c>
      <c r="P295" s="25">
        <f>[8]Data54!AE35+[8]Data55!AE35+[8]Data56!AE35+[8]Data57!AE35+[8]Data58!AE35+[8]Data59!AE35+[8]Data60!AE35+[8]Data61!AE35+[8]Data62!AE35+[8]Data63!AE35+[8]Data65!AE35+[8]Data67!AE35</f>
        <v>3637.5969999999998</v>
      </c>
    </row>
    <row r="296" spans="1:16" ht="15" x14ac:dyDescent="0.25">
      <c r="A296" s="3" t="s">
        <v>4</v>
      </c>
      <c r="B296" s="3" t="s">
        <v>80</v>
      </c>
      <c r="C296" s="3" t="s">
        <v>85</v>
      </c>
      <c r="D296" s="3" t="s">
        <v>82</v>
      </c>
      <c r="E296" s="3"/>
      <c r="F296" s="3"/>
      <c r="G296" s="1" t="s">
        <v>77</v>
      </c>
      <c r="H296" s="25">
        <f>[9]Data15!W37</f>
        <v>198.29900000000001</v>
      </c>
      <c r="I296" s="25">
        <f>[9]Data15!X37</f>
        <v>243.126</v>
      </c>
      <c r="J296" s="25">
        <f>[9]Data15!Y37</f>
        <v>274.33999999999997</v>
      </c>
      <c r="K296" s="25">
        <f>[9]Data15!Z37</f>
        <v>378.08699999999999</v>
      </c>
      <c r="L296" s="25">
        <f>[9]Data15!AA37</f>
        <v>499.97699999999998</v>
      </c>
      <c r="M296" s="25">
        <f>[9]Data15!AB37</f>
        <v>526.17899999999997</v>
      </c>
      <c r="N296" s="25">
        <f>[9]Data15!AC37</f>
        <v>563.48599999999999</v>
      </c>
      <c r="O296" s="25">
        <f>[9]Data15!AD37</f>
        <v>564.32100000000003</v>
      </c>
      <c r="P296" s="25">
        <f>[9]Data15!AE37</f>
        <v>753.89099999999996</v>
      </c>
    </row>
    <row r="297" spans="1:16" s="7" customFormat="1" ht="15" x14ac:dyDescent="0.25">
      <c r="A297" s="3" t="s">
        <v>4</v>
      </c>
      <c r="B297" s="3" t="s">
        <v>81</v>
      </c>
      <c r="C297" s="3" t="s">
        <v>86</v>
      </c>
      <c r="D297" s="3" t="s">
        <v>82</v>
      </c>
      <c r="E297" s="3"/>
      <c r="F297" s="3"/>
      <c r="G297" s="1" t="s">
        <v>77</v>
      </c>
      <c r="H297" s="25">
        <f>[9]Data13!W37+[9]Data14!W37+[9]Data16!W37</f>
        <v>81.63000000000001</v>
      </c>
      <c r="I297" s="25">
        <f>[9]Data13!X37+[9]Data14!X37+[9]Data16!X37</f>
        <v>149.51900000000001</v>
      </c>
      <c r="J297" s="25">
        <f>[9]Data13!Y37+[9]Data14!Y37+[9]Data16!Y37</f>
        <v>204.8</v>
      </c>
      <c r="K297" s="25">
        <f>[9]Data13!Z37+[9]Data14!Z37+[9]Data16!Z37</f>
        <v>249.22899999999998</v>
      </c>
      <c r="L297" s="25">
        <f>[9]Data13!AA37+[9]Data14!AA37+[9]Data16!AA37</f>
        <v>296.178</v>
      </c>
      <c r="M297" s="25">
        <f>[9]Data13!AB37+[9]Data14!AB37+[9]Data16!AB37</f>
        <v>344.42399999999998</v>
      </c>
      <c r="N297" s="25">
        <f>[9]Data13!AC37+[9]Data14!AC37+[9]Data16!AC37</f>
        <v>428.05999999999995</v>
      </c>
      <c r="O297" s="25">
        <f>[9]Data13!AD37+[9]Data14!AD37+[9]Data16!AD37</f>
        <v>441.57600000000002</v>
      </c>
      <c r="P297" s="25">
        <f>[9]Data13!AE37+[9]Data14!AE37+[9]Data16!AE37</f>
        <v>588.36099999999999</v>
      </c>
    </row>
    <row r="298" spans="1:16" ht="15" x14ac:dyDescent="0.25">
      <c r="A298" s="3" t="s">
        <v>4</v>
      </c>
      <c r="B298" s="3" t="s">
        <v>41</v>
      </c>
      <c r="C298" s="3" t="s">
        <v>42</v>
      </c>
      <c r="D298" s="3" t="s">
        <v>82</v>
      </c>
      <c r="E298" s="3"/>
      <c r="F298" s="3"/>
      <c r="G298" s="1" t="s">
        <v>77</v>
      </c>
      <c r="H298" s="25">
        <f>[9]Data11!W37</f>
        <v>0</v>
      </c>
      <c r="I298" s="25">
        <f>[9]Data11!X37</f>
        <v>0</v>
      </c>
      <c r="J298" s="25">
        <f>[9]Data11!Y37</f>
        <v>0</v>
      </c>
      <c r="K298" s="25">
        <f>[9]Data11!Z37</f>
        <v>0</v>
      </c>
      <c r="L298" s="25">
        <f>[9]Data11!AA37</f>
        <v>0</v>
      </c>
      <c r="M298" s="25">
        <f>[9]Data11!AB37</f>
        <v>0</v>
      </c>
      <c r="N298" s="25">
        <f>[9]Data11!AC37</f>
        <v>0</v>
      </c>
      <c r="O298" s="25">
        <f>[9]Data11!AD37</f>
        <v>0</v>
      </c>
      <c r="P298" s="25">
        <f>[9]Data11!AE37</f>
        <v>0</v>
      </c>
    </row>
    <row r="299" spans="1:16" ht="15" x14ac:dyDescent="0.25">
      <c r="A299" s="3" t="s">
        <v>4</v>
      </c>
      <c r="B299" s="3" t="s">
        <v>43</v>
      </c>
      <c r="C299" s="3" t="s">
        <v>44</v>
      </c>
      <c r="D299" s="3" t="s">
        <v>82</v>
      </c>
      <c r="E299" s="3"/>
      <c r="F299" s="3"/>
      <c r="G299" s="1" t="s">
        <v>77</v>
      </c>
      <c r="H299" s="25">
        <f>[9]Data17!W37</f>
        <v>0</v>
      </c>
      <c r="I299" s="25">
        <f>[9]Data17!X37</f>
        <v>3.0000000000000001E-3</v>
      </c>
      <c r="J299" s="25">
        <f>[9]Data17!Y37</f>
        <v>2E-3</v>
      </c>
      <c r="K299" s="25">
        <f>[9]Data17!Z37</f>
        <v>2.5999999999999999E-2</v>
      </c>
      <c r="L299" s="25">
        <f>[9]Data17!AA37</f>
        <v>2.7E-2</v>
      </c>
      <c r="M299" s="25">
        <f>[9]Data17!AB37</f>
        <v>4.4999999999999998E-2</v>
      </c>
      <c r="N299" s="25">
        <f>[9]Data17!AC37</f>
        <v>6.0000000000000001E-3</v>
      </c>
      <c r="O299" s="25">
        <f>[9]Data17!AD37</f>
        <v>0</v>
      </c>
      <c r="P299" s="25">
        <f>[9]Data17!AE37</f>
        <v>0</v>
      </c>
    </row>
    <row r="300" spans="1:16" ht="15" x14ac:dyDescent="0.25">
      <c r="A300" s="3" t="s">
        <v>4</v>
      </c>
      <c r="B300" s="3" t="s">
        <v>45</v>
      </c>
      <c r="C300" s="3" t="s">
        <v>46</v>
      </c>
      <c r="D300" s="3" t="s">
        <v>82</v>
      </c>
      <c r="E300" s="3"/>
      <c r="F300" s="3"/>
      <c r="G300" s="1" t="s">
        <v>77</v>
      </c>
      <c r="H300" s="25">
        <f>[9]Data7!W37</f>
        <v>210.41800000000001</v>
      </c>
      <c r="I300" s="25">
        <f>[9]Data7!X37</f>
        <v>146.464</v>
      </c>
      <c r="J300" s="25">
        <f>[9]Data7!Y37</f>
        <v>196.583</v>
      </c>
      <c r="K300" s="25">
        <f>[9]Data7!Z37</f>
        <v>205.38</v>
      </c>
      <c r="L300" s="25">
        <f>[9]Data7!AA37</f>
        <v>203.56700000000001</v>
      </c>
      <c r="M300" s="25">
        <f>[9]Data7!AB37</f>
        <v>171.577</v>
      </c>
      <c r="N300" s="25">
        <f>[9]Data7!AC37</f>
        <v>216.65899999999999</v>
      </c>
      <c r="O300" s="25">
        <f>[9]Data7!AD37</f>
        <v>230.387</v>
      </c>
      <c r="P300" s="25">
        <f>[9]Data7!AE37</f>
        <v>215.36</v>
      </c>
    </row>
    <row r="301" spans="1:16" ht="15" x14ac:dyDescent="0.25">
      <c r="A301" s="3" t="s">
        <v>3</v>
      </c>
      <c r="B301" s="3" t="s">
        <v>29</v>
      </c>
      <c r="C301" s="3" t="s">
        <v>30</v>
      </c>
      <c r="D301" s="3" t="s">
        <v>195</v>
      </c>
      <c r="E301" s="3"/>
      <c r="F301" s="3"/>
      <c r="G301" s="1" t="s">
        <v>77</v>
      </c>
      <c r="H301" s="25">
        <f>[8]Data2!W36+[8]Data18!W36+[8]Data21!W36</f>
        <v>24782</v>
      </c>
      <c r="I301" s="25">
        <f>[8]Data2!X36+[8]Data18!X36+[8]Data21!X36</f>
        <v>22901</v>
      </c>
      <c r="J301" s="25">
        <f>[8]Data2!Y36+[8]Data18!Y36+[8]Data21!Y36</f>
        <v>16936</v>
      </c>
      <c r="K301" s="25">
        <f>[8]Data2!Z36+[8]Data18!Z36+[8]Data21!Z36</f>
        <v>17763</v>
      </c>
      <c r="L301" s="25">
        <f>[8]Data2!AA36+[8]Data18!AA36+[8]Data21!AA36</f>
        <v>18125</v>
      </c>
      <c r="M301" s="25">
        <f>[8]Data2!AB36+[8]Data18!AB36+[8]Data21!AB36</f>
        <v>15881</v>
      </c>
      <c r="N301" s="25">
        <f>[8]Data2!AC36+[8]Data18!AC36+[8]Data21!AC36</f>
        <v>16780.174999999999</v>
      </c>
      <c r="O301" s="25">
        <f>[8]Data2!AD36+[8]Data18!AD36+[8]Data21!AD36</f>
        <v>15645.5</v>
      </c>
      <c r="P301" s="25">
        <f>[8]Data2!AE36+[8]Data18!AE36+[8]Data21!AE36</f>
        <v>13618.473</v>
      </c>
    </row>
    <row r="302" spans="1:16" ht="15" x14ac:dyDescent="0.25">
      <c r="A302" s="3" t="s">
        <v>3</v>
      </c>
      <c r="B302" s="3" t="s">
        <v>31</v>
      </c>
      <c r="C302" s="3" t="s">
        <v>32</v>
      </c>
      <c r="D302" s="3" t="s">
        <v>195</v>
      </c>
      <c r="E302" s="3"/>
      <c r="F302" s="3"/>
      <c r="G302" s="1" t="s">
        <v>77</v>
      </c>
      <c r="H302" s="25">
        <f>[8]Data22!W36</f>
        <v>8365</v>
      </c>
      <c r="I302" s="25">
        <f>[8]Data22!X36</f>
        <v>8719</v>
      </c>
      <c r="J302" s="25">
        <f>[8]Data22!Y36</f>
        <v>9255</v>
      </c>
      <c r="K302" s="25">
        <f>[8]Data22!Z36</f>
        <v>8104</v>
      </c>
      <c r="L302" s="25">
        <f>[8]Data22!AA36</f>
        <v>9386</v>
      </c>
      <c r="M302" s="25">
        <f>[8]Data22!AB36</f>
        <v>9655</v>
      </c>
      <c r="N302" s="25">
        <f>[8]Data22!AC36</f>
        <v>10656.138999999999</v>
      </c>
      <c r="O302" s="25">
        <f>[8]Data22!AD36</f>
        <v>10520.965</v>
      </c>
      <c r="P302" s="25">
        <f>[8]Data22!AE36</f>
        <v>8954.1010000000006</v>
      </c>
    </row>
    <row r="303" spans="1:16" ht="15" x14ac:dyDescent="0.25">
      <c r="A303" s="3" t="s">
        <v>3</v>
      </c>
      <c r="B303" s="3" t="s">
        <v>33</v>
      </c>
      <c r="C303" s="3" t="s">
        <v>34</v>
      </c>
      <c r="D303" s="3" t="s">
        <v>195</v>
      </c>
      <c r="E303" s="3"/>
      <c r="F303" s="3"/>
      <c r="G303" s="1" t="s">
        <v>77</v>
      </c>
      <c r="H303" s="25">
        <f>[8]Data68!W36</f>
        <v>11747</v>
      </c>
      <c r="I303" s="25">
        <f>[8]Data68!X36</f>
        <v>11466</v>
      </c>
      <c r="J303" s="25">
        <f>[8]Data68!Y36</f>
        <v>11618</v>
      </c>
      <c r="K303" s="25">
        <f>[8]Data68!Z36</f>
        <v>11676</v>
      </c>
      <c r="L303" s="25">
        <f>[8]Data68!AA36</f>
        <v>11640</v>
      </c>
      <c r="M303" s="25">
        <f>[8]Data68!AB36</f>
        <v>11286</v>
      </c>
      <c r="N303" s="25">
        <f>[8]Data68!AC36</f>
        <v>11508.865</v>
      </c>
      <c r="O303" s="25">
        <f>[8]Data68!AD36</f>
        <v>11377.434999999999</v>
      </c>
      <c r="P303" s="25">
        <f>[8]Data68!AE36</f>
        <v>11280.166999999999</v>
      </c>
    </row>
    <row r="304" spans="1:16" ht="15" x14ac:dyDescent="0.25">
      <c r="A304" s="3" t="s">
        <v>3</v>
      </c>
      <c r="B304" s="3" t="s">
        <v>35</v>
      </c>
      <c r="C304" s="3" t="s">
        <v>36</v>
      </c>
      <c r="D304" s="3" t="s">
        <v>82</v>
      </c>
      <c r="E304" s="3"/>
      <c r="F304" s="3"/>
      <c r="G304" s="1" t="s">
        <v>77</v>
      </c>
      <c r="H304" s="25">
        <f>[9]Data!W38</f>
        <v>14945.657999999999</v>
      </c>
      <c r="I304" s="25">
        <f>[9]Data!X38</f>
        <v>12337.294</v>
      </c>
      <c r="J304" s="25">
        <f>[9]Data!Y38</f>
        <v>15307.214</v>
      </c>
      <c r="K304" s="25">
        <f>[9]Data!Z38</f>
        <v>19279.058000000001</v>
      </c>
      <c r="L304" s="25">
        <f>[9]Data!AA38</f>
        <v>17006.553</v>
      </c>
      <c r="M304" s="25">
        <f>[9]Data!AB38</f>
        <v>18536.206999999999</v>
      </c>
      <c r="N304" s="25">
        <f>[9]Data!AC38</f>
        <v>14853.245000000001</v>
      </c>
      <c r="O304" s="25">
        <f>[9]Data!AD38</f>
        <v>18097.306</v>
      </c>
      <c r="P304" s="25">
        <f>[9]Data!AE38</f>
        <v>16005.700999999999</v>
      </c>
    </row>
    <row r="305" spans="1:16" ht="15" x14ac:dyDescent="0.25">
      <c r="A305" s="3" t="s">
        <v>3</v>
      </c>
      <c r="B305" s="3" t="s">
        <v>79</v>
      </c>
      <c r="C305" s="3" t="s">
        <v>83</v>
      </c>
      <c r="D305" s="3" t="s">
        <v>82</v>
      </c>
      <c r="E305" s="3"/>
      <c r="F305" s="3"/>
      <c r="G305" s="1" t="s">
        <v>77</v>
      </c>
      <c r="H305" s="29">
        <f>[9]Data8!W38</f>
        <v>1387.2</v>
      </c>
      <c r="I305" s="29">
        <f>[9]Data8!X38</f>
        <v>2639.875</v>
      </c>
      <c r="J305" s="29">
        <f>[9]Data8!Y38</f>
        <v>4520.21</v>
      </c>
      <c r="K305" s="29">
        <f>[9]Data8!Z38</f>
        <v>6200.91</v>
      </c>
      <c r="L305" s="29">
        <f>[9]Data8!AA38</f>
        <v>7062.93</v>
      </c>
      <c r="M305" s="29">
        <f>[9]Data8!AB38</f>
        <v>6590</v>
      </c>
      <c r="N305" s="25">
        <f>[9]Data9!AC38</f>
        <v>7406.7020000000002</v>
      </c>
      <c r="O305" s="25">
        <f>[9]Data9!AD38</f>
        <v>6322.2190000000001</v>
      </c>
      <c r="P305" s="25">
        <f>[9]Data9!AE38</f>
        <v>6772.8090000000002</v>
      </c>
    </row>
    <row r="306" spans="1:16" s="7" customFormat="1" ht="15" x14ac:dyDescent="0.25">
      <c r="A306" s="3" t="s">
        <v>3</v>
      </c>
      <c r="B306" s="3" t="s">
        <v>78</v>
      </c>
      <c r="C306" s="3" t="s">
        <v>84</v>
      </c>
      <c r="D306" s="3" t="s">
        <v>82</v>
      </c>
      <c r="E306" s="3"/>
      <c r="F306" s="3"/>
      <c r="G306" s="1" t="s">
        <v>77</v>
      </c>
      <c r="H306" s="25">
        <f>[9]Data10!W38</f>
        <v>0</v>
      </c>
      <c r="I306" s="25">
        <f>[9]Data10!X38</f>
        <v>0</v>
      </c>
      <c r="J306" s="25">
        <f>[9]Data10!Y38</f>
        <v>0</v>
      </c>
      <c r="K306" s="25">
        <f>[9]Data10!Z38</f>
        <v>0</v>
      </c>
      <c r="L306" s="25">
        <f>[9]Data10!AA38</f>
        <v>0</v>
      </c>
      <c r="M306" s="25">
        <f>[9]Data10!AB38</f>
        <v>0</v>
      </c>
      <c r="N306" s="25">
        <f>[9]Data10!AC38</f>
        <v>0</v>
      </c>
      <c r="O306" s="25">
        <f>[9]Data10!AD38</f>
        <v>0</v>
      </c>
      <c r="P306" s="25">
        <f>[9]Data10!AE38</f>
        <v>0</v>
      </c>
    </row>
    <row r="307" spans="1:16" ht="15" x14ac:dyDescent="0.25">
      <c r="A307" s="3" t="s">
        <v>3</v>
      </c>
      <c r="B307" s="1" t="s">
        <v>37</v>
      </c>
      <c r="C307" s="1" t="s">
        <v>38</v>
      </c>
      <c r="D307" s="3" t="s">
        <v>195</v>
      </c>
      <c r="E307" s="3"/>
      <c r="F307" s="3"/>
      <c r="G307" s="1" t="s">
        <v>77</v>
      </c>
      <c r="H307" s="28">
        <f>[8]Data23!W36</f>
        <v>769</v>
      </c>
      <c r="I307" s="28">
        <f>[8]Data23!X36</f>
        <v>751</v>
      </c>
      <c r="J307" s="28">
        <f>[8]Data23!Y36</f>
        <v>560</v>
      </c>
      <c r="K307" s="28">
        <f>[8]Data23!Z36</f>
        <v>486</v>
      </c>
      <c r="L307" s="28">
        <f>[8]Data23!AA36</f>
        <v>474</v>
      </c>
      <c r="M307" s="28">
        <f>[8]Data23!AB36</f>
        <v>704</v>
      </c>
      <c r="N307" s="28">
        <f>[8]Data23!AC36</f>
        <v>632.81799999999998</v>
      </c>
      <c r="O307" s="28">
        <f>[8]Data23!AD36</f>
        <v>598.78099999999995</v>
      </c>
      <c r="P307" s="28">
        <f>[8]Data23!AE36</f>
        <v>598.36</v>
      </c>
    </row>
    <row r="308" spans="1:16" ht="15" x14ac:dyDescent="0.25">
      <c r="A308" s="3" t="s">
        <v>3</v>
      </c>
      <c r="B308" s="3" t="s">
        <v>39</v>
      </c>
      <c r="C308" s="3" t="s">
        <v>40</v>
      </c>
      <c r="D308" s="3" t="s">
        <v>195</v>
      </c>
      <c r="E308" s="3"/>
      <c r="F308" s="3"/>
      <c r="G308" s="1" t="s">
        <v>77</v>
      </c>
      <c r="H308" s="25">
        <f>[8]Data54!W36+[8]Data55!W36+[8]Data56!W36+[8]Data57!W36+[8]Data58!W36+[8]Data59!W36+[8]Data60!W36+[8]Data61!W36+[8]Data62!W36+[8]Data63!W36+[8]Data65!W36+[8]Data67!W36</f>
        <v>196.69</v>
      </c>
      <c r="I308" s="25">
        <f>[8]Data54!X36+[8]Data55!X36+[8]Data56!X36+[8]Data57!X36+[8]Data58!X36+[8]Data59!X36+[8]Data60!X36+[8]Data61!X36+[8]Data62!X36+[8]Data63!X36+[8]Data65!X36+[8]Data67!X36</f>
        <v>211.68899999999999</v>
      </c>
      <c r="J308" s="25">
        <f>[8]Data54!Y36+[8]Data55!Y36+[8]Data56!Y36+[8]Data57!Y36+[8]Data58!Y36+[8]Data59!Y36+[8]Data60!Y36+[8]Data61!Y36+[8]Data62!Y36+[8]Data63!Y36+[8]Data65!Y36+[8]Data67!Y36</f>
        <v>251.66299999999998</v>
      </c>
      <c r="K308" s="25">
        <f>[8]Data54!Z36+[8]Data55!Z36+[8]Data56!Z36+[8]Data57!Z36+[8]Data58!Z36+[8]Data59!Z36+[8]Data60!Z36+[8]Data61!Z36+[8]Data62!Z36+[8]Data63!Z36+[8]Data65!Z36+[8]Data67!Z36</f>
        <v>504.52100000000007</v>
      </c>
      <c r="L308" s="25">
        <f>[8]Data54!AA36+[8]Data55!AA36+[8]Data56!AA36+[8]Data57!AA36+[8]Data58!AA36+[8]Data59!AA36+[8]Data60!AA36+[8]Data61!AA36+[8]Data62!AA36+[8]Data63!AA36+[8]Data65!AA36+[8]Data67!AA36</f>
        <v>523.34500000000003</v>
      </c>
      <c r="M308" s="25">
        <f>[8]Data54!AB36+[8]Data55!AB36+[8]Data56!AB36+[8]Data57!AB36+[8]Data58!AB36+[8]Data59!AB36+[8]Data60!AB36+[8]Data61!AB36+[8]Data62!AB36+[8]Data63!AB36+[8]Data65!AB36+[8]Data67!AB36</f>
        <v>530.99</v>
      </c>
      <c r="N308" s="25">
        <f>[8]Data54!AC36+[8]Data55!AC36+[8]Data56!AC36+[8]Data57!AC36+[8]Data58!AC36+[8]Data59!AC36+[8]Data60!AC36+[8]Data61!AC36+[8]Data62!AC36+[8]Data63!AC36+[8]Data65!AC36+[8]Data67!AC36</f>
        <v>525.17200000000003</v>
      </c>
      <c r="O308" s="25">
        <f>[8]Data54!AD36+[8]Data55!AD36+[8]Data56!AD36+[8]Data57!AD36+[8]Data58!AD36+[8]Data59!AD36+[8]Data60!AD36+[8]Data61!AD36+[8]Data62!AD36+[8]Data63!AD36+[8]Data65!AD36+[8]Data67!AD36</f>
        <v>437.13400000000001</v>
      </c>
      <c r="P308" s="25">
        <f>[8]Data54!AE36+[8]Data55!AE36+[8]Data56!AE36+[8]Data57!AE36+[8]Data58!AE36+[8]Data59!AE36+[8]Data60!AE36+[8]Data61!AE36+[8]Data62!AE36+[8]Data63!AE36+[8]Data65!AE36+[8]Data67!AE36</f>
        <v>504.14800000000002</v>
      </c>
    </row>
    <row r="309" spans="1:16" ht="15" x14ac:dyDescent="0.25">
      <c r="A309" s="3" t="s">
        <v>3</v>
      </c>
      <c r="B309" s="3" t="s">
        <v>80</v>
      </c>
      <c r="C309" s="3" t="s">
        <v>85</v>
      </c>
      <c r="D309" s="3" t="s">
        <v>82</v>
      </c>
      <c r="E309" s="3"/>
      <c r="F309" s="3"/>
      <c r="G309" s="1" t="s">
        <v>77</v>
      </c>
      <c r="H309" s="29">
        <f>[9]Data12!W38</f>
        <v>1.427</v>
      </c>
      <c r="I309" s="29">
        <f>[9]Data12!X38</f>
        <v>7.9980000000000002</v>
      </c>
      <c r="J309" s="29">
        <f>[9]Data12!Y38</f>
        <v>420.16199999999998</v>
      </c>
      <c r="K309" s="29">
        <f>[9]Data12!Z38</f>
        <v>1615.991</v>
      </c>
      <c r="L309" s="29">
        <f>[9]Data12!AA38</f>
        <v>1982</v>
      </c>
      <c r="M309" s="29">
        <f>[9]Data12!AB38</f>
        <v>1819.742</v>
      </c>
      <c r="N309" s="29">
        <f>[9]Data12!AC38</f>
        <v>1855.674</v>
      </c>
      <c r="O309" s="25">
        <f>[9]Data15!AD38</f>
        <v>1771.027</v>
      </c>
      <c r="P309" s="25">
        <f>[9]Data15!AE38</f>
        <v>1777.615</v>
      </c>
    </row>
    <row r="310" spans="1:16" s="7" customFormat="1" ht="15" x14ac:dyDescent="0.25">
      <c r="A310" s="3" t="s">
        <v>3</v>
      </c>
      <c r="B310" s="3" t="s">
        <v>81</v>
      </c>
      <c r="C310" s="3" t="s">
        <v>86</v>
      </c>
      <c r="D310" s="3" t="s">
        <v>82</v>
      </c>
      <c r="E310" s="3"/>
      <c r="F310" s="3"/>
      <c r="G310" s="1" t="s">
        <v>77</v>
      </c>
      <c r="H310" s="25">
        <f>[9]Data13!W38+[9]Data14!W38+[9]Data16!W38</f>
        <v>0</v>
      </c>
      <c r="I310" s="25">
        <f>[9]Data13!X38+[9]Data14!X38+[9]Data16!X38</f>
        <v>0</v>
      </c>
      <c r="J310" s="25">
        <f>[9]Data13!Y38+[9]Data14!Y38+[9]Data16!Y38</f>
        <v>0</v>
      </c>
      <c r="K310" s="25">
        <f>[9]Data13!Z38+[9]Data14!Z38+[9]Data16!Z38</f>
        <v>0</v>
      </c>
      <c r="L310" s="25">
        <f>[9]Data13!AA38+[9]Data14!AA38+[9]Data16!AA38</f>
        <v>0</v>
      </c>
      <c r="M310" s="25">
        <f>[9]Data13!AB38+[9]Data14!AB38+[9]Data16!AB38</f>
        <v>0</v>
      </c>
      <c r="N310" s="25">
        <f>[9]Data13!AC38+[9]Data14!AC38+[9]Data16!AC38</f>
        <v>0</v>
      </c>
      <c r="O310" s="25">
        <f>[9]Data13!AD38+[9]Data14!AD38+[9]Data16!AD38</f>
        <v>0</v>
      </c>
      <c r="P310" s="25">
        <f>[9]Data13!AE38+[9]Data14!AE38+[9]Data16!AE38</f>
        <v>0</v>
      </c>
    </row>
    <row r="311" spans="1:16" ht="15" x14ac:dyDescent="0.25">
      <c r="A311" s="3" t="s">
        <v>3</v>
      </c>
      <c r="B311" s="3" t="s">
        <v>41</v>
      </c>
      <c r="C311" s="3" t="s">
        <v>42</v>
      </c>
      <c r="D311" s="3" t="s">
        <v>82</v>
      </c>
      <c r="E311" s="3"/>
      <c r="F311" s="3"/>
      <c r="G311" s="1" t="s">
        <v>77</v>
      </c>
      <c r="H311" s="25">
        <f>[9]Data11!W38</f>
        <v>0</v>
      </c>
      <c r="I311" s="25">
        <f>[9]Data11!X38</f>
        <v>0</v>
      </c>
      <c r="J311" s="25">
        <f>[9]Data11!Y38</f>
        <v>0</v>
      </c>
      <c r="K311" s="25">
        <f>[9]Data11!Z38</f>
        <v>0</v>
      </c>
      <c r="L311" s="25">
        <f>[9]Data11!AA38</f>
        <v>0</v>
      </c>
      <c r="M311" s="25">
        <f>[9]Data11!AB38</f>
        <v>0</v>
      </c>
      <c r="N311" s="25">
        <f>[9]Data11!AC38</f>
        <v>0</v>
      </c>
      <c r="O311" s="25">
        <f>[9]Data11!AD38</f>
        <v>0</v>
      </c>
      <c r="P311" s="25">
        <f>[9]Data11!AE38</f>
        <v>0</v>
      </c>
    </row>
    <row r="312" spans="1:16" ht="15" x14ac:dyDescent="0.25">
      <c r="A312" s="3" t="s">
        <v>3</v>
      </c>
      <c r="B312" s="3" t="s">
        <v>43</v>
      </c>
      <c r="C312" s="3" t="s">
        <v>44</v>
      </c>
      <c r="D312" s="3" t="s">
        <v>82</v>
      </c>
      <c r="E312" s="3"/>
      <c r="F312" s="3"/>
      <c r="G312" s="1" t="s">
        <v>77</v>
      </c>
      <c r="H312" s="25">
        <f>[9]Data17!W38</f>
        <v>0</v>
      </c>
      <c r="I312" s="25">
        <f>[9]Data17!X38</f>
        <v>0</v>
      </c>
      <c r="J312" s="25">
        <f>[9]Data17!Y38</f>
        <v>0</v>
      </c>
      <c r="K312" s="25">
        <f>[9]Data17!Z38</f>
        <v>0</v>
      </c>
      <c r="L312" s="25">
        <f>[9]Data17!AA38</f>
        <v>0</v>
      </c>
      <c r="M312" s="25">
        <f>[9]Data17!AB38</f>
        <v>0</v>
      </c>
      <c r="N312" s="25">
        <f>[9]Data17!AC38</f>
        <v>0</v>
      </c>
      <c r="O312" s="25">
        <f>[9]Data17!AD38</f>
        <v>0</v>
      </c>
      <c r="P312" s="25">
        <f>[9]Data17!AE38</f>
        <v>0</v>
      </c>
    </row>
    <row r="313" spans="1:16" ht="15" x14ac:dyDescent="0.25">
      <c r="A313" s="3" t="s">
        <v>3</v>
      </c>
      <c r="B313" s="3" t="s">
        <v>45</v>
      </c>
      <c r="C313" s="3" t="s">
        <v>46</v>
      </c>
      <c r="D313" s="3" t="s">
        <v>82</v>
      </c>
      <c r="E313" s="3"/>
      <c r="F313" s="3"/>
      <c r="G313" s="1" t="s">
        <v>77</v>
      </c>
      <c r="H313" s="25">
        <f>[9]Data7!W38</f>
        <v>0</v>
      </c>
      <c r="I313" s="25">
        <f>[9]Data7!X38</f>
        <v>0</v>
      </c>
      <c r="J313" s="25">
        <f>[9]Data7!Y38</f>
        <v>0</v>
      </c>
      <c r="K313" s="25">
        <f>[9]Data7!Z38</f>
        <v>0.14199999999999999</v>
      </c>
      <c r="L313" s="25">
        <f>[9]Data7!AA38</f>
        <v>0.104</v>
      </c>
      <c r="M313" s="25">
        <f>[9]Data7!AB38</f>
        <v>0.104</v>
      </c>
      <c r="N313" s="25">
        <f>[9]Data7!AC38</f>
        <v>0</v>
      </c>
      <c r="O313" s="25">
        <f>[9]Data7!AD38</f>
        <v>0</v>
      </c>
      <c r="P313" s="25">
        <f>[9]Data7!AE38</f>
        <v>0</v>
      </c>
    </row>
    <row r="314" spans="1:16" ht="15" x14ac:dyDescent="0.25">
      <c r="A314" s="3" t="s">
        <v>2</v>
      </c>
      <c r="B314" s="3" t="s">
        <v>29</v>
      </c>
      <c r="C314" s="3" t="s">
        <v>30</v>
      </c>
      <c r="D314" s="3" t="s">
        <v>195</v>
      </c>
      <c r="E314" s="3"/>
      <c r="F314" s="3"/>
      <c r="G314" s="1" t="s">
        <v>77</v>
      </c>
      <c r="H314" s="25">
        <f>[8]Data2!W37+[8]Data18!W37+[8]Data21!W37</f>
        <v>1255</v>
      </c>
      <c r="I314" s="25">
        <f>[8]Data2!X37+[8]Data18!X37+[8]Data21!X37</f>
        <v>876</v>
      </c>
      <c r="J314" s="25">
        <f>[8]Data2!Y37+[8]Data18!Y37+[8]Data21!Y37</f>
        <v>982</v>
      </c>
      <c r="K314" s="25">
        <f>[8]Data2!Z37+[8]Data18!Z37+[8]Data21!Z37</f>
        <v>586</v>
      </c>
      <c r="L314" s="25">
        <f>[8]Data2!AA37+[8]Data18!AA37+[8]Data21!AA37</f>
        <v>568</v>
      </c>
      <c r="M314" s="25">
        <f>[8]Data2!AB37+[8]Data18!AB37+[8]Data21!AB37</f>
        <v>475</v>
      </c>
      <c r="N314" s="25">
        <f>[8]Data2!AC37+[8]Data18!AC37+[8]Data21!AC37</f>
        <v>521</v>
      </c>
      <c r="O314" s="25">
        <f>[8]Data2!AD37+[8]Data18!AD37+[8]Data21!AD37</f>
        <v>638</v>
      </c>
      <c r="P314" s="25">
        <f>[8]Data2!AE37+[8]Data18!AE37+[8]Data21!AE37</f>
        <v>417</v>
      </c>
    </row>
    <row r="315" spans="1:16" ht="15" x14ac:dyDescent="0.25">
      <c r="A315" s="3" t="s">
        <v>2</v>
      </c>
      <c r="B315" s="3" t="s">
        <v>31</v>
      </c>
      <c r="C315" s="3" t="s">
        <v>32</v>
      </c>
      <c r="D315" s="3" t="s">
        <v>195</v>
      </c>
      <c r="E315" s="3"/>
      <c r="F315" s="3"/>
      <c r="G315" s="1" t="s">
        <v>77</v>
      </c>
      <c r="H315" s="25">
        <f>[8]Data22!W37</f>
        <v>1549</v>
      </c>
      <c r="I315" s="25">
        <f>[8]Data22!X37</f>
        <v>892</v>
      </c>
      <c r="J315" s="25">
        <f>[8]Data22!Y37</f>
        <v>837</v>
      </c>
      <c r="K315" s="25">
        <f>[8]Data22!Z37</f>
        <v>413</v>
      </c>
      <c r="L315" s="25">
        <f>[8]Data22!AA37</f>
        <v>425</v>
      </c>
      <c r="M315" s="25">
        <f>[8]Data22!AB37</f>
        <v>623</v>
      </c>
      <c r="N315" s="25">
        <f>[8]Data22!AC37</f>
        <v>271</v>
      </c>
      <c r="O315" s="25">
        <f>[8]Data22!AD37</f>
        <v>376</v>
      </c>
      <c r="P315" s="25">
        <f>[8]Data22!AE37</f>
        <v>284</v>
      </c>
    </row>
    <row r="316" spans="1:16" ht="15" x14ac:dyDescent="0.25">
      <c r="A316" s="3" t="s">
        <v>2</v>
      </c>
      <c r="B316" s="3" t="s">
        <v>33</v>
      </c>
      <c r="C316" s="3" t="s">
        <v>34</v>
      </c>
      <c r="D316" s="3" t="s">
        <v>195</v>
      </c>
      <c r="E316" s="3"/>
      <c r="F316" s="3"/>
      <c r="G316" s="1" t="s">
        <v>77</v>
      </c>
      <c r="H316" s="25">
        <f>[8]Data68!W37</f>
        <v>60475</v>
      </c>
      <c r="I316" s="25">
        <f>[8]Data68!X37</f>
        <v>64037</v>
      </c>
      <c r="J316" s="25">
        <f>[8]Data68!Y37</f>
        <v>66457</v>
      </c>
      <c r="K316" s="25">
        <f>[8]Data68!Z37</f>
        <v>64877</v>
      </c>
      <c r="L316" s="25">
        <f>[8]Data68!AA37</f>
        <v>56348</v>
      </c>
      <c r="M316" s="25">
        <f>[8]Data68!AB37</f>
        <v>63101</v>
      </c>
      <c r="N316" s="25">
        <f>[8]Data68!AC37</f>
        <v>65696</v>
      </c>
      <c r="O316" s="25">
        <f>[8]Data68!AD37</f>
        <v>68549</v>
      </c>
      <c r="P316" s="25">
        <f>[8]Data68!AE37</f>
        <v>66130</v>
      </c>
    </row>
    <row r="317" spans="1:16" ht="15" x14ac:dyDescent="0.25">
      <c r="A317" s="3" t="s">
        <v>2</v>
      </c>
      <c r="B317" s="3" t="s">
        <v>35</v>
      </c>
      <c r="C317" s="3" t="s">
        <v>36</v>
      </c>
      <c r="D317" s="3" t="s">
        <v>82</v>
      </c>
      <c r="E317" s="3"/>
      <c r="F317" s="3"/>
      <c r="G317" s="1" t="s">
        <v>77</v>
      </c>
      <c r="H317" s="25">
        <f>[9]Data!W39</f>
        <v>66556</v>
      </c>
      <c r="I317" s="25">
        <f>[9]Data!X39</f>
        <v>79058</v>
      </c>
      <c r="J317" s="25">
        <f>[9]Data!Y39</f>
        <v>61495.862999999998</v>
      </c>
      <c r="K317" s="25">
        <f>[9]Data!Z39</f>
        <v>63871.425999999999</v>
      </c>
      <c r="L317" s="25">
        <f>[9]Data!AA39</f>
        <v>75439.747000000003</v>
      </c>
      <c r="M317" s="25">
        <f>[9]Data!AB39</f>
        <v>62136.56</v>
      </c>
      <c r="N317" s="25">
        <f>[9]Data!AC39</f>
        <v>65168</v>
      </c>
      <c r="O317" s="25">
        <f>[9]Data!AD39</f>
        <v>62250</v>
      </c>
      <c r="P317" s="25">
        <f>[9]Data!AE39</f>
        <v>65393</v>
      </c>
    </row>
    <row r="318" spans="1:16" ht="15" x14ac:dyDescent="0.25">
      <c r="A318" s="3" t="s">
        <v>2</v>
      </c>
      <c r="B318" s="3" t="s">
        <v>79</v>
      </c>
      <c r="C318" s="3" t="s">
        <v>83</v>
      </c>
      <c r="D318" s="3" t="s">
        <v>82</v>
      </c>
      <c r="E318" s="3"/>
      <c r="F318" s="3"/>
      <c r="G318" s="1" t="s">
        <v>77</v>
      </c>
      <c r="H318" s="25">
        <f>[9]Data9!W39</f>
        <v>5622</v>
      </c>
      <c r="I318" s="25">
        <f>[9]Data9!X39</f>
        <v>6707</v>
      </c>
      <c r="J318" s="25">
        <f>[9]Data9!Y39</f>
        <v>9374</v>
      </c>
      <c r="K318" s="25">
        <f>[9]Data9!Z39</f>
        <v>10566</v>
      </c>
      <c r="L318" s="25">
        <f>[9]Data9!AA39</f>
        <v>15608</v>
      </c>
      <c r="M318" s="25">
        <f>[9]Data9!AB39</f>
        <v>14871</v>
      </c>
      <c r="N318" s="25">
        <f>[9]Data9!AC39</f>
        <v>16939</v>
      </c>
      <c r="O318" s="25">
        <f>[9]Data9!AD39</f>
        <v>16073</v>
      </c>
      <c r="P318" s="25">
        <f>[9]Data9!AE39</f>
        <v>19241</v>
      </c>
    </row>
    <row r="319" spans="1:16" s="7" customFormat="1" ht="15" x14ac:dyDescent="0.25">
      <c r="A319" s="3" t="s">
        <v>2</v>
      </c>
      <c r="B319" s="3" t="s">
        <v>78</v>
      </c>
      <c r="C319" s="3" t="s">
        <v>84</v>
      </c>
      <c r="D319" s="3" t="s">
        <v>82</v>
      </c>
      <c r="E319" s="3"/>
      <c r="F319" s="3"/>
      <c r="G319" s="1" t="s">
        <v>77</v>
      </c>
      <c r="H319" s="25">
        <f>[9]Data10!W39</f>
        <v>485</v>
      </c>
      <c r="I319" s="25">
        <f>[9]Data10!X39</f>
        <v>457</v>
      </c>
      <c r="J319" s="25">
        <f>[9]Data10!Y39</f>
        <v>468</v>
      </c>
      <c r="K319" s="25">
        <f>[9]Data10!Z39</f>
        <v>669</v>
      </c>
      <c r="L319" s="25">
        <f>[9]Data10!AA39</f>
        <v>714</v>
      </c>
      <c r="M319" s="25">
        <f>[9]Data10!AB39</f>
        <v>608</v>
      </c>
      <c r="N319" s="25">
        <f>[9]Data10!AC39</f>
        <v>670</v>
      </c>
      <c r="O319" s="25">
        <f>[9]Data10!AD39</f>
        <v>550</v>
      </c>
      <c r="P319" s="25">
        <f>[9]Data10!AE39</f>
        <v>606</v>
      </c>
    </row>
    <row r="320" spans="1:16" ht="15" x14ac:dyDescent="0.25">
      <c r="A320" s="3" t="s">
        <v>2</v>
      </c>
      <c r="B320" s="1" t="s">
        <v>37</v>
      </c>
      <c r="C320" s="1" t="s">
        <v>38</v>
      </c>
      <c r="D320" s="3" t="s">
        <v>195</v>
      </c>
      <c r="E320" s="3"/>
      <c r="F320" s="3"/>
      <c r="G320" s="1" t="s">
        <v>77</v>
      </c>
      <c r="H320" s="28">
        <f>[8]Data23!W37</f>
        <v>791</v>
      </c>
      <c r="I320" s="28">
        <f>[8]Data23!X37</f>
        <v>648</v>
      </c>
      <c r="J320" s="28">
        <f>[8]Data23!Y37</f>
        <v>411</v>
      </c>
      <c r="K320" s="28">
        <f>[8]Data23!Z37</f>
        <v>300</v>
      </c>
      <c r="L320" s="28">
        <f>[8]Data23!AA37</f>
        <v>252</v>
      </c>
      <c r="M320" s="28">
        <f>[8]Data23!AB37</f>
        <v>398</v>
      </c>
      <c r="N320" s="28">
        <f>[8]Data23!AC37</f>
        <v>290</v>
      </c>
      <c r="O320" s="28">
        <f>[8]Data23!AD37</f>
        <v>307</v>
      </c>
      <c r="P320" s="28">
        <f>[8]Data23!AE37</f>
        <v>217</v>
      </c>
    </row>
    <row r="321" spans="1:16" ht="15" x14ac:dyDescent="0.25">
      <c r="A321" s="3" t="s">
        <v>2</v>
      </c>
      <c r="B321" s="3" t="s">
        <v>39</v>
      </c>
      <c r="C321" s="3" t="s">
        <v>40</v>
      </c>
      <c r="D321" s="3" t="s">
        <v>195</v>
      </c>
      <c r="E321" s="3"/>
      <c r="F321" s="3"/>
      <c r="G321" s="1" t="s">
        <v>77</v>
      </c>
      <c r="H321" s="25">
        <f>[8]Data54!W37+[8]Data55!W37+[8]Data56!W37+[8]Data57!W37+[8]Data58!W37+[8]Data59!W37+[8]Data60!W37+[8]Data61!W37+[8]Data62!W37+[8]Data63!W37+[8]Data65!W37+[8]Data67!W37</f>
        <v>12858.489</v>
      </c>
      <c r="I321" s="25">
        <f>[8]Data54!X39+[8]Data55!X39+[8]Data56!X39+[8]Data57!X39+[8]Data58!X39+[8]Data59!X39+[8]Data60!X39+[8]Data61!X39+[8]Data62!X39+[8]Data63!X39+[8]Data65!X39+[8]Data67!X39</f>
        <v>966</v>
      </c>
      <c r="J321" s="25">
        <f>[8]Data54!Y39+[8]Data55!Y39+[8]Data56!Y39+[8]Data57!Y39+[8]Data58!Y39+[8]Data59!Y39+[8]Data60!Y39+[8]Data61!Y39+[8]Data62!Y39+[8]Data63!Y39+[8]Data65!Y39+[8]Data67!Y39</f>
        <v>935</v>
      </c>
      <c r="K321" s="25">
        <f>[8]Data54!Z39+[8]Data55!Z39+[8]Data56!Z39+[8]Data57!Z39+[8]Data58!Z39+[8]Data59!Z39+[8]Data60!Z39+[8]Data61!Z39+[8]Data62!Z39+[8]Data63!Z39+[8]Data65!Z39+[8]Data67!Z39</f>
        <v>1442</v>
      </c>
      <c r="L321" s="25">
        <f>[8]Data54!AA39+[8]Data55!AA39+[8]Data56!AA39+[8]Data57!AA39+[8]Data58!AA39+[8]Data59!AA39+[8]Data60!AA39+[8]Data61!AA39+[8]Data62!AA39+[8]Data63!AA39+[8]Data65!AA39+[8]Data67!AA39</f>
        <v>1688</v>
      </c>
      <c r="M321" s="25">
        <f>[8]Data54!AB39+[8]Data55!AB39+[8]Data56!AB39+[8]Data57!AB39+[8]Data58!AB39+[8]Data59!AB39+[8]Data60!AB39+[8]Data61!AB39+[8]Data62!AB39+[8]Data63!AB39+[8]Data65!AB39+[8]Data67!AB39</f>
        <v>1753</v>
      </c>
      <c r="N321" s="25">
        <f>[8]Data54!AC39+[8]Data55!AC39+[8]Data56!AC39+[8]Data57!AC39+[8]Data58!AC39+[8]Data59!AC39+[8]Data60!AC39+[8]Data61!AC39+[8]Data62!AC39+[8]Data63!AC39+[8]Data65!AC39+[8]Data67!AC39</f>
        <v>1721</v>
      </c>
      <c r="O321" s="25">
        <f>[8]Data54!AD39+[8]Data55!AD39+[8]Data56!AD39+[8]Data57!AD39+[8]Data58!AD39+[8]Data59!AD39+[8]Data60!AD39+[8]Data61!AD39+[8]Data62!AD39+[8]Data63!AD39+[8]Data65!AD39+[8]Data67!AD39</f>
        <v>1642</v>
      </c>
      <c r="P321" s="25">
        <f>[8]Data54!AE39+[8]Data55!AE39+[8]Data56!AE39+[8]Data57!AE39+[8]Data58!AE39+[8]Data59!AE39+[8]Data60!AE39+[8]Data61!AE39+[8]Data62!AE39+[8]Data63!AE39+[8]Data65!AE39+[8]Data67!AE39</f>
        <v>1721</v>
      </c>
    </row>
    <row r="322" spans="1:16" ht="15" x14ac:dyDescent="0.25">
      <c r="A322" s="3" t="s">
        <v>2</v>
      </c>
      <c r="B322" s="3" t="s">
        <v>80</v>
      </c>
      <c r="C322" s="3" t="s">
        <v>85</v>
      </c>
      <c r="D322" s="3" t="s">
        <v>82</v>
      </c>
      <c r="E322" s="3"/>
      <c r="F322" s="3"/>
      <c r="G322" s="1" t="s">
        <v>77</v>
      </c>
      <c r="H322" s="29">
        <f>[9]Data12!W39*$N322/($N322+$N323)</f>
        <v>0.33478260869565218</v>
      </c>
      <c r="I322" s="29">
        <f>[9]Data12!X39*$N322/($N322+$N323)</f>
        <v>0.57826086956521738</v>
      </c>
      <c r="J322" s="29">
        <f>[9]Data12!Y39*$N322/($N322+$N323)</f>
        <v>1.0652173913043479</v>
      </c>
      <c r="K322" s="29">
        <f>[9]Data12!Z39*$N322/($N322+$N323)</f>
        <v>1.4304347826086956</v>
      </c>
      <c r="L322" s="29">
        <f>[9]Data12!AA39*$N322/($N322+$N323)</f>
        <v>2.9521739130434783</v>
      </c>
      <c r="M322" s="29">
        <f>[9]Data12!AB39*$N322/($N322+$N323)</f>
        <v>4.3521739130434787</v>
      </c>
      <c r="N322" s="25">
        <f>[9]Data15!AC39</f>
        <v>7</v>
      </c>
      <c r="O322" s="25">
        <f>[9]Data15!AD39</f>
        <v>16</v>
      </c>
      <c r="P322" s="25">
        <f>[9]Data15!AE39</f>
        <v>18</v>
      </c>
    </row>
    <row r="323" spans="1:16" s="7" customFormat="1" ht="15" x14ac:dyDescent="0.25">
      <c r="A323" s="3" t="s">
        <v>2</v>
      </c>
      <c r="B323" s="3" t="s">
        <v>81</v>
      </c>
      <c r="C323" s="3" t="s">
        <v>86</v>
      </c>
      <c r="D323" s="3" t="s">
        <v>82</v>
      </c>
      <c r="E323" s="3"/>
      <c r="F323" s="3"/>
      <c r="G323" s="1" t="s">
        <v>77</v>
      </c>
      <c r="H323" s="29">
        <f>[9]Data12!W39*$N323/($N322+$N323)</f>
        <v>10.665217391304347</v>
      </c>
      <c r="I323" s="29">
        <f>[9]Data12!X39*$N323/($N322+$N323)</f>
        <v>18.421739130434784</v>
      </c>
      <c r="J323" s="29">
        <f>[9]Data12!Y39*$N323/($N322+$N323)</f>
        <v>33.934782608695649</v>
      </c>
      <c r="K323" s="29">
        <f>[9]Data12!Z39*$N323/($N322+$N323)</f>
        <v>45.569565217391307</v>
      </c>
      <c r="L323" s="29">
        <f>[9]Data12!AA39*$N323/($N322+$N323)</f>
        <v>94.047826086956519</v>
      </c>
      <c r="M323" s="29">
        <f>[9]Data12!AB39*$N323/($N322+$N323)</f>
        <v>138.64782608695651</v>
      </c>
      <c r="N323" s="25">
        <f>[9]Data13!AC39+[9]Data14!AC39+[9]Data16!AC39</f>
        <v>223</v>
      </c>
      <c r="O323" s="25">
        <f>[9]Data13!AD39+[9]Data14!AD39+[9]Data16!AD39</f>
        <v>391</v>
      </c>
      <c r="P323" s="25">
        <f>[9]Data13!AE39+[9]Data14!AE39+[9]Data16!AE39</f>
        <v>661</v>
      </c>
    </row>
    <row r="324" spans="1:16" ht="15" x14ac:dyDescent="0.25">
      <c r="A324" s="3" t="s">
        <v>2</v>
      </c>
      <c r="B324" s="3" t="s">
        <v>41</v>
      </c>
      <c r="C324" s="3" t="s">
        <v>42</v>
      </c>
      <c r="D324" s="3" t="s">
        <v>82</v>
      </c>
      <c r="E324" s="3"/>
      <c r="F324" s="3"/>
      <c r="G324" s="1" t="s">
        <v>77</v>
      </c>
      <c r="H324" s="25">
        <f>[9]Data11!W39</f>
        <v>0</v>
      </c>
      <c r="I324" s="25">
        <f>[9]Data11!X39</f>
        <v>0</v>
      </c>
      <c r="J324" s="25">
        <f>[9]Data11!Y39</f>
        <v>0</v>
      </c>
      <c r="K324" s="25">
        <f>[9]Data11!Z39</f>
        <v>0</v>
      </c>
      <c r="L324" s="25">
        <f>[9]Data11!AA39</f>
        <v>0</v>
      </c>
      <c r="M324" s="25">
        <f>[9]Data11!AB39</f>
        <v>0</v>
      </c>
      <c r="N324" s="25">
        <f>[9]Data11!AC39</f>
        <v>0</v>
      </c>
      <c r="O324" s="25">
        <f>[9]Data11!AD39</f>
        <v>0</v>
      </c>
      <c r="P324" s="25">
        <f>[9]Data11!AE39</f>
        <v>0</v>
      </c>
    </row>
    <row r="325" spans="1:16" ht="15" x14ac:dyDescent="0.25">
      <c r="A325" s="3" t="s">
        <v>2</v>
      </c>
      <c r="B325" s="3" t="s">
        <v>43</v>
      </c>
      <c r="C325" s="3" t="s">
        <v>44</v>
      </c>
      <c r="D325" s="3" t="s">
        <v>82</v>
      </c>
      <c r="E325" s="3"/>
      <c r="F325" s="3"/>
      <c r="G325" s="1" t="s">
        <v>77</v>
      </c>
      <c r="H325" s="25">
        <f>[9]Data17!W39</f>
        <v>0</v>
      </c>
      <c r="I325" s="25">
        <f>[9]Data17!X39</f>
        <v>0</v>
      </c>
      <c r="J325" s="25">
        <f>[9]Data17!Y39</f>
        <v>0</v>
      </c>
      <c r="K325" s="25">
        <f>[9]Data17!Z39</f>
        <v>0</v>
      </c>
      <c r="L325" s="25">
        <f>[9]Data17!AA39</f>
        <v>0</v>
      </c>
      <c r="M325" s="25">
        <f>[9]Data17!AB39</f>
        <v>0</v>
      </c>
      <c r="N325" s="25">
        <f>[9]Data17!AC39</f>
        <v>0</v>
      </c>
      <c r="O325" s="25">
        <f>[9]Data17!AD39</f>
        <v>0</v>
      </c>
      <c r="P325" s="25">
        <f>[9]Data17!AE39</f>
        <v>0</v>
      </c>
    </row>
    <row r="326" spans="1:16" ht="15" x14ac:dyDescent="0.25">
      <c r="A326" s="3" t="s">
        <v>2</v>
      </c>
      <c r="B326" s="3" t="s">
        <v>45</v>
      </c>
      <c r="C326" s="3" t="s">
        <v>46</v>
      </c>
      <c r="D326" s="3" t="s">
        <v>82</v>
      </c>
      <c r="E326" s="3"/>
      <c r="F326" s="3"/>
      <c r="G326" s="1" t="s">
        <v>77</v>
      </c>
      <c r="H326" s="25">
        <f>[9]Data7!W39</f>
        <v>0</v>
      </c>
      <c r="I326" s="25">
        <f>[9]Data7!X39</f>
        <v>0</v>
      </c>
      <c r="J326" s="25">
        <f>[9]Data7!Y39</f>
        <v>0</v>
      </c>
      <c r="K326" s="25">
        <f>[9]Data7!Z39</f>
        <v>0</v>
      </c>
      <c r="L326" s="25">
        <f>[9]Data7!AA39</f>
        <v>0</v>
      </c>
      <c r="M326" s="25">
        <f>[9]Data7!AB39</f>
        <v>0</v>
      </c>
      <c r="N326" s="25">
        <f>[9]Data7!AC39</f>
        <v>0</v>
      </c>
      <c r="O326" s="25">
        <f>[9]Data7!AD39</f>
        <v>0</v>
      </c>
      <c r="P326" s="25">
        <f>[9]Data7!AE39</f>
        <v>0</v>
      </c>
    </row>
    <row r="327" spans="1:16" ht="15" x14ac:dyDescent="0.25">
      <c r="A327" s="3" t="s">
        <v>1</v>
      </c>
      <c r="B327" s="3" t="s">
        <v>29</v>
      </c>
      <c r="C327" s="3" t="s">
        <v>30</v>
      </c>
      <c r="D327" s="3" t="s">
        <v>195</v>
      </c>
      <c r="E327" s="3"/>
      <c r="F327" s="3"/>
      <c r="G327" s="1" t="s">
        <v>77</v>
      </c>
      <c r="H327" s="25">
        <f>[8]Data2!W38+[8]Data18!W38+[8]Data21!W38</f>
        <v>5307</v>
      </c>
      <c r="I327" s="25">
        <f>[8]Data2!X38+[8]Data18!X38+[8]Data21!X38</f>
        <v>5145</v>
      </c>
      <c r="J327" s="25">
        <f>[8]Data2!Y38+[8]Data18!Y38+[8]Data21!Y38</f>
        <v>4876</v>
      </c>
      <c r="K327" s="25">
        <f>[8]Data2!Z38+[8]Data18!Z38+[8]Data21!Z38</f>
        <v>3759</v>
      </c>
      <c r="L327" s="25">
        <f>[8]Data2!AA38+[8]Data18!AA38+[8]Data21!AA38</f>
        <v>4385</v>
      </c>
      <c r="M327" s="25">
        <f>[8]Data2!AB38+[8]Data18!AB38+[8]Data21!AB38</f>
        <v>5010</v>
      </c>
      <c r="N327" s="25">
        <f>[8]Data2!AC38+[8]Data18!AC38+[8]Data21!AC38</f>
        <v>4824.1270000000004</v>
      </c>
      <c r="O327" s="25">
        <f>[8]Data2!AD38+[8]Data18!AD38+[8]Data21!AD38</f>
        <v>4622.2700000000004</v>
      </c>
      <c r="P327" s="25">
        <f>[8]Data2!AE38+[8]Data18!AE38+[8]Data21!AE38</f>
        <v>4482.9780000000001</v>
      </c>
    </row>
    <row r="328" spans="1:16" ht="15" x14ac:dyDescent="0.25">
      <c r="A328" s="3" t="s">
        <v>1</v>
      </c>
      <c r="B328" s="3" t="s">
        <v>31</v>
      </c>
      <c r="C328" s="3" t="s">
        <v>32</v>
      </c>
      <c r="D328" s="3" t="s">
        <v>195</v>
      </c>
      <c r="E328" s="3"/>
      <c r="F328" s="3"/>
      <c r="G328" s="1" t="s">
        <v>77</v>
      </c>
      <c r="H328" s="25">
        <f>[8]Data22!W38</f>
        <v>489</v>
      </c>
      <c r="I328" s="25">
        <f>[8]Data22!X38</f>
        <v>531</v>
      </c>
      <c r="J328" s="25">
        <f>[8]Data22!Y38</f>
        <v>509</v>
      </c>
      <c r="K328" s="25">
        <f>[8]Data22!Z38</f>
        <v>374</v>
      </c>
      <c r="L328" s="25">
        <f>[8]Data22!AA38</f>
        <v>404</v>
      </c>
      <c r="M328" s="25">
        <f>[8]Data22!AB38</f>
        <v>420</v>
      </c>
      <c r="N328" s="25">
        <f>[8]Data22!AC38</f>
        <v>473.09800000000001</v>
      </c>
      <c r="O328" s="25">
        <f>[8]Data22!AD38</f>
        <v>478.01400000000001</v>
      </c>
      <c r="P328" s="25">
        <f>[8]Data22!AE38</f>
        <v>532.51300000000003</v>
      </c>
    </row>
    <row r="329" spans="1:16" ht="15" x14ac:dyDescent="0.25">
      <c r="A329" s="3" t="s">
        <v>1</v>
      </c>
      <c r="B329" s="3" t="s">
        <v>33</v>
      </c>
      <c r="C329" s="3" t="s">
        <v>34</v>
      </c>
      <c r="D329" s="3" t="s">
        <v>195</v>
      </c>
      <c r="E329" s="3"/>
      <c r="F329" s="3"/>
      <c r="G329" s="1" t="s">
        <v>77</v>
      </c>
      <c r="H329" s="25">
        <f>[8]Data68!W38</f>
        <v>6215</v>
      </c>
      <c r="I329" s="25">
        <f>[8]Data68!X38</f>
        <v>5528</v>
      </c>
      <c r="J329" s="25">
        <f>[8]Data68!Y38</f>
        <v>5300</v>
      </c>
      <c r="K329" s="25">
        <f>[8]Data68!Z38</f>
        <v>6370</v>
      </c>
      <c r="L329" s="25">
        <f>[8]Data68!AA38</f>
        <v>5648</v>
      </c>
      <c r="M329" s="25">
        <f>[8]Data68!AB38</f>
        <v>5715</v>
      </c>
      <c r="N329" s="25">
        <f>[8]Data68!AC38</f>
        <v>6285.2719999999999</v>
      </c>
      <c r="O329" s="25">
        <f>[8]Data68!AD38</f>
        <v>5776.4390000000003</v>
      </c>
      <c r="P329" s="25">
        <f>[8]Data68!AE38</f>
        <v>5821.2569999999996</v>
      </c>
    </row>
    <row r="330" spans="1:16" ht="15" x14ac:dyDescent="0.25">
      <c r="A330" s="3" t="s">
        <v>1</v>
      </c>
      <c r="B330" s="3" t="s">
        <v>35</v>
      </c>
      <c r="C330" s="3" t="s">
        <v>36</v>
      </c>
      <c r="D330" s="3" t="s">
        <v>82</v>
      </c>
      <c r="E330" s="3"/>
      <c r="F330" s="3"/>
      <c r="G330" s="1" t="s">
        <v>77</v>
      </c>
      <c r="H330" s="25">
        <f>[9]Data!W40</f>
        <v>3705.9720000000002</v>
      </c>
      <c r="I330" s="25">
        <f>[9]Data!X40</f>
        <v>4086.866</v>
      </c>
      <c r="J330" s="25">
        <f>[9]Data!Y40</f>
        <v>4923.4319999999998</v>
      </c>
      <c r="K330" s="25">
        <f>[9]Data!Z40</f>
        <v>6366.0190000000002</v>
      </c>
      <c r="L330" s="25">
        <f>[9]Data!AA40</f>
        <v>4090.1750000000002</v>
      </c>
      <c r="M330" s="25">
        <f>[9]Data!AB40</f>
        <v>4782.277</v>
      </c>
      <c r="N330" s="25">
        <f>[9]Data!AC40</f>
        <v>4140.9189999999999</v>
      </c>
      <c r="O330" s="25">
        <f>[9]Data!AD40</f>
        <v>4892.9930000000004</v>
      </c>
      <c r="P330" s="25">
        <f>[9]Data!AE40</f>
        <v>4682.5389999999998</v>
      </c>
    </row>
    <row r="331" spans="1:16" ht="15" x14ac:dyDescent="0.25">
      <c r="A331" s="3" t="s">
        <v>1</v>
      </c>
      <c r="B331" s="3" t="s">
        <v>79</v>
      </c>
      <c r="C331" s="3" t="s">
        <v>83</v>
      </c>
      <c r="D331" s="3" t="s">
        <v>82</v>
      </c>
      <c r="E331" s="3"/>
      <c r="F331" s="3"/>
      <c r="G331" s="1" t="s">
        <v>77</v>
      </c>
      <c r="H331" s="25">
        <f>[9]Data9!W40</f>
        <v>0</v>
      </c>
      <c r="I331" s="25">
        <f>[9]Data9!X40</f>
        <v>0</v>
      </c>
      <c r="J331" s="25">
        <f>[9]Data9!Y40</f>
        <v>4.2210000000000001</v>
      </c>
      <c r="K331" s="25">
        <f>[9]Data9!Z40</f>
        <v>4.2089999999999996</v>
      </c>
      <c r="L331" s="25">
        <f>[9]Data9!AA40</f>
        <v>6.0279999999999996</v>
      </c>
      <c r="M331" s="25">
        <f>[9]Data9!AB40</f>
        <v>5.7779999999999996</v>
      </c>
      <c r="N331" s="25">
        <f>[9]Data9!AC40</f>
        <v>5.7160000000000002</v>
      </c>
      <c r="O331" s="25">
        <f>[9]Data9!AD40</f>
        <v>6.0209999999999999</v>
      </c>
      <c r="P331" s="25">
        <f>[9]Data9!AE40</f>
        <v>6.15</v>
      </c>
    </row>
    <row r="332" spans="1:16" s="7" customFormat="1" ht="15" x14ac:dyDescent="0.25">
      <c r="A332" s="3" t="s">
        <v>1</v>
      </c>
      <c r="B332" s="3" t="s">
        <v>78</v>
      </c>
      <c r="C332" s="3" t="s">
        <v>84</v>
      </c>
      <c r="D332" s="3" t="s">
        <v>82</v>
      </c>
      <c r="E332" s="3"/>
      <c r="F332" s="3"/>
      <c r="G332" s="1" t="s">
        <v>77</v>
      </c>
      <c r="H332" s="25">
        <f>[9]Data10!W40</f>
        <v>0</v>
      </c>
      <c r="I332" s="25">
        <f>[9]Data10!X40</f>
        <v>0</v>
      </c>
      <c r="J332" s="25">
        <f>[9]Data10!Y40</f>
        <v>0</v>
      </c>
      <c r="K332" s="25">
        <f>[9]Data10!Z40</f>
        <v>0</v>
      </c>
      <c r="L332" s="25">
        <f>[9]Data10!AA40</f>
        <v>0</v>
      </c>
      <c r="M332" s="25">
        <f>[9]Data10!AB40</f>
        <v>0</v>
      </c>
      <c r="N332" s="25">
        <f>[9]Data10!AC40</f>
        <v>0</v>
      </c>
      <c r="O332" s="25">
        <f>[9]Data10!AD40</f>
        <v>0</v>
      </c>
      <c r="P332" s="25">
        <f>[9]Data10!AE40</f>
        <v>0</v>
      </c>
    </row>
    <row r="333" spans="1:16" ht="15" x14ac:dyDescent="0.25">
      <c r="A333" s="3" t="s">
        <v>1</v>
      </c>
      <c r="B333" s="1" t="s">
        <v>37</v>
      </c>
      <c r="C333" s="1" t="s">
        <v>38</v>
      </c>
      <c r="D333" s="3" t="s">
        <v>195</v>
      </c>
      <c r="E333" s="3"/>
      <c r="F333" s="3"/>
      <c r="G333" s="1" t="s">
        <v>77</v>
      </c>
      <c r="H333" s="28">
        <f>[8]Data23!W38</f>
        <v>16</v>
      </c>
      <c r="I333" s="28">
        <f>[8]Data23!X38</f>
        <v>9</v>
      </c>
      <c r="J333" s="28">
        <f>[8]Data23!Y38</f>
        <v>7</v>
      </c>
      <c r="K333" s="28">
        <f>[8]Data23!Z38</f>
        <v>42</v>
      </c>
      <c r="L333" s="28">
        <f>[8]Data23!AA38</f>
        <v>17</v>
      </c>
      <c r="M333" s="28">
        <f>[8]Data23!AB38</f>
        <v>11</v>
      </c>
      <c r="N333" s="28">
        <f>[8]Data23!AC38</f>
        <v>14.397</v>
      </c>
      <c r="O333" s="28">
        <f>[8]Data23!AD38</f>
        <v>18.472999999999999</v>
      </c>
      <c r="P333" s="28">
        <f>[8]Data23!AE38</f>
        <v>10.509</v>
      </c>
    </row>
    <row r="334" spans="1:16" ht="15" x14ac:dyDescent="0.25">
      <c r="A334" s="3" t="s">
        <v>1</v>
      </c>
      <c r="B334" s="3" t="s">
        <v>39</v>
      </c>
      <c r="C334" s="3" t="s">
        <v>40</v>
      </c>
      <c r="D334" s="3" t="s">
        <v>195</v>
      </c>
      <c r="E334" s="3"/>
      <c r="F334" s="3"/>
      <c r="G334" s="1" t="s">
        <v>77</v>
      </c>
      <c r="H334" s="25">
        <f>[8]Data54!W38+[8]Data55!W38+[8]Data56!W38+[8]Data57!W38+[8]Data58!W38+[8]Data59!W38+[8]Data60!W38+[8]Data61!W38+[8]Data62!W38+[8]Data63!W38+[8]Data65!W38+[8]Data67!W38</f>
        <v>259.31299999999999</v>
      </c>
      <c r="I334" s="25">
        <f>[8]Data54!X38+[8]Data55!X38+[8]Data56!X38+[8]Data57!X38+[8]Data58!X38+[8]Data59!X38+[8]Data60!X38+[8]Data61!X38+[8]Data62!X38+[8]Data63!X38+[8]Data65!X38+[8]Data67!X38</f>
        <v>273.36</v>
      </c>
      <c r="J334" s="25">
        <f>[8]Data54!Y38+[8]Data55!Y38+[8]Data56!Y38+[8]Data57!Y38+[8]Data58!Y38+[8]Data59!Y38+[8]Data60!Y38+[8]Data61!Y38+[8]Data62!Y38+[8]Data63!Y38+[8]Data65!Y38+[8]Data67!Y38</f>
        <v>268.09800000000001</v>
      </c>
      <c r="K334" s="25">
        <f>[8]Data54!Z38+[8]Data55!Z38+[8]Data56!Z38+[8]Data57!Z38+[8]Data58!Z38+[8]Data59!Z38+[8]Data60!Z38+[8]Data61!Z38+[8]Data62!Z38+[8]Data63!Z38+[8]Data65!Z38+[8]Data67!Z38</f>
        <v>265.69400000000002</v>
      </c>
      <c r="L334" s="25">
        <f>[8]Data54!AA38+[8]Data55!AA38+[8]Data56!AA38+[8]Data57!AA38+[8]Data58!AA38+[8]Data59!AA38+[8]Data60!AA38+[8]Data61!AA38+[8]Data62!AA38+[8]Data63!AA38+[8]Data65!AA38+[8]Data67!AA38</f>
        <v>275.18700000000001</v>
      </c>
      <c r="M334" s="25">
        <f>[8]Data54!AB38+[8]Data55!AB38+[8]Data56!AB38+[8]Data57!AB38+[8]Data58!AB38+[8]Data59!AB38+[8]Data60!AB38+[8]Data61!AB38+[8]Data62!AB38+[8]Data63!AB38+[8]Data65!AB38+[8]Data67!AB38</f>
        <v>290.34100000000001</v>
      </c>
      <c r="N334" s="25">
        <f>[8]Data54!AC38+[8]Data55!AC38+[8]Data56!AC38+[8]Data57!AC38+[8]Data58!AC38+[8]Data59!AC38+[8]Data60!AC38+[8]Data61!AC38+[8]Data62!AC38+[8]Data63!AC38+[8]Data65!AC38+[8]Data67!AC38</f>
        <v>298.82900000000001</v>
      </c>
      <c r="O334" s="25">
        <f>[8]Data54!AD38+[8]Data55!AD38+[8]Data56!AD38+[8]Data57!AD38+[8]Data58!AD38+[8]Data59!AD38+[8]Data60!AD38+[8]Data61!AD38+[8]Data62!AD38+[8]Data63!AD38+[8]Data65!AD38+[8]Data67!AD38</f>
        <v>277.76400000000001</v>
      </c>
      <c r="P334" s="25">
        <f>[8]Data54!AE38+[8]Data55!AE38+[8]Data56!AE38+[8]Data57!AE38+[8]Data58!AE38+[8]Data59!AE38+[8]Data60!AE38+[8]Data61!AE38+[8]Data62!AE38+[8]Data63!AE38+[8]Data65!AE38+[8]Data67!AE38</f>
        <v>260.57900000000001</v>
      </c>
    </row>
    <row r="335" spans="1:16" ht="15" x14ac:dyDescent="0.25">
      <c r="A335" s="3" t="s">
        <v>1</v>
      </c>
      <c r="B335" s="3" t="s">
        <v>80</v>
      </c>
      <c r="C335" s="3" t="s">
        <v>85</v>
      </c>
      <c r="D335" s="3" t="s">
        <v>82</v>
      </c>
      <c r="E335" s="3"/>
      <c r="F335" s="3"/>
      <c r="G335" s="1" t="s">
        <v>77</v>
      </c>
      <c r="H335" s="25">
        <f>[9]Data15!W40</f>
        <v>0</v>
      </c>
      <c r="I335" s="25">
        <f>[9]Data15!X40</f>
        <v>0</v>
      </c>
      <c r="J335" s="25">
        <f>[9]Data15!Y40</f>
        <v>0</v>
      </c>
      <c r="K335" s="25">
        <f>[9]Data15!Z40</f>
        <v>0</v>
      </c>
      <c r="L335" s="25">
        <f>[9]Data15!AA40</f>
        <v>0</v>
      </c>
      <c r="M335" s="25">
        <f>[9]Data15!AB40</f>
        <v>0</v>
      </c>
      <c r="N335" s="25">
        <f>[9]Data15!AC40</f>
        <v>0</v>
      </c>
      <c r="O335" s="25">
        <f>[9]Data15!AD40</f>
        <v>0</v>
      </c>
      <c r="P335" s="25">
        <f>[9]Data15!AE40</f>
        <v>0</v>
      </c>
    </row>
    <row r="336" spans="1:16" s="7" customFormat="1" ht="15" x14ac:dyDescent="0.25">
      <c r="A336" s="3" t="s">
        <v>1</v>
      </c>
      <c r="B336" s="3" t="s">
        <v>81</v>
      </c>
      <c r="C336" s="3" t="s">
        <v>86</v>
      </c>
      <c r="D336" s="3" t="s">
        <v>82</v>
      </c>
      <c r="E336" s="3"/>
      <c r="F336" s="3"/>
      <c r="G336" s="1" t="s">
        <v>77</v>
      </c>
      <c r="H336" s="29">
        <f>[9]Data12!W40</f>
        <v>65.703999999999994</v>
      </c>
      <c r="I336" s="29">
        <f>[9]Data12!X40</f>
        <v>162.80600000000001</v>
      </c>
      <c r="J336" s="29">
        <f>[9]Data12!Y40</f>
        <v>215.06399999999999</v>
      </c>
      <c r="K336" s="29">
        <f>[9]Data12!Z40</f>
        <v>256.81900000000002</v>
      </c>
      <c r="L336" s="29">
        <f>[9]Data12!AA40</f>
        <v>274.23200000000003</v>
      </c>
      <c r="M336" s="29">
        <f>[9]Data12!AB40</f>
        <v>267.47199999999998</v>
      </c>
      <c r="N336" s="25">
        <f>[9]Data13!AC40+[9]Data14!AC40+[9]Data16!AC40</f>
        <v>283.86699999999996</v>
      </c>
      <c r="O336" s="25">
        <f>[9]Data13!AD40+[9]Data14!AD40+[9]Data16!AD40</f>
        <v>254.96100000000001</v>
      </c>
      <c r="P336" s="25">
        <f>[9]Data13!AE40+[9]Data14!AE40+[9]Data16!AE40</f>
        <v>303.03899999999999</v>
      </c>
    </row>
    <row r="337" spans="1:16" ht="15" x14ac:dyDescent="0.25">
      <c r="A337" s="3" t="s">
        <v>1</v>
      </c>
      <c r="B337" s="3" t="s">
        <v>41</v>
      </c>
      <c r="C337" s="3" t="s">
        <v>42</v>
      </c>
      <c r="D337" s="3" t="s">
        <v>82</v>
      </c>
      <c r="E337" s="3"/>
      <c r="F337" s="3"/>
      <c r="G337" s="1" t="s">
        <v>77</v>
      </c>
      <c r="H337" s="25">
        <f>[9]Data11!W40</f>
        <v>0</v>
      </c>
      <c r="I337" s="25">
        <f>[9]Data11!X40</f>
        <v>0</v>
      </c>
      <c r="J337" s="25">
        <f>[9]Data11!Y40</f>
        <v>0</v>
      </c>
      <c r="K337" s="25">
        <f>[9]Data11!Z40</f>
        <v>0</v>
      </c>
      <c r="L337" s="25">
        <f>[9]Data11!AA40</f>
        <v>0</v>
      </c>
      <c r="M337" s="25">
        <f>[9]Data11!AB40</f>
        <v>0</v>
      </c>
      <c r="N337" s="25">
        <f>[9]Data11!AC40</f>
        <v>0</v>
      </c>
      <c r="O337" s="25">
        <f>[9]Data11!AD40</f>
        <v>0</v>
      </c>
      <c r="P337" s="25">
        <f>[9]Data11!AE40</f>
        <v>0</v>
      </c>
    </row>
    <row r="338" spans="1:16" ht="15" x14ac:dyDescent="0.25">
      <c r="A338" s="3" t="s">
        <v>1</v>
      </c>
      <c r="B338" s="3" t="s">
        <v>43</v>
      </c>
      <c r="C338" s="3" t="s">
        <v>44</v>
      </c>
      <c r="D338" s="3" t="s">
        <v>82</v>
      </c>
      <c r="E338" s="3"/>
      <c r="F338" s="3"/>
      <c r="G338" s="1" t="s">
        <v>77</v>
      </c>
      <c r="H338" s="25">
        <f>[9]Data17!W40</f>
        <v>0</v>
      </c>
      <c r="I338" s="25">
        <f>[9]Data17!X40</f>
        <v>0</v>
      </c>
      <c r="J338" s="25">
        <f>[9]Data17!Y40</f>
        <v>0</v>
      </c>
      <c r="K338" s="25">
        <f>[9]Data17!Z40</f>
        <v>0</v>
      </c>
      <c r="L338" s="25">
        <f>[9]Data17!AA40</f>
        <v>0</v>
      </c>
      <c r="M338" s="25">
        <f>[9]Data17!AB40</f>
        <v>0</v>
      </c>
      <c r="N338" s="25">
        <f>[9]Data17!AC40</f>
        <v>0</v>
      </c>
      <c r="O338" s="25">
        <f>[9]Data17!AD40</f>
        <v>0</v>
      </c>
      <c r="P338" s="25">
        <f>[9]Data17!AE40</f>
        <v>0</v>
      </c>
    </row>
    <row r="339" spans="1:16" ht="15" x14ac:dyDescent="0.25">
      <c r="A339" s="3" t="s">
        <v>1</v>
      </c>
      <c r="B339" s="3" t="s">
        <v>45</v>
      </c>
      <c r="C339" s="3" t="s">
        <v>46</v>
      </c>
      <c r="D339" s="3" t="s">
        <v>82</v>
      </c>
      <c r="E339" s="3"/>
      <c r="F339" s="3"/>
      <c r="G339" s="1" t="s">
        <v>77</v>
      </c>
      <c r="H339" s="25">
        <f>[9]Data7!W40</f>
        <v>0</v>
      </c>
      <c r="I339" s="25">
        <f>[9]Data7!X40</f>
        <v>0</v>
      </c>
      <c r="J339" s="25">
        <f>[9]Data7!Y40</f>
        <v>0</v>
      </c>
      <c r="K339" s="25">
        <f>[9]Data7!Z40</f>
        <v>0</v>
      </c>
      <c r="L339" s="25">
        <f>[9]Data7!AA40</f>
        <v>0</v>
      </c>
      <c r="M339" s="25">
        <f>[9]Data7!AB40</f>
        <v>0</v>
      </c>
      <c r="N339" s="25">
        <f>[9]Data7!AC40</f>
        <v>0</v>
      </c>
      <c r="O339" s="25">
        <f>[9]Data7!AD40</f>
        <v>0</v>
      </c>
      <c r="P339" s="25">
        <f>[9]Data7!AE40</f>
        <v>0</v>
      </c>
    </row>
    <row r="340" spans="1:16" ht="15" x14ac:dyDescent="0.25">
      <c r="A340" s="3" t="s">
        <v>0</v>
      </c>
      <c r="B340" s="3" t="s">
        <v>29</v>
      </c>
      <c r="C340" s="3" t="s">
        <v>30</v>
      </c>
      <c r="D340" s="3" t="s">
        <v>195</v>
      </c>
      <c r="E340" s="3"/>
      <c r="F340" s="3"/>
      <c r="G340" s="1" t="s">
        <v>77</v>
      </c>
      <c r="H340" s="25">
        <f>[8]Data2!W39+[8]Data18!W39+[8]Data21!W39</f>
        <v>3554</v>
      </c>
      <c r="I340" s="25">
        <f>[8]Data2!X39+[8]Data18!X39+[8]Data21!X39</f>
        <v>3416</v>
      </c>
      <c r="J340" s="25">
        <f>[8]Data2!Y39+[8]Data18!Y39+[8]Data21!Y39</f>
        <v>3074</v>
      </c>
      <c r="K340" s="25">
        <f>[8]Data2!Z39+[8]Data18!Z39+[8]Data21!Z39</f>
        <v>2873</v>
      </c>
      <c r="L340" s="25">
        <f>[8]Data2!AA39+[8]Data18!AA39+[8]Data21!AA39</f>
        <v>2830</v>
      </c>
      <c r="M340" s="25">
        <f>[8]Data2!AB39+[8]Data18!AB39+[8]Data21!AB39</f>
        <v>2799</v>
      </c>
      <c r="N340" s="25">
        <f>[8]Data2!AC39+[8]Data18!AC39+[8]Data21!AC39</f>
        <v>2991</v>
      </c>
      <c r="O340" s="25">
        <f>[8]Data2!AD39+[8]Data18!AD39+[8]Data21!AD39</f>
        <v>3011</v>
      </c>
      <c r="P340" s="25">
        <f>[8]Data2!AE39+[8]Data18!AE39+[8]Data21!AE39</f>
        <v>2337</v>
      </c>
    </row>
    <row r="341" spans="1:16" ht="15" x14ac:dyDescent="0.25">
      <c r="A341" s="3" t="s">
        <v>0</v>
      </c>
      <c r="B341" s="3" t="s">
        <v>31</v>
      </c>
      <c r="C341" s="3" t="s">
        <v>32</v>
      </c>
      <c r="D341" s="3" t="s">
        <v>195</v>
      </c>
      <c r="E341" s="3"/>
      <c r="F341" s="3"/>
      <c r="G341" s="1" t="s">
        <v>77</v>
      </c>
      <c r="H341" s="25">
        <f>[8]Data22!W39</f>
        <v>3150</v>
      </c>
      <c r="I341" s="25">
        <f>[8]Data22!X39</f>
        <v>2853</v>
      </c>
      <c r="J341" s="25">
        <f>[8]Data22!Y39</f>
        <v>2393</v>
      </c>
      <c r="K341" s="25">
        <f>[8]Data22!Z39</f>
        <v>1619</v>
      </c>
      <c r="L341" s="25">
        <f>[8]Data22!AA39</f>
        <v>1604</v>
      </c>
      <c r="M341" s="25">
        <f>[8]Data22!AB39</f>
        <v>1524</v>
      </c>
      <c r="N341" s="25">
        <f>[8]Data22!AC39</f>
        <v>1667</v>
      </c>
      <c r="O341" s="25">
        <f>[8]Data22!AD39</f>
        <v>1857</v>
      </c>
      <c r="P341" s="25">
        <f>[8]Data22!AE39</f>
        <v>3070</v>
      </c>
    </row>
    <row r="342" spans="1:16" ht="15" x14ac:dyDescent="0.25">
      <c r="A342" s="3" t="s">
        <v>0</v>
      </c>
      <c r="B342" s="3" t="s">
        <v>33</v>
      </c>
      <c r="C342" s="3" t="s">
        <v>34</v>
      </c>
      <c r="D342" s="3" t="s">
        <v>195</v>
      </c>
      <c r="E342" s="3"/>
      <c r="F342" s="3"/>
      <c r="G342" s="1" t="s">
        <v>77</v>
      </c>
      <c r="H342" s="25">
        <f>[8]Data68!W39</f>
        <v>15411</v>
      </c>
      <c r="I342" s="25">
        <f>[8]Data68!X39</f>
        <v>15495</v>
      </c>
      <c r="J342" s="25">
        <f>[8]Data68!Y39</f>
        <v>15720</v>
      </c>
      <c r="K342" s="25">
        <f>[8]Data68!Z39</f>
        <v>15499</v>
      </c>
      <c r="L342" s="25">
        <f>[8]Data68!AA39</f>
        <v>15146</v>
      </c>
      <c r="M342" s="25">
        <f>[8]Data68!AB39</f>
        <v>14774</v>
      </c>
      <c r="N342" s="25">
        <f>[8]Data68!AC39</f>
        <v>15081</v>
      </c>
      <c r="O342" s="25">
        <f>[8]Data68!AD39</f>
        <v>14843</v>
      </c>
      <c r="P342" s="25">
        <f>[8]Data68!AE39</f>
        <v>15282</v>
      </c>
    </row>
    <row r="343" spans="1:16" ht="15" x14ac:dyDescent="0.25">
      <c r="A343" s="3" t="s">
        <v>0</v>
      </c>
      <c r="B343" s="3" t="s">
        <v>35</v>
      </c>
      <c r="C343" s="3" t="s">
        <v>36</v>
      </c>
      <c r="D343" s="3" t="s">
        <v>82</v>
      </c>
      <c r="E343" s="3"/>
      <c r="F343" s="3"/>
      <c r="G343" s="1" t="s">
        <v>77</v>
      </c>
      <c r="H343" s="25">
        <f>[9]Data!W41</f>
        <v>4146.1869999999999</v>
      </c>
      <c r="I343" s="25">
        <f>[9]Data!X41</f>
        <v>4439</v>
      </c>
      <c r="J343" s="25">
        <f>[9]Data!Y41</f>
        <v>5166</v>
      </c>
      <c r="K343" s="25">
        <f>[9]Data!Z41</f>
        <v>4462</v>
      </c>
      <c r="L343" s="25">
        <f>[9]Data!AA41</f>
        <v>4137</v>
      </c>
      <c r="M343" s="25">
        <f>[9]Data!AB41</f>
        <v>4606</v>
      </c>
      <c r="N343" s="25">
        <f>[9]Data!AC41</f>
        <v>4623</v>
      </c>
      <c r="O343" s="25">
        <f>[9]Data!AD41</f>
        <v>3879</v>
      </c>
      <c r="P343" s="25">
        <f>[9]Data!AE41</f>
        <v>4571</v>
      </c>
    </row>
    <row r="344" spans="1:16" ht="15" x14ac:dyDescent="0.25">
      <c r="A344" s="3" t="s">
        <v>0</v>
      </c>
      <c r="B344" s="3" t="s">
        <v>79</v>
      </c>
      <c r="C344" s="3" t="s">
        <v>83</v>
      </c>
      <c r="D344" s="3" t="s">
        <v>82</v>
      </c>
      <c r="E344" s="3"/>
      <c r="F344" s="3"/>
      <c r="G344" s="1" t="s">
        <v>77</v>
      </c>
      <c r="H344" s="25">
        <f>[9]Data9!W41</f>
        <v>5</v>
      </c>
      <c r="I344" s="25">
        <f>[9]Data9!X41</f>
        <v>6</v>
      </c>
      <c r="J344" s="25">
        <f>[9]Data9!Y41</f>
        <v>6</v>
      </c>
      <c r="K344" s="25">
        <f>[9]Data9!Z41</f>
        <v>6</v>
      </c>
      <c r="L344" s="25">
        <f>[9]Data9!AA41</f>
        <v>6</v>
      </c>
      <c r="M344" s="25">
        <f>[9]Data9!AB41</f>
        <v>6</v>
      </c>
      <c r="N344" s="25">
        <f>[9]Data9!AC41</f>
        <v>6</v>
      </c>
      <c r="O344" s="25">
        <f>[9]Data9!AD41</f>
        <v>6</v>
      </c>
      <c r="P344" s="25">
        <f>[9]Data9!AE41</f>
        <v>6</v>
      </c>
    </row>
    <row r="345" spans="1:16" s="7" customFormat="1" ht="15" x14ac:dyDescent="0.25">
      <c r="A345" s="3" t="s">
        <v>0</v>
      </c>
      <c r="B345" s="3" t="s">
        <v>78</v>
      </c>
      <c r="C345" s="3" t="s">
        <v>84</v>
      </c>
      <c r="D345" s="3" t="s">
        <v>82</v>
      </c>
      <c r="E345" s="3"/>
      <c r="F345" s="3"/>
      <c r="G345" s="1" t="s">
        <v>77</v>
      </c>
      <c r="H345" s="25">
        <f>[9]Data10!W41</f>
        <v>0</v>
      </c>
      <c r="I345" s="25">
        <f>[9]Data10!X41</f>
        <v>0</v>
      </c>
      <c r="J345" s="25">
        <f>[9]Data10!Y41</f>
        <v>0</v>
      </c>
      <c r="K345" s="25">
        <f>[9]Data10!Z41</f>
        <v>0</v>
      </c>
      <c r="L345" s="25">
        <f>[9]Data10!AA41</f>
        <v>0</v>
      </c>
      <c r="M345" s="25">
        <f>[9]Data10!AB41</f>
        <v>0</v>
      </c>
      <c r="N345" s="25">
        <f>[9]Data10!AC41</f>
        <v>0</v>
      </c>
      <c r="O345" s="25">
        <f>[9]Data10!AD41</f>
        <v>0</v>
      </c>
      <c r="P345" s="25">
        <f>[9]Data10!AE41</f>
        <v>0</v>
      </c>
    </row>
    <row r="346" spans="1:16" ht="15" x14ac:dyDescent="0.25">
      <c r="A346" s="3" t="s">
        <v>0</v>
      </c>
      <c r="B346" s="1" t="s">
        <v>37</v>
      </c>
      <c r="C346" s="1" t="s">
        <v>38</v>
      </c>
      <c r="D346" s="3" t="s">
        <v>195</v>
      </c>
      <c r="E346" s="3"/>
      <c r="F346" s="3"/>
      <c r="G346" s="1" t="s">
        <v>77</v>
      </c>
      <c r="H346" s="28">
        <f>[8]Data23!W39</f>
        <v>586</v>
      </c>
      <c r="I346" s="28">
        <f>[8]Data23!X39</f>
        <v>506</v>
      </c>
      <c r="J346" s="28">
        <f>[8]Data23!Y39</f>
        <v>429</v>
      </c>
      <c r="K346" s="28">
        <f>[8]Data23!Z39</f>
        <v>302</v>
      </c>
      <c r="L346" s="28">
        <f>[8]Data23!AA39</f>
        <v>384</v>
      </c>
      <c r="M346" s="28">
        <f>[8]Data23!AB39</f>
        <v>470</v>
      </c>
      <c r="N346" s="28">
        <f>[8]Data23!AC39</f>
        <v>439</v>
      </c>
      <c r="O346" s="28">
        <f>[8]Data23!AD39</f>
        <v>459</v>
      </c>
      <c r="P346" s="28">
        <f>[8]Data23!AE39</f>
        <v>457</v>
      </c>
    </row>
    <row r="347" spans="1:16" ht="15" x14ac:dyDescent="0.25">
      <c r="A347" s="3" t="s">
        <v>0</v>
      </c>
      <c r="B347" s="3" t="s">
        <v>39</v>
      </c>
      <c r="C347" s="3" t="s">
        <v>40</v>
      </c>
      <c r="D347" s="3" t="s">
        <v>195</v>
      </c>
      <c r="E347" s="3"/>
      <c r="F347" s="3"/>
      <c r="G347" s="1" t="s">
        <v>77</v>
      </c>
      <c r="H347" s="25">
        <f>[8]Data54!W39+[8]Data55!W39+[8]Data56!W39+[8]Data57!W39+[8]Data58!W39+[8]Data59!W39+[8]Data60!W39+[8]Data61!W39+[8]Data62!W39+[8]Data63!W39+[8]Data65!W39+[8]Data67!W39</f>
        <v>845</v>
      </c>
      <c r="I347" s="25">
        <f>[8]Data54!X39+[8]Data55!X39+[8]Data56!X39+[8]Data57!X39+[8]Data58!X39+[8]Data59!X39+[8]Data60!X39+[8]Data61!X39+[8]Data62!X39+[8]Data63!X39+[8]Data65!X39+[8]Data67!X39</f>
        <v>966</v>
      </c>
      <c r="J347" s="25">
        <f>[8]Data54!Y39+[8]Data55!Y39+[8]Data56!Y39+[8]Data57!Y39+[8]Data58!Y39+[8]Data59!Y39+[8]Data60!Y39+[8]Data61!Y39+[8]Data62!Y39+[8]Data63!Y39+[8]Data65!Y39+[8]Data67!Y39</f>
        <v>935</v>
      </c>
      <c r="K347" s="25">
        <f>[8]Data54!Z39+[8]Data55!Z39+[8]Data56!Z39+[8]Data57!Z39+[8]Data58!Z39+[8]Data59!Z39+[8]Data60!Z39+[8]Data61!Z39+[8]Data62!Z39+[8]Data63!Z39+[8]Data65!Z39+[8]Data67!Z39</f>
        <v>1442</v>
      </c>
      <c r="L347" s="25">
        <f>[8]Data54!AA39+[8]Data55!AA39+[8]Data56!AA39+[8]Data57!AA39+[8]Data58!AA39+[8]Data59!AA39+[8]Data60!AA39+[8]Data61!AA39+[8]Data62!AA39+[8]Data63!AA39+[8]Data65!AA39+[8]Data67!AA39</f>
        <v>1688</v>
      </c>
      <c r="M347" s="25">
        <f>[8]Data54!AB39+[8]Data55!AB39+[8]Data56!AB39+[8]Data57!AB39+[8]Data58!AB39+[8]Data59!AB39+[8]Data60!AB39+[8]Data61!AB39+[8]Data62!AB39+[8]Data63!AB39+[8]Data65!AB39+[8]Data67!AB39</f>
        <v>1753</v>
      </c>
      <c r="N347" s="25">
        <f>[8]Data54!AC39+[8]Data55!AC39+[8]Data56!AC39+[8]Data57!AC39+[8]Data58!AC39+[8]Data59!AC39+[8]Data60!AC39+[8]Data61!AC39+[8]Data62!AC39+[8]Data63!AC39+[8]Data65!AC39+[8]Data67!AC39</f>
        <v>1721</v>
      </c>
      <c r="O347" s="25">
        <f>[8]Data54!AD39+[8]Data55!AD39+[8]Data56!AD39+[8]Data57!AD39+[8]Data58!AD39+[8]Data59!AD39+[8]Data60!AD39+[8]Data61!AD39+[8]Data62!AD39+[8]Data63!AD39+[8]Data65!AD39+[8]Data67!AD39</f>
        <v>1642</v>
      </c>
      <c r="P347" s="25">
        <f>[8]Data54!AE39+[8]Data55!AE39+[8]Data56!AE39+[8]Data57!AE39+[8]Data58!AE39+[8]Data59!AE39+[8]Data60!AE39+[8]Data61!AE39+[8]Data62!AE39+[8]Data63!AE39+[8]Data65!AE39+[8]Data67!AE39</f>
        <v>1721</v>
      </c>
    </row>
    <row r="348" spans="1:16" ht="15" x14ac:dyDescent="0.25">
      <c r="A348" s="3" t="s">
        <v>0</v>
      </c>
      <c r="B348" s="3" t="s">
        <v>80</v>
      </c>
      <c r="C348" s="3" t="s">
        <v>85</v>
      </c>
      <c r="D348" s="3" t="s">
        <v>82</v>
      </c>
      <c r="E348" s="3"/>
      <c r="F348" s="3"/>
      <c r="G348" s="1" t="s">
        <v>77</v>
      </c>
      <c r="H348" s="29">
        <f>[9]Data12!W41*(capacity!$H348*CUF_sources!$C23)/(capacity!$H348*CUF_sources!$C23+capacity!$H349*CUF_sources!$C24)</f>
        <v>365.16436694374892</v>
      </c>
      <c r="I348" s="29">
        <f>[9]Data12!X41*(capacity!$H348*CUF_sources!$C23)/(capacity!$H348*CUF_sources!$C23+capacity!$H349*CUF_sources!$C24)</f>
        <v>389.99922313387788</v>
      </c>
      <c r="J348" s="29">
        <f>[9]Data12!Y41*(capacity!$H348*CUF_sources!$C23)/(capacity!$H348*CUF_sources!$C23+capacity!$H349*CUF_sources!$C24)</f>
        <v>540.84797925169858</v>
      </c>
      <c r="K348" s="29">
        <f>[9]Data12!Z41*(capacity!$H348*CUF_sources!$C23)/(capacity!$H348*CUF_sources!$C23+capacity!$H349*CUF_sources!$C24)</f>
        <v>549.12626464840821</v>
      </c>
      <c r="L348" s="29">
        <f>[9]Data12!AA41*(capacity!$H348*CUF_sources!$C23)/(capacity!$H348*CUF_sources!$C23+capacity!$H349*CUF_sources!$C24)</f>
        <v>465.42360119278823</v>
      </c>
      <c r="M348" s="29">
        <f>[9]Data12!AB41*(capacity!$H348*CUF_sources!$C23)/(capacity!$H348*CUF_sources!$C23+capacity!$H349*CUF_sources!$C24)</f>
        <v>490.25845738291724</v>
      </c>
      <c r="N348" s="29">
        <f>[9]Data12!AC41*(capacity!$H348*CUF_sources!$C23)/(capacity!$H348*CUF_sources!$C23+capacity!$H349*CUF_sources!$C24)</f>
        <v>465.42360119278823</v>
      </c>
      <c r="O348" s="29">
        <f>[9]Data12!AD41*(capacity!$H348*CUF_sources!$C23)/(capacity!$H348*CUF_sources!$C23+capacity!$H349*CUF_sources!$C24)</f>
        <v>538.08855078612874</v>
      </c>
      <c r="P348" s="29">
        <f>[9]Data12!AE41*(capacity!$H348*CUF_sources!$C23)/(capacity!$H348*CUF_sources!$C23+capacity!$H349*CUF_sources!$C24)</f>
        <v>541.76778874022182</v>
      </c>
    </row>
    <row r="349" spans="1:16" s="7" customFormat="1" ht="15" x14ac:dyDescent="0.25">
      <c r="A349" s="3" t="s">
        <v>0</v>
      </c>
      <c r="B349" s="3" t="s">
        <v>81</v>
      </c>
      <c r="C349" s="3" t="s">
        <v>86</v>
      </c>
      <c r="D349" s="3" t="s">
        <v>82</v>
      </c>
      <c r="E349" s="3"/>
      <c r="F349" s="3"/>
      <c r="G349" s="1" t="s">
        <v>77</v>
      </c>
      <c r="H349" s="29">
        <f>[9]Data12!W41*(capacity!$H349*CUF_sources!$C24)/(capacity!$H348*CUF_sources!$C23+capacity!$H349*CUF_sources!$C24)</f>
        <v>31.835633056251083</v>
      </c>
      <c r="I349" s="29">
        <f>[9]Data12!X41*(capacity!$H349*CUF_sources!$C24)/(capacity!$H348*CUF_sources!$C23+capacity!$H349*CUF_sources!$C24)</f>
        <v>34.000776866122067</v>
      </c>
      <c r="J349" s="29">
        <f>[9]Data12!Y41*(capacity!$H349*CUF_sources!$C24)/(capacity!$H348*CUF_sources!$C23+capacity!$H349*CUF_sources!$C24)</f>
        <v>47.152020748301354</v>
      </c>
      <c r="K349" s="29">
        <f>[9]Data12!Z41*(capacity!$H349*CUF_sources!$C24)/(capacity!$H348*CUF_sources!$C23+capacity!$H349*CUF_sources!$C24)</f>
        <v>47.873735351591677</v>
      </c>
      <c r="L349" s="29">
        <f>[9]Data12!AA41*(capacity!$H349*CUF_sources!$C24)/(capacity!$H348*CUF_sources!$C23+capacity!$H349*CUF_sources!$C24)</f>
        <v>40.57639880721171</v>
      </c>
      <c r="M349" s="29">
        <f>[9]Data12!AB41*(capacity!$H349*CUF_sources!$C24)/(capacity!$H348*CUF_sources!$C23+capacity!$H349*CUF_sources!$C24)</f>
        <v>42.741542617082693</v>
      </c>
      <c r="N349" s="29">
        <f>[9]Data12!AC41*(capacity!$H349*CUF_sources!$C24)/(capacity!$H348*CUF_sources!$C23+capacity!$H349*CUF_sources!$C24)</f>
        <v>40.57639880721171</v>
      </c>
      <c r="O349" s="29">
        <f>[9]Data12!AD41*(capacity!$H349*CUF_sources!$C24)/(capacity!$H348*CUF_sources!$C23+capacity!$H349*CUF_sources!$C24)</f>
        <v>46.911449213871244</v>
      </c>
      <c r="P349" s="29">
        <f>[9]Data12!AE41*(capacity!$H349*CUF_sources!$C24)/(capacity!$H348*CUF_sources!$C23+capacity!$H349*CUF_sources!$C24)</f>
        <v>47.232211259778062</v>
      </c>
    </row>
    <row r="350" spans="1:16" ht="15" x14ac:dyDescent="0.25">
      <c r="A350" s="3" t="s">
        <v>0</v>
      </c>
      <c r="B350" s="3" t="s">
        <v>41</v>
      </c>
      <c r="C350" s="3" t="s">
        <v>42</v>
      </c>
      <c r="D350" s="3" t="s">
        <v>82</v>
      </c>
      <c r="E350" s="3"/>
      <c r="F350" s="3"/>
      <c r="G350" s="1" t="s">
        <v>77</v>
      </c>
      <c r="H350" s="25">
        <f>[9]Data11!W41</f>
        <v>0</v>
      </c>
      <c r="I350" s="25">
        <f>[9]Data11!X41</f>
        <v>0</v>
      </c>
      <c r="J350" s="25">
        <f>[9]Data11!Y41</f>
        <v>0</v>
      </c>
      <c r="K350" s="25">
        <f>[9]Data11!Z41</f>
        <v>0</v>
      </c>
      <c r="L350" s="25">
        <f>[9]Data11!AA41</f>
        <v>0</v>
      </c>
      <c r="M350" s="25">
        <f>[9]Data11!AB41</f>
        <v>0</v>
      </c>
      <c r="N350" s="25">
        <f>[9]Data11!AC41</f>
        <v>0</v>
      </c>
      <c r="O350" s="25">
        <f>[9]Data11!AD41</f>
        <v>0</v>
      </c>
      <c r="P350" s="25">
        <f>[9]Data11!AE41</f>
        <v>0</v>
      </c>
    </row>
    <row r="351" spans="1:16" ht="15" x14ac:dyDescent="0.25">
      <c r="A351" s="3" t="s">
        <v>0</v>
      </c>
      <c r="B351" s="3" t="s">
        <v>43</v>
      </c>
      <c r="C351" s="3" t="s">
        <v>44</v>
      </c>
      <c r="D351" s="3" t="s">
        <v>82</v>
      </c>
      <c r="E351" s="3"/>
      <c r="F351" s="3"/>
      <c r="G351" s="1" t="s">
        <v>77</v>
      </c>
      <c r="H351" s="25">
        <f>[9]Data17!W41</f>
        <v>0</v>
      </c>
      <c r="I351" s="25">
        <f>[9]Data17!X41</f>
        <v>0</v>
      </c>
      <c r="J351" s="25">
        <f>[9]Data17!Y41</f>
        <v>0</v>
      </c>
      <c r="K351" s="25">
        <f>[9]Data17!Z41</f>
        <v>0</v>
      </c>
      <c r="L351" s="25">
        <f>[9]Data17!AA41</f>
        <v>0</v>
      </c>
      <c r="M351" s="25">
        <f>[9]Data17!AB41</f>
        <v>0</v>
      </c>
      <c r="N351" s="25">
        <f>[9]Data17!AC41</f>
        <v>0</v>
      </c>
      <c r="O351" s="25">
        <f>[9]Data17!AD41</f>
        <v>0</v>
      </c>
      <c r="P351" s="25">
        <f>[9]Data17!AE41</f>
        <v>0</v>
      </c>
    </row>
    <row r="352" spans="1:16" ht="15" x14ac:dyDescent="0.25">
      <c r="A352" s="3" t="s">
        <v>0</v>
      </c>
      <c r="B352" s="3" t="s">
        <v>45</v>
      </c>
      <c r="C352" s="3" t="s">
        <v>46</v>
      </c>
      <c r="D352" s="3" t="s">
        <v>82</v>
      </c>
      <c r="E352" s="3"/>
      <c r="F352" s="3"/>
      <c r="G352" s="1" t="s">
        <v>77</v>
      </c>
      <c r="H352" s="25">
        <f>[9]Data7!W41</f>
        <v>0</v>
      </c>
      <c r="I352" s="25">
        <f>[9]Data7!X41</f>
        <v>0</v>
      </c>
      <c r="J352" s="25">
        <f>[9]Data7!Y41</f>
        <v>0</v>
      </c>
      <c r="K352" s="25">
        <f>[9]Data7!Z41</f>
        <v>0</v>
      </c>
      <c r="L352" s="25">
        <f>[9]Data7!AA41</f>
        <v>0</v>
      </c>
      <c r="M352" s="25">
        <f>[9]Data7!AB41</f>
        <v>0</v>
      </c>
      <c r="N352" s="25">
        <f>[9]Data7!AC41</f>
        <v>0</v>
      </c>
      <c r="O352" s="25">
        <f>[9]Data7!AD41</f>
        <v>0</v>
      </c>
      <c r="P352" s="25">
        <f>[9]Data7!AE41</f>
        <v>0</v>
      </c>
    </row>
    <row r="353" spans="1:16" ht="15" x14ac:dyDescent="0.25">
      <c r="A353" s="3" t="s">
        <v>48</v>
      </c>
      <c r="B353" s="3" t="s">
        <v>29</v>
      </c>
      <c r="C353" s="3" t="s">
        <v>30</v>
      </c>
      <c r="D353" s="3" t="s">
        <v>195</v>
      </c>
      <c r="E353" s="3"/>
      <c r="F353" s="3"/>
      <c r="G353" s="1" t="s">
        <v>77</v>
      </c>
      <c r="H353" s="25">
        <f>[8]Data2!W40+[8]Data18!W40+[8]Data21!W40</f>
        <v>108442</v>
      </c>
      <c r="I353" s="25">
        <f>[8]Data2!X40+[8]Data18!X40+[8]Data21!X40</f>
        <v>142793</v>
      </c>
      <c r="J353" s="25">
        <f>[8]Data2!Y40+[8]Data18!Y40+[8]Data21!Y40</f>
        <v>130257</v>
      </c>
      <c r="K353" s="25">
        <f>[8]Data2!Z40+[8]Data18!Z40+[8]Data21!Z40</f>
        <v>100239</v>
      </c>
      <c r="L353" s="25">
        <f>[8]Data2!AA40+[8]Data18!AA40+[8]Data21!AA40</f>
        <v>75878.228000000003</v>
      </c>
      <c r="M353" s="25">
        <f>[8]Data2!AB40+[8]Data18!AB40+[8]Data21!AB40</f>
        <v>30668.598999999998</v>
      </c>
      <c r="N353" s="25">
        <f>[8]Data2!AC40+[8]Data18!AC40+[8]Data21!AC40</f>
        <v>22530.445</v>
      </c>
      <c r="O353" s="25">
        <f>[8]Data2!AD40+[8]Data18!AD40+[8]Data21!AD40</f>
        <v>16831.403999999999</v>
      </c>
      <c r="P353" s="25">
        <f>[8]Data2!AE40+[8]Data18!AE40+[8]Data21!AE40</f>
        <v>6891.0950000000003</v>
      </c>
    </row>
    <row r="354" spans="1:16" ht="15" x14ac:dyDescent="0.25">
      <c r="A354" s="3" t="s">
        <v>48</v>
      </c>
      <c r="B354" s="3" t="s">
        <v>31</v>
      </c>
      <c r="C354" s="3" t="s">
        <v>32</v>
      </c>
      <c r="D354" s="3" t="s">
        <v>195</v>
      </c>
      <c r="E354" s="3"/>
      <c r="F354" s="3"/>
      <c r="G354" s="1" t="s">
        <v>77</v>
      </c>
      <c r="H354" s="25">
        <f>[8]Data22!W40</f>
        <v>146499</v>
      </c>
      <c r="I354" s="25">
        <f>[8]Data22!X40</f>
        <v>100170</v>
      </c>
      <c r="J354" s="25">
        <f>[8]Data22!Y40</f>
        <v>95843</v>
      </c>
      <c r="K354" s="25">
        <f>[8]Data22!Z40</f>
        <v>100893</v>
      </c>
      <c r="L354" s="25">
        <f>[8]Data22!AA40</f>
        <v>99875.415999999997</v>
      </c>
      <c r="M354" s="25">
        <f>[8]Data22!AB40</f>
        <v>143356.07399999999</v>
      </c>
      <c r="N354" s="25">
        <f>[8]Data22!AC40</f>
        <v>136745.82</v>
      </c>
      <c r="O354" s="25">
        <f>[8]Data22!AD40</f>
        <v>131489.78</v>
      </c>
      <c r="P354" s="25">
        <f>[8]Data22!AE40</f>
        <v>130584.98299999999</v>
      </c>
    </row>
    <row r="355" spans="1:16" ht="15" x14ac:dyDescent="0.25">
      <c r="A355" s="3" t="s">
        <v>48</v>
      </c>
      <c r="B355" s="3" t="s">
        <v>33</v>
      </c>
      <c r="C355" s="3" t="s">
        <v>34</v>
      </c>
      <c r="D355" s="3" t="s">
        <v>195</v>
      </c>
      <c r="E355" s="3"/>
      <c r="F355" s="3"/>
      <c r="G355" s="1" t="s">
        <v>77</v>
      </c>
      <c r="H355" s="25">
        <f>[8]Data68!W40</f>
        <v>68980</v>
      </c>
      <c r="I355" s="25">
        <f>[8]Data68!X40</f>
        <v>70405</v>
      </c>
      <c r="J355" s="25">
        <f>[8]Data68!Y40</f>
        <v>70607</v>
      </c>
      <c r="K355" s="25">
        <f>[8]Data68!Z40</f>
        <v>63748</v>
      </c>
      <c r="L355" s="25">
        <f>[8]Data68!AA40</f>
        <v>70344.902000000002</v>
      </c>
      <c r="M355" s="25">
        <f>[8]Data68!AB40</f>
        <v>71726.081000000006</v>
      </c>
      <c r="N355" s="25">
        <f>[8]Data68!AC40</f>
        <v>70336.426000000007</v>
      </c>
      <c r="O355" s="25">
        <f>[8]Data68!AD40</f>
        <v>65063.849000000002</v>
      </c>
      <c r="P355" s="25">
        <f>[8]Data68!AE40</f>
        <v>56183.934000000001</v>
      </c>
    </row>
    <row r="356" spans="1:16" ht="15" x14ac:dyDescent="0.25">
      <c r="A356" s="3" t="s">
        <v>48</v>
      </c>
      <c r="B356" s="3" t="s">
        <v>35</v>
      </c>
      <c r="C356" s="3" t="s">
        <v>36</v>
      </c>
      <c r="D356" s="3" t="s">
        <v>82</v>
      </c>
      <c r="E356" s="3"/>
      <c r="F356" s="3"/>
      <c r="G356" s="1" t="s">
        <v>77</v>
      </c>
      <c r="H356" s="25">
        <f>[9]Data!W42</f>
        <v>8597.3089999999993</v>
      </c>
      <c r="I356" s="25">
        <f>[9]Data!X42</f>
        <v>8276.027</v>
      </c>
      <c r="J356" s="25">
        <f>[9]Data!Y42</f>
        <v>7605.3609999999999</v>
      </c>
      <c r="K356" s="25">
        <f>[9]Data!Z42</f>
        <v>8771.2219999999998</v>
      </c>
      <c r="L356" s="25">
        <f>[9]Data!AA42</f>
        <v>9036.6849999999995</v>
      </c>
      <c r="M356" s="25">
        <f>[9]Data!AB42</f>
        <v>8329.6270000000004</v>
      </c>
      <c r="N356" s="25">
        <f>[9]Data!AC42</f>
        <v>8753.8970000000008</v>
      </c>
      <c r="O356" s="25">
        <f>[9]Data!AD42</f>
        <v>7942.2860000000001</v>
      </c>
      <c r="P356" s="25">
        <f>[9]Data!AE42</f>
        <v>7691.2380000000003</v>
      </c>
    </row>
    <row r="357" spans="1:16" ht="15" x14ac:dyDescent="0.25">
      <c r="A357" s="3" t="s">
        <v>48</v>
      </c>
      <c r="B357" s="3" t="s">
        <v>79</v>
      </c>
      <c r="C357" s="3" t="s">
        <v>83</v>
      </c>
      <c r="D357" s="3" t="s">
        <v>82</v>
      </c>
      <c r="E357" s="3"/>
      <c r="F357" s="3"/>
      <c r="G357" s="1" t="s">
        <v>77</v>
      </c>
      <c r="H357" s="25">
        <f>[9]Data9!W42</f>
        <v>7768.7439999999997</v>
      </c>
      <c r="I357" s="25">
        <f>[9]Data9!X42</f>
        <v>9554.0660000000007</v>
      </c>
      <c r="J357" s="25">
        <f>[9]Data9!Y42</f>
        <v>12486.454</v>
      </c>
      <c r="K357" s="25">
        <f>[9]Data9!Z42</f>
        <v>13360.262000000001</v>
      </c>
      <c r="L357" s="25">
        <f>[9]Data9!AA42</f>
        <v>22851.98</v>
      </c>
      <c r="M357" s="25">
        <f>[9]Data9!AB42</f>
        <v>20753.686000000002</v>
      </c>
      <c r="N357" s="25">
        <f>[9]Data9!AC42</f>
        <v>28725.214</v>
      </c>
      <c r="O357" s="25">
        <f>[9]Data9!AD42</f>
        <v>30219.289000000001</v>
      </c>
      <c r="P357" s="25">
        <f>[9]Data9!AE42</f>
        <v>32189.232</v>
      </c>
    </row>
    <row r="358" spans="1:16" s="7" customFormat="1" ht="15" x14ac:dyDescent="0.25">
      <c r="A358" s="3" t="s">
        <v>48</v>
      </c>
      <c r="B358" s="3" t="s">
        <v>78</v>
      </c>
      <c r="C358" s="3" t="s">
        <v>84</v>
      </c>
      <c r="D358" s="3" t="s">
        <v>82</v>
      </c>
      <c r="E358" s="3"/>
      <c r="F358" s="3"/>
      <c r="G358" s="1" t="s">
        <v>77</v>
      </c>
      <c r="H358" s="25">
        <f>[9]Data10!W42</f>
        <v>5149.0249999999996</v>
      </c>
      <c r="I358" s="25">
        <f>[9]Data10!X42</f>
        <v>7603.1450000000004</v>
      </c>
      <c r="J358" s="25">
        <f>[9]Data10!Y42</f>
        <v>11471.641</v>
      </c>
      <c r="K358" s="25">
        <f>[9]Data10!Z42</f>
        <v>13402.003000000001</v>
      </c>
      <c r="L358" s="25">
        <f>[9]Data10!AA42</f>
        <v>17422.739000000001</v>
      </c>
      <c r="M358" s="25">
        <f>[9]Data10!AB42</f>
        <v>16405.736000000001</v>
      </c>
      <c r="N358" s="25">
        <f>[9]Data10!AC42</f>
        <v>20915.907999999999</v>
      </c>
      <c r="O358" s="25">
        <f>[9]Data10!AD42</f>
        <v>26687.061000000002</v>
      </c>
      <c r="P358" s="25">
        <f>[9]Data10!AE42</f>
        <v>32145.611000000001</v>
      </c>
    </row>
    <row r="359" spans="1:16" ht="15" x14ac:dyDescent="0.25">
      <c r="A359" s="3" t="s">
        <v>48</v>
      </c>
      <c r="B359" s="1" t="s">
        <v>37</v>
      </c>
      <c r="C359" s="1" t="s">
        <v>38</v>
      </c>
      <c r="D359" s="3" t="s">
        <v>195</v>
      </c>
      <c r="E359" s="3"/>
      <c r="F359" s="3"/>
      <c r="G359" s="1" t="s">
        <v>77</v>
      </c>
      <c r="H359" s="28">
        <f>[8]Data23!W40</f>
        <v>3119</v>
      </c>
      <c r="I359" s="28">
        <f>[8]Data23!X40</f>
        <v>2892</v>
      </c>
      <c r="J359" s="28">
        <f>[8]Data23!Y40</f>
        <v>2067</v>
      </c>
      <c r="K359" s="28">
        <f>[8]Data23!Z40</f>
        <v>1919</v>
      </c>
      <c r="L359" s="28">
        <f>[8]Data23!AA40</f>
        <v>2037.1010000000001</v>
      </c>
      <c r="M359" s="28">
        <f>[8]Data23!AB40</f>
        <v>1890.664</v>
      </c>
      <c r="N359" s="28">
        <f>[8]Data23!AC40</f>
        <v>1616.3610000000001</v>
      </c>
      <c r="O359" s="28">
        <f>[8]Data23!AD40</f>
        <v>1571.8610000000001</v>
      </c>
      <c r="P359" s="28">
        <f>[8]Data23!AE40</f>
        <v>1477.306</v>
      </c>
    </row>
    <row r="360" spans="1:16" ht="15" x14ac:dyDescent="0.25">
      <c r="A360" s="3" t="s">
        <v>48</v>
      </c>
      <c r="B360" s="3" t="s">
        <v>39</v>
      </c>
      <c r="C360" s="3" t="s">
        <v>40</v>
      </c>
      <c r="D360" s="3" t="s">
        <v>195</v>
      </c>
      <c r="E360" s="3"/>
      <c r="F360" s="3"/>
      <c r="G360" s="1" t="s">
        <v>77</v>
      </c>
      <c r="H360" s="25">
        <f>[8]Data54!W40+[8]Data55!W40+[8]Data56!W40+[8]Data57!W40+[8]Data58!W40+[8]Data59!W40+[8]Data60!W40+[8]Data61!W40+[8]Data62!W40+[8]Data63!W40+[8]Data65!W40+[8]Data67!W40</f>
        <v>15135.221000000001</v>
      </c>
      <c r="I360" s="25">
        <f>[8]Data54!X40+[8]Data55!X40+[8]Data56!X40+[8]Data57!X40+[8]Data58!X40+[8]Data59!X40+[8]Data60!X40+[8]Data61!X40+[8]Data62!X40+[8]Data63!X40+[8]Data65!X40+[8]Data67!X40</f>
        <v>16843.732</v>
      </c>
      <c r="J360" s="25">
        <f>[8]Data54!Y40+[8]Data55!Y40+[8]Data56!Y40+[8]Data57!Y40+[8]Data58!Y40+[8]Data59!Y40+[8]Data60!Y40+[8]Data61!Y40+[8]Data62!Y40+[8]Data63!Y40+[8]Data65!Y40+[8]Data67!Y40</f>
        <v>20076.958999999999</v>
      </c>
      <c r="K360" s="25">
        <f>[8]Data54!Z40+[8]Data55!Z40+[8]Data56!Z40+[8]Data57!Z40+[8]Data58!Z40+[8]Data59!Z40+[8]Data60!Z40+[8]Data61!Z40+[8]Data62!Z40+[8]Data63!Z40+[8]Data65!Z40+[8]Data67!Z40</f>
        <v>25108.812000000002</v>
      </c>
      <c r="L360" s="25">
        <f>[8]Data54!AA40+[8]Data55!AA40+[8]Data56!AA40+[8]Data57!AA40+[8]Data58!AA40+[8]Data59!AA40+[8]Data60!AA40+[8]Data61!AA40+[8]Data62!AA40+[8]Data63!AA40+[8]Data65!AA40+[8]Data67!AA40</f>
        <v>32019.440999999999</v>
      </c>
      <c r="M360" s="25">
        <f>[8]Data54!AB40+[8]Data55!AB40+[8]Data56!AB40+[8]Data57!AB40+[8]Data58!AB40+[8]Data59!AB40+[8]Data60!AB40+[8]Data61!AB40+[8]Data62!AB40+[8]Data63!AB40+[8]Data65!AB40+[8]Data67!AB40</f>
        <v>34924.796000000002</v>
      </c>
      <c r="N360" s="25">
        <f>[8]Data54!AC40+[8]Data55!AC40+[8]Data56!AC40+[8]Data57!AC40+[8]Data58!AC40+[8]Data59!AC40+[8]Data60!AC40+[8]Data61!AC40+[8]Data62!AC40+[8]Data63!AC40+[8]Data65!AC40+[8]Data67!AC40</f>
        <v>36094.443999999996</v>
      </c>
      <c r="O360" s="25">
        <f>[8]Data54!AD40+[8]Data55!AD40+[8]Data56!AD40+[8]Data57!AD40+[8]Data58!AD40+[8]Data59!AD40+[8]Data60!AD40+[8]Data61!AD40+[8]Data62!AD40+[8]Data63!AD40+[8]Data65!AD40+[8]Data67!AD40</f>
        <v>39179.620999999999</v>
      </c>
      <c r="P360" s="25">
        <f>[8]Data54!AE40+[8]Data55!AE40+[8]Data56!AE40+[8]Data57!AE40+[8]Data58!AE40+[8]Data59!AE40+[8]Data60!AE40+[8]Data61!AE40+[8]Data62!AE40+[8]Data63!AE40+[8]Data65!AE40+[8]Data67!AE40</f>
        <v>41973.194000000003</v>
      </c>
    </row>
    <row r="361" spans="1:16" ht="15" x14ac:dyDescent="0.25">
      <c r="A361" s="3" t="s">
        <v>48</v>
      </c>
      <c r="B361" s="3" t="s">
        <v>80</v>
      </c>
      <c r="C361" s="3" t="s">
        <v>85</v>
      </c>
      <c r="D361" s="3" t="s">
        <v>82</v>
      </c>
      <c r="E361" s="3"/>
      <c r="F361" s="3"/>
      <c r="G361" s="1" t="s">
        <v>77</v>
      </c>
      <c r="H361" s="29">
        <f>[9]Data12!W42*$N361/($N361+$N362)</f>
        <v>179.34462713475847</v>
      </c>
      <c r="I361" s="25">
        <f>[9]Data15!X42</f>
        <v>390.54399999999998</v>
      </c>
      <c r="J361" s="25">
        <f>[9]Data15!Y42</f>
        <v>738.63300000000004</v>
      </c>
      <c r="K361" s="25">
        <f>[9]Data15!Z42</f>
        <v>2285.9079999999999</v>
      </c>
      <c r="L361" s="25">
        <f>[9]Data15!AA42</f>
        <v>4726.3490000000002</v>
      </c>
      <c r="M361" s="25">
        <f>[9]Data15!AB42</f>
        <v>7522.79</v>
      </c>
      <c r="N361" s="25">
        <f>[9]Data15!AC42</f>
        <v>8434.3410000000003</v>
      </c>
      <c r="O361" s="25">
        <f>[9]Data15!AD42</f>
        <v>9368.3410000000003</v>
      </c>
      <c r="P361" s="25">
        <f>[9]Data15!AE42</f>
        <v>9426.0470000000005</v>
      </c>
    </row>
    <row r="362" spans="1:16" s="7" customFormat="1" ht="15" x14ac:dyDescent="0.25">
      <c r="A362" s="3" t="s">
        <v>48</v>
      </c>
      <c r="B362" s="3" t="s">
        <v>81</v>
      </c>
      <c r="C362" s="3" t="s">
        <v>86</v>
      </c>
      <c r="D362" s="3" t="s">
        <v>82</v>
      </c>
      <c r="E362" s="3"/>
      <c r="F362" s="3"/>
      <c r="G362" s="1" t="s">
        <v>77</v>
      </c>
      <c r="H362" s="29">
        <f>[9]Data12!W42*$N362/($N361+$N362)</f>
        <v>64.278372865241522</v>
      </c>
      <c r="I362" s="25">
        <f>[9]Data13!X42+[9]Data14!X42+[9]Data16!X42</f>
        <v>963.20600000000002</v>
      </c>
      <c r="J362" s="25">
        <f>[9]Data13!Y42+[9]Data14!Y42+[9]Data16!Y42</f>
        <v>1271.5219999999999</v>
      </c>
      <c r="K362" s="25">
        <f>[9]Data13!Z42+[9]Data14!Z42+[9]Data16!Z42</f>
        <v>1768.183</v>
      </c>
      <c r="L362" s="25">
        <f>[9]Data13!AA42+[9]Data14!AA42+[9]Data16!AA42</f>
        <v>2806.5150000000003</v>
      </c>
      <c r="M362" s="25">
        <f>[9]Data13!AB42+[9]Data14!AB42+[9]Data16!AB42</f>
        <v>2872.3159999999998</v>
      </c>
      <c r="N362" s="25">
        <f>[9]Data13!AC42+[9]Data14!AC42+[9]Data16!AC42</f>
        <v>3022.9270000000001</v>
      </c>
      <c r="O362" s="25">
        <f>[9]Data13!AD42+[9]Data14!AD42+[9]Data16!AD42</f>
        <v>3367.1689999999999</v>
      </c>
      <c r="P362" s="25">
        <f>[9]Data13!AE42+[9]Data14!AE42+[9]Data16!AE42</f>
        <v>3492.0230000000001</v>
      </c>
    </row>
    <row r="363" spans="1:16" ht="15" x14ac:dyDescent="0.25">
      <c r="A363" s="3" t="s">
        <v>48</v>
      </c>
      <c r="B363" s="3" t="s">
        <v>41</v>
      </c>
      <c r="C363" s="3" t="s">
        <v>42</v>
      </c>
      <c r="D363" s="3" t="s">
        <v>82</v>
      </c>
      <c r="E363" s="3"/>
      <c r="F363" s="3"/>
      <c r="G363" s="1" t="s">
        <v>77</v>
      </c>
      <c r="H363" s="25">
        <f>[9]Data11!W42</f>
        <v>0</v>
      </c>
      <c r="I363" s="25">
        <f>[9]Data11!X42</f>
        <v>0</v>
      </c>
      <c r="J363" s="25">
        <f>[9]Data11!Y42</f>
        <v>0</v>
      </c>
      <c r="K363" s="25">
        <f>[9]Data11!Z42</f>
        <v>0</v>
      </c>
      <c r="L363" s="25">
        <f>[9]Data11!AA42</f>
        <v>0</v>
      </c>
      <c r="M363" s="25">
        <f>[9]Data11!AB42</f>
        <v>0</v>
      </c>
      <c r="N363" s="25">
        <f>[9]Data11!AC42</f>
        <v>0</v>
      </c>
      <c r="O363" s="25">
        <f>[9]Data11!AD42</f>
        <v>0</v>
      </c>
      <c r="P363" s="25">
        <f>[9]Data11!AE42</f>
        <v>0</v>
      </c>
    </row>
    <row r="364" spans="1:16" ht="15" x14ac:dyDescent="0.25">
      <c r="A364" s="3" t="s">
        <v>48</v>
      </c>
      <c r="B364" s="3" t="s">
        <v>43</v>
      </c>
      <c r="C364" s="3" t="s">
        <v>44</v>
      </c>
      <c r="D364" s="3" t="s">
        <v>82</v>
      </c>
      <c r="E364" s="3"/>
      <c r="F364" s="3"/>
      <c r="G364" s="1" t="s">
        <v>77</v>
      </c>
      <c r="H364" s="25">
        <f>[9]Data17!W42</f>
        <v>0.94</v>
      </c>
      <c r="I364" s="25">
        <f>[9]Data17!X42</f>
        <v>4.2030000000000003</v>
      </c>
      <c r="J364" s="25">
        <f>[9]Data17!Y42</f>
        <v>4.7560000000000002</v>
      </c>
      <c r="K364" s="25">
        <f>[9]Data17!Z42</f>
        <v>2.2210000000000001</v>
      </c>
      <c r="L364" s="25">
        <f>[9]Data17!AA42</f>
        <v>1.9990000000000001</v>
      </c>
      <c r="M364" s="25">
        <f>[9]Data17!AB42</f>
        <v>8.9999999999999993E-3</v>
      </c>
      <c r="N364" s="25">
        <f>[9]Data17!AC42</f>
        <v>4.194</v>
      </c>
      <c r="O364" s="25">
        <f>[9]Data17!AD42</f>
        <v>9.298</v>
      </c>
      <c r="P364" s="25">
        <f>[9]Data17!AE42</f>
        <v>13.991</v>
      </c>
    </row>
    <row r="365" spans="1:16" ht="15" x14ac:dyDescent="0.25">
      <c r="A365" s="3" t="s">
        <v>48</v>
      </c>
      <c r="B365" s="3" t="s">
        <v>45</v>
      </c>
      <c r="C365" s="3" t="s">
        <v>46</v>
      </c>
      <c r="D365" s="3" t="s">
        <v>82</v>
      </c>
      <c r="E365" s="3"/>
      <c r="F365" s="3"/>
      <c r="G365" s="1" t="s">
        <v>77</v>
      </c>
      <c r="H365" s="25">
        <f>[9]Data7!W42</f>
        <v>0</v>
      </c>
      <c r="I365" s="25">
        <f>[9]Data7!X42</f>
        <v>0</v>
      </c>
      <c r="J365" s="25">
        <f>[9]Data7!Y42</f>
        <v>0</v>
      </c>
      <c r="K365" s="25">
        <f>[9]Data7!Z42</f>
        <v>0</v>
      </c>
      <c r="L365" s="25">
        <f>[9]Data7!AA42</f>
        <v>0</v>
      </c>
      <c r="M365" s="25">
        <f>[9]Data7!AB42</f>
        <v>0</v>
      </c>
      <c r="N365" s="25">
        <f>[9]Data7!AC42</f>
        <v>0</v>
      </c>
      <c r="O365" s="25">
        <f>[9]Data7!AD42</f>
        <v>0</v>
      </c>
      <c r="P365" s="25">
        <f>[9]Data7!AE42</f>
        <v>0</v>
      </c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40"/>
  <sheetViews>
    <sheetView zoomScale="75" zoomScaleNormal="75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48.625" customWidth="1"/>
    <col min="2" max="2" width="12.25" customWidth="1"/>
    <col min="3" max="10" width="10.25" style="22" customWidth="1"/>
    <col min="11" max="11" width="44.375" style="17" customWidth="1"/>
    <col min="12" max="12" width="44.375" style="16" customWidth="1"/>
  </cols>
  <sheetData>
    <row r="1" spans="1:12" x14ac:dyDescent="0.25">
      <c r="A1" s="2" t="s">
        <v>27</v>
      </c>
      <c r="B1" s="2" t="s">
        <v>28</v>
      </c>
      <c r="C1" s="13" t="s">
        <v>120</v>
      </c>
      <c r="D1" s="13" t="s">
        <v>121</v>
      </c>
      <c r="E1" s="13" t="s">
        <v>122</v>
      </c>
      <c r="F1" s="13" t="s">
        <v>123</v>
      </c>
      <c r="G1" s="13" t="s">
        <v>124</v>
      </c>
      <c r="H1" s="13" t="s">
        <v>125</v>
      </c>
      <c r="I1" s="13" t="s">
        <v>126</v>
      </c>
      <c r="J1" s="13" t="s">
        <v>127</v>
      </c>
      <c r="K1" s="14" t="s">
        <v>100</v>
      </c>
      <c r="L1" s="13" t="s">
        <v>101</v>
      </c>
    </row>
    <row r="2" spans="1:12" x14ac:dyDescent="0.25">
      <c r="A2" s="3" t="s">
        <v>29</v>
      </c>
      <c r="B2" s="3" t="s">
        <v>30</v>
      </c>
      <c r="C2" s="21">
        <f>[10]List1!$G$1346</f>
        <v>0.8</v>
      </c>
      <c r="D2" s="21">
        <f>[10]List1!$G$1351</f>
        <v>0.8</v>
      </c>
      <c r="E2" s="21">
        <f>[10]List1!$G$1356</f>
        <v>0.8</v>
      </c>
      <c r="F2" s="21">
        <f>[10]List1!$G$1366</f>
        <v>0.8</v>
      </c>
      <c r="G2" s="21">
        <f>[10]List1!$G$1376</f>
        <v>0.8</v>
      </c>
      <c r="H2" s="21">
        <f>[10]List1!$G$1386</f>
        <v>0.8</v>
      </c>
      <c r="I2" s="21">
        <f>[10]List1!$G$1396</f>
        <v>0.8</v>
      </c>
      <c r="J2" s="21">
        <f>[10]List1!$G$1406</f>
        <v>0.8</v>
      </c>
      <c r="K2" s="18" t="s">
        <v>103</v>
      </c>
      <c r="L2" s="15" t="s">
        <v>119</v>
      </c>
    </row>
    <row r="3" spans="1:12" x14ac:dyDescent="0.25">
      <c r="A3" s="3" t="s">
        <v>31</v>
      </c>
      <c r="B3" s="3" t="s">
        <v>32</v>
      </c>
      <c r="C3" s="21">
        <f>[10]List1!$G$1194</f>
        <v>0.8</v>
      </c>
      <c r="D3" s="21">
        <f>[10]List1!$G$1199</f>
        <v>0.8</v>
      </c>
      <c r="E3" s="21">
        <f>[10]List1!$G$1204</f>
        <v>0.8</v>
      </c>
      <c r="F3" s="21">
        <f>[10]List1!$G$1214</f>
        <v>0.8</v>
      </c>
      <c r="G3" s="21">
        <f>[10]List1!$G$1224</f>
        <v>0.8</v>
      </c>
      <c r="H3" s="21">
        <f>[10]List1!$G$1234</f>
        <v>0.8</v>
      </c>
      <c r="I3" s="21">
        <f>[10]List1!$G$1244</f>
        <v>0.8</v>
      </c>
      <c r="J3" s="21">
        <f>[10]List1!$G$1254</f>
        <v>0.8</v>
      </c>
      <c r="K3" s="18" t="s">
        <v>103</v>
      </c>
      <c r="L3" s="15" t="s">
        <v>119</v>
      </c>
    </row>
    <row r="4" spans="1:12" x14ac:dyDescent="0.25">
      <c r="A4" s="3" t="s">
        <v>33</v>
      </c>
      <c r="B4" s="3" t="s">
        <v>34</v>
      </c>
      <c r="C4" s="21">
        <f>[10]List1!$G$1508</f>
        <v>0.9</v>
      </c>
      <c r="D4" s="21">
        <f>[10]List1!$G$1513</f>
        <v>0.9</v>
      </c>
      <c r="E4" s="21">
        <f>[10]List1!$G$1518</f>
        <v>0.9</v>
      </c>
      <c r="F4" s="21">
        <f>[10]List1!$G$1523</f>
        <v>0.9</v>
      </c>
      <c r="G4" s="21">
        <f>[10]List1!$G$1528</f>
        <v>0.9</v>
      </c>
      <c r="H4" s="21">
        <f>[10]List1!$G$1533</f>
        <v>0.9</v>
      </c>
      <c r="I4" s="21">
        <f>[10]List1!$G$1538</f>
        <v>0.9</v>
      </c>
      <c r="J4" s="21">
        <f>[10]List1!$G$1543</f>
        <v>0.9</v>
      </c>
      <c r="K4" s="18" t="s">
        <v>103</v>
      </c>
      <c r="L4" s="15" t="s">
        <v>119</v>
      </c>
    </row>
    <row r="5" spans="1:12" x14ac:dyDescent="0.25">
      <c r="A5" s="3" t="s">
        <v>35</v>
      </c>
      <c r="B5" s="3" t="s">
        <v>36</v>
      </c>
      <c r="C5" s="21">
        <f>[10]List1!$G$1102</f>
        <v>0.5</v>
      </c>
      <c r="D5" s="21">
        <f>[10]List1!$G$1105</f>
        <v>0.5</v>
      </c>
      <c r="E5" s="21">
        <f>[10]List1!$G$1107</f>
        <v>0.5</v>
      </c>
      <c r="F5" s="21">
        <f>[10]List1!$G$1109</f>
        <v>0.5</v>
      </c>
      <c r="G5" s="21">
        <f>[10]List1!$G$1111</f>
        <v>0.5</v>
      </c>
      <c r="H5" s="21">
        <f>[10]List1!$G$1113</f>
        <v>0.5</v>
      </c>
      <c r="I5" s="21">
        <f>[10]List1!$G$1115</f>
        <v>0.5</v>
      </c>
      <c r="J5" s="21">
        <f>[10]List1!$G$1117</f>
        <v>0.5</v>
      </c>
      <c r="K5" s="18" t="s">
        <v>103</v>
      </c>
      <c r="L5" s="15" t="s">
        <v>119</v>
      </c>
    </row>
    <row r="6" spans="1:12" x14ac:dyDescent="0.25">
      <c r="A6" s="3" t="s">
        <v>79</v>
      </c>
      <c r="B6" s="3" t="s">
        <v>83</v>
      </c>
      <c r="C6" s="21">
        <f>[10]List1!$G$5</f>
        <v>0.45</v>
      </c>
      <c r="D6" s="21">
        <f>[10]List1!$G$10</f>
        <v>0.47</v>
      </c>
      <c r="E6" s="21">
        <f>[10]List1!$G$15</f>
        <v>0.48</v>
      </c>
      <c r="F6" s="21">
        <f>[10]List1!$G$20</f>
        <v>0.5</v>
      </c>
      <c r="G6" s="21">
        <f>[10]List1!$G$25</f>
        <v>0.5</v>
      </c>
      <c r="H6" s="21">
        <f>[10]List1!$G$30</f>
        <v>0.51</v>
      </c>
      <c r="I6" s="21">
        <f>[10]List1!$G$35</f>
        <v>0.52</v>
      </c>
      <c r="J6" s="21">
        <f>[10]List1!$G$40</f>
        <v>0.53</v>
      </c>
      <c r="K6" s="18" t="s">
        <v>103</v>
      </c>
      <c r="L6" s="15" t="s">
        <v>119</v>
      </c>
    </row>
    <row r="7" spans="1:12" x14ac:dyDescent="0.25">
      <c r="A7" s="3" t="s">
        <v>78</v>
      </c>
      <c r="B7" s="3" t="s">
        <v>84</v>
      </c>
      <c r="C7" s="21">
        <f>[10]List1!$G$226</f>
        <v>0.44</v>
      </c>
      <c r="D7" s="21">
        <f>[10]List1!$G$241</f>
        <v>0.45</v>
      </c>
      <c r="E7" s="21">
        <f>[10]List1!$G$256</f>
        <v>0.48</v>
      </c>
      <c r="F7" s="21">
        <f>[10]List1!$G$271</f>
        <v>0.48</v>
      </c>
      <c r="G7" s="21">
        <f>[10]List1!$G$286</f>
        <v>0.49</v>
      </c>
      <c r="H7" s="21">
        <f>[10]List1!$G$301</f>
        <v>0.49</v>
      </c>
      <c r="I7" s="21">
        <f>[10]List1!$G$316</f>
        <v>0.49</v>
      </c>
      <c r="J7" s="21">
        <f>[10]List1!$G$331</f>
        <v>0.49</v>
      </c>
      <c r="K7" s="18" t="s">
        <v>103</v>
      </c>
      <c r="L7" s="15" t="s">
        <v>119</v>
      </c>
    </row>
    <row r="8" spans="1:12" x14ac:dyDescent="0.25">
      <c r="A8" s="1" t="s">
        <v>37</v>
      </c>
      <c r="B8" s="1" t="s">
        <v>38</v>
      </c>
      <c r="C8" s="21">
        <f>[10]List1!$G$1416</f>
        <v>0.8</v>
      </c>
      <c r="D8" s="21">
        <f>[10]List1!$G$1421</f>
        <v>0.8</v>
      </c>
      <c r="E8" s="21">
        <f>[10]List1!$G$1426</f>
        <v>0.8</v>
      </c>
      <c r="F8" s="21">
        <f>[10]List1!$G$1441</f>
        <v>0.8</v>
      </c>
      <c r="G8" s="21">
        <f>[10]List1!$G$1456</f>
        <v>0.8</v>
      </c>
      <c r="H8" s="21">
        <f>[10]List1!$G$1471</f>
        <v>0.8</v>
      </c>
      <c r="I8" s="21">
        <f>[10]List1!$G$1486</f>
        <v>0.8</v>
      </c>
      <c r="J8" s="21">
        <f>[10]List1!$G$1501</f>
        <v>0.8</v>
      </c>
      <c r="K8" s="18" t="s">
        <v>103</v>
      </c>
      <c r="L8" s="15" t="s">
        <v>119</v>
      </c>
    </row>
    <row r="9" spans="1:12" x14ac:dyDescent="0.25">
      <c r="A9" s="3" t="s">
        <v>39</v>
      </c>
      <c r="B9" s="3" t="s">
        <v>40</v>
      </c>
      <c r="C9" s="21">
        <f>[10]List1!$G$1135</f>
        <v>0.85</v>
      </c>
      <c r="D9" s="21">
        <f>[10]List1!$G$1140</f>
        <v>0.85</v>
      </c>
      <c r="E9" s="21">
        <f>[10]List1!$G$1145</f>
        <v>0.85</v>
      </c>
      <c r="F9" s="21">
        <f>[10]List1!$G$1150</f>
        <v>0.85</v>
      </c>
      <c r="G9" s="21">
        <f>[10]List1!$G$1155</f>
        <v>0.85</v>
      </c>
      <c r="H9" s="21">
        <f>[10]List1!$G$1160</f>
        <v>0.85</v>
      </c>
      <c r="I9" s="21">
        <f>[10]List1!$G$1165</f>
        <v>0.85</v>
      </c>
      <c r="J9" s="21">
        <f>[10]List1!$G$1170</f>
        <v>0.85</v>
      </c>
      <c r="K9" s="18" t="s">
        <v>103</v>
      </c>
      <c r="L9" s="15" t="s">
        <v>119</v>
      </c>
    </row>
    <row r="10" spans="1:12" x14ac:dyDescent="0.25">
      <c r="A10" s="3" t="s">
        <v>80</v>
      </c>
      <c r="B10" s="3" t="s">
        <v>85</v>
      </c>
      <c r="C10" s="21">
        <f>[10]List1!$G$479</f>
        <v>0.2</v>
      </c>
      <c r="D10" s="21">
        <f>[10]List1!$G$484</f>
        <v>0.2</v>
      </c>
      <c r="E10" s="21">
        <f>[10]List1!$G$489</f>
        <v>0.2</v>
      </c>
      <c r="F10" s="21">
        <f>[10]List1!$G$494</f>
        <v>0.2</v>
      </c>
      <c r="G10" s="21">
        <f>[10]List1!$G$499</f>
        <v>0.2</v>
      </c>
      <c r="H10" s="21">
        <f>[10]List1!$G$504</f>
        <v>0.2</v>
      </c>
      <c r="I10" s="21">
        <f>[10]List1!$G$509</f>
        <v>0.2</v>
      </c>
      <c r="J10" s="21">
        <f>[10]List1!$G$514</f>
        <v>0.2</v>
      </c>
      <c r="K10" s="18" t="s">
        <v>103</v>
      </c>
      <c r="L10" s="15" t="s">
        <v>119</v>
      </c>
    </row>
    <row r="11" spans="1:12" x14ac:dyDescent="0.25">
      <c r="A11" s="3" t="s">
        <v>81</v>
      </c>
      <c r="B11" s="3" t="s">
        <v>86</v>
      </c>
      <c r="C11" s="21">
        <f>[10]List1!$G$479</f>
        <v>0.2</v>
      </c>
      <c r="D11" s="21">
        <f>[10]List1!$G$484</f>
        <v>0.2</v>
      </c>
      <c r="E11" s="21">
        <f>[10]List1!$G$489</f>
        <v>0.2</v>
      </c>
      <c r="F11" s="21">
        <f>[10]List1!$G$494</f>
        <v>0.2</v>
      </c>
      <c r="G11" s="21">
        <f>[10]List1!$G$499</f>
        <v>0.2</v>
      </c>
      <c r="H11" s="21">
        <f>[10]List1!$G$504</f>
        <v>0.2</v>
      </c>
      <c r="I11" s="21">
        <f>[10]List1!$G$509</f>
        <v>0.2</v>
      </c>
      <c r="J11" s="21">
        <f>[10]List1!$G$514</f>
        <v>0.2</v>
      </c>
      <c r="K11" s="18" t="s">
        <v>103</v>
      </c>
      <c r="L11" s="15" t="s">
        <v>119</v>
      </c>
    </row>
    <row r="12" spans="1:12" x14ac:dyDescent="0.25">
      <c r="A12" s="3" t="s">
        <v>41</v>
      </c>
      <c r="B12" s="3" t="s">
        <v>42</v>
      </c>
      <c r="C12" s="21">
        <f>[10]List1!$G$715</f>
        <v>0.37</v>
      </c>
      <c r="D12" s="21">
        <f>[10]List1!$G$725</f>
        <v>0.37</v>
      </c>
      <c r="E12" s="21">
        <f>[10]List1!$G$735</f>
        <v>0.37</v>
      </c>
      <c r="F12" s="21">
        <f>[10]List1!$G$745</f>
        <v>0.37</v>
      </c>
      <c r="G12" s="21">
        <f>[10]List1!$G$755</f>
        <v>0.37</v>
      </c>
      <c r="H12" s="21">
        <f>[10]List1!$G$765</f>
        <v>0.37</v>
      </c>
      <c r="I12" s="21">
        <f>[10]List1!$G$775</f>
        <v>0.37</v>
      </c>
      <c r="J12" s="21">
        <f>[10]List1!$G$785</f>
        <v>0.37</v>
      </c>
      <c r="K12" s="18" t="s">
        <v>103</v>
      </c>
      <c r="L12" s="15" t="s">
        <v>119</v>
      </c>
    </row>
    <row r="13" spans="1:12" x14ac:dyDescent="0.25">
      <c r="A13" s="3" t="s">
        <v>43</v>
      </c>
      <c r="B13" s="3" t="s">
        <v>44</v>
      </c>
      <c r="C13" s="21"/>
      <c r="D13" s="21"/>
      <c r="E13" s="21"/>
      <c r="F13" s="21"/>
      <c r="G13" s="21"/>
      <c r="H13" s="21"/>
      <c r="I13" s="21"/>
      <c r="J13" s="21"/>
      <c r="K13" s="18" t="s">
        <v>103</v>
      </c>
      <c r="L13" s="15" t="s">
        <v>119</v>
      </c>
    </row>
    <row r="14" spans="1:12" x14ac:dyDescent="0.25">
      <c r="A14" s="3" t="s">
        <v>45</v>
      </c>
      <c r="B14" s="3" t="s">
        <v>46</v>
      </c>
      <c r="C14" s="21">
        <f>[10]List1!$G$972</f>
        <v>0.95</v>
      </c>
      <c r="D14" s="21">
        <f>[10]List1!$G$982</f>
        <v>0.95</v>
      </c>
      <c r="E14" s="21">
        <f>[10]List1!$G$992</f>
        <v>0.95</v>
      </c>
      <c r="F14" s="21">
        <f>[10]List1!$G$1002</f>
        <v>0.95</v>
      </c>
      <c r="G14" s="21">
        <f>[10]List1!$G$1012</f>
        <v>0.95</v>
      </c>
      <c r="H14" s="21">
        <f>[10]List1!$G$1022</f>
        <v>0.95</v>
      </c>
      <c r="I14" s="21">
        <f>[10]List1!$G$1032</f>
        <v>0.95</v>
      </c>
      <c r="J14" s="21">
        <f>[10]List1!$G$1042</f>
        <v>0.95</v>
      </c>
      <c r="K14" s="18" t="s">
        <v>103</v>
      </c>
      <c r="L14" s="15" t="s">
        <v>119</v>
      </c>
    </row>
    <row r="15" spans="1:12" s="7" customFormat="1" x14ac:dyDescent="0.25">
      <c r="A15" s="3" t="s">
        <v>29</v>
      </c>
      <c r="B15" s="3" t="s">
        <v>30</v>
      </c>
      <c r="C15" s="20">
        <f>0.85+2/7*(D15-0.85)</f>
        <v>0.85</v>
      </c>
      <c r="D15" s="21">
        <v>0.85</v>
      </c>
      <c r="E15" s="20">
        <f t="shared" ref="E15:E27" si="0">(D15+F15)/2</f>
        <v>0.85</v>
      </c>
      <c r="F15" s="21">
        <v>0.85</v>
      </c>
      <c r="G15" s="20">
        <f t="shared" ref="G15:G27" si="1">(F15+H15)/2</f>
        <v>0.85</v>
      </c>
      <c r="H15" s="21">
        <v>0.85</v>
      </c>
      <c r="I15" s="20">
        <f t="shared" ref="I15:I27" si="2">(H15+J15)/2</f>
        <v>0.85</v>
      </c>
      <c r="J15" s="21">
        <v>0.85</v>
      </c>
      <c r="K15" s="18" t="s">
        <v>102</v>
      </c>
      <c r="L15" s="15" t="s">
        <v>105</v>
      </c>
    </row>
    <row r="16" spans="1:12" s="7" customFormat="1" x14ac:dyDescent="0.25">
      <c r="A16" s="3" t="s">
        <v>31</v>
      </c>
      <c r="B16" s="3" t="s">
        <v>32</v>
      </c>
      <c r="C16" s="20">
        <f>0.85+2/7*(D16-0.85)</f>
        <v>0.85</v>
      </c>
      <c r="D16" s="21">
        <v>0.85</v>
      </c>
      <c r="E16" s="20">
        <f t="shared" si="0"/>
        <v>0.85</v>
      </c>
      <c r="F16" s="21">
        <v>0.85</v>
      </c>
      <c r="G16" s="20">
        <f t="shared" si="1"/>
        <v>0.85</v>
      </c>
      <c r="H16" s="21">
        <v>0.85</v>
      </c>
      <c r="I16" s="20">
        <f t="shared" si="2"/>
        <v>0.85</v>
      </c>
      <c r="J16" s="21">
        <v>0.85</v>
      </c>
      <c r="K16" s="18" t="s">
        <v>102</v>
      </c>
      <c r="L16" s="15" t="s">
        <v>106</v>
      </c>
    </row>
    <row r="17" spans="1:12" s="7" customFormat="1" x14ac:dyDescent="0.25">
      <c r="A17" s="3" t="s">
        <v>33</v>
      </c>
      <c r="B17" s="3" t="s">
        <v>34</v>
      </c>
      <c r="C17" s="20">
        <f>0.81+2/7*(D17-0.81)</f>
        <v>0.81</v>
      </c>
      <c r="D17" s="21">
        <v>0.81</v>
      </c>
      <c r="E17" s="20">
        <f t="shared" si="0"/>
        <v>0.81</v>
      </c>
      <c r="F17" s="21">
        <v>0.81</v>
      </c>
      <c r="G17" s="20">
        <f t="shared" si="1"/>
        <v>0.81</v>
      </c>
      <c r="H17" s="21">
        <v>0.81</v>
      </c>
      <c r="I17" s="20">
        <f t="shared" si="2"/>
        <v>0.81</v>
      </c>
      <c r="J17" s="21">
        <v>0.81</v>
      </c>
      <c r="K17" s="18" t="s">
        <v>102</v>
      </c>
      <c r="L17" s="15" t="s">
        <v>108</v>
      </c>
    </row>
    <row r="18" spans="1:12" s="7" customFormat="1" x14ac:dyDescent="0.25">
      <c r="A18" s="3" t="s">
        <v>35</v>
      </c>
      <c r="B18" s="3" t="s">
        <v>36</v>
      </c>
      <c r="C18" s="20">
        <f>0.37+2/7*(D18-0.37)</f>
        <v>0.37</v>
      </c>
      <c r="D18" s="21">
        <v>0.37</v>
      </c>
      <c r="E18" s="20">
        <f t="shared" si="0"/>
        <v>0.37</v>
      </c>
      <c r="F18" s="21">
        <v>0.37</v>
      </c>
      <c r="G18" s="20">
        <f t="shared" si="1"/>
        <v>0.37</v>
      </c>
      <c r="H18" s="21">
        <v>0.37</v>
      </c>
      <c r="I18" s="20">
        <f t="shared" si="2"/>
        <v>0.37</v>
      </c>
      <c r="J18" s="21">
        <v>0.37</v>
      </c>
      <c r="K18" s="18" t="s">
        <v>102</v>
      </c>
      <c r="L18" s="15" t="s">
        <v>109</v>
      </c>
    </row>
    <row r="19" spans="1:12" s="7" customFormat="1" x14ac:dyDescent="0.25">
      <c r="A19" s="3" t="s">
        <v>79</v>
      </c>
      <c r="B19" s="3" t="s">
        <v>83</v>
      </c>
      <c r="C19" s="20">
        <f>0.23+2/7*(D19-0.23)</f>
        <v>0.25</v>
      </c>
      <c r="D19" s="21">
        <v>0.3</v>
      </c>
      <c r="E19" s="20">
        <f t="shared" si="0"/>
        <v>0.32499999999999996</v>
      </c>
      <c r="F19" s="21">
        <v>0.35</v>
      </c>
      <c r="G19" s="20">
        <f t="shared" si="1"/>
        <v>0.375</v>
      </c>
      <c r="H19" s="21">
        <v>0.4</v>
      </c>
      <c r="I19" s="20">
        <f t="shared" si="2"/>
        <v>0.42500000000000004</v>
      </c>
      <c r="J19" s="21">
        <v>0.45</v>
      </c>
      <c r="K19" s="18" t="s">
        <v>102</v>
      </c>
      <c r="L19" s="15" t="s">
        <v>110</v>
      </c>
    </row>
    <row r="20" spans="1:12" s="7" customFormat="1" x14ac:dyDescent="0.25">
      <c r="A20" s="3" t="s">
        <v>78</v>
      </c>
      <c r="B20" s="3" t="s">
        <v>84</v>
      </c>
      <c r="C20" s="20">
        <f>0.34+2/7*(D20-0.34)</f>
        <v>0.35714285714285715</v>
      </c>
      <c r="D20" s="21">
        <v>0.4</v>
      </c>
      <c r="E20" s="20">
        <f t="shared" si="0"/>
        <v>0.43000000000000005</v>
      </c>
      <c r="F20" s="21">
        <v>0.46</v>
      </c>
      <c r="G20" s="20">
        <f t="shared" si="1"/>
        <v>0.47</v>
      </c>
      <c r="H20" s="21">
        <v>0.48</v>
      </c>
      <c r="I20" s="20">
        <f t="shared" si="2"/>
        <v>0.48</v>
      </c>
      <c r="J20" s="21">
        <v>0.48</v>
      </c>
      <c r="K20" s="18" t="s">
        <v>102</v>
      </c>
      <c r="L20" s="15" t="s">
        <v>111</v>
      </c>
    </row>
    <row r="21" spans="1:12" s="7" customFormat="1" x14ac:dyDescent="0.25">
      <c r="A21" s="1" t="s">
        <v>37</v>
      </c>
      <c r="B21" s="1" t="s">
        <v>38</v>
      </c>
      <c r="C21" s="20">
        <f>0.85+2/7*(D21-0.85)</f>
        <v>0.85</v>
      </c>
      <c r="D21" s="21">
        <v>0.85</v>
      </c>
      <c r="E21" s="20">
        <f t="shared" si="0"/>
        <v>0.85</v>
      </c>
      <c r="F21" s="21">
        <v>0.85</v>
      </c>
      <c r="G21" s="20">
        <f t="shared" si="1"/>
        <v>0.85</v>
      </c>
      <c r="H21" s="21">
        <v>0.85</v>
      </c>
      <c r="I21" s="20">
        <f t="shared" si="2"/>
        <v>0.85</v>
      </c>
      <c r="J21" s="21">
        <v>0.85</v>
      </c>
      <c r="K21" s="18" t="s">
        <v>102</v>
      </c>
      <c r="L21" s="15" t="s">
        <v>107</v>
      </c>
    </row>
    <row r="22" spans="1:12" s="7" customFormat="1" x14ac:dyDescent="0.25">
      <c r="A22" s="3" t="s">
        <v>39</v>
      </c>
      <c r="B22" s="3" t="s">
        <v>40</v>
      </c>
      <c r="C22" s="20">
        <f>0.7+2/7*(D22-0.7)</f>
        <v>0.7</v>
      </c>
      <c r="D22" s="21">
        <v>0.7</v>
      </c>
      <c r="E22" s="20">
        <f t="shared" si="0"/>
        <v>0.7</v>
      </c>
      <c r="F22" s="21">
        <v>0.7</v>
      </c>
      <c r="G22" s="20">
        <f t="shared" si="1"/>
        <v>0.7</v>
      </c>
      <c r="H22" s="21">
        <v>0.7</v>
      </c>
      <c r="I22" s="20">
        <f t="shared" si="2"/>
        <v>0.7</v>
      </c>
      <c r="J22" s="21">
        <v>0.7</v>
      </c>
      <c r="K22" s="18" t="s">
        <v>102</v>
      </c>
      <c r="L22" s="15" t="s">
        <v>112</v>
      </c>
    </row>
    <row r="23" spans="1:12" s="7" customFormat="1" x14ac:dyDescent="0.25">
      <c r="A23" s="3" t="s">
        <v>80</v>
      </c>
      <c r="B23" s="3" t="s">
        <v>85</v>
      </c>
      <c r="C23" s="20">
        <f>0.18+2/7*(D23-0.18)</f>
        <v>0.18285714285714286</v>
      </c>
      <c r="D23" s="21">
        <v>0.19</v>
      </c>
      <c r="E23" s="20">
        <f t="shared" si="0"/>
        <v>0.19500000000000001</v>
      </c>
      <c r="F23" s="21">
        <v>0.2</v>
      </c>
      <c r="G23" s="20">
        <f t="shared" si="1"/>
        <v>0.20500000000000002</v>
      </c>
      <c r="H23" s="21">
        <v>0.21</v>
      </c>
      <c r="I23" s="20">
        <f t="shared" si="2"/>
        <v>0.21</v>
      </c>
      <c r="J23" s="21">
        <v>0.21</v>
      </c>
      <c r="K23" s="18" t="s">
        <v>102</v>
      </c>
      <c r="L23" s="19" t="s">
        <v>113</v>
      </c>
    </row>
    <row r="24" spans="1:12" s="7" customFormat="1" x14ac:dyDescent="0.25">
      <c r="A24" s="3" t="s">
        <v>81</v>
      </c>
      <c r="B24" s="3" t="s">
        <v>86</v>
      </c>
      <c r="C24" s="20">
        <f>0.12+2/7*(D24-0.12)</f>
        <v>0.12</v>
      </c>
      <c r="D24" s="21">
        <v>0.12</v>
      </c>
      <c r="E24" s="20">
        <f t="shared" si="0"/>
        <v>0.125</v>
      </c>
      <c r="F24" s="21">
        <v>0.13</v>
      </c>
      <c r="G24" s="20">
        <f t="shared" si="1"/>
        <v>0.13500000000000001</v>
      </c>
      <c r="H24" s="21">
        <v>0.14000000000000001</v>
      </c>
      <c r="I24" s="20">
        <f t="shared" si="2"/>
        <v>0.14000000000000001</v>
      </c>
      <c r="J24" s="21">
        <v>0.14000000000000001</v>
      </c>
      <c r="K24" s="18" t="s">
        <v>102</v>
      </c>
      <c r="L24" s="15" t="s">
        <v>114</v>
      </c>
    </row>
    <row r="25" spans="1:12" s="7" customFormat="1" x14ac:dyDescent="0.25">
      <c r="A25" s="3" t="s">
        <v>41</v>
      </c>
      <c r="B25" s="3" t="s">
        <v>42</v>
      </c>
      <c r="C25" s="20">
        <f>0.37+2/7*(D25-0.37)</f>
        <v>0.37285714285714283</v>
      </c>
      <c r="D25" s="21">
        <v>0.38</v>
      </c>
      <c r="E25" s="20">
        <f>(D25+F25)/2</f>
        <v>0.39</v>
      </c>
      <c r="F25" s="21">
        <v>0.4</v>
      </c>
      <c r="G25" s="20">
        <f>(F25+H25)/2</f>
        <v>0.40500000000000003</v>
      </c>
      <c r="H25" s="21">
        <v>0.41</v>
      </c>
      <c r="I25" s="20">
        <f>(H25+J25)/2</f>
        <v>0.41</v>
      </c>
      <c r="J25" s="21">
        <v>0.41</v>
      </c>
      <c r="K25" s="18" t="s">
        <v>102</v>
      </c>
      <c r="L25" s="15" t="s">
        <v>115</v>
      </c>
    </row>
    <row r="26" spans="1:12" s="7" customFormat="1" x14ac:dyDescent="0.25">
      <c r="A26" s="3" t="s">
        <v>43</v>
      </c>
      <c r="B26" s="3" t="s">
        <v>44</v>
      </c>
      <c r="C26" s="20">
        <f>0.2+2/7*(D26-0.2)</f>
        <v>0.20857142857142857</v>
      </c>
      <c r="D26" s="21">
        <v>0.23</v>
      </c>
      <c r="E26" s="20">
        <f t="shared" si="0"/>
        <v>0.255</v>
      </c>
      <c r="F26" s="21">
        <v>0.28000000000000003</v>
      </c>
      <c r="G26" s="20">
        <f t="shared" si="1"/>
        <v>0.30000000000000004</v>
      </c>
      <c r="H26" s="21">
        <v>0.32</v>
      </c>
      <c r="I26" s="20">
        <f t="shared" si="2"/>
        <v>0.33999999999999997</v>
      </c>
      <c r="J26" s="21">
        <v>0.36</v>
      </c>
      <c r="K26" s="18" t="s">
        <v>102</v>
      </c>
      <c r="L26" s="15" t="s">
        <v>118</v>
      </c>
    </row>
    <row r="27" spans="1:12" s="7" customFormat="1" x14ac:dyDescent="0.25">
      <c r="A27" s="3" t="s">
        <v>45</v>
      </c>
      <c r="B27" s="3" t="s">
        <v>46</v>
      </c>
      <c r="C27" s="20">
        <f>0.95+2/7*(D27-0.95)</f>
        <v>0.95</v>
      </c>
      <c r="D27" s="21">
        <v>0.95</v>
      </c>
      <c r="E27" s="20">
        <f t="shared" si="0"/>
        <v>0.95</v>
      </c>
      <c r="F27" s="21">
        <v>0.95</v>
      </c>
      <c r="G27" s="20">
        <f t="shared" si="1"/>
        <v>0.95</v>
      </c>
      <c r="H27" s="21">
        <v>0.95</v>
      </c>
      <c r="I27" s="20">
        <f t="shared" si="2"/>
        <v>0.95</v>
      </c>
      <c r="J27" s="21">
        <v>0.95</v>
      </c>
      <c r="K27" s="18" t="s">
        <v>102</v>
      </c>
      <c r="L27" s="15" t="s">
        <v>116</v>
      </c>
    </row>
    <row r="28" spans="1:12" x14ac:dyDescent="0.25">
      <c r="A28" s="3" t="s">
        <v>29</v>
      </c>
      <c r="B28" s="3" t="s">
        <v>30</v>
      </c>
      <c r="C28" s="21">
        <v>0.4</v>
      </c>
      <c r="D28" s="20">
        <f>$C28+1/5*($H28-$C28)</f>
        <v>0.4</v>
      </c>
      <c r="E28" s="20">
        <f t="shared" ref="E28:E36" si="3">$C28+2/5*($H28-$C28)</f>
        <v>0.4</v>
      </c>
      <c r="F28" s="20">
        <f t="shared" ref="F28:F36" si="4">$C28+3/5*($H28-$C28)</f>
        <v>0.4</v>
      </c>
      <c r="G28" s="20">
        <f t="shared" ref="G28:G36" si="5">$C28+4/5*($H28-$C28)</f>
        <v>0.4</v>
      </c>
      <c r="H28" s="21">
        <v>0.4</v>
      </c>
      <c r="I28" s="20">
        <f t="shared" ref="I28:I33" si="6">H28+1/5*(H28-C28)</f>
        <v>0.4</v>
      </c>
      <c r="J28" s="20">
        <f t="shared" ref="J28:J33" si="7">I28+1/6*(I28-C28)</f>
        <v>0.4</v>
      </c>
      <c r="K28" s="18" t="s">
        <v>104</v>
      </c>
      <c r="L28" s="15" t="s">
        <v>117</v>
      </c>
    </row>
    <row r="29" spans="1:12" x14ac:dyDescent="0.25">
      <c r="A29" s="3" t="s">
        <v>31</v>
      </c>
      <c r="B29" s="3" t="s">
        <v>32</v>
      </c>
      <c r="C29" s="21">
        <v>0.4</v>
      </c>
      <c r="D29" s="20">
        <f t="shared" ref="D29:D30" si="8">$C29+1/5*($H29-$C29)</f>
        <v>0.4</v>
      </c>
      <c r="E29" s="20">
        <f t="shared" si="3"/>
        <v>0.4</v>
      </c>
      <c r="F29" s="20">
        <f t="shared" si="4"/>
        <v>0.4</v>
      </c>
      <c r="G29" s="20">
        <f t="shared" si="5"/>
        <v>0.4</v>
      </c>
      <c r="H29" s="21">
        <v>0.4</v>
      </c>
      <c r="I29" s="20">
        <f t="shared" si="6"/>
        <v>0.4</v>
      </c>
      <c r="J29" s="20">
        <f t="shared" si="7"/>
        <v>0.4</v>
      </c>
      <c r="K29" s="18" t="s">
        <v>104</v>
      </c>
      <c r="L29" s="15" t="s">
        <v>117</v>
      </c>
    </row>
    <row r="30" spans="1:12" x14ac:dyDescent="0.25">
      <c r="A30" s="3" t="s">
        <v>33</v>
      </c>
      <c r="B30" s="3" t="s">
        <v>34</v>
      </c>
      <c r="C30" s="21">
        <v>0.75</v>
      </c>
      <c r="D30" s="20">
        <f t="shared" si="8"/>
        <v>0.75</v>
      </c>
      <c r="E30" s="20">
        <f t="shared" si="3"/>
        <v>0.75</v>
      </c>
      <c r="F30" s="20">
        <f t="shared" si="4"/>
        <v>0.75</v>
      </c>
      <c r="G30" s="20">
        <f t="shared" si="5"/>
        <v>0.75</v>
      </c>
      <c r="H30" s="21">
        <v>0.75</v>
      </c>
      <c r="I30" s="20">
        <f t="shared" si="6"/>
        <v>0.75</v>
      </c>
      <c r="J30" s="20">
        <f t="shared" si="7"/>
        <v>0.75</v>
      </c>
      <c r="K30" s="18" t="s">
        <v>104</v>
      </c>
      <c r="L30" s="15" t="s">
        <v>117</v>
      </c>
    </row>
    <row r="31" spans="1:12" x14ac:dyDescent="0.25">
      <c r="A31" s="3" t="s">
        <v>35</v>
      </c>
      <c r="B31" s="3" t="s">
        <v>36</v>
      </c>
      <c r="C31" s="21"/>
      <c r="D31" s="21"/>
      <c r="E31" s="21"/>
      <c r="F31" s="21"/>
      <c r="G31" s="21"/>
      <c r="H31" s="21"/>
      <c r="I31" s="21"/>
      <c r="J31" s="21"/>
      <c r="K31" s="18" t="s">
        <v>104</v>
      </c>
      <c r="L31" s="15"/>
    </row>
    <row r="32" spans="1:12" x14ac:dyDescent="0.25">
      <c r="A32" s="3" t="s">
        <v>79</v>
      </c>
      <c r="B32" s="3" t="s">
        <v>83</v>
      </c>
      <c r="C32" s="21">
        <v>0.28000000000000003</v>
      </c>
      <c r="D32" s="20">
        <f>$C32+1/5*($H32-$C32)</f>
        <v>0.28600000000000003</v>
      </c>
      <c r="E32" s="20">
        <f>$C32+2/5*($H32-$C32)</f>
        <v>0.29200000000000004</v>
      </c>
      <c r="F32" s="20">
        <f>$C32+3/5*($H32-$C32)</f>
        <v>0.29799999999999999</v>
      </c>
      <c r="G32" s="20">
        <f>$C32+4/5*($H32-$C32)</f>
        <v>0.30399999999999999</v>
      </c>
      <c r="H32" s="21">
        <v>0.31</v>
      </c>
      <c r="I32" s="20">
        <f t="shared" si="6"/>
        <v>0.316</v>
      </c>
      <c r="J32" s="20">
        <f t="shared" si="7"/>
        <v>0.32200000000000001</v>
      </c>
      <c r="K32" s="18" t="s">
        <v>104</v>
      </c>
      <c r="L32" s="15" t="s">
        <v>117</v>
      </c>
    </row>
    <row r="33" spans="1:12" x14ac:dyDescent="0.25">
      <c r="A33" s="3" t="s">
        <v>78</v>
      </c>
      <c r="B33" s="3" t="s">
        <v>84</v>
      </c>
      <c r="C33" s="21">
        <v>0.49</v>
      </c>
      <c r="D33" s="20">
        <f t="shared" ref="D33:D37" si="9">$C33+1/5*($H33-$C33)</f>
        <v>0.51</v>
      </c>
      <c r="E33" s="20">
        <f t="shared" si="3"/>
        <v>0.53</v>
      </c>
      <c r="F33" s="20">
        <f t="shared" si="4"/>
        <v>0.54999999999999993</v>
      </c>
      <c r="G33" s="20">
        <f t="shared" si="5"/>
        <v>0.56999999999999995</v>
      </c>
      <c r="H33" s="21">
        <v>0.59</v>
      </c>
      <c r="I33" s="20">
        <f t="shared" si="6"/>
        <v>0.61</v>
      </c>
      <c r="J33" s="20">
        <f t="shared" si="7"/>
        <v>0.63</v>
      </c>
      <c r="K33" s="18" t="s">
        <v>104</v>
      </c>
      <c r="L33" s="15" t="s">
        <v>117</v>
      </c>
    </row>
    <row r="34" spans="1:12" x14ac:dyDescent="0.25">
      <c r="A34" s="1" t="s">
        <v>37</v>
      </c>
      <c r="B34" s="1" t="s">
        <v>38</v>
      </c>
      <c r="C34" s="21"/>
      <c r="D34" s="21"/>
      <c r="E34" s="21"/>
      <c r="F34" s="21"/>
      <c r="G34" s="21"/>
      <c r="H34" s="21"/>
      <c r="I34" s="21"/>
      <c r="J34" s="21"/>
      <c r="K34" s="18" t="s">
        <v>104</v>
      </c>
      <c r="L34" s="15"/>
    </row>
    <row r="35" spans="1:12" x14ac:dyDescent="0.25">
      <c r="A35" s="3" t="s">
        <v>39</v>
      </c>
      <c r="B35" s="3" t="s">
        <v>40</v>
      </c>
      <c r="C35" s="21"/>
      <c r="D35" s="21"/>
      <c r="E35" s="21"/>
      <c r="F35" s="21"/>
      <c r="G35" s="21"/>
      <c r="H35" s="21"/>
      <c r="I35" s="21"/>
      <c r="J35" s="21"/>
      <c r="K35" s="18" t="s">
        <v>104</v>
      </c>
      <c r="L35" s="15"/>
    </row>
    <row r="36" spans="1:12" x14ac:dyDescent="0.25">
      <c r="A36" s="3" t="s">
        <v>80</v>
      </c>
      <c r="B36" s="3" t="s">
        <v>85</v>
      </c>
      <c r="C36" s="21">
        <v>0.13</v>
      </c>
      <c r="D36" s="20">
        <f t="shared" si="9"/>
        <v>0.13200000000000001</v>
      </c>
      <c r="E36" s="20">
        <f t="shared" si="3"/>
        <v>0.13400000000000001</v>
      </c>
      <c r="F36" s="20">
        <f t="shared" si="4"/>
        <v>0.13600000000000001</v>
      </c>
      <c r="G36" s="20">
        <f t="shared" si="5"/>
        <v>0.13800000000000001</v>
      </c>
      <c r="H36" s="21">
        <v>0.14000000000000001</v>
      </c>
      <c r="I36" s="20">
        <f>H36+1/5*(H36-C36)</f>
        <v>0.14200000000000002</v>
      </c>
      <c r="J36" s="20">
        <f>I36+1/6*(I36-C36)</f>
        <v>0.14400000000000002</v>
      </c>
      <c r="K36" s="18" t="s">
        <v>104</v>
      </c>
      <c r="L36" s="15" t="s">
        <v>117</v>
      </c>
    </row>
    <row r="37" spans="1:12" x14ac:dyDescent="0.25">
      <c r="A37" s="3" t="s">
        <v>81</v>
      </c>
      <c r="B37" s="3" t="s">
        <v>86</v>
      </c>
      <c r="C37" s="21">
        <v>0.13</v>
      </c>
      <c r="D37" s="20">
        <f t="shared" si="9"/>
        <v>0.13200000000000001</v>
      </c>
      <c r="E37" s="20">
        <f>$C37+2/5*($H37-$C37)</f>
        <v>0.13400000000000001</v>
      </c>
      <c r="F37" s="20">
        <f>$C37+3/5*($H37-$C37)</f>
        <v>0.13600000000000001</v>
      </c>
      <c r="G37" s="20">
        <f>$C37+4/5*($H37-$C37)</f>
        <v>0.13800000000000001</v>
      </c>
      <c r="H37" s="21">
        <v>0.14000000000000001</v>
      </c>
      <c r="I37" s="20">
        <f>H37+1/5*(H37-C37)</f>
        <v>0.14200000000000002</v>
      </c>
      <c r="J37" s="20">
        <f>I37+1/6*(I37-C37)</f>
        <v>0.14400000000000002</v>
      </c>
      <c r="K37" s="18" t="s">
        <v>104</v>
      </c>
      <c r="L37" s="15" t="s">
        <v>117</v>
      </c>
    </row>
    <row r="38" spans="1:12" x14ac:dyDescent="0.25">
      <c r="A38" s="3" t="s">
        <v>41</v>
      </c>
      <c r="B38" s="3" t="s">
        <v>42</v>
      </c>
      <c r="C38" s="21"/>
      <c r="D38" s="21"/>
      <c r="E38" s="21"/>
      <c r="F38" s="21"/>
      <c r="G38" s="21"/>
      <c r="H38" s="21"/>
      <c r="I38" s="21"/>
      <c r="J38" s="21"/>
      <c r="K38" s="18" t="s">
        <v>104</v>
      </c>
      <c r="L38" s="15"/>
    </row>
    <row r="39" spans="1:12" x14ac:dyDescent="0.25">
      <c r="A39" s="3" t="s">
        <v>43</v>
      </c>
      <c r="B39" s="3" t="s">
        <v>44</v>
      </c>
      <c r="C39" s="21"/>
      <c r="D39" s="21"/>
      <c r="E39" s="21"/>
      <c r="F39" s="21"/>
      <c r="G39" s="21"/>
      <c r="H39" s="21"/>
      <c r="I39" s="21"/>
      <c r="J39" s="21"/>
      <c r="K39" s="18" t="s">
        <v>104</v>
      </c>
      <c r="L39" s="15"/>
    </row>
    <row r="40" spans="1:12" x14ac:dyDescent="0.25">
      <c r="A40" s="3" t="s">
        <v>45</v>
      </c>
      <c r="B40" s="3" t="s">
        <v>46</v>
      </c>
      <c r="C40" s="21"/>
      <c r="D40" s="21"/>
      <c r="E40" s="21"/>
      <c r="F40" s="21"/>
      <c r="G40" s="21"/>
      <c r="H40" s="21"/>
      <c r="I40" s="21"/>
      <c r="J40" s="21"/>
      <c r="K40" s="18" t="s">
        <v>104</v>
      </c>
      <c r="L40" s="15"/>
    </row>
  </sheetData>
  <hyperlinks>
    <hyperlink ref="K2" r:id="rId1" location="blank"/>
  </hyperlinks>
  <pageMargins left="0.7" right="0.7" top="0.78740157499999996" bottom="0.78740157499999996" header="0.3" footer="0.3"/>
  <pageSetup paperSize="9"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5"/>
  <sheetViews>
    <sheetView zoomScale="75" zoomScaleNormal="75" workbookViewId="0">
      <pane xSplit="3" ySplit="1" topLeftCell="D2" activePane="bottomRight" state="frozen"/>
      <selection pane="topRight" activeCell="I1" sqref="I1"/>
      <selection pane="bottomLeft" activeCell="A2" sqref="A2"/>
      <selection pane="bottomRight" activeCell="D2" sqref="D2"/>
    </sheetView>
  </sheetViews>
  <sheetFormatPr defaultColWidth="9" defaultRowHeight="14.25" x14ac:dyDescent="0.2"/>
  <cols>
    <col min="1" max="1" width="11.75" style="7" bestFit="1" customWidth="1"/>
    <col min="2" max="2" width="48.625" style="7" bestFit="1" customWidth="1"/>
    <col min="3" max="3" width="12.25" style="7" bestFit="1" customWidth="1"/>
    <col min="4" max="20" width="10.25" style="7" customWidth="1"/>
    <col min="21" max="36" width="10.25" style="6" customWidth="1"/>
    <col min="37" max="16384" width="9" style="7"/>
  </cols>
  <sheetData>
    <row r="1" spans="1:36" ht="15" x14ac:dyDescent="0.25">
      <c r="A1" s="2" t="s">
        <v>26</v>
      </c>
      <c r="B1" s="2" t="s">
        <v>27</v>
      </c>
      <c r="C1" s="2" t="s">
        <v>28</v>
      </c>
      <c r="D1" s="2" t="s">
        <v>144</v>
      </c>
      <c r="E1" s="2" t="s">
        <v>145</v>
      </c>
      <c r="F1" s="2" t="s">
        <v>146</v>
      </c>
      <c r="G1" s="2" t="s">
        <v>147</v>
      </c>
      <c r="H1" s="2" t="s">
        <v>120</v>
      </c>
      <c r="I1" s="2" t="s">
        <v>148</v>
      </c>
      <c r="J1" s="2" t="s">
        <v>149</v>
      </c>
      <c r="K1" s="2" t="s">
        <v>150</v>
      </c>
      <c r="L1" s="2" t="s">
        <v>151</v>
      </c>
      <c r="M1" s="2" t="s">
        <v>141</v>
      </c>
      <c r="N1" s="2" t="s">
        <v>152</v>
      </c>
      <c r="O1" s="2" t="s">
        <v>153</v>
      </c>
      <c r="P1" s="2" t="s">
        <v>154</v>
      </c>
      <c r="Q1" s="2" t="s">
        <v>155</v>
      </c>
      <c r="R1" s="2" t="s">
        <v>156</v>
      </c>
      <c r="S1" s="2" t="s">
        <v>157</v>
      </c>
      <c r="T1" s="2" t="s">
        <v>158</v>
      </c>
      <c r="U1" s="2" t="s">
        <v>142</v>
      </c>
      <c r="V1" s="2" t="s">
        <v>159</v>
      </c>
      <c r="W1" s="2" t="s">
        <v>160</v>
      </c>
      <c r="X1" s="2" t="s">
        <v>161</v>
      </c>
      <c r="Y1" s="2" t="s">
        <v>162</v>
      </c>
      <c r="Z1" s="2" t="s">
        <v>163</v>
      </c>
      <c r="AA1" s="2" t="s">
        <v>164</v>
      </c>
      <c r="AB1" s="2" t="s">
        <v>165</v>
      </c>
      <c r="AC1" s="2" t="s">
        <v>143</v>
      </c>
      <c r="AD1" s="2" t="s">
        <v>166</v>
      </c>
      <c r="AE1" s="2" t="s">
        <v>167</v>
      </c>
      <c r="AF1" s="2" t="s">
        <v>168</v>
      </c>
      <c r="AG1" s="2" t="s">
        <v>169</v>
      </c>
      <c r="AH1" s="2" t="s">
        <v>170</v>
      </c>
      <c r="AI1" s="2" t="s">
        <v>171</v>
      </c>
      <c r="AJ1" s="2" t="s">
        <v>172</v>
      </c>
    </row>
    <row r="2" spans="1:36" ht="15" x14ac:dyDescent="0.25">
      <c r="A2" s="3" t="s">
        <v>25</v>
      </c>
      <c r="B2" s="3" t="s">
        <v>29</v>
      </c>
      <c r="C2" s="3" t="s">
        <v>30</v>
      </c>
      <c r="D2" s="11">
        <f>IFERROR((generation!H2*1000)/(365*24*capacity!H2),0)</f>
        <v>0.39245697415656206</v>
      </c>
      <c r="E2" s="11">
        <f>IFERROR((generation!I2*1000)/(365*24*capacity!I2),0)</f>
        <v>0.36988464478642274</v>
      </c>
      <c r="F2" s="11">
        <f>IFERROR((generation!J2*1000)/(365*24*capacity!J2),0)</f>
        <v>0.33198056004452015</v>
      </c>
      <c r="G2" s="11">
        <f>IFERROR((generation!K2*1000)/(365*24*capacity!K2),0)</f>
        <v>0.28612706620029715</v>
      </c>
      <c r="H2" s="11">
        <f>IFERROR((generation!L2*1000)/(365*24*capacity!L2),0)</f>
        <v>0.28799683367843121</v>
      </c>
      <c r="I2" s="11">
        <f>IFERROR((generation!M2*1000)/(365*24*capacity!M2),0)</f>
        <v>0.30440838966582018</v>
      </c>
      <c r="J2" s="11">
        <f>IFERROR((generation!N2*1000)/(365*24*capacity!N2),0)</f>
        <v>0.33556489668758877</v>
      </c>
      <c r="K2" s="11">
        <f>IFERROR((generation!O2*1000)/(365*24*capacity!O2),0)</f>
        <v>0.34461962248591194</v>
      </c>
      <c r="L2" s="11">
        <f>IFERROR((generation!P2*1000)/(365*24*capacity!P2),0)</f>
        <v>0.28624200149661733</v>
      </c>
      <c r="M2" s="11">
        <f>IF(AND(AVERAGE(D2:L2)&gt;0,AVERAGE(D2:L2)&lt;1),AVERAGE(D2:L2),CUF_sources!C$15)</f>
        <v>0.32658677657801904</v>
      </c>
      <c r="N2" s="11">
        <f>IFERROR(M2*(CUF_sources!D$15/CUF_sources!C$15),0)</f>
        <v>0.32658677657801904</v>
      </c>
      <c r="O2" s="11">
        <f>IFERROR(N2*(CUF_sources!E$15/CUF_sources!D$15),0)</f>
        <v>0.32658677657801904</v>
      </c>
      <c r="P2" s="11">
        <f>IFERROR(O2*(CUF_sources!F$15/CUF_sources!E$15),0)</f>
        <v>0.32658677657801904</v>
      </c>
      <c r="Q2" s="11">
        <f>IFERROR(P2*(CUF_sources!G$15/CUF_sources!F$15),0)</f>
        <v>0.32658677657801904</v>
      </c>
      <c r="R2" s="11">
        <f>IFERROR(Q2*(CUF_sources!H$15/CUF_sources!G$15),0)</f>
        <v>0.32658677657801904</v>
      </c>
      <c r="S2" s="11">
        <f>IFERROR(R2*(CUF_sources!I$15/CUF_sources!H$15),0)</f>
        <v>0.32658677657801904</v>
      </c>
      <c r="T2" s="11">
        <f>IFERROR(S2*(CUF_sources!J$15/CUF_sources!I$15),0)</f>
        <v>0.32658677657801904</v>
      </c>
      <c r="U2" s="11">
        <f>IF(M2&lt;CUF_sources!C$15,CUF_sources!C$15,CUF!M2)</f>
        <v>0.85</v>
      </c>
      <c r="V2" s="11">
        <f>IFERROR(U2*(CUF_sources!D$15/CUF_sources!C$15),0)</f>
        <v>0.85</v>
      </c>
      <c r="W2" s="11">
        <f>IFERROR(V2*(CUF_sources!E$15/CUF_sources!D$15),0)</f>
        <v>0.85</v>
      </c>
      <c r="X2" s="11">
        <f>IFERROR(W2*(CUF_sources!F$15/CUF_sources!E$15),0)</f>
        <v>0.85</v>
      </c>
      <c r="Y2" s="11">
        <f>IFERROR(X2*(CUF_sources!G$15/CUF_sources!F$15),0)</f>
        <v>0.85</v>
      </c>
      <c r="Z2" s="11">
        <f>IFERROR(Y2*(CUF_sources!H$15/CUF_sources!G$15),0)</f>
        <v>0.85</v>
      </c>
      <c r="AA2" s="11">
        <f>IFERROR(Z2*(CUF_sources!I$15/CUF_sources!H$15),0)</f>
        <v>0.85</v>
      </c>
      <c r="AB2" s="11">
        <f>IFERROR(AA2*(CUF_sources!J$15/CUF_sources!I$15),0)</f>
        <v>0.85</v>
      </c>
      <c r="AC2" s="11">
        <f>CUF_sources!C$15</f>
        <v>0.85</v>
      </c>
      <c r="AD2" s="11">
        <f>CUF_sources!D$15</f>
        <v>0.85</v>
      </c>
      <c r="AE2" s="11">
        <f>CUF_sources!E$15</f>
        <v>0.85</v>
      </c>
      <c r="AF2" s="11">
        <f>CUF_sources!F$15</f>
        <v>0.85</v>
      </c>
      <c r="AG2" s="11">
        <f>CUF_sources!G$15</f>
        <v>0.85</v>
      </c>
      <c r="AH2" s="11">
        <f>CUF_sources!H$15</f>
        <v>0.85</v>
      </c>
      <c r="AI2" s="11">
        <f>CUF_sources!I$15</f>
        <v>0.85</v>
      </c>
      <c r="AJ2" s="11">
        <f>CUF_sources!J$15</f>
        <v>0.85</v>
      </c>
    </row>
    <row r="3" spans="1:36" ht="15" x14ac:dyDescent="0.25">
      <c r="A3" s="3" t="s">
        <v>25</v>
      </c>
      <c r="B3" s="3" t="s">
        <v>31</v>
      </c>
      <c r="C3" s="3" t="s">
        <v>32</v>
      </c>
      <c r="D3" s="11">
        <f>IFERROR((generation!H3*1000)/(365*24*capacity!H3),0)</f>
        <v>0.21527484972472313</v>
      </c>
      <c r="E3" s="11">
        <f>IFERROR((generation!I3*1000)/(365*24*capacity!I3),0)</f>
        <v>0.19613804409669544</v>
      </c>
      <c r="F3" s="11">
        <f>IFERROR((generation!J3*1000)/(365*24*capacity!J3),0)</f>
        <v>0.1255793182153026</v>
      </c>
      <c r="G3" s="11">
        <f>IFERROR((generation!K3*1000)/(365*24*capacity!K3),0)</f>
        <v>0.12426074666128586</v>
      </c>
      <c r="H3" s="11">
        <f>IFERROR((generation!L3*1000)/(365*24*capacity!L3),0)</f>
        <v>0.19436697983908194</v>
      </c>
      <c r="I3" s="11">
        <f>IFERROR((generation!M3*1000)/(365*24*capacity!M3),0)</f>
        <v>0.21695228484316817</v>
      </c>
      <c r="J3" s="11">
        <f>IFERROR((generation!N3*1000)/(365*24*capacity!N3),0)</f>
        <v>0.27897112531618906</v>
      </c>
      <c r="K3" s="11">
        <f>IFERROR((generation!O3*1000)/(365*24*capacity!O3),0)</f>
        <v>0.25339335937340318</v>
      </c>
      <c r="L3" s="11">
        <f>IFERROR((generation!P3*1000)/(365*24*capacity!P3),0)</f>
        <v>0.29590696001727035</v>
      </c>
      <c r="M3" s="11">
        <f>IF(AND(AVERAGE(D3:L3)&gt;0,AVERAGE(D3:L3)&lt;1),AVERAGE(D3:L3),CUF_sources!C$16)</f>
        <v>0.21120485200967998</v>
      </c>
      <c r="N3" s="11">
        <f>IFERROR(M3*(CUF_sources!D$16/CUF_sources!C$16),0)</f>
        <v>0.21120485200967998</v>
      </c>
      <c r="O3" s="11">
        <f>IFERROR(N3*(CUF_sources!E$16/CUF_sources!D$16),0)</f>
        <v>0.21120485200967998</v>
      </c>
      <c r="P3" s="11">
        <f>IFERROR(O3*(CUF_sources!F$16/CUF_sources!E$16),0)</f>
        <v>0.21120485200967998</v>
      </c>
      <c r="Q3" s="11">
        <f>IFERROR(P3*(CUF_sources!G$16/CUF_sources!F$16),0)</f>
        <v>0.21120485200967998</v>
      </c>
      <c r="R3" s="11">
        <f>IFERROR(Q3*(CUF_sources!H$16/CUF_sources!G$16),0)</f>
        <v>0.21120485200967998</v>
      </c>
      <c r="S3" s="11">
        <f>IFERROR(R3*(CUF_sources!I$16/CUF_sources!H$16),0)</f>
        <v>0.21120485200967998</v>
      </c>
      <c r="T3" s="11">
        <f>IFERROR(S3*(CUF_sources!J$16/CUF_sources!I$16),0)</f>
        <v>0.21120485200967998</v>
      </c>
      <c r="U3" s="11">
        <f>IF(M3&lt;CUF_sources!C$16,CUF_sources!C$16,CUF!M3)</f>
        <v>0.85</v>
      </c>
      <c r="V3" s="11">
        <f>IFERROR(U3*(CUF_sources!D$16/CUF_sources!C$16),0)</f>
        <v>0.85</v>
      </c>
      <c r="W3" s="11">
        <f>IFERROR(V3*(CUF_sources!E$16/CUF_sources!D$16),0)</f>
        <v>0.85</v>
      </c>
      <c r="X3" s="11">
        <f>IFERROR(W3*(CUF_sources!F$16/CUF_sources!E$16),0)</f>
        <v>0.85</v>
      </c>
      <c r="Y3" s="11">
        <f>IFERROR(X3*(CUF_sources!G$16/CUF_sources!F$16),0)</f>
        <v>0.85</v>
      </c>
      <c r="Z3" s="11">
        <f>IFERROR(Y3*(CUF_sources!H$16/CUF_sources!G$16),0)</f>
        <v>0.85</v>
      </c>
      <c r="AA3" s="11">
        <f>IFERROR(Z3*(CUF_sources!I$16/CUF_sources!H$16),0)</f>
        <v>0.85</v>
      </c>
      <c r="AB3" s="11">
        <f>IFERROR(AA3*(CUF_sources!J$16/CUF_sources!I$16),0)</f>
        <v>0.85</v>
      </c>
      <c r="AC3" s="11">
        <f>CUF_sources!C$16</f>
        <v>0.85</v>
      </c>
      <c r="AD3" s="11">
        <f>CUF_sources!D$16</f>
        <v>0.85</v>
      </c>
      <c r="AE3" s="11">
        <f>CUF_sources!E$16</f>
        <v>0.85</v>
      </c>
      <c r="AF3" s="11">
        <f>CUF_sources!F$16</f>
        <v>0.85</v>
      </c>
      <c r="AG3" s="11">
        <f>CUF_sources!G$16</f>
        <v>0.85</v>
      </c>
      <c r="AH3" s="11">
        <f>CUF_sources!H$16</f>
        <v>0.85</v>
      </c>
      <c r="AI3" s="11">
        <f>CUF_sources!I$16</f>
        <v>0.85</v>
      </c>
      <c r="AJ3" s="11">
        <f>CUF_sources!J$16</f>
        <v>0.85</v>
      </c>
    </row>
    <row r="4" spans="1:36" ht="15" x14ac:dyDescent="0.25">
      <c r="A4" s="3" t="s">
        <v>25</v>
      </c>
      <c r="B4" s="3" t="s">
        <v>33</v>
      </c>
      <c r="C4" s="3" t="s">
        <v>34</v>
      </c>
      <c r="D4" s="11">
        <f>IFERROR((generation!H4*1000)/(365*24*capacity!H4),0)</f>
        <v>0</v>
      </c>
      <c r="E4" s="11">
        <f>IFERROR((generation!I4*1000)/(365*24*capacity!I4),0)</f>
        <v>0</v>
      </c>
      <c r="F4" s="11">
        <f>IFERROR((generation!J4*1000)/(365*24*capacity!J4),0)</f>
        <v>0</v>
      </c>
      <c r="G4" s="11">
        <f>IFERROR((generation!K4*1000)/(365*24*capacity!K4),0)</f>
        <v>0</v>
      </c>
      <c r="H4" s="11">
        <f>IFERROR((generation!L4*1000)/(365*24*capacity!L4),0)</f>
        <v>0</v>
      </c>
      <c r="I4" s="11">
        <f>IFERROR((generation!M4*1000)/(365*24*capacity!M4),0)</f>
        <v>0</v>
      </c>
      <c r="J4" s="11">
        <f>IFERROR((generation!N4*1000)/(365*24*capacity!N4),0)</f>
        <v>0</v>
      </c>
      <c r="K4" s="11">
        <f>IFERROR((generation!O4*1000)/(365*24*capacity!O4),0)</f>
        <v>0</v>
      </c>
      <c r="L4" s="11">
        <f>IFERROR((generation!P4*1000)/(365*24*capacity!P4),0)</f>
        <v>0</v>
      </c>
      <c r="M4" s="11">
        <f>IF(AND(AVERAGE(D4:L4)&gt;0,AVERAGE(D4:L4)&lt;1),AVERAGE(D4:L4),CUF_sources!C$17)</f>
        <v>0.81</v>
      </c>
      <c r="N4" s="11">
        <f>IFERROR(M4*(CUF_sources!D$17/CUF_sources!C$17),0)</f>
        <v>0.81</v>
      </c>
      <c r="O4" s="11">
        <f>IFERROR(N4*(CUF_sources!E$17/CUF_sources!D$17),0)</f>
        <v>0.81</v>
      </c>
      <c r="P4" s="11">
        <f>IFERROR(O4*(CUF_sources!F$17/CUF_sources!E$17),0)</f>
        <v>0.81</v>
      </c>
      <c r="Q4" s="11">
        <f>IFERROR(P4*(CUF_sources!G$17/CUF_sources!F$17),0)</f>
        <v>0.81</v>
      </c>
      <c r="R4" s="11">
        <f>IFERROR(Q4*(CUF_sources!H$17/CUF_sources!G$17),0)</f>
        <v>0.81</v>
      </c>
      <c r="S4" s="11">
        <f>IFERROR(R4*(CUF_sources!I$17/CUF_sources!H$17),0)</f>
        <v>0.81</v>
      </c>
      <c r="T4" s="11">
        <f>IFERROR(S4*(CUF_sources!J$17/CUF_sources!I$17),0)</f>
        <v>0.81</v>
      </c>
      <c r="U4" s="11">
        <f>IF(M4&lt;CUF_sources!C$17,CUF_sources!C$17,CUF!M4)</f>
        <v>0.81</v>
      </c>
      <c r="V4" s="11">
        <f>IFERROR(U4*(CUF_sources!D$17/CUF_sources!C$17),0)</f>
        <v>0.81</v>
      </c>
      <c r="W4" s="11">
        <f>IFERROR(V4*(CUF_sources!E$17/CUF_sources!D$17),0)</f>
        <v>0.81</v>
      </c>
      <c r="X4" s="11">
        <f>IFERROR(W4*(CUF_sources!F$17/CUF_sources!E$17),0)</f>
        <v>0.81</v>
      </c>
      <c r="Y4" s="11">
        <f>IFERROR(X4*(CUF_sources!G$17/CUF_sources!F$17),0)</f>
        <v>0.81</v>
      </c>
      <c r="Z4" s="11">
        <f>IFERROR(Y4*(CUF_sources!H$17/CUF_sources!G$17),0)</f>
        <v>0.81</v>
      </c>
      <c r="AA4" s="11">
        <f>IFERROR(Z4*(CUF_sources!I$17/CUF_sources!H$17),0)</f>
        <v>0.81</v>
      </c>
      <c r="AB4" s="11">
        <f>IFERROR(AA4*(CUF_sources!J$17/CUF_sources!I$17),0)</f>
        <v>0.81</v>
      </c>
      <c r="AC4" s="11">
        <f>CUF_sources!C$17</f>
        <v>0.81</v>
      </c>
      <c r="AD4" s="11">
        <f>CUF_sources!D$17</f>
        <v>0.81</v>
      </c>
      <c r="AE4" s="11">
        <f>CUF_sources!E$17</f>
        <v>0.81</v>
      </c>
      <c r="AF4" s="11">
        <f>CUF_sources!F$17</f>
        <v>0.81</v>
      </c>
      <c r="AG4" s="11">
        <f>CUF_sources!G$17</f>
        <v>0.81</v>
      </c>
      <c r="AH4" s="11">
        <f>CUF_sources!H$17</f>
        <v>0.81</v>
      </c>
      <c r="AI4" s="11">
        <f>CUF_sources!I$17</f>
        <v>0.81</v>
      </c>
      <c r="AJ4" s="11">
        <f>CUF_sources!J$17</f>
        <v>0.81</v>
      </c>
    </row>
    <row r="5" spans="1:36" ht="15" x14ac:dyDescent="0.25">
      <c r="A5" s="3" t="s">
        <v>25</v>
      </c>
      <c r="B5" s="3" t="s">
        <v>35</v>
      </c>
      <c r="C5" s="3" t="s">
        <v>36</v>
      </c>
      <c r="D5" s="11">
        <f>IFERROR((generation!H5*1000)/(365*24*capacity!H5),0)</f>
        <v>0.32728823237115218</v>
      </c>
      <c r="E5" s="11">
        <f>IFERROR((generation!I5*1000)/(365*24*capacity!I5),0)</f>
        <v>0.40949985591238169</v>
      </c>
      <c r="F5" s="11">
        <f>IFERROR((generation!J5*1000)/(365*24*capacity!J5),0)</f>
        <v>0.39047094497577611</v>
      </c>
      <c r="G5" s="11">
        <f>IFERROR((generation!K5*1000)/(365*24*capacity!K5),0)</f>
        <v>0.37820717119799774</v>
      </c>
      <c r="H5" s="11">
        <f>IFERROR((generation!L5*1000)/(365*24*capacity!L5),0)</f>
        <v>0.33947650798587009</v>
      </c>
      <c r="I5" s="11">
        <f>IFERROR((generation!M5*1000)/(365*24*capacity!M5),0)</f>
        <v>0.34779936017071805</v>
      </c>
      <c r="J5" s="11">
        <f>IFERROR((generation!N5*1000)/(365*24*capacity!N5),0)</f>
        <v>0.34025099626582295</v>
      </c>
      <c r="K5" s="11">
        <f>IFERROR((generation!O5*1000)/(365*24*capacity!O5),0)</f>
        <v>0.32414593909340073</v>
      </c>
      <c r="L5" s="11">
        <f>IFERROR((generation!P5*1000)/(365*24*capacity!P5),0)</f>
        <v>0.34279477337340541</v>
      </c>
      <c r="M5" s="11">
        <f>IF(AND(AVERAGE(D5:L5)&gt;0,AVERAGE(D5:L5)&lt;1),AVERAGE(D5:L5),CUF_sources!C$18)</f>
        <v>0.35554819792739162</v>
      </c>
      <c r="N5" s="11">
        <f>IFERROR(M5*(CUF_sources!D$18/CUF_sources!C$18),0)</f>
        <v>0.35554819792739162</v>
      </c>
      <c r="O5" s="11">
        <f>IFERROR(N5*(CUF_sources!E$18/CUF_sources!D$18),0)</f>
        <v>0.35554819792739162</v>
      </c>
      <c r="P5" s="11">
        <f>IFERROR(O5*(CUF_sources!F$18/CUF_sources!E$18),0)</f>
        <v>0.35554819792739162</v>
      </c>
      <c r="Q5" s="11">
        <f>IFERROR(P5*(CUF_sources!G$18/CUF_sources!F$18),0)</f>
        <v>0.35554819792739162</v>
      </c>
      <c r="R5" s="11">
        <f>IFERROR(Q5*(CUF_sources!H$18/CUF_sources!G$18),0)</f>
        <v>0.35554819792739162</v>
      </c>
      <c r="S5" s="11">
        <f>IFERROR(R5*(CUF_sources!I$18/CUF_sources!H$18),0)</f>
        <v>0.35554819792739162</v>
      </c>
      <c r="T5" s="11">
        <f>IFERROR(S5*(CUF_sources!J$18/CUF_sources!I$18),0)</f>
        <v>0.35554819792739162</v>
      </c>
      <c r="U5" s="11">
        <f>IF(M5&gt;0,M5,CUF_sources!C$18)</f>
        <v>0.35554819792739162</v>
      </c>
      <c r="V5" s="11">
        <f>IFERROR(U5*(CUF_sources!D$18/CUF_sources!C$18),0)</f>
        <v>0.35554819792739162</v>
      </c>
      <c r="W5" s="11">
        <f>IFERROR(V5*(CUF_sources!E$18/CUF_sources!D$18),0)</f>
        <v>0.35554819792739162</v>
      </c>
      <c r="X5" s="11">
        <f>IFERROR(W5*(CUF_sources!F$18/CUF_sources!E$18),0)</f>
        <v>0.35554819792739162</v>
      </c>
      <c r="Y5" s="11">
        <f>IFERROR(X5*(CUF_sources!G$18/CUF_sources!F$18),0)</f>
        <v>0.35554819792739162</v>
      </c>
      <c r="Z5" s="11">
        <f>IFERROR(Y5*(CUF_sources!H$18/CUF_sources!G$18),0)</f>
        <v>0.35554819792739162</v>
      </c>
      <c r="AA5" s="11">
        <f>IFERROR(Z5*(CUF_sources!I$18/CUF_sources!H$18),0)</f>
        <v>0.35554819792739162</v>
      </c>
      <c r="AB5" s="11">
        <f>IFERROR(AA5*(CUF_sources!J$18/CUF_sources!I$18),0)</f>
        <v>0.35554819792739162</v>
      </c>
      <c r="AC5" s="11">
        <f>CUF_sources!C$18</f>
        <v>0.37</v>
      </c>
      <c r="AD5" s="11">
        <f>CUF_sources!D$18</f>
        <v>0.37</v>
      </c>
      <c r="AE5" s="11">
        <f>CUF_sources!E$18</f>
        <v>0.37</v>
      </c>
      <c r="AF5" s="11">
        <f>CUF_sources!F$18</f>
        <v>0.37</v>
      </c>
      <c r="AG5" s="11">
        <f>CUF_sources!G$18</f>
        <v>0.37</v>
      </c>
      <c r="AH5" s="11">
        <f>CUF_sources!H$18</f>
        <v>0.37</v>
      </c>
      <c r="AI5" s="11">
        <f>CUF_sources!I$18</f>
        <v>0.37</v>
      </c>
      <c r="AJ5" s="11">
        <f>CUF_sources!J$18</f>
        <v>0.37</v>
      </c>
    </row>
    <row r="6" spans="1:36" ht="15" x14ac:dyDescent="0.25">
      <c r="A6" s="3" t="s">
        <v>25</v>
      </c>
      <c r="B6" s="3" t="s">
        <v>79</v>
      </c>
      <c r="C6" s="3" t="s">
        <v>83</v>
      </c>
      <c r="D6" s="11">
        <f>IFERROR((generation!H6*1000)/(365*24*capacity!H6),0)</f>
        <v>0.19984967045937166</v>
      </c>
      <c r="E6" s="11">
        <f>IFERROR((generation!I6*1000)/(365*24*capacity!I6),0)</f>
        <v>0.21025977522902337</v>
      </c>
      <c r="F6" s="11">
        <f>IFERROR((generation!J6*1000)/(365*24*capacity!J6),0)</f>
        <v>0.21490511461783357</v>
      </c>
      <c r="G6" s="11">
        <f>IFERROR((generation!K6*1000)/(365*24*capacity!K6),0)</f>
        <v>0.20803165247836891</v>
      </c>
      <c r="H6" s="11">
        <f>IFERROR((generation!L6*1000)/(365*24*capacity!L6),0)</f>
        <v>0.22202044715277236</v>
      </c>
      <c r="I6" s="11">
        <f>IFERROR((generation!M6*1000)/(365*24*capacity!M6),0)</f>
        <v>0.21889564914210219</v>
      </c>
      <c r="J6" s="11">
        <f>IFERROR((generation!N6*1000)/(365*24*capacity!N6),0)</f>
        <v>0.25987217526200346</v>
      </c>
      <c r="K6" s="11">
        <f>IFERROR((generation!O6*1000)/(365*24*capacity!O6),0)</f>
        <v>0.21974727240775049</v>
      </c>
      <c r="L6" s="11">
        <f>IFERROR((generation!P6*1000)/(365*24*capacity!P6),0)</f>
        <v>0.26474853460390935</v>
      </c>
      <c r="M6" s="11">
        <f>IF(AND(AVERAGE(D6:L6)&gt;0,AVERAGE(D6:L6)&lt;1),AVERAGE(D6:L6),CUF_sources!C$19)</f>
        <v>0.22425892126145947</v>
      </c>
      <c r="N6" s="11">
        <f>IFERROR(M6*(CUF_sources!D$19/CUF_sources!C$19),0)</f>
        <v>0.26911070551375132</v>
      </c>
      <c r="O6" s="11">
        <f>IFERROR(N6*(CUF_sources!E$19/CUF_sources!D$19),0)</f>
        <v>0.29153659763989725</v>
      </c>
      <c r="P6" s="11">
        <f>IFERROR(O6*(CUF_sources!F$19/CUF_sources!E$19),0)</f>
        <v>0.31396248976604324</v>
      </c>
      <c r="Q6" s="11">
        <f>IFERROR(P6*(CUF_sources!G$19/CUF_sources!F$19),0)</f>
        <v>0.33638838189218917</v>
      </c>
      <c r="R6" s="11">
        <f>IFERROR(Q6*(CUF_sources!H$19/CUF_sources!G$19),0)</f>
        <v>0.3588142740183351</v>
      </c>
      <c r="S6" s="11">
        <f>IFERROR(R6*(CUF_sources!I$19/CUF_sources!H$19),0)</f>
        <v>0.38124016614448103</v>
      </c>
      <c r="T6" s="11">
        <f>IFERROR(S6*(CUF_sources!J$19/CUF_sources!I$19),0)</f>
        <v>0.40366605827062696</v>
      </c>
      <c r="U6" s="11">
        <f>IF(M6&gt;0,M6,CUF_sources!C$19)</f>
        <v>0.22425892126145947</v>
      </c>
      <c r="V6" s="11">
        <f>IFERROR(U6*(CUF_sources!D$19/CUF_sources!C$19),0)</f>
        <v>0.26911070551375132</v>
      </c>
      <c r="W6" s="11">
        <f>IFERROR(V6*(CUF_sources!E$19/CUF_sources!D$19),0)</f>
        <v>0.29153659763989725</v>
      </c>
      <c r="X6" s="11">
        <f>IFERROR(W6*(CUF_sources!F$19/CUF_sources!E$19),0)</f>
        <v>0.31396248976604324</v>
      </c>
      <c r="Y6" s="11">
        <f>IFERROR(X6*(CUF_sources!G$19/CUF_sources!F$19),0)</f>
        <v>0.33638838189218917</v>
      </c>
      <c r="Z6" s="11">
        <f>IFERROR(Y6*(CUF_sources!H$19/CUF_sources!G$19),0)</f>
        <v>0.3588142740183351</v>
      </c>
      <c r="AA6" s="11">
        <f>IFERROR(Z6*(CUF_sources!I$19/CUF_sources!H$19),0)</f>
        <v>0.38124016614448103</v>
      </c>
      <c r="AB6" s="11">
        <f>IFERROR(AA6*(CUF_sources!J$19/CUF_sources!I$19),0)</f>
        <v>0.40366605827062696</v>
      </c>
      <c r="AC6" s="11">
        <f>CUF_sources!C$19</f>
        <v>0.25</v>
      </c>
      <c r="AD6" s="11">
        <f>CUF_sources!D$19</f>
        <v>0.3</v>
      </c>
      <c r="AE6" s="11">
        <f>CUF_sources!E$19</f>
        <v>0.32499999999999996</v>
      </c>
      <c r="AF6" s="11">
        <f>CUF_sources!F$19</f>
        <v>0.35</v>
      </c>
      <c r="AG6" s="11">
        <f>CUF_sources!G$19</f>
        <v>0.375</v>
      </c>
      <c r="AH6" s="11">
        <f>CUF_sources!H$19</f>
        <v>0.4</v>
      </c>
      <c r="AI6" s="11">
        <f>CUF_sources!I$19</f>
        <v>0.42500000000000004</v>
      </c>
      <c r="AJ6" s="11">
        <f>CUF_sources!J$19</f>
        <v>0.45</v>
      </c>
    </row>
    <row r="7" spans="1:36" ht="15" x14ac:dyDescent="0.25">
      <c r="A7" s="3" t="s">
        <v>25</v>
      </c>
      <c r="B7" s="3" t="s">
        <v>78</v>
      </c>
      <c r="C7" s="3" t="s">
        <v>84</v>
      </c>
      <c r="D7" s="11">
        <f>IFERROR((generation!H7*1000)/(365*24*capacity!H7),0)</f>
        <v>0</v>
      </c>
      <c r="E7" s="11">
        <f>IFERROR((generation!I7*1000)/(365*24*capacity!I7),0)</f>
        <v>0</v>
      </c>
      <c r="F7" s="11">
        <f>IFERROR((generation!J7*1000)/(365*24*capacity!J7),0)</f>
        <v>0</v>
      </c>
      <c r="G7" s="11">
        <f>IFERROR((generation!K7*1000)/(365*24*capacity!K7),0)</f>
        <v>0</v>
      </c>
      <c r="H7" s="11">
        <f>IFERROR((generation!L7*1000)/(365*24*capacity!L7),0)</f>
        <v>0</v>
      </c>
      <c r="I7" s="11">
        <f>IFERROR((generation!M7*1000)/(365*24*capacity!M7),0)</f>
        <v>0</v>
      </c>
      <c r="J7" s="11">
        <f>IFERROR((generation!N7*1000)/(365*24*capacity!N7),0)</f>
        <v>0</v>
      </c>
      <c r="K7" s="11">
        <f>IFERROR((generation!O7*1000)/(365*24*capacity!O7),0)</f>
        <v>0</v>
      </c>
      <c r="L7" s="11">
        <f>IFERROR((generation!P7*1000)/(365*24*capacity!P7),0)</f>
        <v>0</v>
      </c>
      <c r="M7" s="11">
        <f>IF(AND(AVERAGE(D7:L7)&gt;0,AVERAGE(D7:L7)&lt;1),AVERAGE(D7:L7),CUF_sources!C$20)</f>
        <v>0.35714285714285715</v>
      </c>
      <c r="N7" s="11">
        <f>IFERROR(M7*(CUF_sources!D$20/CUF_sources!C$20),0)</f>
        <v>0.4</v>
      </c>
      <c r="O7" s="11">
        <f>IFERROR(N7*(CUF_sources!E$20/CUF_sources!D$20),0)</f>
        <v>0.43</v>
      </c>
      <c r="P7" s="11">
        <f>IFERROR(O7*(CUF_sources!F$20/CUF_sources!E$20),0)</f>
        <v>0.45999999999999996</v>
      </c>
      <c r="Q7" s="11">
        <f>IFERROR(P7*(CUF_sources!G$20/CUF_sources!F$20),0)</f>
        <v>0.46999999999999992</v>
      </c>
      <c r="R7" s="11">
        <f>IFERROR(Q7*(CUF_sources!H$20/CUF_sources!G$20),0)</f>
        <v>0.47999999999999987</v>
      </c>
      <c r="S7" s="11">
        <f>IFERROR(R7*(CUF_sources!I$20/CUF_sources!H$20),0)</f>
        <v>0.47999999999999987</v>
      </c>
      <c r="T7" s="11">
        <f>IFERROR(S7*(CUF_sources!J$20/CUF_sources!I$20),0)</f>
        <v>0.47999999999999987</v>
      </c>
      <c r="U7" s="11">
        <f>IF(M7&gt;0,M7,CUF_sources!C$20)</f>
        <v>0.35714285714285715</v>
      </c>
      <c r="V7" s="11">
        <f>IFERROR(U7*(CUF_sources!D$20/CUF_sources!C$20),0)</f>
        <v>0.4</v>
      </c>
      <c r="W7" s="11">
        <f>IFERROR(V7*(CUF_sources!E$20/CUF_sources!D$20),0)</f>
        <v>0.43</v>
      </c>
      <c r="X7" s="11">
        <f>IFERROR(W7*(CUF_sources!F$20/CUF_sources!E$20),0)</f>
        <v>0.45999999999999996</v>
      </c>
      <c r="Y7" s="11">
        <f>IFERROR(X7*(CUF_sources!G$20/CUF_sources!F$20),0)</f>
        <v>0.46999999999999992</v>
      </c>
      <c r="Z7" s="11">
        <f>IFERROR(Y7*(CUF_sources!H$20/CUF_sources!G$20),0)</f>
        <v>0.47999999999999987</v>
      </c>
      <c r="AA7" s="11">
        <f>IFERROR(Z7*(CUF_sources!I$20/CUF_sources!H$20),0)</f>
        <v>0.47999999999999987</v>
      </c>
      <c r="AB7" s="11">
        <f>IFERROR(AA7*(CUF_sources!J$20/CUF_sources!I$20),0)</f>
        <v>0.47999999999999987</v>
      </c>
      <c r="AC7" s="11">
        <f>CUF_sources!C$20</f>
        <v>0.35714285714285715</v>
      </c>
      <c r="AD7" s="11">
        <f>CUF_sources!D$20</f>
        <v>0.4</v>
      </c>
      <c r="AE7" s="11">
        <f>CUF_sources!E$20</f>
        <v>0.43000000000000005</v>
      </c>
      <c r="AF7" s="11">
        <f>CUF_sources!F$20</f>
        <v>0.46</v>
      </c>
      <c r="AG7" s="11">
        <f>CUF_sources!G$20</f>
        <v>0.47</v>
      </c>
      <c r="AH7" s="11">
        <f>CUF_sources!H$20</f>
        <v>0.48</v>
      </c>
      <c r="AI7" s="11">
        <f>CUF_sources!I$20</f>
        <v>0.48</v>
      </c>
      <c r="AJ7" s="11">
        <f>CUF_sources!J$20</f>
        <v>0.48</v>
      </c>
    </row>
    <row r="8" spans="1:36" ht="15" x14ac:dyDescent="0.25">
      <c r="A8" s="3" t="s">
        <v>25</v>
      </c>
      <c r="B8" s="1" t="s">
        <v>37</v>
      </c>
      <c r="C8" s="1" t="s">
        <v>38</v>
      </c>
      <c r="D8" s="11">
        <f>IFERROR((generation!H8*1000)/(365*24*capacity!H8),0)</f>
        <v>0.51436061471316985</v>
      </c>
      <c r="E8" s="11">
        <f>IFERROR((generation!I8*1000)/(365*24*capacity!I8),0)</f>
        <v>0.43967470861169594</v>
      </c>
      <c r="F8" s="11">
        <f>IFERROR((generation!J8*1000)/(365*24*capacity!J8),0)</f>
        <v>0.3843886844705891</v>
      </c>
      <c r="G8" s="11">
        <f>IFERROR((generation!K8*1000)/(365*24*capacity!K8),0)</f>
        <v>0.45475145599212535</v>
      </c>
      <c r="H8" s="11">
        <f>IFERROR((generation!L8*1000)/(365*24*capacity!L8),0)</f>
        <v>0.55354394335847312</v>
      </c>
      <c r="I8" s="11">
        <f>IFERROR((generation!M8*1000)/(365*24*capacity!M8),0)</f>
        <v>0.64132997280796267</v>
      </c>
      <c r="J8" s="11">
        <f>IFERROR((generation!N8*1000)/(365*24*capacity!N8),0)</f>
        <v>0.54675042327227952</v>
      </c>
      <c r="K8" s="11">
        <f>IFERROR((generation!O8*1000)/(365*24*capacity!O8),0)</f>
        <v>0.45923182494484632</v>
      </c>
      <c r="L8" s="11">
        <f>IFERROR((generation!P8*1000)/(365*24*capacity!P8),0)</f>
        <v>0.44417487558360269</v>
      </c>
      <c r="M8" s="11">
        <f>IF(AND(AVERAGE(D8:L8)&gt;0,AVERAGE(D8:L8)&lt;1),AVERAGE(D8:L8),CUF_sources!C$21)</f>
        <v>0.4931340559727494</v>
      </c>
      <c r="N8" s="11">
        <f>IFERROR(M8*(CUF_sources!D$21/CUF_sources!C$21),0)</f>
        <v>0.4931340559727494</v>
      </c>
      <c r="O8" s="11">
        <f>IFERROR(N8*(CUF_sources!E$21/CUF_sources!D$21),0)</f>
        <v>0.4931340559727494</v>
      </c>
      <c r="P8" s="11">
        <f>IFERROR(O8*(CUF_sources!F$21/CUF_sources!E$21),0)</f>
        <v>0.4931340559727494</v>
      </c>
      <c r="Q8" s="11">
        <f>IFERROR(P8*(CUF_sources!G$21/CUF_sources!F$21),0)</f>
        <v>0.4931340559727494</v>
      </c>
      <c r="R8" s="11">
        <f>IFERROR(Q8*(CUF_sources!H$21/CUF_sources!G$21),0)</f>
        <v>0.4931340559727494</v>
      </c>
      <c r="S8" s="11">
        <f>IFERROR(R8*(CUF_sources!I$21/CUF_sources!H$21),0)</f>
        <v>0.4931340559727494</v>
      </c>
      <c r="T8" s="11">
        <f>IFERROR(S8*(CUF_sources!J$21/CUF_sources!I$21),0)</f>
        <v>0.4931340559727494</v>
      </c>
      <c r="U8" s="11">
        <f>IF(M8&lt;CUF_sources!C$21,CUF_sources!C$21,CUF!M8)</f>
        <v>0.85</v>
      </c>
      <c r="V8" s="11">
        <f>IFERROR(U8*(CUF_sources!D$21/CUF_sources!C$21),0)</f>
        <v>0.85</v>
      </c>
      <c r="W8" s="11">
        <f>IFERROR(V8*(CUF_sources!E$21/CUF_sources!D$21),0)</f>
        <v>0.85</v>
      </c>
      <c r="X8" s="11">
        <f>IFERROR(W8*(CUF_sources!F$21/CUF_sources!E$21),0)</f>
        <v>0.85</v>
      </c>
      <c r="Y8" s="11">
        <f>IFERROR(X8*(CUF_sources!G$21/CUF_sources!F$21),0)</f>
        <v>0.85</v>
      </c>
      <c r="Z8" s="11">
        <f>IFERROR(Y8*(CUF_sources!H$21/CUF_sources!G$21),0)</f>
        <v>0.85</v>
      </c>
      <c r="AA8" s="11">
        <f>IFERROR(Z8*(CUF_sources!I$21/CUF_sources!H$21),0)</f>
        <v>0.85</v>
      </c>
      <c r="AB8" s="11">
        <f>IFERROR(AA8*(CUF_sources!J$21/CUF_sources!I$21),0)</f>
        <v>0.85</v>
      </c>
      <c r="AC8" s="11">
        <f>CUF_sources!C$21</f>
        <v>0.85</v>
      </c>
      <c r="AD8" s="11">
        <f>CUF_sources!D$21</f>
        <v>0.85</v>
      </c>
      <c r="AE8" s="11">
        <f>CUF_sources!E$21</f>
        <v>0.85</v>
      </c>
      <c r="AF8" s="11">
        <f>CUF_sources!F$21</f>
        <v>0.85</v>
      </c>
      <c r="AG8" s="11">
        <f>CUF_sources!G$21</f>
        <v>0.85</v>
      </c>
      <c r="AH8" s="11">
        <f>CUF_sources!H$21</f>
        <v>0.85</v>
      </c>
      <c r="AI8" s="11">
        <f>CUF_sources!I$21</f>
        <v>0.85</v>
      </c>
      <c r="AJ8" s="11">
        <f>CUF_sources!J$21</f>
        <v>0.85</v>
      </c>
    </row>
    <row r="9" spans="1:36" ht="15" x14ac:dyDescent="0.25">
      <c r="A9" s="3" t="s">
        <v>25</v>
      </c>
      <c r="B9" s="3" t="s">
        <v>39</v>
      </c>
      <c r="C9" s="3" t="s">
        <v>40</v>
      </c>
      <c r="D9" s="11">
        <f>IFERROR((generation!H9*1000)/(365*24*capacity!H9),0)</f>
        <v>0.20024103055163237</v>
      </c>
      <c r="E9" s="11">
        <f>IFERROR((generation!I9*1000)/(365*24*capacity!I9),0)</f>
        <v>0.24946208204966713</v>
      </c>
      <c r="F9" s="11">
        <f>IFERROR((generation!J9*1000)/(365*24*capacity!J9),0)</f>
        <v>0.26429264122426505</v>
      </c>
      <c r="G9" s="11">
        <f>IFERROR((generation!K9*1000)/(365*24*capacity!K9),0)</f>
        <v>0.2764172484472171</v>
      </c>
      <c r="H9" s="11">
        <f>IFERROR((generation!L9*1000)/(365*24*capacity!L9),0)</f>
        <v>0.2842878990824893</v>
      </c>
      <c r="I9" s="11">
        <f>IFERROR((generation!M9*1000)/(365*24*capacity!M9),0)</f>
        <v>0.29877874700354479</v>
      </c>
      <c r="J9" s="11">
        <f>IFERROR((generation!N9*1000)/(365*24*capacity!N9),0)</f>
        <v>0.32104292748414326</v>
      </c>
      <c r="K9" s="11">
        <f>IFERROR((generation!O9*1000)/(365*24*capacity!O9),0)</f>
        <v>0.32611346953632564</v>
      </c>
      <c r="L9" s="11">
        <f>IFERROR((generation!P9*1000)/(365*24*capacity!P9),0)</f>
        <v>0.32273493175753765</v>
      </c>
      <c r="M9" s="11">
        <f>IF(AND(AVERAGE(D9:L9)&gt;0,AVERAGE(D9:L9)&lt;1),AVERAGE(D9:L9),CUF_sources!C$22)</f>
        <v>0.28259677523742471</v>
      </c>
      <c r="N9" s="11">
        <f>IFERROR(M9*(CUF_sources!D$22/CUF_sources!C$22),0)</f>
        <v>0.28259677523742471</v>
      </c>
      <c r="O9" s="11">
        <f>IFERROR(N9*(CUF_sources!E$22/CUF_sources!D$22),0)</f>
        <v>0.28259677523742471</v>
      </c>
      <c r="P9" s="11">
        <f>IFERROR(O9*(CUF_sources!F$22/CUF_sources!E$22),0)</f>
        <v>0.28259677523742471</v>
      </c>
      <c r="Q9" s="11">
        <f>IFERROR(P9*(CUF_sources!G$22/CUF_sources!F$22),0)</f>
        <v>0.28259677523742471</v>
      </c>
      <c r="R9" s="11">
        <f>IFERROR(Q9*(CUF_sources!H$22/CUF_sources!G$22),0)</f>
        <v>0.28259677523742471</v>
      </c>
      <c r="S9" s="11">
        <f>IFERROR(R9*(CUF_sources!I$22/CUF_sources!H$22),0)</f>
        <v>0.28259677523742471</v>
      </c>
      <c r="T9" s="11">
        <f>IFERROR(S9*(CUF_sources!J$22/CUF_sources!I$22),0)</f>
        <v>0.28259677523742471</v>
      </c>
      <c r="U9" s="11">
        <f>IF(M9&lt;CUF_sources!C$22,CUF_sources!C$22,CUF!M9)</f>
        <v>0.7</v>
      </c>
      <c r="V9" s="11">
        <f>IFERROR(U9*(CUF_sources!D$22/CUF_sources!C$22),0)</f>
        <v>0.7</v>
      </c>
      <c r="W9" s="11">
        <f>IFERROR(V9*(CUF_sources!E$22/CUF_sources!D$22),0)</f>
        <v>0.7</v>
      </c>
      <c r="X9" s="11">
        <f>IFERROR(W9*(CUF_sources!F$22/CUF_sources!E$22),0)</f>
        <v>0.7</v>
      </c>
      <c r="Y9" s="11">
        <f>IFERROR(X9*(CUF_sources!G$22/CUF_sources!F$22),0)</f>
        <v>0.7</v>
      </c>
      <c r="Z9" s="11">
        <f>IFERROR(Y9*(CUF_sources!H$22/CUF_sources!G$22),0)</f>
        <v>0.7</v>
      </c>
      <c r="AA9" s="11">
        <f>IFERROR(Z9*(CUF_sources!I$22/CUF_sources!H$22),0)</f>
        <v>0.7</v>
      </c>
      <c r="AB9" s="11">
        <f>IFERROR(AA9*(CUF_sources!J$22/CUF_sources!I$22),0)</f>
        <v>0.7</v>
      </c>
      <c r="AC9" s="11">
        <f>CUF_sources!C$22</f>
        <v>0.7</v>
      </c>
      <c r="AD9" s="11">
        <f>CUF_sources!D$22</f>
        <v>0.7</v>
      </c>
      <c r="AE9" s="11">
        <f>CUF_sources!E$22</f>
        <v>0.7</v>
      </c>
      <c r="AF9" s="11">
        <f>CUF_sources!F$22</f>
        <v>0.7</v>
      </c>
      <c r="AG9" s="11">
        <f>CUF_sources!G$22</f>
        <v>0.7</v>
      </c>
      <c r="AH9" s="11">
        <f>CUF_sources!H$22</f>
        <v>0.7</v>
      </c>
      <c r="AI9" s="11">
        <f>CUF_sources!I$22</f>
        <v>0.7</v>
      </c>
      <c r="AJ9" s="11">
        <f>CUF_sources!J$22</f>
        <v>0.7</v>
      </c>
    </row>
    <row r="10" spans="1:36" ht="15" x14ac:dyDescent="0.25">
      <c r="A10" s="3" t="s">
        <v>25</v>
      </c>
      <c r="B10" s="3" t="s">
        <v>80</v>
      </c>
      <c r="C10" s="3" t="s">
        <v>85</v>
      </c>
      <c r="D10" s="11">
        <f>IFERROR((generation!H10*1000)/(365*24*capacity!H10),0)</f>
        <v>1.980593607305936E-2</v>
      </c>
      <c r="E10" s="11">
        <f>IFERROR((generation!I10*1000)/(365*24*capacity!I10),0)</f>
        <v>4.9554371055922565E-2</v>
      </c>
      <c r="F10" s="11">
        <f>IFERROR((generation!J10*1000)/(365*24*capacity!J10),0)</f>
        <v>6.6347259749702708E-2</v>
      </c>
      <c r="G10" s="11">
        <f>IFERROR((generation!K10*1000)/(365*24*capacity!K10),0)</f>
        <v>0.11267582613910089</v>
      </c>
      <c r="H10" s="11">
        <f>IFERROR((generation!L10*1000)/(365*24*capacity!L10),0)</f>
        <v>0.12285515853270224</v>
      </c>
      <c r="I10" s="11">
        <f>IFERROR((generation!M10*1000)/(365*24*capacity!M10),0)</f>
        <v>0.11514613706799537</v>
      </c>
      <c r="J10" s="11">
        <f>IFERROR((generation!N10*1000)/(365*24*capacity!N10),0)</f>
        <v>0.11073982918708078</v>
      </c>
      <c r="K10" s="11">
        <f>IFERROR((generation!O10*1000)/(365*24*capacity!O10),0)</f>
        <v>0.10174495449094131</v>
      </c>
      <c r="L10" s="11">
        <f>IFERROR((generation!P10*1000)/(365*24*capacity!P10),0)</f>
        <v>9.1466056913662816E-2</v>
      </c>
      <c r="M10" s="11">
        <f>IF(AND(AVERAGE(D10:L10)&gt;0,AVERAGE(D10:L10)&lt;1),AVERAGE(D10:L10),CUF_sources!C$23)</f>
        <v>8.7815058801129775E-2</v>
      </c>
      <c r="N10" s="11">
        <f>IFERROR(M10*(CUF_sources!D$23/CUF_sources!C$23),0)</f>
        <v>9.1245334535548908E-2</v>
      </c>
      <c r="O10" s="11">
        <f>IFERROR(N10*(CUF_sources!E$23/CUF_sources!D$23),0)</f>
        <v>9.3646527549642311E-2</v>
      </c>
      <c r="P10" s="11">
        <f>IFERROR(O10*(CUF_sources!F$23/CUF_sources!E$23),0)</f>
        <v>9.6047720563735714E-2</v>
      </c>
      <c r="Q10" s="11">
        <f>IFERROR(P10*(CUF_sources!G$23/CUF_sources!F$23),0)</f>
        <v>9.8448913577829103E-2</v>
      </c>
      <c r="R10" s="11">
        <f>IFERROR(Q10*(CUF_sources!H$23/CUF_sources!G$23),0)</f>
        <v>0.10085010659192248</v>
      </c>
      <c r="S10" s="11">
        <f>IFERROR(R10*(CUF_sources!I$23/CUF_sources!H$23),0)</f>
        <v>0.10085010659192248</v>
      </c>
      <c r="T10" s="11">
        <f>IFERROR(S10*(CUF_sources!J$23/CUF_sources!I$23),0)</f>
        <v>0.10085010659192248</v>
      </c>
      <c r="U10" s="11">
        <f>IF(M10&gt;0,M10,CUF_sources!C$23)</f>
        <v>8.7815058801129775E-2</v>
      </c>
      <c r="V10" s="11">
        <f>IFERROR(U10*(CUF_sources!D$23/CUF_sources!C$23),0)</f>
        <v>9.1245334535548908E-2</v>
      </c>
      <c r="W10" s="11">
        <f>IFERROR(V10*(CUF_sources!E$23/CUF_sources!D$23),0)</f>
        <v>9.3646527549642311E-2</v>
      </c>
      <c r="X10" s="11">
        <f>IFERROR(W10*(CUF_sources!F$23/CUF_sources!E$23),0)</f>
        <v>9.6047720563735714E-2</v>
      </c>
      <c r="Y10" s="11">
        <f>IFERROR(X10*(CUF_sources!G$23/CUF_sources!F$23),0)</f>
        <v>9.8448913577829103E-2</v>
      </c>
      <c r="Z10" s="11">
        <f>IFERROR(Y10*(CUF_sources!H$23/CUF_sources!G$23),0)</f>
        <v>0.10085010659192248</v>
      </c>
      <c r="AA10" s="11">
        <f>IFERROR(Z10*(CUF_sources!I$23/CUF_sources!H$23),0)</f>
        <v>0.10085010659192248</v>
      </c>
      <c r="AB10" s="11">
        <f>IFERROR(AA10*(CUF_sources!J$23/CUF_sources!I$23),0)</f>
        <v>0.10085010659192248</v>
      </c>
      <c r="AC10" s="11">
        <f>CUF_sources!C$23</f>
        <v>0.18285714285714286</v>
      </c>
      <c r="AD10" s="11">
        <f>CUF_sources!D$23</f>
        <v>0.19</v>
      </c>
      <c r="AE10" s="11">
        <f>CUF_sources!E$23</f>
        <v>0.19500000000000001</v>
      </c>
      <c r="AF10" s="11">
        <f>CUF_sources!F$23</f>
        <v>0.2</v>
      </c>
      <c r="AG10" s="11">
        <f>CUF_sources!G$23</f>
        <v>0.20500000000000002</v>
      </c>
      <c r="AH10" s="11">
        <f>CUF_sources!H$23</f>
        <v>0.21</v>
      </c>
      <c r="AI10" s="11">
        <f>CUF_sources!I$23</f>
        <v>0.21</v>
      </c>
      <c r="AJ10" s="11">
        <f>CUF_sources!J$23</f>
        <v>0.21</v>
      </c>
    </row>
    <row r="11" spans="1:36" ht="15" x14ac:dyDescent="0.25">
      <c r="A11" s="3" t="s">
        <v>25</v>
      </c>
      <c r="B11" s="3" t="s">
        <v>81</v>
      </c>
      <c r="C11" s="3" t="s">
        <v>86</v>
      </c>
      <c r="D11" s="11">
        <f>IFERROR((generation!H11*1000)/(365*24*capacity!H11),0)</f>
        <v>0.11525188989401944</v>
      </c>
      <c r="E11" s="11">
        <f>IFERROR((generation!I11*1000)/(365*24*capacity!I11),0)</f>
        <v>0.11439869379469363</v>
      </c>
      <c r="F11" s="11">
        <f>IFERROR((generation!J11*1000)/(365*24*capacity!J11),0)</f>
        <v>0.11513963533525698</v>
      </c>
      <c r="G11" s="11">
        <f>IFERROR((generation!K11*1000)/(365*24*capacity!K11),0)</f>
        <v>0.11418642317473111</v>
      </c>
      <c r="H11" s="11">
        <f>IFERROR((generation!L11*1000)/(365*24*capacity!L11),0)</f>
        <v>0.11394988099579385</v>
      </c>
      <c r="I11" s="11">
        <f>IFERROR((generation!M11*1000)/(365*24*capacity!M11),0)</f>
        <v>0.11413081142431149</v>
      </c>
      <c r="J11" s="11">
        <f>IFERROR((generation!N11*1000)/(365*24*capacity!N11),0)</f>
        <v>0.11422726602197256</v>
      </c>
      <c r="K11" s="11">
        <f>IFERROR((generation!O11*1000)/(365*24*capacity!O11),0)</f>
        <v>0.11444162005081647</v>
      </c>
      <c r="L11" s="11">
        <f>IFERROR((generation!P11*1000)/(365*24*capacity!P11),0)</f>
        <v>0.11475873389013648</v>
      </c>
      <c r="M11" s="11">
        <f>IF(AND(AVERAGE(D11:L11)&gt;0,AVERAGE(D11:L11)&lt;1),AVERAGE(D11:L11),CUF_sources!C$24)</f>
        <v>0.11449832828685912</v>
      </c>
      <c r="N11" s="11">
        <f>IFERROR(M11*(CUF_sources!D$24/CUF_sources!C$24),0)</f>
        <v>0.11449832828685912</v>
      </c>
      <c r="O11" s="11">
        <f>IFERROR(N11*(CUF_sources!E$24/CUF_sources!D$24),0)</f>
        <v>0.11926909196547826</v>
      </c>
      <c r="P11" s="11">
        <f>IFERROR(O11*(CUF_sources!F$24/CUF_sources!E$24),0)</f>
        <v>0.12403985564409739</v>
      </c>
      <c r="Q11" s="11">
        <f>IFERROR(P11*(CUF_sources!G$24/CUF_sources!F$24),0)</f>
        <v>0.12881061932271654</v>
      </c>
      <c r="R11" s="11">
        <f>IFERROR(Q11*(CUF_sources!H$24/CUF_sources!G$24),0)</f>
        <v>0.13358138300133565</v>
      </c>
      <c r="S11" s="11">
        <f>IFERROR(R11*(CUF_sources!I$24/CUF_sources!H$24),0)</f>
        <v>0.13358138300133565</v>
      </c>
      <c r="T11" s="11">
        <f>IFERROR(S11*(CUF_sources!J$24/CUF_sources!I$24),0)</f>
        <v>0.13358138300133565</v>
      </c>
      <c r="U11" s="11">
        <f>IF(M11&gt;0,M11,CUF_sources!C$24)</f>
        <v>0.11449832828685912</v>
      </c>
      <c r="V11" s="11">
        <f>IFERROR(U11*(CUF_sources!D$24/CUF_sources!C$24),0)</f>
        <v>0.11449832828685912</v>
      </c>
      <c r="W11" s="11">
        <f>IFERROR(V11*(CUF_sources!E$24/CUF_sources!D$24),0)</f>
        <v>0.11926909196547826</v>
      </c>
      <c r="X11" s="11">
        <f>IFERROR(W11*(CUF_sources!F$24/CUF_sources!E$24),0)</f>
        <v>0.12403985564409739</v>
      </c>
      <c r="Y11" s="11">
        <f>IFERROR(X11*(CUF_sources!G$24/CUF_sources!F$24),0)</f>
        <v>0.12881061932271654</v>
      </c>
      <c r="Z11" s="11">
        <f>IFERROR(Y11*(CUF_sources!H$24/CUF_sources!G$24),0)</f>
        <v>0.13358138300133565</v>
      </c>
      <c r="AA11" s="11">
        <f>IFERROR(Z11*(CUF_sources!I$24/CUF_sources!H$24),0)</f>
        <v>0.13358138300133565</v>
      </c>
      <c r="AB11" s="11">
        <f>IFERROR(AA11*(CUF_sources!J$24/CUF_sources!I$24),0)</f>
        <v>0.13358138300133565</v>
      </c>
      <c r="AC11" s="11">
        <f>CUF_sources!C$24</f>
        <v>0.12</v>
      </c>
      <c r="AD11" s="11">
        <f>CUF_sources!D$24</f>
        <v>0.12</v>
      </c>
      <c r="AE11" s="11">
        <f>CUF_sources!E$24</f>
        <v>0.125</v>
      </c>
      <c r="AF11" s="11">
        <f>CUF_sources!F$24</f>
        <v>0.13</v>
      </c>
      <c r="AG11" s="11">
        <f>CUF_sources!G$24</f>
        <v>0.13500000000000001</v>
      </c>
      <c r="AH11" s="11">
        <f>CUF_sources!H$24</f>
        <v>0.14000000000000001</v>
      </c>
      <c r="AI11" s="11">
        <f>CUF_sources!I$24</f>
        <v>0.14000000000000001</v>
      </c>
      <c r="AJ11" s="11">
        <f>CUF_sources!J$24</f>
        <v>0.14000000000000001</v>
      </c>
    </row>
    <row r="12" spans="1:36" ht="15" x14ac:dyDescent="0.25">
      <c r="A12" s="3" t="s">
        <v>25</v>
      </c>
      <c r="B12" s="3" t="s">
        <v>41</v>
      </c>
      <c r="C12" s="3" t="s">
        <v>42</v>
      </c>
      <c r="D12" s="11">
        <f>IFERROR((generation!H12*1000)/(365*24*capacity!H12),0)</f>
        <v>0</v>
      </c>
      <c r="E12" s="11">
        <f>IFERROR((generation!I12*1000)/(365*24*capacity!I12),0)</f>
        <v>0</v>
      </c>
      <c r="F12" s="11">
        <f>IFERROR((generation!J12*1000)/(365*24*capacity!J12),0)</f>
        <v>0</v>
      </c>
      <c r="G12" s="11">
        <f>IFERROR((generation!K12*1000)/(365*24*capacity!K12),0)</f>
        <v>0</v>
      </c>
      <c r="H12" s="11">
        <f>IFERROR((generation!L12*1000)/(365*24*capacity!L12),0)</f>
        <v>0</v>
      </c>
      <c r="I12" s="11">
        <f>IFERROR((generation!M12*1000)/(365*24*capacity!M12),0)</f>
        <v>0</v>
      </c>
      <c r="J12" s="11">
        <f>IFERROR((generation!N12*1000)/(365*24*capacity!N12),0)</f>
        <v>0</v>
      </c>
      <c r="K12" s="11">
        <f>IFERROR((generation!O12*1000)/(365*24*capacity!O12),0)</f>
        <v>0</v>
      </c>
      <c r="L12" s="11">
        <f>IFERROR((generation!P12*1000)/(365*24*capacity!P12),0)</f>
        <v>0</v>
      </c>
      <c r="M12" s="11">
        <f>IF(AND(AVERAGE(D12:L12)&gt;0,AVERAGE(D12:L12)&lt;1),AVERAGE(D12:L12),CUF_sources!C$25)</f>
        <v>0.37285714285714283</v>
      </c>
      <c r="N12" s="11">
        <f>IFERROR(M12*(CUF_sources!D$25/CUF_sources!C$25),0)</f>
        <v>0.38000000000000006</v>
      </c>
      <c r="O12" s="11">
        <f>IFERROR(N12*(CUF_sources!E$25/CUF_sources!D$25),0)</f>
        <v>0.39000000000000007</v>
      </c>
      <c r="P12" s="11">
        <f>IFERROR(O12*(CUF_sources!F$25/CUF_sources!E$25),0)</f>
        <v>0.40000000000000013</v>
      </c>
      <c r="Q12" s="11">
        <f>IFERROR(P12*(CUF_sources!G$25/CUF_sources!F$25),0)</f>
        <v>0.40500000000000014</v>
      </c>
      <c r="R12" s="11">
        <f>IFERROR(Q12*(CUF_sources!H$25/CUF_sources!G$25),0)</f>
        <v>0.41000000000000009</v>
      </c>
      <c r="S12" s="11">
        <f>IFERROR(R12*(CUF_sources!I$25/CUF_sources!H$25),0)</f>
        <v>0.41000000000000009</v>
      </c>
      <c r="T12" s="11">
        <f>IFERROR(S12*(CUF_sources!J$25/CUF_sources!I$25),0)</f>
        <v>0.41000000000000009</v>
      </c>
      <c r="U12" s="11">
        <f>IF(M12&gt;0,M12,CUF_sources!C$25)</f>
        <v>0.37285714285714283</v>
      </c>
      <c r="V12" s="11">
        <f>IFERROR(U12*(CUF_sources!D$25/CUF_sources!C$25),0)</f>
        <v>0.38000000000000006</v>
      </c>
      <c r="W12" s="11">
        <f>IFERROR(V12*(CUF_sources!E$25/CUF_sources!D$25),0)</f>
        <v>0.39000000000000007</v>
      </c>
      <c r="X12" s="11">
        <f>IFERROR(W12*(CUF_sources!F$25/CUF_sources!E$25),0)</f>
        <v>0.40000000000000013</v>
      </c>
      <c r="Y12" s="11">
        <f>IFERROR(X12*(CUF_sources!G$25/CUF_sources!F$25),0)</f>
        <v>0.40500000000000014</v>
      </c>
      <c r="Z12" s="11">
        <f>IFERROR(Y12*(CUF_sources!H$25/CUF_sources!G$25),0)</f>
        <v>0.41000000000000009</v>
      </c>
      <c r="AA12" s="11">
        <f>IFERROR(Z12*(CUF_sources!I$25/CUF_sources!H$25),0)</f>
        <v>0.41000000000000009</v>
      </c>
      <c r="AB12" s="11">
        <f>IFERROR(AA12*(CUF_sources!J$25/CUF_sources!I$25),0)</f>
        <v>0.41000000000000009</v>
      </c>
      <c r="AC12" s="11">
        <f>CUF_sources!C$25</f>
        <v>0.37285714285714283</v>
      </c>
      <c r="AD12" s="11">
        <f>CUF_sources!D$25</f>
        <v>0.38</v>
      </c>
      <c r="AE12" s="11">
        <f>CUF_sources!E$25</f>
        <v>0.39</v>
      </c>
      <c r="AF12" s="11">
        <f>CUF_sources!F$25</f>
        <v>0.4</v>
      </c>
      <c r="AG12" s="11">
        <f>CUF_sources!G$25</f>
        <v>0.40500000000000003</v>
      </c>
      <c r="AH12" s="11">
        <f>CUF_sources!H$25</f>
        <v>0.41</v>
      </c>
      <c r="AI12" s="11">
        <f>CUF_sources!I$25</f>
        <v>0.41</v>
      </c>
      <c r="AJ12" s="11">
        <f>CUF_sources!J$25</f>
        <v>0.41</v>
      </c>
    </row>
    <row r="13" spans="1:36" ht="15" x14ac:dyDescent="0.25">
      <c r="A13" s="3" t="s">
        <v>25</v>
      </c>
      <c r="B13" s="3" t="s">
        <v>43</v>
      </c>
      <c r="C13" s="3" t="s">
        <v>44</v>
      </c>
      <c r="D13" s="11">
        <f>IFERROR((generation!H13*1000)/(365*24*capacity!H13),0)</f>
        <v>0</v>
      </c>
      <c r="E13" s="11">
        <f>IFERROR((generation!I13*1000)/(365*24*capacity!I13),0)</f>
        <v>0</v>
      </c>
      <c r="F13" s="11">
        <f>IFERROR((generation!J13*1000)/(365*24*capacity!J13),0)</f>
        <v>0</v>
      </c>
      <c r="G13" s="11">
        <f>IFERROR((generation!K13*1000)/(365*24*capacity!K13),0)</f>
        <v>0</v>
      </c>
      <c r="H13" s="11">
        <f>IFERROR((generation!L13*1000)/(365*24*capacity!L13),0)</f>
        <v>0</v>
      </c>
      <c r="I13" s="11">
        <f>IFERROR((generation!M13*1000)/(365*24*capacity!M13),0)</f>
        <v>0</v>
      </c>
      <c r="J13" s="11">
        <f>IFERROR((generation!N13*1000)/(365*24*capacity!N13),0)</f>
        <v>0</v>
      </c>
      <c r="K13" s="11">
        <f>IFERROR((generation!O13*1000)/(365*24*capacity!O13),0)</f>
        <v>0</v>
      </c>
      <c r="L13" s="11">
        <f>IFERROR((generation!P13*1000)/(365*24*capacity!P13),0)</f>
        <v>0</v>
      </c>
      <c r="M13" s="11">
        <f>IF(AND(AVERAGE(D13:L13)&gt;0,AVERAGE(D13:L13)&lt;1),AVERAGE(D13:L13),CUF_sources!C$26)</f>
        <v>0.20857142857142857</v>
      </c>
      <c r="N13" s="11">
        <f>IFERROR(M13*(CUF_sources!D$26/CUF_sources!C$26),0)</f>
        <v>0.23</v>
      </c>
      <c r="O13" s="11">
        <f>IFERROR(N13*(CUF_sources!E$26/CUF_sources!D$26),0)</f>
        <v>0.255</v>
      </c>
      <c r="P13" s="11">
        <f>IFERROR(O13*(CUF_sources!F$26/CUF_sources!E$26),0)</f>
        <v>0.28000000000000003</v>
      </c>
      <c r="Q13" s="11">
        <f>IFERROR(P13*(CUF_sources!G$26/CUF_sources!F$26),0)</f>
        <v>0.30000000000000004</v>
      </c>
      <c r="R13" s="11">
        <f>IFERROR(Q13*(CUF_sources!H$26/CUF_sources!G$26),0)</f>
        <v>0.31999999999999995</v>
      </c>
      <c r="S13" s="11">
        <f>IFERROR(R13*(CUF_sources!I$26/CUF_sources!H$26),0)</f>
        <v>0.33999999999999986</v>
      </c>
      <c r="T13" s="11">
        <f>IFERROR(S13*(CUF_sources!J$26/CUF_sources!I$26),0)</f>
        <v>0.35999999999999988</v>
      </c>
      <c r="U13" s="11">
        <f>IF(M13&gt;0,M13,CUF_sources!C$26)</f>
        <v>0.20857142857142857</v>
      </c>
      <c r="V13" s="11">
        <f>IFERROR(U13*(CUF_sources!D$26/CUF_sources!C$26),0)</f>
        <v>0.23</v>
      </c>
      <c r="W13" s="11">
        <f>IFERROR(V13*(CUF_sources!E$26/CUF_sources!D$26),0)</f>
        <v>0.255</v>
      </c>
      <c r="X13" s="11">
        <f>IFERROR(W13*(CUF_sources!F$26/CUF_sources!E$26),0)</f>
        <v>0.28000000000000003</v>
      </c>
      <c r="Y13" s="11">
        <f>IFERROR(X13*(CUF_sources!G$26/CUF_sources!F$26),0)</f>
        <v>0.30000000000000004</v>
      </c>
      <c r="Z13" s="11">
        <f>IFERROR(Y13*(CUF_sources!H$26/CUF_sources!G$26),0)</f>
        <v>0.31999999999999995</v>
      </c>
      <c r="AA13" s="11">
        <f>IFERROR(Z13*(CUF_sources!I$26/CUF_sources!H$26),0)</f>
        <v>0.33999999999999986</v>
      </c>
      <c r="AB13" s="11">
        <f>IFERROR(AA13*(CUF_sources!J$26/CUF_sources!I$26),0)</f>
        <v>0.35999999999999988</v>
      </c>
      <c r="AC13" s="11">
        <f>CUF_sources!C$26</f>
        <v>0.20857142857142857</v>
      </c>
      <c r="AD13" s="11">
        <f>CUF_sources!D$26</f>
        <v>0.23</v>
      </c>
      <c r="AE13" s="11">
        <f>CUF_sources!E$26</f>
        <v>0.255</v>
      </c>
      <c r="AF13" s="11">
        <f>CUF_sources!F$26</f>
        <v>0.28000000000000003</v>
      </c>
      <c r="AG13" s="11">
        <f>CUF_sources!G$26</f>
        <v>0.30000000000000004</v>
      </c>
      <c r="AH13" s="11">
        <f>CUF_sources!H$26</f>
        <v>0.32</v>
      </c>
      <c r="AI13" s="11">
        <f>CUF_sources!I$26</f>
        <v>0.33999999999999997</v>
      </c>
      <c r="AJ13" s="11">
        <f>CUF_sources!J$26</f>
        <v>0.36</v>
      </c>
    </row>
    <row r="14" spans="1:36" ht="15" x14ac:dyDescent="0.25">
      <c r="A14" s="3" t="s">
        <v>25</v>
      </c>
      <c r="B14" s="3" t="s">
        <v>45</v>
      </c>
      <c r="C14" s="3" t="s">
        <v>46</v>
      </c>
      <c r="D14" s="11">
        <f>IFERROR((generation!H14*1000)/(365*24*capacity!H14),0)</f>
        <v>0.13137210869077026</v>
      </c>
      <c r="E14" s="11">
        <f>IFERROR((generation!I14*1000)/(365*24*capacity!I14),0)</f>
        <v>8.4462409861017537E-2</v>
      </c>
      <c r="F14" s="11">
        <f>IFERROR((generation!J14*1000)/(365*24*capacity!J14),0)</f>
        <v>3.8176510217830674E-2</v>
      </c>
      <c r="G14" s="11">
        <f>IFERROR((generation!K14*1000)/(365*24*capacity!K14),0)</f>
        <v>4.7907777528258103E-2</v>
      </c>
      <c r="H14" s="11">
        <f>IFERROR((generation!L14*1000)/(365*24*capacity!L14),0)</f>
        <v>7.6103500761035003E-3</v>
      </c>
      <c r="I14" s="11">
        <f>IFERROR((generation!M14*1000)/(365*24*capacity!M14),0)</f>
        <v>2.5944375259443751E-3</v>
      </c>
      <c r="J14" s="11">
        <f>IFERROR((generation!N14*1000)/(365*24*capacity!N14),0)</f>
        <v>1.1353145195498664E-2</v>
      </c>
      <c r="K14" s="11">
        <f>IFERROR((generation!O14*1000)/(365*24*capacity!O14),0)</f>
        <v>2.981760111784814E-2</v>
      </c>
      <c r="L14" s="11">
        <f>IFERROR((generation!P14*1000)/(365*24*capacity!P14),0)</f>
        <v>2.4951967462634426E-2</v>
      </c>
      <c r="M14" s="11">
        <f>IF(AND(AVERAGE(D14:L14)&gt;0,AVERAGE(D14:L14)&lt;1),AVERAGE(D14:L14),CUF_sources!C$27)</f>
        <v>4.2027367519545084E-2</v>
      </c>
      <c r="N14" s="11">
        <f>IFERROR(M14*(CUF_sources!D$27/CUF_sources!C$27),0)</f>
        <v>4.2027367519545084E-2</v>
      </c>
      <c r="O14" s="11">
        <f>IFERROR(N14*(CUF_sources!E$27/CUF_sources!D$27),0)</f>
        <v>4.2027367519545084E-2</v>
      </c>
      <c r="P14" s="11">
        <f>IFERROR(O14*(CUF_sources!F$27/CUF_sources!E$27),0)</f>
        <v>4.2027367519545084E-2</v>
      </c>
      <c r="Q14" s="11">
        <f>IFERROR(P14*(CUF_sources!G$27/CUF_sources!F$27),0)</f>
        <v>4.2027367519545084E-2</v>
      </c>
      <c r="R14" s="11">
        <f>IFERROR(Q14*(CUF_sources!H$27/CUF_sources!G$27),0)</f>
        <v>4.2027367519545084E-2</v>
      </c>
      <c r="S14" s="11">
        <f>IFERROR(R14*(CUF_sources!I$27/CUF_sources!H$27),0)</f>
        <v>4.2027367519545084E-2</v>
      </c>
      <c r="T14" s="11">
        <f>IFERROR(S14*(CUF_sources!J$27/CUF_sources!I$27),0)</f>
        <v>4.2027367519545084E-2</v>
      </c>
      <c r="U14" s="11">
        <f>IF(M14&gt;0,M14,CUF_sources!C$27)</f>
        <v>4.2027367519545084E-2</v>
      </c>
      <c r="V14" s="11">
        <f>IFERROR(U14*(CUF_sources!D$27/CUF_sources!C$27),0)</f>
        <v>4.2027367519545084E-2</v>
      </c>
      <c r="W14" s="11">
        <f>IFERROR(V14*(CUF_sources!E$27/CUF_sources!D$27),0)</f>
        <v>4.2027367519545084E-2</v>
      </c>
      <c r="X14" s="11">
        <f>IFERROR(W14*(CUF_sources!F$27/CUF_sources!E$27),0)</f>
        <v>4.2027367519545084E-2</v>
      </c>
      <c r="Y14" s="11">
        <f>IFERROR(X14*(CUF_sources!G$27/CUF_sources!F$27),0)</f>
        <v>4.2027367519545084E-2</v>
      </c>
      <c r="Z14" s="11">
        <f>IFERROR(Y14*(CUF_sources!H$27/CUF_sources!G$27),0)</f>
        <v>4.2027367519545084E-2</v>
      </c>
      <c r="AA14" s="11">
        <f>IFERROR(Z14*(CUF_sources!I$27/CUF_sources!H$27),0)</f>
        <v>4.2027367519545084E-2</v>
      </c>
      <c r="AB14" s="11">
        <f>IFERROR(AA14*(CUF_sources!J$27/CUF_sources!I$27),0)</f>
        <v>4.2027367519545084E-2</v>
      </c>
      <c r="AC14" s="11">
        <f>CUF_sources!C$27</f>
        <v>0.95</v>
      </c>
      <c r="AD14" s="11">
        <f>CUF_sources!D$27</f>
        <v>0.95</v>
      </c>
      <c r="AE14" s="11">
        <f>CUF_sources!E$27</f>
        <v>0.95</v>
      </c>
      <c r="AF14" s="11">
        <f>CUF_sources!F$27</f>
        <v>0.95</v>
      </c>
      <c r="AG14" s="11">
        <f>CUF_sources!G$27</f>
        <v>0.95</v>
      </c>
      <c r="AH14" s="11">
        <f>CUF_sources!H$27</f>
        <v>0.95</v>
      </c>
      <c r="AI14" s="11">
        <f>CUF_sources!I$27</f>
        <v>0.95</v>
      </c>
      <c r="AJ14" s="11">
        <f>CUF_sources!J$27</f>
        <v>0.95</v>
      </c>
    </row>
    <row r="15" spans="1:36" ht="15" x14ac:dyDescent="0.25">
      <c r="A15" s="3" t="s">
        <v>24</v>
      </c>
      <c r="B15" s="3" t="s">
        <v>29</v>
      </c>
      <c r="C15" s="3" t="s">
        <v>30</v>
      </c>
      <c r="D15" s="11">
        <f>IFERROR((generation!H15*1000)/(365*24*capacity!H15),0)</f>
        <v>0.62000570776255703</v>
      </c>
      <c r="E15" s="11">
        <f>IFERROR((generation!I15*1000)/(365*24*capacity!I15),0)</f>
        <v>0.57742111361003201</v>
      </c>
      <c r="F15" s="11">
        <f>IFERROR((generation!J15*1000)/(365*24*capacity!J15),0)</f>
        <v>0.51250596333401488</v>
      </c>
      <c r="G15" s="11">
        <f>IFERROR((generation!K15*1000)/(365*24*capacity!K15),0)</f>
        <v>0.58196903886847084</v>
      </c>
      <c r="H15" s="11">
        <f>IFERROR((generation!L15*1000)/(365*24*capacity!L15),0)</f>
        <v>0.50391042456038082</v>
      </c>
      <c r="I15" s="11">
        <f>IFERROR((generation!M15*1000)/(365*24*capacity!M15),0)</f>
        <v>9.4603128339648304E-2</v>
      </c>
      <c r="J15" s="11">
        <f>IFERROR((generation!N15*1000)/(365*24*capacity!N15),0)</f>
        <v>2.2078111337802391E-2</v>
      </c>
      <c r="K15" s="11">
        <f>IFERROR((generation!O15*1000)/(365*24*capacity!O15),0)</f>
        <v>2.2175264743029242E-2</v>
      </c>
      <c r="L15" s="11">
        <f>IFERROR((generation!P15*1000)/(365*24*capacity!P15),0)</f>
        <v>2.2806761877003787E-2</v>
      </c>
      <c r="M15" s="11">
        <f>IF(AND(AVERAGE(D15:L15)&gt;0,AVERAGE(D15:L15)&lt;1),AVERAGE(D15:L15),CUF_sources!C$15)</f>
        <v>0.32860839049254886</v>
      </c>
      <c r="N15" s="11">
        <f>IFERROR(M15*(CUF_sources!D$15/CUF_sources!C$15),0)</f>
        <v>0.32860839049254886</v>
      </c>
      <c r="O15" s="11">
        <f>IFERROR(N15*(CUF_sources!E$15/CUF_sources!D$15),0)</f>
        <v>0.32860839049254886</v>
      </c>
      <c r="P15" s="11">
        <f>IFERROR(O15*(CUF_sources!F$15/CUF_sources!E$15),0)</f>
        <v>0.32860839049254886</v>
      </c>
      <c r="Q15" s="11">
        <f>IFERROR(P15*(CUF_sources!G$15/CUF_sources!F$15),0)</f>
        <v>0.32860839049254886</v>
      </c>
      <c r="R15" s="11">
        <f>IFERROR(Q15*(CUF_sources!H$15/CUF_sources!G$15),0)</f>
        <v>0.32860839049254886</v>
      </c>
      <c r="S15" s="11">
        <f>IFERROR(R15*(CUF_sources!I$15/CUF_sources!H$15),0)</f>
        <v>0.32860839049254886</v>
      </c>
      <c r="T15" s="11">
        <f>IFERROR(S15*(CUF_sources!J$15/CUF_sources!I$15),0)</f>
        <v>0.32860839049254886</v>
      </c>
      <c r="U15" s="11">
        <f>IF(M15&lt;CUF_sources!C$15,CUF_sources!C$15,CUF!M15)</f>
        <v>0.85</v>
      </c>
      <c r="V15" s="11">
        <f>IFERROR(U15*(CUF_sources!D$15/CUF_sources!C$15),0)</f>
        <v>0.85</v>
      </c>
      <c r="W15" s="11">
        <f>IFERROR(V15*(CUF_sources!E$15/CUF_sources!D$15),0)</f>
        <v>0.85</v>
      </c>
      <c r="X15" s="11">
        <f>IFERROR(W15*(CUF_sources!F$15/CUF_sources!E$15),0)</f>
        <v>0.85</v>
      </c>
      <c r="Y15" s="11">
        <f>IFERROR(X15*(CUF_sources!G$15/CUF_sources!F$15),0)</f>
        <v>0.85</v>
      </c>
      <c r="Z15" s="11">
        <f>IFERROR(Y15*(CUF_sources!H$15/CUF_sources!G$15),0)</f>
        <v>0.85</v>
      </c>
      <c r="AA15" s="11">
        <f>IFERROR(Z15*(CUF_sources!I$15/CUF_sources!H$15),0)</f>
        <v>0.85</v>
      </c>
      <c r="AB15" s="11">
        <f>IFERROR(AA15*(CUF_sources!J$15/CUF_sources!I$15),0)</f>
        <v>0.85</v>
      </c>
      <c r="AC15" s="11">
        <f>CUF_sources!C$15</f>
        <v>0.85</v>
      </c>
      <c r="AD15" s="11">
        <f>CUF_sources!D$15</f>
        <v>0.85</v>
      </c>
      <c r="AE15" s="11">
        <f>CUF_sources!E$15</f>
        <v>0.85</v>
      </c>
      <c r="AF15" s="11">
        <f>CUF_sources!F$15</f>
        <v>0.85</v>
      </c>
      <c r="AG15" s="11">
        <f>CUF_sources!G$15</f>
        <v>0.85</v>
      </c>
      <c r="AH15" s="11">
        <f>CUF_sources!H$15</f>
        <v>0.85</v>
      </c>
      <c r="AI15" s="11">
        <f>CUF_sources!I$15</f>
        <v>0.85</v>
      </c>
      <c r="AJ15" s="11">
        <f>CUF_sources!J$15</f>
        <v>0.85</v>
      </c>
    </row>
    <row r="16" spans="1:36" ht="15" x14ac:dyDescent="0.25">
      <c r="A16" s="3" t="s">
        <v>24</v>
      </c>
      <c r="B16" s="3" t="s">
        <v>31</v>
      </c>
      <c r="C16" s="3" t="s">
        <v>32</v>
      </c>
      <c r="D16" s="11">
        <f>IFERROR((generation!H16*1000)/(365*24*capacity!H16),0)</f>
        <v>0.390220700152207</v>
      </c>
      <c r="E16" s="11">
        <f>IFERROR((generation!I16*1000)/(365*24*capacity!I16),0)</f>
        <v>0.37528100978837498</v>
      </c>
      <c r="F16" s="11">
        <f>IFERROR((generation!J16*1000)/(365*24*capacity!J16),0)</f>
        <v>0.30250705290405144</v>
      </c>
      <c r="G16" s="11">
        <f>IFERROR((generation!K16*1000)/(365*24*capacity!K16),0)</f>
        <v>0.32089406127216735</v>
      </c>
      <c r="H16" s="11">
        <f>IFERROR((generation!L16*1000)/(365*24*capacity!L16),0)</f>
        <v>0.3939205666879132</v>
      </c>
      <c r="I16" s="11">
        <f>IFERROR((generation!M16*1000)/(365*24*capacity!M16),0)</f>
        <v>0.39204412892044127</v>
      </c>
      <c r="J16" s="11">
        <f>IFERROR((generation!N16*1000)/(365*24*capacity!N16),0)</f>
        <v>0.40569440302637433</v>
      </c>
      <c r="K16" s="11">
        <f>IFERROR((generation!O16*1000)/(365*24*capacity!O16),0)</f>
        <v>0.41832797876311173</v>
      </c>
      <c r="L16" s="11">
        <f>IFERROR((generation!P16*1000)/(365*24*capacity!P16),0)</f>
        <v>0.43804781300583534</v>
      </c>
      <c r="M16" s="11">
        <f>IF(AND(AVERAGE(D16:L16)&gt;0,AVERAGE(D16:L16)&lt;1),AVERAGE(D16:L16),CUF_sources!C$16)</f>
        <v>0.38188196828005294</v>
      </c>
      <c r="N16" s="11">
        <f>IFERROR(M16*(CUF_sources!D$16/CUF_sources!C$16),0)</f>
        <v>0.38188196828005294</v>
      </c>
      <c r="O16" s="11">
        <f>IFERROR(N16*(CUF_sources!E$16/CUF_sources!D$16),0)</f>
        <v>0.38188196828005294</v>
      </c>
      <c r="P16" s="11">
        <f>IFERROR(O16*(CUF_sources!F$16/CUF_sources!E$16),0)</f>
        <v>0.38188196828005294</v>
      </c>
      <c r="Q16" s="11">
        <f>IFERROR(P16*(CUF_sources!G$16/CUF_sources!F$16),0)</f>
        <v>0.38188196828005294</v>
      </c>
      <c r="R16" s="11">
        <f>IFERROR(Q16*(CUF_sources!H$16/CUF_sources!G$16),0)</f>
        <v>0.38188196828005294</v>
      </c>
      <c r="S16" s="11">
        <f>IFERROR(R16*(CUF_sources!I$16/CUF_sources!H$16),0)</f>
        <v>0.38188196828005294</v>
      </c>
      <c r="T16" s="11">
        <f>IFERROR(S16*(CUF_sources!J$16/CUF_sources!I$16),0)</f>
        <v>0.38188196828005294</v>
      </c>
      <c r="U16" s="11">
        <f>IF(M16&lt;CUF_sources!C$16,CUF_sources!C$16,CUF!M16)</f>
        <v>0.85</v>
      </c>
      <c r="V16" s="11">
        <f>IFERROR(U16*(CUF_sources!D$16/CUF_sources!C$16),0)</f>
        <v>0.85</v>
      </c>
      <c r="W16" s="11">
        <f>IFERROR(V16*(CUF_sources!E$16/CUF_sources!D$16),0)</f>
        <v>0.85</v>
      </c>
      <c r="X16" s="11">
        <f>IFERROR(W16*(CUF_sources!F$16/CUF_sources!E$16),0)</f>
        <v>0.85</v>
      </c>
      <c r="Y16" s="11">
        <f>IFERROR(X16*(CUF_sources!G$16/CUF_sources!F$16),0)</f>
        <v>0.85</v>
      </c>
      <c r="Z16" s="11">
        <f>IFERROR(Y16*(CUF_sources!H$16/CUF_sources!G$16),0)</f>
        <v>0.85</v>
      </c>
      <c r="AA16" s="11">
        <f>IFERROR(Z16*(CUF_sources!I$16/CUF_sources!H$16),0)</f>
        <v>0.85</v>
      </c>
      <c r="AB16" s="11">
        <f>IFERROR(AA16*(CUF_sources!J$16/CUF_sources!I$16),0)</f>
        <v>0.85</v>
      </c>
      <c r="AC16" s="11">
        <f>CUF_sources!C$16</f>
        <v>0.85</v>
      </c>
      <c r="AD16" s="11">
        <f>CUF_sources!D$16</f>
        <v>0.85</v>
      </c>
      <c r="AE16" s="11">
        <f>CUF_sources!E$16</f>
        <v>0.85</v>
      </c>
      <c r="AF16" s="11">
        <f>CUF_sources!F$16</f>
        <v>0.85</v>
      </c>
      <c r="AG16" s="11">
        <f>CUF_sources!G$16</f>
        <v>0.85</v>
      </c>
      <c r="AH16" s="11">
        <f>CUF_sources!H$16</f>
        <v>0.85</v>
      </c>
      <c r="AI16" s="11">
        <f>CUF_sources!I$16</f>
        <v>0.85</v>
      </c>
      <c r="AJ16" s="11">
        <f>CUF_sources!J$16</f>
        <v>0.85</v>
      </c>
    </row>
    <row r="17" spans="1:36" ht="15" x14ac:dyDescent="0.25">
      <c r="A17" s="3" t="s">
        <v>24</v>
      </c>
      <c r="B17" s="3" t="s">
        <v>33</v>
      </c>
      <c r="C17" s="3" t="s">
        <v>34</v>
      </c>
      <c r="D17" s="11">
        <f>IFERROR((generation!H17*1000)/(365*24*capacity!H17),0)</f>
        <v>0.92899685904532547</v>
      </c>
      <c r="E17" s="11">
        <f>IFERROR((generation!I17*1000)/(365*24*capacity!I17),0)</f>
        <v>0.77609006997618668</v>
      </c>
      <c r="F17" s="11">
        <f>IFERROR((generation!J17*1000)/(365*24*capacity!J17),0)</f>
        <v>0.82133229790456641</v>
      </c>
      <c r="G17" s="11">
        <f>IFERROR((generation!K17*1000)/(365*24*capacity!K17),0)</f>
        <v>0.64912678070250451</v>
      </c>
      <c r="H17" s="11">
        <f>IFERROR((generation!L17*1000)/(365*24*capacity!L17),0)</f>
        <v>0.50393954347166336</v>
      </c>
      <c r="I17" s="11">
        <f>IFERROR((generation!M17*1000)/(365*24*capacity!M17),0)</f>
        <v>0.840246743689124</v>
      </c>
      <c r="J17" s="11">
        <f>IFERROR((generation!N17*1000)/(365*24*capacity!N17),0)</f>
        <v>0.81453378825686207</v>
      </c>
      <c r="K17" s="11">
        <f>IFERROR((generation!O17*1000)/(365*24*capacity!O17),0)</f>
        <v>0.55162178386194272</v>
      </c>
      <c r="L17" s="11">
        <f>IFERROR((generation!P17*1000)/(365*24*capacity!P17),0)</f>
        <v>0.83784949217276139</v>
      </c>
      <c r="M17" s="11">
        <f>IF(AND(AVERAGE(D17:L17)&gt;0,AVERAGE(D17:L17)&lt;1),AVERAGE(D17:L17),CUF_sources!C$17)</f>
        <v>0.74708192878677071</v>
      </c>
      <c r="N17" s="11">
        <f>IFERROR(M17*(CUF_sources!D$17/CUF_sources!C$17),0)</f>
        <v>0.74708192878677071</v>
      </c>
      <c r="O17" s="11">
        <f>IFERROR(N17*(CUF_sources!E$17/CUF_sources!D$17),0)</f>
        <v>0.74708192878677071</v>
      </c>
      <c r="P17" s="11">
        <f>IFERROR(O17*(CUF_sources!F$17/CUF_sources!E$17),0)</f>
        <v>0.74708192878677071</v>
      </c>
      <c r="Q17" s="11">
        <f>IFERROR(P17*(CUF_sources!G$17/CUF_sources!F$17),0)</f>
        <v>0.74708192878677071</v>
      </c>
      <c r="R17" s="11">
        <f>IFERROR(Q17*(CUF_sources!H$17/CUF_sources!G$17),0)</f>
        <v>0.74708192878677071</v>
      </c>
      <c r="S17" s="11">
        <f>IFERROR(R17*(CUF_sources!I$17/CUF_sources!H$17),0)</f>
        <v>0.74708192878677071</v>
      </c>
      <c r="T17" s="11">
        <f>IFERROR(S17*(CUF_sources!J$17/CUF_sources!I$17),0)</f>
        <v>0.74708192878677071</v>
      </c>
      <c r="U17" s="11">
        <f>IF(M17&lt;CUF_sources!C$17,CUF_sources!C$17,CUF!M17)</f>
        <v>0.81</v>
      </c>
      <c r="V17" s="11">
        <f>IFERROR(U17*(CUF_sources!D$17/CUF_sources!C$17),0)</f>
        <v>0.81</v>
      </c>
      <c r="W17" s="11">
        <f>IFERROR(V17*(CUF_sources!E$17/CUF_sources!D$17),0)</f>
        <v>0.81</v>
      </c>
      <c r="X17" s="11">
        <f>IFERROR(W17*(CUF_sources!F$17/CUF_sources!E$17),0)</f>
        <v>0.81</v>
      </c>
      <c r="Y17" s="11">
        <f>IFERROR(X17*(CUF_sources!G$17/CUF_sources!F$17),0)</f>
        <v>0.81</v>
      </c>
      <c r="Z17" s="11">
        <f>IFERROR(Y17*(CUF_sources!H$17/CUF_sources!G$17),0)</f>
        <v>0.81</v>
      </c>
      <c r="AA17" s="11">
        <f>IFERROR(Z17*(CUF_sources!I$17/CUF_sources!H$17),0)</f>
        <v>0.81</v>
      </c>
      <c r="AB17" s="11">
        <f>IFERROR(AA17*(CUF_sources!J$17/CUF_sources!I$17),0)</f>
        <v>0.81</v>
      </c>
      <c r="AC17" s="11">
        <f>CUF_sources!C$17</f>
        <v>0.81</v>
      </c>
      <c r="AD17" s="11">
        <f>CUF_sources!D$17</f>
        <v>0.81</v>
      </c>
      <c r="AE17" s="11">
        <f>CUF_sources!E$17</f>
        <v>0.81</v>
      </c>
      <c r="AF17" s="11">
        <f>CUF_sources!F$17</f>
        <v>0.81</v>
      </c>
      <c r="AG17" s="11">
        <f>CUF_sources!G$17</f>
        <v>0.81</v>
      </c>
      <c r="AH17" s="11">
        <f>CUF_sources!H$17</f>
        <v>0.81</v>
      </c>
      <c r="AI17" s="11">
        <f>CUF_sources!I$17</f>
        <v>0.81</v>
      </c>
      <c r="AJ17" s="11">
        <f>CUF_sources!J$17</f>
        <v>0.81</v>
      </c>
    </row>
    <row r="18" spans="1:36" ht="15" x14ac:dyDescent="0.25">
      <c r="A18" s="3" t="s">
        <v>24</v>
      </c>
      <c r="B18" s="3" t="s">
        <v>35</v>
      </c>
      <c r="C18" s="3" t="s">
        <v>36</v>
      </c>
      <c r="D18" s="11">
        <f>IFERROR((generation!H18*1000)/(365*24*capacity!H18),0)</f>
        <v>0.113915092829193</v>
      </c>
      <c r="E18" s="11">
        <f>IFERROR((generation!I18*1000)/(365*24*capacity!I18),0)</f>
        <v>0.13271447907767037</v>
      </c>
      <c r="F18" s="11">
        <f>IFERROR((generation!J18*1000)/(365*24*capacity!J18),0)</f>
        <v>0.13612354649769454</v>
      </c>
      <c r="G18" s="11">
        <f>IFERROR((generation!K18*1000)/(365*24*capacity!K18),0)</f>
        <v>0.11688348984808018</v>
      </c>
      <c r="H18" s="11">
        <f>IFERROR((generation!L18*1000)/(365*24*capacity!L18),0)</f>
        <v>0.11379400034680076</v>
      </c>
      <c r="I18" s="11">
        <f>IFERROR((generation!M18*1000)/(365*24*capacity!M18),0)</f>
        <v>0.11929023471921814</v>
      </c>
      <c r="J18" s="11">
        <f>IFERROR((generation!N18*1000)/(365*24*capacity!N18),0)</f>
        <v>0.11258419644661266</v>
      </c>
      <c r="K18" s="11">
        <f>IFERROR((generation!O18*1000)/(365*24*capacity!O18),0)</f>
        <v>0.10701199133467018</v>
      </c>
      <c r="L18" s="11">
        <f>IFERROR((generation!P18*1000)/(365*24*capacity!P18),0)</f>
        <v>9.5367552619281301E-2</v>
      </c>
      <c r="M18" s="11">
        <f>IF(AND(AVERAGE(D18:L18)&gt;0,AVERAGE(D18:L18)&lt;1),AVERAGE(D18:L18),CUF_sources!C$18)</f>
        <v>0.11640939819102455</v>
      </c>
      <c r="N18" s="11">
        <f>IFERROR(M18*(CUF_sources!D$18/CUF_sources!C$18),0)</f>
        <v>0.11640939819102455</v>
      </c>
      <c r="O18" s="11">
        <f>IFERROR(N18*(CUF_sources!E$18/CUF_sources!D$18),0)</f>
        <v>0.11640939819102455</v>
      </c>
      <c r="P18" s="11">
        <f>IFERROR(O18*(CUF_sources!F$18/CUF_sources!E$18),0)</f>
        <v>0.11640939819102455</v>
      </c>
      <c r="Q18" s="11">
        <f>IFERROR(P18*(CUF_sources!G$18/CUF_sources!F$18),0)</f>
        <v>0.11640939819102455</v>
      </c>
      <c r="R18" s="11">
        <f>IFERROR(Q18*(CUF_sources!H$18/CUF_sources!G$18),0)</f>
        <v>0.11640939819102455</v>
      </c>
      <c r="S18" s="11">
        <f>IFERROR(R18*(CUF_sources!I$18/CUF_sources!H$18),0)</f>
        <v>0.11640939819102455</v>
      </c>
      <c r="T18" s="11">
        <f>IFERROR(S18*(CUF_sources!J$18/CUF_sources!I$18),0)</f>
        <v>0.11640939819102455</v>
      </c>
      <c r="U18" s="11">
        <f>IF(M18&gt;0,M18,CUF_sources!C$18)</f>
        <v>0.11640939819102455</v>
      </c>
      <c r="V18" s="11">
        <f>IFERROR(U18*(CUF_sources!D$18/CUF_sources!C$18),0)</f>
        <v>0.11640939819102455</v>
      </c>
      <c r="W18" s="11">
        <f>IFERROR(V18*(CUF_sources!E$18/CUF_sources!D$18),0)</f>
        <v>0.11640939819102455</v>
      </c>
      <c r="X18" s="11">
        <f>IFERROR(W18*(CUF_sources!F$18/CUF_sources!E$18),0)</f>
        <v>0.11640939819102455</v>
      </c>
      <c r="Y18" s="11">
        <f>IFERROR(X18*(CUF_sources!G$18/CUF_sources!F$18),0)</f>
        <v>0.11640939819102455</v>
      </c>
      <c r="Z18" s="11">
        <f>IFERROR(Y18*(CUF_sources!H$18/CUF_sources!G$18),0)</f>
        <v>0.11640939819102455</v>
      </c>
      <c r="AA18" s="11">
        <f>IFERROR(Z18*(CUF_sources!I$18/CUF_sources!H$18),0)</f>
        <v>0.11640939819102455</v>
      </c>
      <c r="AB18" s="11">
        <f>IFERROR(AA18*(CUF_sources!J$18/CUF_sources!I$18),0)</f>
        <v>0.11640939819102455</v>
      </c>
      <c r="AC18" s="11">
        <f>CUF_sources!C$18</f>
        <v>0.37</v>
      </c>
      <c r="AD18" s="11">
        <f>CUF_sources!D$18</f>
        <v>0.37</v>
      </c>
      <c r="AE18" s="11">
        <f>CUF_sources!E$18</f>
        <v>0.37</v>
      </c>
      <c r="AF18" s="11">
        <f>CUF_sources!F$18</f>
        <v>0.37</v>
      </c>
      <c r="AG18" s="11">
        <f>CUF_sources!G$18</f>
        <v>0.37</v>
      </c>
      <c r="AH18" s="11">
        <f>CUF_sources!H$18</f>
        <v>0.37</v>
      </c>
      <c r="AI18" s="11">
        <f>CUF_sources!I$18</f>
        <v>0.37</v>
      </c>
      <c r="AJ18" s="11">
        <f>CUF_sources!J$18</f>
        <v>0.37</v>
      </c>
    </row>
    <row r="19" spans="1:36" ht="15" x14ac:dyDescent="0.25">
      <c r="A19" s="3" t="s">
        <v>24</v>
      </c>
      <c r="B19" s="3" t="s">
        <v>79</v>
      </c>
      <c r="C19" s="3" t="s">
        <v>83</v>
      </c>
      <c r="D19" s="11">
        <f>IFERROR((generation!H19*1000)/(365*24*capacity!H19),0)</f>
        <v>0.20973165338671482</v>
      </c>
      <c r="E19" s="11">
        <f>IFERROR((generation!I19*1000)/(365*24*capacity!I19),0)</f>
        <v>0.21896108333217909</v>
      </c>
      <c r="F19" s="11">
        <f>IFERROR((generation!J19*1000)/(365*24*capacity!J19),0)</f>
        <v>0.22622391930970726</v>
      </c>
      <c r="G19" s="11">
        <f>IFERROR((generation!K19*1000)/(365*24*capacity!K19),0)</f>
        <v>0.22152379116209547</v>
      </c>
      <c r="H19" s="11">
        <f>IFERROR((generation!L19*1000)/(365*24*capacity!L19),0)</f>
        <v>0.23086807894802505</v>
      </c>
      <c r="I19" s="11">
        <f>IFERROR((generation!M19*1000)/(365*24*capacity!M19),0)</f>
        <v>0.20985616080286851</v>
      </c>
      <c r="J19" s="11">
        <f>IFERROR((generation!N19*1000)/(365*24*capacity!N19),0)</f>
        <v>0.21771545122965935</v>
      </c>
      <c r="K19" s="11">
        <f>IFERROR((generation!O19*1000)/(365*24*capacity!O19),0)</f>
        <v>0.22225731317358177</v>
      </c>
      <c r="L19" s="11">
        <f>IFERROR((generation!P19*1000)/(365*24*capacity!P19),0)</f>
        <v>0.24392591576955944</v>
      </c>
      <c r="M19" s="11">
        <f>IF(AND(AVERAGE(D19:L19)&gt;0,AVERAGE(D19:L19)&lt;1),AVERAGE(D19:L19),CUF_sources!C$19)</f>
        <v>0.22234037412382118</v>
      </c>
      <c r="N19" s="11">
        <f>IFERROR(M19*(CUF_sources!D$19/CUF_sources!C$19),0)</f>
        <v>0.26680844894858541</v>
      </c>
      <c r="O19" s="11">
        <f>IFERROR(N19*(CUF_sources!E$19/CUF_sources!D$19),0)</f>
        <v>0.28904248636096752</v>
      </c>
      <c r="P19" s="11">
        <f>IFERROR(O19*(CUF_sources!F$19/CUF_sources!E$19),0)</f>
        <v>0.31127652377334969</v>
      </c>
      <c r="Q19" s="11">
        <f>IFERROR(P19*(CUF_sources!G$19/CUF_sources!F$19),0)</f>
        <v>0.3335105611857318</v>
      </c>
      <c r="R19" s="11">
        <f>IFERROR(Q19*(CUF_sources!H$19/CUF_sources!G$19),0)</f>
        <v>0.35574459859811391</v>
      </c>
      <c r="S19" s="11">
        <f>IFERROR(R19*(CUF_sources!I$19/CUF_sources!H$19),0)</f>
        <v>0.37797863601049603</v>
      </c>
      <c r="T19" s="11">
        <f>IFERROR(S19*(CUF_sources!J$19/CUF_sources!I$19),0)</f>
        <v>0.40021267342287814</v>
      </c>
      <c r="U19" s="11">
        <f>IF(M19&gt;0,M19,CUF_sources!C$19)</f>
        <v>0.22234037412382118</v>
      </c>
      <c r="V19" s="11">
        <f>IFERROR(U19*(CUF_sources!D$19/CUF_sources!C$19),0)</f>
        <v>0.26680844894858541</v>
      </c>
      <c r="W19" s="11">
        <f>IFERROR(V19*(CUF_sources!E$19/CUF_sources!D$19),0)</f>
        <v>0.28904248636096752</v>
      </c>
      <c r="X19" s="11">
        <f>IFERROR(W19*(CUF_sources!F$19/CUF_sources!E$19),0)</f>
        <v>0.31127652377334969</v>
      </c>
      <c r="Y19" s="11">
        <f>IFERROR(X19*(CUF_sources!G$19/CUF_sources!F$19),0)</f>
        <v>0.3335105611857318</v>
      </c>
      <c r="Z19" s="11">
        <f>IFERROR(Y19*(CUF_sources!H$19/CUF_sources!G$19),0)</f>
        <v>0.35574459859811391</v>
      </c>
      <c r="AA19" s="11">
        <f>IFERROR(Z19*(CUF_sources!I$19/CUF_sources!H$19),0)</f>
        <v>0.37797863601049603</v>
      </c>
      <c r="AB19" s="11">
        <f>IFERROR(AA19*(CUF_sources!J$19/CUF_sources!I$19),0)</f>
        <v>0.40021267342287814</v>
      </c>
      <c r="AC19" s="11">
        <f>CUF_sources!C$19</f>
        <v>0.25</v>
      </c>
      <c r="AD19" s="11">
        <f>CUF_sources!D$19</f>
        <v>0.3</v>
      </c>
      <c r="AE19" s="11">
        <f>CUF_sources!E$19</f>
        <v>0.32499999999999996</v>
      </c>
      <c r="AF19" s="11">
        <f>CUF_sources!F$19</f>
        <v>0.35</v>
      </c>
      <c r="AG19" s="11">
        <f>CUF_sources!G$19</f>
        <v>0.375</v>
      </c>
      <c r="AH19" s="11">
        <f>CUF_sources!H$19</f>
        <v>0.4</v>
      </c>
      <c r="AI19" s="11">
        <f>CUF_sources!I$19</f>
        <v>0.42500000000000004</v>
      </c>
      <c r="AJ19" s="11">
        <f>CUF_sources!J$19</f>
        <v>0.45</v>
      </c>
    </row>
    <row r="20" spans="1:36" ht="15" x14ac:dyDescent="0.25">
      <c r="A20" s="3" t="s">
        <v>24</v>
      </c>
      <c r="B20" s="3" t="s">
        <v>78</v>
      </c>
      <c r="C20" s="3" t="s">
        <v>84</v>
      </c>
      <c r="D20" s="11">
        <f>IFERROR((generation!H20*1000)/(365*24*capacity!H20),0)</f>
        <v>0.41188841251583069</v>
      </c>
      <c r="E20" s="11">
        <f>IFERROR((generation!I20*1000)/(365*24*capacity!I20),0)</f>
        <v>0.25587554980284999</v>
      </c>
      <c r="F20" s="11">
        <f>IFERROR((generation!J20*1000)/(365*24*capacity!J20),0)</f>
        <v>0.24840905292919438</v>
      </c>
      <c r="G20" s="11">
        <f>IFERROR((generation!K20*1000)/(365*24*capacity!K20),0)</f>
        <v>0.35748320980628612</v>
      </c>
      <c r="H20" s="11">
        <f>IFERROR((generation!L20*1000)/(365*24*capacity!L20),0)</f>
        <v>0.41897542455492276</v>
      </c>
      <c r="I20" s="11">
        <f>IFERROR((generation!M20*1000)/(365*24*capacity!M20),0)</f>
        <v>0.3830980985024216</v>
      </c>
      <c r="J20" s="11">
        <f>IFERROR((generation!N20*1000)/(365*24*capacity!N20),0)</f>
        <v>0.37354221714171493</v>
      </c>
      <c r="K20" s="11">
        <f>IFERROR((generation!O20*1000)/(365*24*capacity!O20),0)</f>
        <v>0.32835397349603657</v>
      </c>
      <c r="L20" s="11">
        <f>IFERROR((generation!P20*1000)/(365*24*capacity!P20),0)</f>
        <v>0.35183008003710503</v>
      </c>
      <c r="M20" s="11">
        <f>IF(AND(AVERAGE(D20:L20)&gt;0,AVERAGE(D20:L20)&lt;1),AVERAGE(D20:L20),CUF_sources!C$20)</f>
        <v>0.34771733542070687</v>
      </c>
      <c r="N20" s="11">
        <f>IFERROR(M20*(CUF_sources!D$20/CUF_sources!C$20),0)</f>
        <v>0.38944341567119173</v>
      </c>
      <c r="O20" s="11">
        <f>IFERROR(N20*(CUF_sources!E$20/CUF_sources!D$20),0)</f>
        <v>0.41865167184653107</v>
      </c>
      <c r="P20" s="11">
        <f>IFERROR(O20*(CUF_sources!F$20/CUF_sources!E$20),0)</f>
        <v>0.44785992802187041</v>
      </c>
      <c r="Q20" s="11">
        <f>IFERROR(P20*(CUF_sources!G$20/CUF_sources!F$20),0)</f>
        <v>0.45759601341365014</v>
      </c>
      <c r="R20" s="11">
        <f>IFERROR(Q20*(CUF_sources!H$20/CUF_sources!G$20),0)</f>
        <v>0.46733209880542992</v>
      </c>
      <c r="S20" s="11">
        <f>IFERROR(R20*(CUF_sources!I$20/CUF_sources!H$20),0)</f>
        <v>0.46733209880542992</v>
      </c>
      <c r="T20" s="11">
        <f>IFERROR(S20*(CUF_sources!J$20/CUF_sources!I$20),0)</f>
        <v>0.46733209880542992</v>
      </c>
      <c r="U20" s="11">
        <f>IF(M20&gt;0,M20,CUF_sources!C$20)</f>
        <v>0.34771733542070687</v>
      </c>
      <c r="V20" s="11">
        <f>IFERROR(U20*(CUF_sources!D$20/CUF_sources!C$20),0)</f>
        <v>0.38944341567119173</v>
      </c>
      <c r="W20" s="11">
        <f>IFERROR(V20*(CUF_sources!E$20/CUF_sources!D$20),0)</f>
        <v>0.41865167184653107</v>
      </c>
      <c r="X20" s="11">
        <f>IFERROR(W20*(CUF_sources!F$20/CUF_sources!E$20),0)</f>
        <v>0.44785992802187041</v>
      </c>
      <c r="Y20" s="11">
        <f>IFERROR(X20*(CUF_sources!G$20/CUF_sources!F$20),0)</f>
        <v>0.45759601341365014</v>
      </c>
      <c r="Z20" s="11">
        <f>IFERROR(Y20*(CUF_sources!H$20/CUF_sources!G$20),0)</f>
        <v>0.46733209880542992</v>
      </c>
      <c r="AA20" s="11">
        <f>IFERROR(Z20*(CUF_sources!I$20/CUF_sources!H$20),0)</f>
        <v>0.46733209880542992</v>
      </c>
      <c r="AB20" s="11">
        <f>IFERROR(AA20*(CUF_sources!J$20/CUF_sources!I$20),0)</f>
        <v>0.46733209880542992</v>
      </c>
      <c r="AC20" s="11">
        <f>CUF_sources!C$20</f>
        <v>0.35714285714285715</v>
      </c>
      <c r="AD20" s="11">
        <f>CUF_sources!D$20</f>
        <v>0.4</v>
      </c>
      <c r="AE20" s="11">
        <f>CUF_sources!E$20</f>
        <v>0.43000000000000005</v>
      </c>
      <c r="AF20" s="11">
        <f>CUF_sources!F$20</f>
        <v>0.46</v>
      </c>
      <c r="AG20" s="11">
        <f>CUF_sources!G$20</f>
        <v>0.47</v>
      </c>
      <c r="AH20" s="11">
        <f>CUF_sources!H$20</f>
        <v>0.48</v>
      </c>
      <c r="AI20" s="11">
        <f>CUF_sources!I$20</f>
        <v>0.48</v>
      </c>
      <c r="AJ20" s="11">
        <f>CUF_sources!J$20</f>
        <v>0.48</v>
      </c>
    </row>
    <row r="21" spans="1:36" ht="15" x14ac:dyDescent="0.25">
      <c r="A21" s="3" t="s">
        <v>24</v>
      </c>
      <c r="B21" s="1" t="s">
        <v>37</v>
      </c>
      <c r="C21" s="1" t="s">
        <v>38</v>
      </c>
      <c r="D21" s="11">
        <f>IFERROR((generation!H21*1000)/(365*24*capacity!H21),0)</f>
        <v>5.5175038051750377E-2</v>
      </c>
      <c r="E21" s="11">
        <f>IFERROR((generation!I21*1000)/(365*24*capacity!I21),0)</f>
        <v>0.10572044647387113</v>
      </c>
      <c r="F21" s="11">
        <f>IFERROR((generation!J21*1000)/(365*24*capacity!J21),0)</f>
        <v>8.3148216709860542E-2</v>
      </c>
      <c r="G21" s="11">
        <f>IFERROR((generation!K21*1000)/(365*24*capacity!K21),0)</f>
        <v>0.11768862796260056</v>
      </c>
      <c r="H21" s="11">
        <f>IFERROR((generation!L21*1000)/(365*24*capacity!L21),0)</f>
        <v>8.3381230641504614E-2</v>
      </c>
      <c r="I21" s="11">
        <f>IFERROR((generation!M21*1000)/(365*24*capacity!M21),0)</f>
        <v>7.8362823439878229E-2</v>
      </c>
      <c r="J21" s="11">
        <f>IFERROR((generation!N21*1000)/(365*24*capacity!N21),0)</f>
        <v>6.7420551009775981E-2</v>
      </c>
      <c r="K21" s="11">
        <f>IFERROR((generation!O21*1000)/(365*24*capacity!O21),0)</f>
        <v>5.5624740556247408E-2</v>
      </c>
      <c r="L21" s="11">
        <f>IFERROR((generation!P21*1000)/(365*24*capacity!P21),0)</f>
        <v>2.4442250469647729E-2</v>
      </c>
      <c r="M21" s="11">
        <f>IF(AND(AVERAGE(D21:L21)&gt;0,AVERAGE(D21:L21)&lt;1),AVERAGE(D21:L21),CUF_sources!C$21)</f>
        <v>7.4551547257237394E-2</v>
      </c>
      <c r="N21" s="11">
        <f>IFERROR(M21*(CUF_sources!D$21/CUF_sources!C$21),0)</f>
        <v>7.4551547257237394E-2</v>
      </c>
      <c r="O21" s="11">
        <f>IFERROR(N21*(CUF_sources!E$21/CUF_sources!D$21),0)</f>
        <v>7.4551547257237394E-2</v>
      </c>
      <c r="P21" s="11">
        <f>IFERROR(O21*(CUF_sources!F$21/CUF_sources!E$21),0)</f>
        <v>7.4551547257237394E-2</v>
      </c>
      <c r="Q21" s="11">
        <f>IFERROR(P21*(CUF_sources!G$21/CUF_sources!F$21),0)</f>
        <v>7.4551547257237394E-2</v>
      </c>
      <c r="R21" s="11">
        <f>IFERROR(Q21*(CUF_sources!H$21/CUF_sources!G$21),0)</f>
        <v>7.4551547257237394E-2</v>
      </c>
      <c r="S21" s="11">
        <f>IFERROR(R21*(CUF_sources!I$21/CUF_sources!H$21),0)</f>
        <v>7.4551547257237394E-2</v>
      </c>
      <c r="T21" s="11">
        <f>IFERROR(S21*(CUF_sources!J$21/CUF_sources!I$21),0)</f>
        <v>7.4551547257237394E-2</v>
      </c>
      <c r="U21" s="11">
        <f>IF(M21&lt;CUF_sources!C$21,CUF_sources!C$21,CUF!M21)</f>
        <v>0.85</v>
      </c>
      <c r="V21" s="11">
        <f>IFERROR(U21*(CUF_sources!D$21/CUF_sources!C$21),0)</f>
        <v>0.85</v>
      </c>
      <c r="W21" s="11">
        <f>IFERROR(V21*(CUF_sources!E$21/CUF_sources!D$21),0)</f>
        <v>0.85</v>
      </c>
      <c r="X21" s="11">
        <f>IFERROR(W21*(CUF_sources!F$21/CUF_sources!E$21),0)</f>
        <v>0.85</v>
      </c>
      <c r="Y21" s="11">
        <f>IFERROR(X21*(CUF_sources!G$21/CUF_sources!F$21),0)</f>
        <v>0.85</v>
      </c>
      <c r="Z21" s="11">
        <f>IFERROR(Y21*(CUF_sources!H$21/CUF_sources!G$21),0)</f>
        <v>0.85</v>
      </c>
      <c r="AA21" s="11">
        <f>IFERROR(Z21*(CUF_sources!I$21/CUF_sources!H$21),0)</f>
        <v>0.85</v>
      </c>
      <c r="AB21" s="11">
        <f>IFERROR(AA21*(CUF_sources!J$21/CUF_sources!I$21),0)</f>
        <v>0.85</v>
      </c>
      <c r="AC21" s="11">
        <f>CUF_sources!C$21</f>
        <v>0.85</v>
      </c>
      <c r="AD21" s="11">
        <f>CUF_sources!D$21</f>
        <v>0.85</v>
      </c>
      <c r="AE21" s="11">
        <f>CUF_sources!E$21</f>
        <v>0.85</v>
      </c>
      <c r="AF21" s="11">
        <f>CUF_sources!F$21</f>
        <v>0.85</v>
      </c>
      <c r="AG21" s="11">
        <f>CUF_sources!G$21</f>
        <v>0.85</v>
      </c>
      <c r="AH21" s="11">
        <f>CUF_sources!H$21</f>
        <v>0.85</v>
      </c>
      <c r="AI21" s="11">
        <f>CUF_sources!I$21</f>
        <v>0.85</v>
      </c>
      <c r="AJ21" s="11">
        <f>CUF_sources!J$21</f>
        <v>0.85</v>
      </c>
    </row>
    <row r="22" spans="1:36" ht="15" x14ac:dyDescent="0.25">
      <c r="A22" s="3" t="s">
        <v>24</v>
      </c>
      <c r="B22" s="3" t="s">
        <v>39</v>
      </c>
      <c r="C22" s="3" t="s">
        <v>40</v>
      </c>
      <c r="D22" s="11">
        <f>IFERROR((generation!H22*1000)/(365*24*capacity!H22),0)</f>
        <v>0.54113388185745603</v>
      </c>
      <c r="E22" s="11">
        <f>IFERROR((generation!I22*1000)/(365*24*capacity!I22),0)</f>
        <v>0.60587876284362863</v>
      </c>
      <c r="F22" s="11">
        <f>IFERROR((generation!J22*1000)/(365*24*capacity!J22),0)</f>
        <v>0.60629776083101894</v>
      </c>
      <c r="G22" s="11">
        <f>IFERROR((generation!K22*1000)/(365*24*capacity!K22),0)</f>
        <v>0.59656734910024667</v>
      </c>
      <c r="H22" s="11">
        <f>IFERROR((generation!L22*1000)/(365*24*capacity!L22),0)</f>
        <v>0.69608518937105812</v>
      </c>
      <c r="I22" s="11">
        <f>IFERROR((generation!M22*1000)/(365*24*capacity!M22),0)</f>
        <v>0.70030272327233078</v>
      </c>
      <c r="J22" s="11">
        <f>IFERROR((generation!N22*1000)/(365*24*capacity!N22),0)</f>
        <v>0.74370224488015257</v>
      </c>
      <c r="K22" s="11">
        <f>IFERROR((generation!O22*1000)/(365*24*capacity!O22),0)</f>
        <v>0.72686543711571239</v>
      </c>
      <c r="L22" s="11">
        <f>IFERROR((generation!P22*1000)/(365*24*capacity!P22),0)</f>
        <v>0.68081432969437417</v>
      </c>
      <c r="M22" s="11">
        <f>IF(AND(AVERAGE(D22:L22)&gt;0,AVERAGE(D22:L22)&lt;1),AVERAGE(D22:L22),CUF_sources!C$22)</f>
        <v>0.65529418655177529</v>
      </c>
      <c r="N22" s="11">
        <f>IFERROR(M22*(CUF_sources!D$22/CUF_sources!C$22),0)</f>
        <v>0.65529418655177529</v>
      </c>
      <c r="O22" s="11">
        <f>IFERROR(N22*(CUF_sources!E$22/CUF_sources!D$22),0)</f>
        <v>0.65529418655177529</v>
      </c>
      <c r="P22" s="11">
        <f>IFERROR(O22*(CUF_sources!F$22/CUF_sources!E$22),0)</f>
        <v>0.65529418655177529</v>
      </c>
      <c r="Q22" s="11">
        <f>IFERROR(P22*(CUF_sources!G$22/CUF_sources!F$22),0)</f>
        <v>0.65529418655177529</v>
      </c>
      <c r="R22" s="11">
        <f>IFERROR(Q22*(CUF_sources!H$22/CUF_sources!G$22),0)</f>
        <v>0.65529418655177529</v>
      </c>
      <c r="S22" s="11">
        <f>IFERROR(R22*(CUF_sources!I$22/CUF_sources!H$22),0)</f>
        <v>0.65529418655177529</v>
      </c>
      <c r="T22" s="11">
        <f>IFERROR(S22*(CUF_sources!J$22/CUF_sources!I$22),0)</f>
        <v>0.65529418655177529</v>
      </c>
      <c r="U22" s="11">
        <f>IF(M22&lt;CUF_sources!C$22,CUF_sources!C$22,CUF!M22)</f>
        <v>0.7</v>
      </c>
      <c r="V22" s="11">
        <f>IFERROR(U22*(CUF_sources!D$22/CUF_sources!C$22),0)</f>
        <v>0.7</v>
      </c>
      <c r="W22" s="11">
        <f>IFERROR(V22*(CUF_sources!E$22/CUF_sources!D$22),0)</f>
        <v>0.7</v>
      </c>
      <c r="X22" s="11">
        <f>IFERROR(W22*(CUF_sources!F$22/CUF_sources!E$22),0)</f>
        <v>0.7</v>
      </c>
      <c r="Y22" s="11">
        <f>IFERROR(X22*(CUF_sources!G$22/CUF_sources!F$22),0)</f>
        <v>0.7</v>
      </c>
      <c r="Z22" s="11">
        <f>IFERROR(Y22*(CUF_sources!H$22/CUF_sources!G$22),0)</f>
        <v>0.7</v>
      </c>
      <c r="AA22" s="11">
        <f>IFERROR(Z22*(CUF_sources!I$22/CUF_sources!H$22),0)</f>
        <v>0.7</v>
      </c>
      <c r="AB22" s="11">
        <f>IFERROR(AA22*(CUF_sources!J$22/CUF_sources!I$22),0)</f>
        <v>0.7</v>
      </c>
      <c r="AC22" s="11">
        <f>CUF_sources!C$22</f>
        <v>0.7</v>
      </c>
      <c r="AD22" s="11">
        <f>CUF_sources!D$22</f>
        <v>0.7</v>
      </c>
      <c r="AE22" s="11">
        <f>CUF_sources!E$22</f>
        <v>0.7</v>
      </c>
      <c r="AF22" s="11">
        <f>CUF_sources!F$22</f>
        <v>0.7</v>
      </c>
      <c r="AG22" s="11">
        <f>CUF_sources!G$22</f>
        <v>0.7</v>
      </c>
      <c r="AH22" s="11">
        <f>CUF_sources!H$22</f>
        <v>0.7</v>
      </c>
      <c r="AI22" s="11">
        <f>CUF_sources!I$22</f>
        <v>0.7</v>
      </c>
      <c r="AJ22" s="11">
        <f>CUF_sources!J$22</f>
        <v>0.7</v>
      </c>
    </row>
    <row r="23" spans="1:36" ht="15" x14ac:dyDescent="0.25">
      <c r="A23" s="3" t="s">
        <v>24</v>
      </c>
      <c r="B23" s="3" t="s">
        <v>80</v>
      </c>
      <c r="C23" s="3" t="s">
        <v>85</v>
      </c>
      <c r="D23" s="11">
        <f>IFERROR((generation!H23*1000)/(365*24*capacity!H23),0)</f>
        <v>6.5790409536408773E-2</v>
      </c>
      <c r="E23" s="11">
        <f>IFERROR((generation!I23*1000)/(365*24*capacity!I23),0)</f>
        <v>9.1302843522944238E-2</v>
      </c>
      <c r="F23" s="11">
        <f>IFERROR((generation!J23*1000)/(365*24*capacity!J23),0)</f>
        <v>0.1087686149715337</v>
      </c>
      <c r="G23" s="11">
        <f>IFERROR((generation!K23*1000)/(365*24*capacity!K23),0)</f>
        <v>0.11204033250549375</v>
      </c>
      <c r="H23" s="11">
        <f>IFERROR((generation!L23*1000)/(365*24*capacity!L23),0)</f>
        <v>0.11350833821006158</v>
      </c>
      <c r="I23" s="11">
        <f>IFERROR((generation!M23*1000)/(365*24*capacity!M23),0)</f>
        <v>0.1084106643099131</v>
      </c>
      <c r="J23" s="11">
        <f>IFERROR((generation!N23*1000)/(365*24*capacity!N23),0)</f>
        <v>0.1041625030216167</v>
      </c>
      <c r="K23" s="11">
        <f>IFERROR((generation!O23*1000)/(365*24*capacity!O23),0)</f>
        <v>0.11223028023994987</v>
      </c>
      <c r="L23" s="11">
        <f>IFERROR((generation!P23*1000)/(365*24*capacity!P23),0)</f>
        <v>0.10276082681319053</v>
      </c>
      <c r="M23" s="11">
        <f>IF(AND(AVERAGE(D23:L23)&gt;0,AVERAGE(D23:L23)&lt;1),AVERAGE(D23:L23),CUF_sources!C$23)</f>
        <v>0.10210831257012358</v>
      </c>
      <c r="N23" s="11">
        <f>IFERROR(M23*(CUF_sources!D$23/CUF_sources!C$23),0)</f>
        <v>0.10609691852989403</v>
      </c>
      <c r="O23" s="11">
        <f>IFERROR(N23*(CUF_sources!E$23/CUF_sources!D$23),0)</f>
        <v>0.10888894270173335</v>
      </c>
      <c r="P23" s="11">
        <f>IFERROR(O23*(CUF_sources!F$23/CUF_sources!E$23),0)</f>
        <v>0.11168096687357268</v>
      </c>
      <c r="Q23" s="11">
        <f>IFERROR(P23*(CUF_sources!G$23/CUF_sources!F$23),0)</f>
        <v>0.11447299104541199</v>
      </c>
      <c r="R23" s="11">
        <f>IFERROR(Q23*(CUF_sources!H$23/CUF_sources!G$23),0)</f>
        <v>0.11726501521725129</v>
      </c>
      <c r="S23" s="11">
        <f>IFERROR(R23*(CUF_sources!I$23/CUF_sources!H$23),0)</f>
        <v>0.11726501521725129</v>
      </c>
      <c r="T23" s="11">
        <f>IFERROR(S23*(CUF_sources!J$23/CUF_sources!I$23),0)</f>
        <v>0.11726501521725129</v>
      </c>
      <c r="U23" s="11">
        <f>IF(M23&gt;0,M23,CUF_sources!C$23)</f>
        <v>0.10210831257012358</v>
      </c>
      <c r="V23" s="11">
        <f>IFERROR(U23*(CUF_sources!D$23/CUF_sources!C$23),0)</f>
        <v>0.10609691852989403</v>
      </c>
      <c r="W23" s="11">
        <f>IFERROR(V23*(CUF_sources!E$23/CUF_sources!D$23),0)</f>
        <v>0.10888894270173335</v>
      </c>
      <c r="X23" s="11">
        <f>IFERROR(W23*(CUF_sources!F$23/CUF_sources!E$23),0)</f>
        <v>0.11168096687357268</v>
      </c>
      <c r="Y23" s="11">
        <f>IFERROR(X23*(CUF_sources!G$23/CUF_sources!F$23),0)</f>
        <v>0.11447299104541199</v>
      </c>
      <c r="Z23" s="11">
        <f>IFERROR(Y23*(CUF_sources!H$23/CUF_sources!G$23),0)</f>
        <v>0.11726501521725129</v>
      </c>
      <c r="AA23" s="11">
        <f>IFERROR(Z23*(CUF_sources!I$23/CUF_sources!H$23),0)</f>
        <v>0.11726501521725129</v>
      </c>
      <c r="AB23" s="11">
        <f>IFERROR(AA23*(CUF_sources!J$23/CUF_sources!I$23),0)</f>
        <v>0.11726501521725129</v>
      </c>
      <c r="AC23" s="11">
        <f>CUF_sources!C$23</f>
        <v>0.18285714285714286</v>
      </c>
      <c r="AD23" s="11">
        <f>CUF_sources!D$23</f>
        <v>0.19</v>
      </c>
      <c r="AE23" s="11">
        <f>CUF_sources!E$23</f>
        <v>0.19500000000000001</v>
      </c>
      <c r="AF23" s="11">
        <f>CUF_sources!F$23</f>
        <v>0.2</v>
      </c>
      <c r="AG23" s="11">
        <f>CUF_sources!G$23</f>
        <v>0.20500000000000002</v>
      </c>
      <c r="AH23" s="11">
        <f>CUF_sources!H$23</f>
        <v>0.21</v>
      </c>
      <c r="AI23" s="11">
        <f>CUF_sources!I$23</f>
        <v>0.21</v>
      </c>
      <c r="AJ23" s="11">
        <f>CUF_sources!J$23</f>
        <v>0.21</v>
      </c>
    </row>
    <row r="24" spans="1:36" ht="15" x14ac:dyDescent="0.25">
      <c r="A24" s="3" t="s">
        <v>24</v>
      </c>
      <c r="B24" s="3" t="s">
        <v>81</v>
      </c>
      <c r="C24" s="3" t="s">
        <v>86</v>
      </c>
      <c r="D24" s="11">
        <f>IFERROR((generation!H24*1000)/(365*24*capacity!H24),0)</f>
        <v>6.7623883375007035E-2</v>
      </c>
      <c r="E24" s="11">
        <f>IFERROR((generation!I24*1000)/(365*24*capacity!I24),0)</f>
        <v>9.2767564743032438E-2</v>
      </c>
      <c r="F24" s="11">
        <f>IFERROR((generation!J24*1000)/(365*24*capacity!J24),0)</f>
        <v>0.10363041969212995</v>
      </c>
      <c r="G24" s="11">
        <f>IFERROR((generation!K24*1000)/(365*24*capacity!K24),0)</f>
        <v>0.10904993255411514</v>
      </c>
      <c r="H24" s="11">
        <f>IFERROR((generation!L24*1000)/(365*24*capacity!L24),0)</f>
        <v>0.11124453217508745</v>
      </c>
      <c r="I24" s="11">
        <f>IFERROR((generation!M24*1000)/(365*24*capacity!M24),0)</f>
        <v>0.1059741801121592</v>
      </c>
      <c r="J24" s="11">
        <f>IFERROR((generation!N24*1000)/(365*24*capacity!N24),0)</f>
        <v>0.10429536019194642</v>
      </c>
      <c r="K24" s="11">
        <f>IFERROR((generation!O24*1000)/(365*24*capacity!O24),0)</f>
        <v>0.11132651754851217</v>
      </c>
      <c r="L24" s="11">
        <f>IFERROR((generation!P24*1000)/(365*24*capacity!P24),0)</f>
        <v>0.1047234144728665</v>
      </c>
      <c r="M24" s="11">
        <f>IF(AND(AVERAGE(D24:L24)&gt;0,AVERAGE(D24:L24)&lt;1),AVERAGE(D24:L24),CUF_sources!C$24)</f>
        <v>0.10118175609609514</v>
      </c>
      <c r="N24" s="11">
        <f>IFERROR(M24*(CUF_sources!D$24/CUF_sources!C$24),0)</f>
        <v>0.10118175609609514</v>
      </c>
      <c r="O24" s="11">
        <f>IFERROR(N24*(CUF_sources!E$24/CUF_sources!D$24),0)</f>
        <v>0.10539766260009911</v>
      </c>
      <c r="P24" s="11">
        <f>IFERROR(O24*(CUF_sources!F$24/CUF_sources!E$24),0)</f>
        <v>0.10961356910410308</v>
      </c>
      <c r="Q24" s="11">
        <f>IFERROR(P24*(CUF_sources!G$24/CUF_sources!F$24),0)</f>
        <v>0.11382947560810705</v>
      </c>
      <c r="R24" s="11">
        <f>IFERROR(Q24*(CUF_sources!H$24/CUF_sources!G$24),0)</f>
        <v>0.11804538211211101</v>
      </c>
      <c r="S24" s="11">
        <f>IFERROR(R24*(CUF_sources!I$24/CUF_sources!H$24),0)</f>
        <v>0.11804538211211101</v>
      </c>
      <c r="T24" s="11">
        <f>IFERROR(S24*(CUF_sources!J$24/CUF_sources!I$24),0)</f>
        <v>0.11804538211211101</v>
      </c>
      <c r="U24" s="11">
        <f>IF(M24&gt;0,M24,CUF_sources!C$24)</f>
        <v>0.10118175609609514</v>
      </c>
      <c r="V24" s="11">
        <f>IFERROR(U24*(CUF_sources!D$24/CUF_sources!C$24),0)</f>
        <v>0.10118175609609514</v>
      </c>
      <c r="W24" s="11">
        <f>IFERROR(V24*(CUF_sources!E$24/CUF_sources!D$24),0)</f>
        <v>0.10539766260009911</v>
      </c>
      <c r="X24" s="11">
        <f>IFERROR(W24*(CUF_sources!F$24/CUF_sources!E$24),0)</f>
        <v>0.10961356910410308</v>
      </c>
      <c r="Y24" s="11">
        <f>IFERROR(X24*(CUF_sources!G$24/CUF_sources!F$24),0)</f>
        <v>0.11382947560810705</v>
      </c>
      <c r="Z24" s="11">
        <f>IFERROR(Y24*(CUF_sources!H$24/CUF_sources!G$24),0)</f>
        <v>0.11804538211211101</v>
      </c>
      <c r="AA24" s="11">
        <f>IFERROR(Z24*(CUF_sources!I$24/CUF_sources!H$24),0)</f>
        <v>0.11804538211211101</v>
      </c>
      <c r="AB24" s="11">
        <f>IFERROR(AA24*(CUF_sources!J$24/CUF_sources!I$24),0)</f>
        <v>0.11804538211211101</v>
      </c>
      <c r="AC24" s="11">
        <f>CUF_sources!C$24</f>
        <v>0.12</v>
      </c>
      <c r="AD24" s="11">
        <f>CUF_sources!D$24</f>
        <v>0.12</v>
      </c>
      <c r="AE24" s="11">
        <f>CUF_sources!E$24</f>
        <v>0.125</v>
      </c>
      <c r="AF24" s="11">
        <f>CUF_sources!F$24</f>
        <v>0.13</v>
      </c>
      <c r="AG24" s="11">
        <f>CUF_sources!G$24</f>
        <v>0.13500000000000001</v>
      </c>
      <c r="AH24" s="11">
        <f>CUF_sources!H$24</f>
        <v>0.14000000000000001</v>
      </c>
      <c r="AI24" s="11">
        <f>CUF_sources!I$24</f>
        <v>0.14000000000000001</v>
      </c>
      <c r="AJ24" s="11">
        <f>CUF_sources!J$24</f>
        <v>0.14000000000000001</v>
      </c>
    </row>
    <row r="25" spans="1:36" ht="15" x14ac:dyDescent="0.25">
      <c r="A25" s="3" t="s">
        <v>24</v>
      </c>
      <c r="B25" s="3" t="s">
        <v>41</v>
      </c>
      <c r="C25" s="3" t="s">
        <v>42</v>
      </c>
      <c r="D25" s="11">
        <f>IFERROR((generation!H25*1000)/(365*24*capacity!H25),0)</f>
        <v>0</v>
      </c>
      <c r="E25" s="11">
        <f>IFERROR((generation!I25*1000)/(365*24*capacity!I25),0)</f>
        <v>0</v>
      </c>
      <c r="F25" s="11">
        <f>IFERROR((generation!J25*1000)/(365*24*capacity!J25),0)</f>
        <v>0</v>
      </c>
      <c r="G25" s="11">
        <f>IFERROR((generation!K25*1000)/(365*24*capacity!K25),0)</f>
        <v>0</v>
      </c>
      <c r="H25" s="11">
        <f>IFERROR((generation!L25*1000)/(365*24*capacity!L25),0)</f>
        <v>0</v>
      </c>
      <c r="I25" s="11">
        <f>IFERROR((generation!M25*1000)/(365*24*capacity!M25),0)</f>
        <v>0</v>
      </c>
      <c r="J25" s="11">
        <f>IFERROR((generation!N25*1000)/(365*24*capacity!N25),0)</f>
        <v>0</v>
      </c>
      <c r="K25" s="11">
        <f>IFERROR((generation!O25*1000)/(365*24*capacity!O25),0)</f>
        <v>0</v>
      </c>
      <c r="L25" s="11">
        <f>IFERROR((generation!P25*1000)/(365*24*capacity!P25),0)</f>
        <v>0</v>
      </c>
      <c r="M25" s="11">
        <f>IF(AND(AVERAGE(D25:L25)&gt;0,AVERAGE(D25:L25)&lt;1),AVERAGE(D25:L25),CUF_sources!C$25)</f>
        <v>0.37285714285714283</v>
      </c>
      <c r="N25" s="11">
        <f>IFERROR(M25*(CUF_sources!D$25/CUF_sources!C$25),0)</f>
        <v>0.38000000000000006</v>
      </c>
      <c r="O25" s="11">
        <f>IFERROR(N25*(CUF_sources!E$25/CUF_sources!D$25),0)</f>
        <v>0.39000000000000007</v>
      </c>
      <c r="P25" s="11">
        <f>IFERROR(O25*(CUF_sources!F$25/CUF_sources!E$25),0)</f>
        <v>0.40000000000000013</v>
      </c>
      <c r="Q25" s="11">
        <f>IFERROR(P25*(CUF_sources!G$25/CUF_sources!F$25),0)</f>
        <v>0.40500000000000014</v>
      </c>
      <c r="R25" s="11">
        <f>IFERROR(Q25*(CUF_sources!H$25/CUF_sources!G$25),0)</f>
        <v>0.41000000000000009</v>
      </c>
      <c r="S25" s="11">
        <f>IFERROR(R25*(CUF_sources!I$25/CUF_sources!H$25),0)</f>
        <v>0.41000000000000009</v>
      </c>
      <c r="T25" s="11">
        <f>IFERROR(S25*(CUF_sources!J$25/CUF_sources!I$25),0)</f>
        <v>0.41000000000000009</v>
      </c>
      <c r="U25" s="11">
        <f>IF(M25&gt;0,M25,CUF_sources!C$25)</f>
        <v>0.37285714285714283</v>
      </c>
      <c r="V25" s="11">
        <f>IFERROR(U25*(CUF_sources!D$25/CUF_sources!C$25),0)</f>
        <v>0.38000000000000006</v>
      </c>
      <c r="W25" s="11">
        <f>IFERROR(V25*(CUF_sources!E$25/CUF_sources!D$25),0)</f>
        <v>0.39000000000000007</v>
      </c>
      <c r="X25" s="11">
        <f>IFERROR(W25*(CUF_sources!F$25/CUF_sources!E$25),0)</f>
        <v>0.40000000000000013</v>
      </c>
      <c r="Y25" s="11">
        <f>IFERROR(X25*(CUF_sources!G$25/CUF_sources!F$25),0)</f>
        <v>0.40500000000000014</v>
      </c>
      <c r="Z25" s="11">
        <f>IFERROR(Y25*(CUF_sources!H$25/CUF_sources!G$25),0)</f>
        <v>0.41000000000000009</v>
      </c>
      <c r="AA25" s="11">
        <f>IFERROR(Z25*(CUF_sources!I$25/CUF_sources!H$25),0)</f>
        <v>0.41000000000000009</v>
      </c>
      <c r="AB25" s="11">
        <f>IFERROR(AA25*(CUF_sources!J$25/CUF_sources!I$25),0)</f>
        <v>0.41000000000000009</v>
      </c>
      <c r="AC25" s="11">
        <f>CUF_sources!C$25</f>
        <v>0.37285714285714283</v>
      </c>
      <c r="AD25" s="11">
        <f>CUF_sources!D$25</f>
        <v>0.38</v>
      </c>
      <c r="AE25" s="11">
        <f>CUF_sources!E$25</f>
        <v>0.39</v>
      </c>
      <c r="AF25" s="11">
        <f>CUF_sources!F$25</f>
        <v>0.4</v>
      </c>
      <c r="AG25" s="11">
        <f>CUF_sources!G$25</f>
        <v>0.40500000000000003</v>
      </c>
      <c r="AH25" s="11">
        <f>CUF_sources!H$25</f>
        <v>0.41</v>
      </c>
      <c r="AI25" s="11">
        <f>CUF_sources!I$25</f>
        <v>0.41</v>
      </c>
      <c r="AJ25" s="11">
        <f>CUF_sources!J$25</f>
        <v>0.41</v>
      </c>
    </row>
    <row r="26" spans="1:36" ht="15" x14ac:dyDescent="0.25">
      <c r="A26" s="3" t="s">
        <v>24</v>
      </c>
      <c r="B26" s="3" t="s">
        <v>43</v>
      </c>
      <c r="C26" s="3" t="s">
        <v>44</v>
      </c>
      <c r="D26" s="11">
        <f>IFERROR((generation!H26*1000)/(365*24*capacity!H26),0)</f>
        <v>0</v>
      </c>
      <c r="E26" s="11">
        <f>IFERROR((generation!I26*1000)/(365*24*capacity!I26),0)</f>
        <v>0</v>
      </c>
      <c r="F26" s="11">
        <f>IFERROR((generation!J26*1000)/(365*24*capacity!J26),0)</f>
        <v>0</v>
      </c>
      <c r="G26" s="11">
        <f>IFERROR((generation!K26*1000)/(365*24*capacity!K26),0)</f>
        <v>0</v>
      </c>
      <c r="H26" s="11">
        <f>IFERROR((generation!L26*1000)/(365*24*capacity!L26),0)</f>
        <v>0</v>
      </c>
      <c r="I26" s="11">
        <f>IFERROR((generation!M26*1000)/(365*24*capacity!M26),0)</f>
        <v>0</v>
      </c>
      <c r="J26" s="11">
        <f>IFERROR((generation!N26*1000)/(365*24*capacity!N26),0)</f>
        <v>0</v>
      </c>
      <c r="K26" s="11">
        <f>IFERROR((generation!O26*1000)/(365*24*capacity!O26),0)</f>
        <v>0</v>
      </c>
      <c r="L26" s="11">
        <f>IFERROR((generation!P26*1000)/(365*24*capacity!P26),0)</f>
        <v>0</v>
      </c>
      <c r="M26" s="11">
        <f>IF(AND(AVERAGE(D26:L26)&gt;0,AVERAGE(D26:L26)&lt;1),AVERAGE(D26:L26),CUF_sources!C$26)</f>
        <v>0.20857142857142857</v>
      </c>
      <c r="N26" s="11">
        <f>IFERROR(M26*(CUF_sources!D$26/CUF_sources!C$26),0)</f>
        <v>0.23</v>
      </c>
      <c r="O26" s="11">
        <f>IFERROR(N26*(CUF_sources!E$26/CUF_sources!D$26),0)</f>
        <v>0.255</v>
      </c>
      <c r="P26" s="11">
        <f>IFERROR(O26*(CUF_sources!F$26/CUF_sources!E$26),0)</f>
        <v>0.28000000000000003</v>
      </c>
      <c r="Q26" s="11">
        <f>IFERROR(P26*(CUF_sources!G$26/CUF_sources!F$26),0)</f>
        <v>0.30000000000000004</v>
      </c>
      <c r="R26" s="11">
        <f>IFERROR(Q26*(CUF_sources!H$26/CUF_sources!G$26),0)</f>
        <v>0.31999999999999995</v>
      </c>
      <c r="S26" s="11">
        <f>IFERROR(R26*(CUF_sources!I$26/CUF_sources!H$26),0)</f>
        <v>0.33999999999999986</v>
      </c>
      <c r="T26" s="11">
        <f>IFERROR(S26*(CUF_sources!J$26/CUF_sources!I$26),0)</f>
        <v>0.35999999999999988</v>
      </c>
      <c r="U26" s="11">
        <f>IF(M26&gt;0,M26,CUF_sources!C$26)</f>
        <v>0.20857142857142857</v>
      </c>
      <c r="V26" s="11">
        <f>IFERROR(U26*(CUF_sources!D$26/CUF_sources!C$26),0)</f>
        <v>0.23</v>
      </c>
      <c r="W26" s="11">
        <f>IFERROR(V26*(CUF_sources!E$26/CUF_sources!D$26),0)</f>
        <v>0.255</v>
      </c>
      <c r="X26" s="11">
        <f>IFERROR(W26*(CUF_sources!F$26/CUF_sources!E$26),0)</f>
        <v>0.28000000000000003</v>
      </c>
      <c r="Y26" s="11">
        <f>IFERROR(X26*(CUF_sources!G$26/CUF_sources!F$26),0)</f>
        <v>0.30000000000000004</v>
      </c>
      <c r="Z26" s="11">
        <f>IFERROR(Y26*(CUF_sources!H$26/CUF_sources!G$26),0)</f>
        <v>0.31999999999999995</v>
      </c>
      <c r="AA26" s="11">
        <f>IFERROR(Z26*(CUF_sources!I$26/CUF_sources!H$26),0)</f>
        <v>0.33999999999999986</v>
      </c>
      <c r="AB26" s="11">
        <f>IFERROR(AA26*(CUF_sources!J$26/CUF_sources!I$26),0)</f>
        <v>0.35999999999999988</v>
      </c>
      <c r="AC26" s="11">
        <f>CUF_sources!C$26</f>
        <v>0.20857142857142857</v>
      </c>
      <c r="AD26" s="11">
        <f>CUF_sources!D$26</f>
        <v>0.23</v>
      </c>
      <c r="AE26" s="11">
        <f>CUF_sources!E$26</f>
        <v>0.255</v>
      </c>
      <c r="AF26" s="11">
        <f>CUF_sources!F$26</f>
        <v>0.28000000000000003</v>
      </c>
      <c r="AG26" s="11">
        <f>CUF_sources!G$26</f>
        <v>0.30000000000000004</v>
      </c>
      <c r="AH26" s="11">
        <f>CUF_sources!H$26</f>
        <v>0.32</v>
      </c>
      <c r="AI26" s="11">
        <f>CUF_sources!I$26</f>
        <v>0.33999999999999997</v>
      </c>
      <c r="AJ26" s="11">
        <f>CUF_sources!J$26</f>
        <v>0.36</v>
      </c>
    </row>
    <row r="27" spans="1:36" ht="15" x14ac:dyDescent="0.25">
      <c r="A27" s="3" t="s">
        <v>24</v>
      </c>
      <c r="B27" s="3" t="s">
        <v>45</v>
      </c>
      <c r="C27" s="3" t="s">
        <v>46</v>
      </c>
      <c r="D27" s="11">
        <f>IFERROR((generation!H27*1000)/(365*24*capacity!H27),0)</f>
        <v>0</v>
      </c>
      <c r="E27" s="11">
        <f>IFERROR((generation!I27*1000)/(365*24*capacity!I27),0)</f>
        <v>0</v>
      </c>
      <c r="F27" s="11">
        <f>IFERROR((generation!J27*1000)/(365*24*capacity!J27),0)</f>
        <v>0</v>
      </c>
      <c r="G27" s="11">
        <f>IFERROR((generation!K27*1000)/(365*24*capacity!K27),0)</f>
        <v>0</v>
      </c>
      <c r="H27" s="11">
        <f>IFERROR((generation!L27*1000)/(365*24*capacity!L27),0)</f>
        <v>0</v>
      </c>
      <c r="I27" s="11">
        <f>IFERROR((generation!M27*1000)/(365*24*capacity!M27),0)</f>
        <v>0</v>
      </c>
      <c r="J27" s="11">
        <f>IFERROR((generation!N27*1000)/(365*24*capacity!N27),0)</f>
        <v>0</v>
      </c>
      <c r="K27" s="11">
        <f>IFERROR((generation!O27*1000)/(365*24*capacity!O27),0)</f>
        <v>0</v>
      </c>
      <c r="L27" s="11">
        <f>IFERROR((generation!P27*1000)/(365*24*capacity!P27),0)</f>
        <v>0</v>
      </c>
      <c r="M27" s="11">
        <f>IF(AND(AVERAGE(D27:L27)&gt;0,AVERAGE(D27:L27)&lt;1),AVERAGE(D27:L27),CUF_sources!C$27)</f>
        <v>0.95</v>
      </c>
      <c r="N27" s="11">
        <f>IFERROR(M27*(CUF_sources!D$27/CUF_sources!C$27),0)</f>
        <v>0.95</v>
      </c>
      <c r="O27" s="11">
        <f>IFERROR(N27*(CUF_sources!E$27/CUF_sources!D$27),0)</f>
        <v>0.95</v>
      </c>
      <c r="P27" s="11">
        <f>IFERROR(O27*(CUF_sources!F$27/CUF_sources!E$27),0)</f>
        <v>0.95</v>
      </c>
      <c r="Q27" s="11">
        <f>IFERROR(P27*(CUF_sources!G$27/CUF_sources!F$27),0)</f>
        <v>0.95</v>
      </c>
      <c r="R27" s="11">
        <f>IFERROR(Q27*(CUF_sources!H$27/CUF_sources!G$27),0)</f>
        <v>0.95</v>
      </c>
      <c r="S27" s="11">
        <f>IFERROR(R27*(CUF_sources!I$27/CUF_sources!H$27),0)</f>
        <v>0.95</v>
      </c>
      <c r="T27" s="11">
        <f>IFERROR(S27*(CUF_sources!J$27/CUF_sources!I$27),0)</f>
        <v>0.95</v>
      </c>
      <c r="U27" s="11">
        <f>IF(M27&gt;0,M27,CUF_sources!C$27)</f>
        <v>0.95</v>
      </c>
      <c r="V27" s="11">
        <f>IFERROR(U27*(CUF_sources!D$27/CUF_sources!C$27),0)</f>
        <v>0.95</v>
      </c>
      <c r="W27" s="11">
        <f>IFERROR(V27*(CUF_sources!E$27/CUF_sources!D$27),0)</f>
        <v>0.95</v>
      </c>
      <c r="X27" s="11">
        <f>IFERROR(W27*(CUF_sources!F$27/CUF_sources!E$27),0)</f>
        <v>0.95</v>
      </c>
      <c r="Y27" s="11">
        <f>IFERROR(X27*(CUF_sources!G$27/CUF_sources!F$27),0)</f>
        <v>0.95</v>
      </c>
      <c r="Z27" s="11">
        <f>IFERROR(Y27*(CUF_sources!H$27/CUF_sources!G$27),0)</f>
        <v>0.95</v>
      </c>
      <c r="AA27" s="11">
        <f>IFERROR(Z27*(CUF_sources!I$27/CUF_sources!H$27),0)</f>
        <v>0.95</v>
      </c>
      <c r="AB27" s="11">
        <f>IFERROR(AA27*(CUF_sources!J$27/CUF_sources!I$27),0)</f>
        <v>0.95</v>
      </c>
      <c r="AC27" s="11">
        <f>CUF_sources!C$27</f>
        <v>0.95</v>
      </c>
      <c r="AD27" s="11">
        <f>CUF_sources!D$27</f>
        <v>0.95</v>
      </c>
      <c r="AE27" s="11">
        <f>CUF_sources!E$27</f>
        <v>0.95</v>
      </c>
      <c r="AF27" s="11">
        <f>CUF_sources!F$27</f>
        <v>0.95</v>
      </c>
      <c r="AG27" s="11">
        <f>CUF_sources!G$27</f>
        <v>0.95</v>
      </c>
      <c r="AH27" s="11">
        <f>CUF_sources!H$27</f>
        <v>0.95</v>
      </c>
      <c r="AI27" s="11">
        <f>CUF_sources!I$27</f>
        <v>0.95</v>
      </c>
      <c r="AJ27" s="11">
        <f>CUF_sources!J$27</f>
        <v>0.95</v>
      </c>
    </row>
    <row r="28" spans="1:36" ht="15" x14ac:dyDescent="0.25">
      <c r="A28" s="3" t="s">
        <v>23</v>
      </c>
      <c r="B28" s="3" t="s">
        <v>29</v>
      </c>
      <c r="C28" s="3" t="s">
        <v>30</v>
      </c>
      <c r="D28" s="11">
        <f>IFERROR((generation!H28*1000)/(365*24*capacity!H28),0)</f>
        <v>0.55440796308376217</v>
      </c>
      <c r="E28" s="11">
        <f>IFERROR((generation!I28*1000)/(365*24*capacity!I28),0)</f>
        <v>0.42187649840293301</v>
      </c>
      <c r="F28" s="11">
        <f>IFERROR((generation!J28*1000)/(365*24*capacity!J28),0)</f>
        <v>0.35761756699935821</v>
      </c>
      <c r="G28" s="11">
        <f>IFERROR((generation!K28*1000)/(365*24*capacity!K28),0)</f>
        <v>0.42319081704729011</v>
      </c>
      <c r="H28" s="11">
        <f>IFERROR((generation!L28*1000)/(365*24*capacity!L28),0)</f>
        <v>0.45520619090121206</v>
      </c>
      <c r="I28" s="11">
        <f>IFERROR((generation!M28*1000)/(365*24*capacity!M28),0)</f>
        <v>0.45278621120545326</v>
      </c>
      <c r="J28" s="11">
        <f>IFERROR((generation!N28*1000)/(365*24*capacity!N28),0)</f>
        <v>0.5327947579786394</v>
      </c>
      <c r="K28" s="11">
        <f>IFERROR((generation!O28*1000)/(365*24*capacity!O28),0)</f>
        <v>0.47535747076188756</v>
      </c>
      <c r="L28" s="11">
        <f>IFERROR((generation!P28*1000)/(365*24*capacity!P28),0)</f>
        <v>0.43940167342669828</v>
      </c>
      <c r="M28" s="11">
        <f>IF(AND(AVERAGE(D28:L28)&gt;0,AVERAGE(D28:L28)&lt;1),AVERAGE(D28:L28),CUF_sources!C$15)</f>
        <v>0.45695990553413712</v>
      </c>
      <c r="N28" s="11">
        <f>IFERROR(M28*(CUF_sources!D$15/CUF_sources!C$15),0)</f>
        <v>0.45695990553413712</v>
      </c>
      <c r="O28" s="11">
        <f>IFERROR(N28*(CUF_sources!E$15/CUF_sources!D$15),0)</f>
        <v>0.45695990553413712</v>
      </c>
      <c r="P28" s="11">
        <f>IFERROR(O28*(CUF_sources!F$15/CUF_sources!E$15),0)</f>
        <v>0.45695990553413712</v>
      </c>
      <c r="Q28" s="11">
        <f>IFERROR(P28*(CUF_sources!G$15/CUF_sources!F$15),0)</f>
        <v>0.45695990553413712</v>
      </c>
      <c r="R28" s="11">
        <f>IFERROR(Q28*(CUF_sources!H$15/CUF_sources!G$15),0)</f>
        <v>0.45695990553413712</v>
      </c>
      <c r="S28" s="11">
        <f>IFERROR(R28*(CUF_sources!I$15/CUF_sources!H$15),0)</f>
        <v>0.45695990553413712</v>
      </c>
      <c r="T28" s="11">
        <f>IFERROR(S28*(CUF_sources!J$15/CUF_sources!I$15),0)</f>
        <v>0.45695990553413712</v>
      </c>
      <c r="U28" s="11">
        <f>IF(M28&lt;CUF_sources!C$15,CUF_sources!C$15,CUF!M28)</f>
        <v>0.85</v>
      </c>
      <c r="V28" s="11">
        <f>IFERROR(U28*(CUF_sources!D$15/CUF_sources!C$15),0)</f>
        <v>0.85</v>
      </c>
      <c r="W28" s="11">
        <f>IFERROR(V28*(CUF_sources!E$15/CUF_sources!D$15),0)</f>
        <v>0.85</v>
      </c>
      <c r="X28" s="11">
        <f>IFERROR(W28*(CUF_sources!F$15/CUF_sources!E$15),0)</f>
        <v>0.85</v>
      </c>
      <c r="Y28" s="11">
        <f>IFERROR(X28*(CUF_sources!G$15/CUF_sources!F$15),0)</f>
        <v>0.85</v>
      </c>
      <c r="Z28" s="11">
        <f>IFERROR(Y28*(CUF_sources!H$15/CUF_sources!G$15),0)</f>
        <v>0.85</v>
      </c>
      <c r="AA28" s="11">
        <f>IFERROR(Z28*(CUF_sources!I$15/CUF_sources!H$15),0)</f>
        <v>0.85</v>
      </c>
      <c r="AB28" s="11">
        <f>IFERROR(AA28*(CUF_sources!J$15/CUF_sources!I$15),0)</f>
        <v>0.85</v>
      </c>
      <c r="AC28" s="11">
        <f>CUF_sources!C$15</f>
        <v>0.85</v>
      </c>
      <c r="AD28" s="11">
        <f>CUF_sources!D$15</f>
        <v>0.85</v>
      </c>
      <c r="AE28" s="11">
        <f>CUF_sources!E$15</f>
        <v>0.85</v>
      </c>
      <c r="AF28" s="11">
        <f>CUF_sources!F$15</f>
        <v>0.85</v>
      </c>
      <c r="AG28" s="11">
        <f>CUF_sources!G$15</f>
        <v>0.85</v>
      </c>
      <c r="AH28" s="11">
        <f>CUF_sources!H$15</f>
        <v>0.85</v>
      </c>
      <c r="AI28" s="11">
        <f>CUF_sources!I$15</f>
        <v>0.85</v>
      </c>
      <c r="AJ28" s="11">
        <f>CUF_sources!J$15</f>
        <v>0.85</v>
      </c>
    </row>
    <row r="29" spans="1:36" ht="15" x14ac:dyDescent="0.25">
      <c r="A29" s="3" t="s">
        <v>23</v>
      </c>
      <c r="B29" s="3" t="s">
        <v>31</v>
      </c>
      <c r="C29" s="3" t="s">
        <v>32</v>
      </c>
      <c r="D29" s="11">
        <f>IFERROR((generation!H29*1000)/(365*24*capacity!H29),0)</f>
        <v>0.52688990360223242</v>
      </c>
      <c r="E29" s="11">
        <f>IFERROR((generation!I29*1000)/(365*24*capacity!I29),0)</f>
        <v>0.27166643604999768</v>
      </c>
      <c r="F29" s="11">
        <f>IFERROR((generation!J29*1000)/(365*24*capacity!J29),0)</f>
        <v>0.26970619436372861</v>
      </c>
      <c r="G29" s="11">
        <f>IFERROR((generation!K29*1000)/(365*24*capacity!K29),0)</f>
        <v>0.2917906300062118</v>
      </c>
      <c r="H29" s="11">
        <f>IFERROR((generation!L29*1000)/(365*24*capacity!L29),0)</f>
        <v>0.27403140776285112</v>
      </c>
      <c r="I29" s="11">
        <f>IFERROR((generation!M29*1000)/(365*24*capacity!M29),0)</f>
        <v>0.32777724558546478</v>
      </c>
      <c r="J29" s="11">
        <f>IFERROR((generation!N29*1000)/(365*24*capacity!N29),0)</f>
        <v>0.39119681911785054</v>
      </c>
      <c r="K29" s="11">
        <f>IFERROR((generation!O29*1000)/(365*24*capacity!O29),0)</f>
        <v>0.23470098538905879</v>
      </c>
      <c r="L29" s="11">
        <f>IFERROR((generation!P29*1000)/(365*24*capacity!P29),0)</f>
        <v>0.19883973047500444</v>
      </c>
      <c r="M29" s="11">
        <f>IF(AND(AVERAGE(D29:L29)&gt;0,AVERAGE(D29:L29)&lt;1),AVERAGE(D29:L29),CUF_sources!C$16)</f>
        <v>0.30962215026137785</v>
      </c>
      <c r="N29" s="11">
        <f>IFERROR(M29*(CUF_sources!D$16/CUF_sources!C$16),0)</f>
        <v>0.30962215026137785</v>
      </c>
      <c r="O29" s="11">
        <f>IFERROR(N29*(CUF_sources!E$16/CUF_sources!D$16),0)</f>
        <v>0.30962215026137785</v>
      </c>
      <c r="P29" s="11">
        <f>IFERROR(O29*(CUF_sources!F$16/CUF_sources!E$16),0)</f>
        <v>0.30962215026137785</v>
      </c>
      <c r="Q29" s="11">
        <f>IFERROR(P29*(CUF_sources!G$16/CUF_sources!F$16),0)</f>
        <v>0.30962215026137785</v>
      </c>
      <c r="R29" s="11">
        <f>IFERROR(Q29*(CUF_sources!H$16/CUF_sources!G$16),0)</f>
        <v>0.30962215026137785</v>
      </c>
      <c r="S29" s="11">
        <f>IFERROR(R29*(CUF_sources!I$16/CUF_sources!H$16),0)</f>
        <v>0.30962215026137785</v>
      </c>
      <c r="T29" s="11">
        <f>IFERROR(S29*(CUF_sources!J$16/CUF_sources!I$16),0)</f>
        <v>0.30962215026137785</v>
      </c>
      <c r="U29" s="11">
        <f>IF(M29&lt;CUF_sources!C$16,CUF_sources!C$16,CUF!M29)</f>
        <v>0.85</v>
      </c>
      <c r="V29" s="11">
        <f>IFERROR(U29*(CUF_sources!D$16/CUF_sources!C$16),0)</f>
        <v>0.85</v>
      </c>
      <c r="W29" s="11">
        <f>IFERROR(V29*(CUF_sources!E$16/CUF_sources!D$16),0)</f>
        <v>0.85</v>
      </c>
      <c r="X29" s="11">
        <f>IFERROR(W29*(CUF_sources!F$16/CUF_sources!E$16),0)</f>
        <v>0.85</v>
      </c>
      <c r="Y29" s="11">
        <f>IFERROR(X29*(CUF_sources!G$16/CUF_sources!F$16),0)</f>
        <v>0.85</v>
      </c>
      <c r="Z29" s="11">
        <f>IFERROR(Y29*(CUF_sources!H$16/CUF_sources!G$16),0)</f>
        <v>0.85</v>
      </c>
      <c r="AA29" s="11">
        <f>IFERROR(Z29*(CUF_sources!I$16/CUF_sources!H$16),0)</f>
        <v>0.85</v>
      </c>
      <c r="AB29" s="11">
        <f>IFERROR(AA29*(CUF_sources!J$16/CUF_sources!I$16),0)</f>
        <v>0.85</v>
      </c>
      <c r="AC29" s="11">
        <f>CUF_sources!C$16</f>
        <v>0.85</v>
      </c>
      <c r="AD29" s="11">
        <f>CUF_sources!D$16</f>
        <v>0.85</v>
      </c>
      <c r="AE29" s="11">
        <f>CUF_sources!E$16</f>
        <v>0.85</v>
      </c>
      <c r="AF29" s="11">
        <f>CUF_sources!F$16</f>
        <v>0.85</v>
      </c>
      <c r="AG29" s="11">
        <f>CUF_sources!G$16</f>
        <v>0.85</v>
      </c>
      <c r="AH29" s="11">
        <f>CUF_sources!H$16</f>
        <v>0.85</v>
      </c>
      <c r="AI29" s="11">
        <f>CUF_sources!I$16</f>
        <v>0.85</v>
      </c>
      <c r="AJ29" s="11">
        <f>CUF_sources!J$16</f>
        <v>0.85</v>
      </c>
    </row>
    <row r="30" spans="1:36" ht="15" x14ac:dyDescent="0.25">
      <c r="A30" s="3" t="s">
        <v>23</v>
      </c>
      <c r="B30" s="3" t="s">
        <v>33</v>
      </c>
      <c r="C30" s="3" t="s">
        <v>34</v>
      </c>
      <c r="D30" s="11">
        <f>IFERROR((generation!H30*1000)/(365*24*capacity!H30),0)</f>
        <v>0.98431753019201251</v>
      </c>
      <c r="E30" s="11">
        <f>IFERROR((generation!I30*1000)/(365*24*capacity!I30),0)</f>
        <v>0.94540432280661402</v>
      </c>
      <c r="F30" s="11">
        <f>IFERROR((generation!J30*1000)/(365*24*capacity!J30),0)</f>
        <v>0.81619276686525766</v>
      </c>
      <c r="G30" s="11">
        <f>IFERROR((generation!K30*1000)/(365*24*capacity!K30),0)</f>
        <v>0.91711461765215885</v>
      </c>
      <c r="H30" s="11">
        <f>IFERROR((generation!L30*1000)/(365*24*capacity!L30),0)</f>
        <v>0.88913935610658346</v>
      </c>
      <c r="I30" s="11">
        <f>IFERROR((generation!M30*1000)/(365*24*capacity!M30),0)</f>
        <v>0.91556341739152636</v>
      </c>
      <c r="J30" s="11">
        <f>IFERROR((generation!N30*1000)/(365*24*capacity!N30),0)</f>
        <v>0.90218624426321981</v>
      </c>
      <c r="K30" s="11">
        <f>IFERROR((generation!O30*1000)/(365*24*capacity!O30),0)</f>
        <v>0.91672584775055033</v>
      </c>
      <c r="L30" s="11">
        <f>IFERROR((generation!P30*1000)/(365*24*capacity!P30),0)</f>
        <v>0.942110199083116</v>
      </c>
      <c r="M30" s="11">
        <f>IF(AND(AVERAGE(D30:L30)&gt;0,AVERAGE(D30:L30)&lt;1),AVERAGE(D30:L30),CUF_sources!C$17)</f>
        <v>0.91430603356789319</v>
      </c>
      <c r="N30" s="11">
        <f>IFERROR(M30*(CUF_sources!D$17/CUF_sources!C$17),0)</f>
        <v>0.91430603356789319</v>
      </c>
      <c r="O30" s="11">
        <f>IFERROR(N30*(CUF_sources!E$17/CUF_sources!D$17),0)</f>
        <v>0.91430603356789319</v>
      </c>
      <c r="P30" s="11">
        <f>IFERROR(O30*(CUF_sources!F$17/CUF_sources!E$17),0)</f>
        <v>0.91430603356789319</v>
      </c>
      <c r="Q30" s="11">
        <f>IFERROR(P30*(CUF_sources!G$17/CUF_sources!F$17),0)</f>
        <v>0.91430603356789319</v>
      </c>
      <c r="R30" s="11">
        <f>IFERROR(Q30*(CUF_sources!H$17/CUF_sources!G$17),0)</f>
        <v>0.91430603356789319</v>
      </c>
      <c r="S30" s="11">
        <f>IFERROR(R30*(CUF_sources!I$17/CUF_sources!H$17),0)</f>
        <v>0.91430603356789319</v>
      </c>
      <c r="T30" s="11">
        <f>IFERROR(S30*(CUF_sources!J$17/CUF_sources!I$17),0)</f>
        <v>0.91430603356789319</v>
      </c>
      <c r="U30" s="11">
        <f>IF(M30&lt;CUF_sources!C$17,CUF_sources!C$17,CUF!M30)</f>
        <v>0.91430603356789319</v>
      </c>
      <c r="V30" s="11">
        <f>IFERROR(U30*(CUF_sources!D$17/CUF_sources!C$17),0)</f>
        <v>0.91430603356789319</v>
      </c>
      <c r="W30" s="11">
        <f>IFERROR(V30*(CUF_sources!E$17/CUF_sources!D$17),0)</f>
        <v>0.91430603356789319</v>
      </c>
      <c r="X30" s="11">
        <f>IFERROR(W30*(CUF_sources!F$17/CUF_sources!E$17),0)</f>
        <v>0.91430603356789319</v>
      </c>
      <c r="Y30" s="11">
        <f>IFERROR(X30*(CUF_sources!G$17/CUF_sources!F$17),0)</f>
        <v>0.91430603356789319</v>
      </c>
      <c r="Z30" s="11">
        <f>IFERROR(Y30*(CUF_sources!H$17/CUF_sources!G$17),0)</f>
        <v>0.91430603356789319</v>
      </c>
      <c r="AA30" s="11">
        <f>IFERROR(Z30*(CUF_sources!I$17/CUF_sources!H$17),0)</f>
        <v>0.91430603356789319</v>
      </c>
      <c r="AB30" s="11">
        <f>IFERROR(AA30*(CUF_sources!J$17/CUF_sources!I$17),0)</f>
        <v>0.91430603356789319</v>
      </c>
      <c r="AC30" s="11">
        <f>CUF_sources!C$17</f>
        <v>0.81</v>
      </c>
      <c r="AD30" s="11">
        <f>CUF_sources!D$17</f>
        <v>0.81</v>
      </c>
      <c r="AE30" s="11">
        <f>CUF_sources!E$17</f>
        <v>0.81</v>
      </c>
      <c r="AF30" s="11">
        <f>CUF_sources!F$17</f>
        <v>0.81</v>
      </c>
      <c r="AG30" s="11">
        <f>CUF_sources!G$17</f>
        <v>0.81</v>
      </c>
      <c r="AH30" s="11">
        <f>CUF_sources!H$17</f>
        <v>0.81</v>
      </c>
      <c r="AI30" s="11">
        <f>CUF_sources!I$17</f>
        <v>0.81</v>
      </c>
      <c r="AJ30" s="11">
        <f>CUF_sources!J$17</f>
        <v>0.81</v>
      </c>
    </row>
    <row r="31" spans="1:36" ht="15" x14ac:dyDescent="0.25">
      <c r="A31" s="3" t="s">
        <v>23</v>
      </c>
      <c r="B31" s="3" t="s">
        <v>35</v>
      </c>
      <c r="C31" s="3" t="s">
        <v>36</v>
      </c>
      <c r="D31" s="11">
        <f>IFERROR((generation!H31*1000)/(365*24*capacity!H31),0)</f>
        <v>0.13556538436675422</v>
      </c>
      <c r="E31" s="11">
        <f>IFERROR((generation!I31*1000)/(365*24*capacity!I31),0)</f>
        <v>0.1426745416205524</v>
      </c>
      <c r="F31" s="11">
        <f>IFERROR((generation!J31*1000)/(365*24*capacity!J31),0)</f>
        <v>0.17089921406444017</v>
      </c>
      <c r="G31" s="11">
        <f>IFERROR((generation!K31*1000)/(365*24*capacity!K31),0)</f>
        <v>0.1830820782993669</v>
      </c>
      <c r="H31" s="11">
        <f>IFERROR((generation!L31*1000)/(365*24*capacity!L31),0)</f>
        <v>0.21797454043557019</v>
      </c>
      <c r="I31" s="11">
        <f>IFERROR((generation!M31*1000)/(365*24*capacity!M31),0)</f>
        <v>0.16178813238750589</v>
      </c>
      <c r="J31" s="11">
        <f>IFERROR((generation!N31*1000)/(365*24*capacity!N31),0)</f>
        <v>0.11826549026371554</v>
      </c>
      <c r="K31" s="11">
        <f>IFERROR((generation!O31*1000)/(365*24*capacity!O31),0)</f>
        <v>0.18320015783762456</v>
      </c>
      <c r="L31" s="11">
        <f>IFERROR((generation!P31*1000)/(365*24*capacity!P31),0)</f>
        <v>0.11430375923833559</v>
      </c>
      <c r="M31" s="11">
        <f>IF(AND(AVERAGE(D31:L31)&gt;0,AVERAGE(D31:L31)&lt;1),AVERAGE(D31:L31),CUF_sources!C$18)</f>
        <v>0.1586392553904295</v>
      </c>
      <c r="N31" s="11">
        <f>IFERROR(M31*(CUF_sources!D$18/CUF_sources!C$18),0)</f>
        <v>0.1586392553904295</v>
      </c>
      <c r="O31" s="11">
        <f>IFERROR(N31*(CUF_sources!E$18/CUF_sources!D$18),0)</f>
        <v>0.1586392553904295</v>
      </c>
      <c r="P31" s="11">
        <f>IFERROR(O31*(CUF_sources!F$18/CUF_sources!E$18),0)</f>
        <v>0.1586392553904295</v>
      </c>
      <c r="Q31" s="11">
        <f>IFERROR(P31*(CUF_sources!G$18/CUF_sources!F$18),0)</f>
        <v>0.1586392553904295</v>
      </c>
      <c r="R31" s="11">
        <f>IFERROR(Q31*(CUF_sources!H$18/CUF_sources!G$18),0)</f>
        <v>0.1586392553904295</v>
      </c>
      <c r="S31" s="11">
        <f>IFERROR(R31*(CUF_sources!I$18/CUF_sources!H$18),0)</f>
        <v>0.1586392553904295</v>
      </c>
      <c r="T31" s="11">
        <f>IFERROR(S31*(CUF_sources!J$18/CUF_sources!I$18),0)</f>
        <v>0.1586392553904295</v>
      </c>
      <c r="U31" s="11">
        <f>IF(M31&gt;0,M31,CUF_sources!C$18)</f>
        <v>0.1586392553904295</v>
      </c>
      <c r="V31" s="11">
        <f>IFERROR(U31*(CUF_sources!D$18/CUF_sources!C$18),0)</f>
        <v>0.1586392553904295</v>
      </c>
      <c r="W31" s="11">
        <f>IFERROR(V31*(CUF_sources!E$18/CUF_sources!D$18),0)</f>
        <v>0.1586392553904295</v>
      </c>
      <c r="X31" s="11">
        <f>IFERROR(W31*(CUF_sources!F$18/CUF_sources!E$18),0)</f>
        <v>0.1586392553904295</v>
      </c>
      <c r="Y31" s="11">
        <f>IFERROR(X31*(CUF_sources!G$18/CUF_sources!F$18),0)</f>
        <v>0.1586392553904295</v>
      </c>
      <c r="Z31" s="11">
        <f>IFERROR(Y31*(CUF_sources!H$18/CUF_sources!G$18),0)</f>
        <v>0.1586392553904295</v>
      </c>
      <c r="AA31" s="11">
        <f>IFERROR(Z31*(CUF_sources!I$18/CUF_sources!H$18),0)</f>
        <v>0.1586392553904295</v>
      </c>
      <c r="AB31" s="11">
        <f>IFERROR(AA31*(CUF_sources!J$18/CUF_sources!I$18),0)</f>
        <v>0.1586392553904295</v>
      </c>
      <c r="AC31" s="11">
        <f>CUF_sources!C$18</f>
        <v>0.37</v>
      </c>
      <c r="AD31" s="11">
        <f>CUF_sources!D$18</f>
        <v>0.37</v>
      </c>
      <c r="AE31" s="11">
        <f>CUF_sources!E$18</f>
        <v>0.37</v>
      </c>
      <c r="AF31" s="11">
        <f>CUF_sources!F$18</f>
        <v>0.37</v>
      </c>
      <c r="AG31" s="11">
        <f>CUF_sources!G$18</f>
        <v>0.37</v>
      </c>
      <c r="AH31" s="11">
        <f>CUF_sources!H$18</f>
        <v>0.37</v>
      </c>
      <c r="AI31" s="11">
        <f>CUF_sources!I$18</f>
        <v>0.37</v>
      </c>
      <c r="AJ31" s="11">
        <f>CUF_sources!J$18</f>
        <v>0.37</v>
      </c>
    </row>
    <row r="32" spans="1:36" ht="15" x14ac:dyDescent="0.25">
      <c r="A32" s="3" t="s">
        <v>23</v>
      </c>
      <c r="B32" s="3" t="s">
        <v>79</v>
      </c>
      <c r="C32" s="3" t="s">
        <v>83</v>
      </c>
      <c r="D32" s="11">
        <f>IFERROR((generation!H32*1000)/(365*24*capacity!H32),0)</f>
        <v>0.18169781142649752</v>
      </c>
      <c r="E32" s="11">
        <f>IFERROR((generation!I32*1000)/(365*24*capacity!I32),0)</f>
        <v>0.20586693915541976</v>
      </c>
      <c r="F32" s="11">
        <f>IFERROR((generation!J32*1000)/(365*24*capacity!J32),0)</f>
        <v>0.22956604290766627</v>
      </c>
      <c r="G32" s="11">
        <f>IFERROR((generation!K32*1000)/(365*24*capacity!K32),0)</f>
        <v>0.21729950157106367</v>
      </c>
      <c r="H32" s="11">
        <f>IFERROR((generation!L32*1000)/(365*24*capacity!L32),0)</f>
        <v>0.23704950320418602</v>
      </c>
      <c r="I32" s="11">
        <f>IFERROR((generation!M32*1000)/(365*24*capacity!M32),0)</f>
        <v>0.23271503321770828</v>
      </c>
      <c r="J32" s="11">
        <f>IFERROR((generation!N32*1000)/(365*24*capacity!N32),0)</f>
        <v>0.24584659524473154</v>
      </c>
      <c r="K32" s="11">
        <f>IFERROR((generation!O32*1000)/(365*24*capacity!O32),0)</f>
        <v>0.21529025081619732</v>
      </c>
      <c r="L32" s="11">
        <f>IFERROR((generation!P32*1000)/(365*24*capacity!P32),0)</f>
        <v>0.21381996798613459</v>
      </c>
      <c r="M32" s="11">
        <f>IF(AND(AVERAGE(D32:L32)&gt;0,AVERAGE(D32:L32)&lt;1),AVERAGE(D32:L32),CUF_sources!C$19)</f>
        <v>0.21990573839217833</v>
      </c>
      <c r="N32" s="11">
        <f>IFERROR(M32*(CUF_sources!D$19/CUF_sources!C$19),0)</f>
        <v>0.263886886070614</v>
      </c>
      <c r="O32" s="11">
        <f>IFERROR(N32*(CUF_sources!E$19/CUF_sources!D$19),0)</f>
        <v>0.28587745990983182</v>
      </c>
      <c r="P32" s="11">
        <f>IFERROR(O32*(CUF_sources!F$19/CUF_sources!E$19),0)</f>
        <v>0.3078680337490497</v>
      </c>
      <c r="Q32" s="11">
        <f>IFERROR(P32*(CUF_sources!G$19/CUF_sources!F$19),0)</f>
        <v>0.32985860758826752</v>
      </c>
      <c r="R32" s="11">
        <f>IFERROR(Q32*(CUF_sources!H$19/CUF_sources!G$19),0)</f>
        <v>0.35184918142748534</v>
      </c>
      <c r="S32" s="11">
        <f>IFERROR(R32*(CUF_sources!I$19/CUF_sources!H$19),0)</f>
        <v>0.37383975526670316</v>
      </c>
      <c r="T32" s="11">
        <f>IFERROR(S32*(CUF_sources!J$19/CUF_sources!I$19),0)</f>
        <v>0.39583032910592097</v>
      </c>
      <c r="U32" s="11">
        <f>IF(M32&gt;0,M32,CUF_sources!C$19)</f>
        <v>0.21990573839217833</v>
      </c>
      <c r="V32" s="11">
        <f>IFERROR(U32*(CUF_sources!D$19/CUF_sources!C$19),0)</f>
        <v>0.263886886070614</v>
      </c>
      <c r="W32" s="11">
        <f>IFERROR(V32*(CUF_sources!E$19/CUF_sources!D$19),0)</f>
        <v>0.28587745990983182</v>
      </c>
      <c r="X32" s="11">
        <f>IFERROR(W32*(CUF_sources!F$19/CUF_sources!E$19),0)</f>
        <v>0.3078680337490497</v>
      </c>
      <c r="Y32" s="11">
        <f>IFERROR(X32*(CUF_sources!G$19/CUF_sources!F$19),0)</f>
        <v>0.32985860758826752</v>
      </c>
      <c r="Z32" s="11">
        <f>IFERROR(Y32*(CUF_sources!H$19/CUF_sources!G$19),0)</f>
        <v>0.35184918142748534</v>
      </c>
      <c r="AA32" s="11">
        <f>IFERROR(Z32*(CUF_sources!I$19/CUF_sources!H$19),0)</f>
        <v>0.37383975526670316</v>
      </c>
      <c r="AB32" s="11">
        <f>IFERROR(AA32*(CUF_sources!J$19/CUF_sources!I$19),0)</f>
        <v>0.39583032910592097</v>
      </c>
      <c r="AC32" s="11">
        <f>CUF_sources!C$19</f>
        <v>0.25</v>
      </c>
      <c r="AD32" s="11">
        <f>CUF_sources!D$19</f>
        <v>0.3</v>
      </c>
      <c r="AE32" s="11">
        <f>CUF_sources!E$19</f>
        <v>0.32499999999999996</v>
      </c>
      <c r="AF32" s="11">
        <f>CUF_sources!F$19</f>
        <v>0.35</v>
      </c>
      <c r="AG32" s="11">
        <f>CUF_sources!G$19</f>
        <v>0.375</v>
      </c>
      <c r="AH32" s="11">
        <f>CUF_sources!H$19</f>
        <v>0.4</v>
      </c>
      <c r="AI32" s="11">
        <f>CUF_sources!I$19</f>
        <v>0.42500000000000004</v>
      </c>
      <c r="AJ32" s="11">
        <f>CUF_sources!J$19</f>
        <v>0.45</v>
      </c>
    </row>
    <row r="33" spans="1:36" ht="15" x14ac:dyDescent="0.25">
      <c r="A33" s="3" t="s">
        <v>23</v>
      </c>
      <c r="B33" s="3" t="s">
        <v>78</v>
      </c>
      <c r="C33" s="3" t="s">
        <v>84</v>
      </c>
      <c r="D33" s="11">
        <f>IFERROR((generation!H33*1000)/(365*24*capacity!H33),0)</f>
        <v>0</v>
      </c>
      <c r="E33" s="11">
        <f>IFERROR((generation!I33*1000)/(365*24*capacity!I33),0)</f>
        <v>0</v>
      </c>
      <c r="F33" s="11">
        <f>IFERROR((generation!J33*1000)/(365*24*capacity!J33),0)</f>
        <v>0</v>
      </c>
      <c r="G33" s="11">
        <f>IFERROR((generation!K33*1000)/(365*24*capacity!K33),0)</f>
        <v>0</v>
      </c>
      <c r="H33" s="11">
        <f>IFERROR((generation!L33*1000)/(365*24*capacity!L33),0)</f>
        <v>0</v>
      </c>
      <c r="I33" s="11">
        <f>IFERROR((generation!M33*1000)/(365*24*capacity!M33),0)</f>
        <v>0</v>
      </c>
      <c r="J33" s="11">
        <f>IFERROR((generation!N33*1000)/(365*24*capacity!N33),0)</f>
        <v>0</v>
      </c>
      <c r="K33" s="11">
        <f>IFERROR((generation!O33*1000)/(365*24*capacity!O33),0)</f>
        <v>0</v>
      </c>
      <c r="L33" s="11">
        <f>IFERROR((generation!P33*1000)/(365*24*capacity!P33),0)</f>
        <v>0</v>
      </c>
      <c r="M33" s="11">
        <f>IF(AND(AVERAGE(D33:L33)&gt;0,AVERAGE(D33:L33)&lt;1),AVERAGE(D33:L33),CUF_sources!C$20)</f>
        <v>0.35714285714285715</v>
      </c>
      <c r="N33" s="11">
        <f>IFERROR(M33*(CUF_sources!D$20/CUF_sources!C$20),0)</f>
        <v>0.4</v>
      </c>
      <c r="O33" s="11">
        <f>IFERROR(N33*(CUF_sources!E$20/CUF_sources!D$20),0)</f>
        <v>0.43</v>
      </c>
      <c r="P33" s="11">
        <f>IFERROR(O33*(CUF_sources!F$20/CUF_sources!E$20),0)</f>
        <v>0.45999999999999996</v>
      </c>
      <c r="Q33" s="11">
        <f>IFERROR(P33*(CUF_sources!G$20/CUF_sources!F$20),0)</f>
        <v>0.46999999999999992</v>
      </c>
      <c r="R33" s="11">
        <f>IFERROR(Q33*(CUF_sources!H$20/CUF_sources!G$20),0)</f>
        <v>0.47999999999999987</v>
      </c>
      <c r="S33" s="11">
        <f>IFERROR(R33*(CUF_sources!I$20/CUF_sources!H$20),0)</f>
        <v>0.47999999999999987</v>
      </c>
      <c r="T33" s="11">
        <f>IFERROR(S33*(CUF_sources!J$20/CUF_sources!I$20),0)</f>
        <v>0.47999999999999987</v>
      </c>
      <c r="U33" s="11">
        <f>IF(M33&gt;0,M33,CUF_sources!C$20)</f>
        <v>0.35714285714285715</v>
      </c>
      <c r="V33" s="11">
        <f>IFERROR(U33*(CUF_sources!D$20/CUF_sources!C$20),0)</f>
        <v>0.4</v>
      </c>
      <c r="W33" s="11">
        <f>IFERROR(V33*(CUF_sources!E$20/CUF_sources!D$20),0)</f>
        <v>0.43</v>
      </c>
      <c r="X33" s="11">
        <f>IFERROR(W33*(CUF_sources!F$20/CUF_sources!E$20),0)</f>
        <v>0.45999999999999996</v>
      </c>
      <c r="Y33" s="11">
        <f>IFERROR(X33*(CUF_sources!G$20/CUF_sources!F$20),0)</f>
        <v>0.46999999999999992</v>
      </c>
      <c r="Z33" s="11">
        <f>IFERROR(Y33*(CUF_sources!H$20/CUF_sources!G$20),0)</f>
        <v>0.47999999999999987</v>
      </c>
      <c r="AA33" s="11">
        <f>IFERROR(Z33*(CUF_sources!I$20/CUF_sources!H$20),0)</f>
        <v>0.47999999999999987</v>
      </c>
      <c r="AB33" s="11">
        <f>IFERROR(AA33*(CUF_sources!J$20/CUF_sources!I$20),0)</f>
        <v>0.47999999999999987</v>
      </c>
      <c r="AC33" s="11">
        <f>CUF_sources!C$20</f>
        <v>0.35714285714285715</v>
      </c>
      <c r="AD33" s="11">
        <f>CUF_sources!D$20</f>
        <v>0.4</v>
      </c>
      <c r="AE33" s="11">
        <f>CUF_sources!E$20</f>
        <v>0.43000000000000005</v>
      </c>
      <c r="AF33" s="11">
        <f>CUF_sources!F$20</f>
        <v>0.46</v>
      </c>
      <c r="AG33" s="11">
        <f>CUF_sources!G$20</f>
        <v>0.47</v>
      </c>
      <c r="AH33" s="11">
        <f>CUF_sources!H$20</f>
        <v>0.48</v>
      </c>
      <c r="AI33" s="11">
        <f>CUF_sources!I$20</f>
        <v>0.48</v>
      </c>
      <c r="AJ33" s="11">
        <f>CUF_sources!J$20</f>
        <v>0.48</v>
      </c>
    </row>
    <row r="34" spans="1:36" ht="15" x14ac:dyDescent="0.25">
      <c r="A34" s="3" t="s">
        <v>23</v>
      </c>
      <c r="B34" s="1" t="s">
        <v>37</v>
      </c>
      <c r="C34" s="1" t="s">
        <v>38</v>
      </c>
      <c r="D34" s="11">
        <f>IFERROR((generation!H34*1000)/(365*24*capacity!H34),0)</f>
        <v>0</v>
      </c>
      <c r="E34" s="11">
        <f>IFERROR((generation!I34*1000)/(365*24*capacity!I34),0)</f>
        <v>0</v>
      </c>
      <c r="F34" s="11">
        <f>IFERROR((generation!J34*1000)/(365*24*capacity!J34),0)</f>
        <v>0</v>
      </c>
      <c r="G34" s="11">
        <f>IFERROR((generation!K34*1000)/(365*24*capacity!K34),0)</f>
        <v>0</v>
      </c>
      <c r="H34" s="11">
        <f>IFERROR((generation!L34*1000)/(365*24*capacity!L34),0)</f>
        <v>0</v>
      </c>
      <c r="I34" s="11">
        <f>IFERROR((generation!M34*1000)/(365*24*capacity!M34),0)</f>
        <v>0</v>
      </c>
      <c r="J34" s="11">
        <f>IFERROR((generation!N34*1000)/(365*24*capacity!N34),0)</f>
        <v>0</v>
      </c>
      <c r="K34" s="11">
        <f>IFERROR((generation!O34*1000)/(365*24*capacity!O34),0)</f>
        <v>0</v>
      </c>
      <c r="L34" s="11">
        <f>IFERROR((generation!P34*1000)/(365*24*capacity!P34),0)</f>
        <v>0</v>
      </c>
      <c r="M34" s="11">
        <f>IF(AND(AVERAGE(D34:L34)&gt;0,AVERAGE(D34:L34)&lt;1),AVERAGE(D34:L34),CUF_sources!C$21)</f>
        <v>0.85</v>
      </c>
      <c r="N34" s="11">
        <f>IFERROR(M34*(CUF_sources!D$21/CUF_sources!C$21),0)</f>
        <v>0.85</v>
      </c>
      <c r="O34" s="11">
        <f>IFERROR(N34*(CUF_sources!E$21/CUF_sources!D$21),0)</f>
        <v>0.85</v>
      </c>
      <c r="P34" s="11">
        <f>IFERROR(O34*(CUF_sources!F$21/CUF_sources!E$21),0)</f>
        <v>0.85</v>
      </c>
      <c r="Q34" s="11">
        <f>IFERROR(P34*(CUF_sources!G$21/CUF_sources!F$21),0)</f>
        <v>0.85</v>
      </c>
      <c r="R34" s="11">
        <f>IFERROR(Q34*(CUF_sources!H$21/CUF_sources!G$21),0)</f>
        <v>0.85</v>
      </c>
      <c r="S34" s="11">
        <f>IFERROR(R34*(CUF_sources!I$21/CUF_sources!H$21),0)</f>
        <v>0.85</v>
      </c>
      <c r="T34" s="11">
        <f>IFERROR(S34*(CUF_sources!J$21/CUF_sources!I$21),0)</f>
        <v>0.85</v>
      </c>
      <c r="U34" s="11">
        <f>IF(M34&lt;CUF_sources!C$21,CUF_sources!C$21,CUF!M34)</f>
        <v>0.85</v>
      </c>
      <c r="V34" s="11">
        <f>CUF_sources!D21</f>
        <v>0.85</v>
      </c>
      <c r="W34" s="11">
        <f>CUF_sources!E21</f>
        <v>0.85</v>
      </c>
      <c r="X34" s="11">
        <f>CUF_sources!F21</f>
        <v>0.85</v>
      </c>
      <c r="Y34" s="11">
        <f>CUF_sources!G21</f>
        <v>0.85</v>
      </c>
      <c r="Z34" s="11">
        <f>CUF_sources!H21</f>
        <v>0.85</v>
      </c>
      <c r="AA34" s="11">
        <f>CUF_sources!I21</f>
        <v>0.85</v>
      </c>
      <c r="AB34" s="11">
        <f>CUF_sources!J21</f>
        <v>0.85</v>
      </c>
      <c r="AC34" s="11">
        <f>CUF_sources!C$21</f>
        <v>0.85</v>
      </c>
      <c r="AD34" s="11">
        <f>CUF_sources!D$21</f>
        <v>0.85</v>
      </c>
      <c r="AE34" s="11">
        <f>CUF_sources!E$21</f>
        <v>0.85</v>
      </c>
      <c r="AF34" s="11">
        <f>CUF_sources!F$21</f>
        <v>0.85</v>
      </c>
      <c r="AG34" s="11">
        <f>CUF_sources!G$21</f>
        <v>0.85</v>
      </c>
      <c r="AH34" s="11">
        <f>CUF_sources!H$21</f>
        <v>0.85</v>
      </c>
      <c r="AI34" s="11">
        <f>CUF_sources!I$21</f>
        <v>0.85</v>
      </c>
      <c r="AJ34" s="11">
        <f>CUF_sources!J$21</f>
        <v>0.85</v>
      </c>
    </row>
    <row r="35" spans="1:36" ht="15" x14ac:dyDescent="0.25">
      <c r="A35" s="3" t="s">
        <v>23</v>
      </c>
      <c r="B35" s="3" t="s">
        <v>39</v>
      </c>
      <c r="C35" s="3" t="s">
        <v>40</v>
      </c>
      <c r="D35" s="11">
        <f>IFERROR((generation!H35*1000)/(365*24*capacity!H35),0)</f>
        <v>0.57842465753424654</v>
      </c>
      <c r="E35" s="11">
        <f>IFERROR((generation!I35*1000)/(365*24*capacity!I35),0)</f>
        <v>0.53674983692106981</v>
      </c>
      <c r="F35" s="11">
        <f>IFERROR((generation!J35*1000)/(365*24*capacity!J35),0)</f>
        <v>0.37507722266988985</v>
      </c>
      <c r="G35" s="11">
        <f>IFERROR((generation!K35*1000)/(365*24*capacity!K35),0)</f>
        <v>0.57303652968036534</v>
      </c>
      <c r="H35" s="11">
        <f>IFERROR((generation!L35*1000)/(365*24*capacity!L35),0)</f>
        <v>0.57116734314222894</v>
      </c>
      <c r="I35" s="11">
        <f>IFERROR((generation!M35*1000)/(365*24*capacity!M35),0)</f>
        <v>0.70819113995033256</v>
      </c>
      <c r="J35" s="11">
        <f>IFERROR((generation!N35*1000)/(365*24*capacity!N35),0)</f>
        <v>0.86924428402751963</v>
      </c>
      <c r="K35" s="11">
        <f>IFERROR((generation!O35*1000)/(365*24*capacity!O35),0)</f>
        <v>2.6178511400266706</v>
      </c>
      <c r="L35" s="11">
        <f>IFERROR((generation!P35*1000)/(365*24*capacity!P35),0)</f>
        <v>3.6756890846872223</v>
      </c>
      <c r="M35" s="11">
        <f>IF(AND(AVERAGE(D35:L35)&gt;0,AVERAGE(D35:L35)&lt;1),AVERAGE(D35:L35),CUF_sources!C$22)</f>
        <v>0.7</v>
      </c>
      <c r="N35" s="11">
        <f>IFERROR(M35*(CUF_sources!D$22/CUF_sources!C$22),0)</f>
        <v>0.7</v>
      </c>
      <c r="O35" s="11">
        <f>IFERROR(N35*(CUF_sources!E$22/CUF_sources!D$22),0)</f>
        <v>0.7</v>
      </c>
      <c r="P35" s="11">
        <f>IFERROR(O35*(CUF_sources!F$22/CUF_sources!E$22),0)</f>
        <v>0.7</v>
      </c>
      <c r="Q35" s="11">
        <f>IFERROR(P35*(CUF_sources!G$22/CUF_sources!F$22),0)</f>
        <v>0.7</v>
      </c>
      <c r="R35" s="11">
        <f>IFERROR(Q35*(CUF_sources!H$22/CUF_sources!G$22),0)</f>
        <v>0.7</v>
      </c>
      <c r="S35" s="11">
        <f>IFERROR(R35*(CUF_sources!I$22/CUF_sources!H$22),0)</f>
        <v>0.7</v>
      </c>
      <c r="T35" s="11">
        <f>IFERROR(S35*(CUF_sources!J$22/CUF_sources!I$22),0)</f>
        <v>0.7</v>
      </c>
      <c r="U35" s="11">
        <f>IF(M35&lt;CUF_sources!C$22,CUF_sources!C$22,CUF!M35)</f>
        <v>0.7</v>
      </c>
      <c r="V35" s="11">
        <f>IFERROR(U35*(CUF_sources!D$22/CUF_sources!C$22),0)</f>
        <v>0.7</v>
      </c>
      <c r="W35" s="11">
        <f>IFERROR(V35*(CUF_sources!E$22/CUF_sources!D$22),0)</f>
        <v>0.7</v>
      </c>
      <c r="X35" s="11">
        <f>IFERROR(W35*(CUF_sources!F$22/CUF_sources!E$22),0)</f>
        <v>0.7</v>
      </c>
      <c r="Y35" s="11">
        <f>IFERROR(X35*(CUF_sources!G$22/CUF_sources!F$22),0)</f>
        <v>0.7</v>
      </c>
      <c r="Z35" s="11">
        <f>IFERROR(Y35*(CUF_sources!H$22/CUF_sources!G$22),0)</f>
        <v>0.7</v>
      </c>
      <c r="AA35" s="11">
        <f>IFERROR(Z35*(CUF_sources!I$22/CUF_sources!H$22),0)</f>
        <v>0.7</v>
      </c>
      <c r="AB35" s="11">
        <f>IFERROR(AA35*(CUF_sources!J$22/CUF_sources!I$22),0)</f>
        <v>0.7</v>
      </c>
      <c r="AC35" s="11">
        <f>CUF_sources!C$22</f>
        <v>0.7</v>
      </c>
      <c r="AD35" s="11">
        <f>CUF_sources!D$22</f>
        <v>0.7</v>
      </c>
      <c r="AE35" s="11">
        <f>CUF_sources!E$22</f>
        <v>0.7</v>
      </c>
      <c r="AF35" s="11">
        <f>CUF_sources!F$22</f>
        <v>0.7</v>
      </c>
      <c r="AG35" s="11">
        <f>CUF_sources!G$22</f>
        <v>0.7</v>
      </c>
      <c r="AH35" s="11">
        <f>CUF_sources!H$22</f>
        <v>0.7</v>
      </c>
      <c r="AI35" s="11">
        <f>CUF_sources!I$22</f>
        <v>0.7</v>
      </c>
      <c r="AJ35" s="11">
        <f>CUF_sources!J$22</f>
        <v>0.7</v>
      </c>
    </row>
    <row r="36" spans="1:36" ht="15" x14ac:dyDescent="0.25">
      <c r="A36" s="3" t="s">
        <v>23</v>
      </c>
      <c r="B36" s="3" t="s">
        <v>80</v>
      </c>
      <c r="C36" s="3" t="s">
        <v>85</v>
      </c>
      <c r="D36" s="11">
        <f>IFERROR((generation!H36*1000)/(365*24*capacity!H36),0)</f>
        <v>7.8263143583696904E-2</v>
      </c>
      <c r="E36" s="11">
        <f>IFERROR((generation!I36*1000)/(365*24*capacity!I36),0)</f>
        <v>9.6005127228473458E-2</v>
      </c>
      <c r="F36" s="11">
        <f>IFERROR((generation!J36*1000)/(365*24*capacity!J36),0)</f>
        <v>0.15942755710852444</v>
      </c>
      <c r="G36" s="11">
        <f>IFERROR((generation!K36*1000)/(365*24*capacity!K36),0)</f>
        <v>0.1458707864066846</v>
      </c>
      <c r="H36" s="11">
        <f>IFERROR((generation!L36*1000)/(365*24*capacity!L36),0)</f>
        <v>0.16063614479291125</v>
      </c>
      <c r="I36" s="11">
        <f>IFERROR((generation!M36*1000)/(365*24*capacity!M36),0)</f>
        <v>0.16114356806286625</v>
      </c>
      <c r="J36" s="11">
        <f>IFERROR((generation!N36*1000)/(365*24*capacity!N36),0)</f>
        <v>0.16188917487816917</v>
      </c>
      <c r="K36" s="11">
        <f>IFERROR((generation!O36*1000)/(365*24*capacity!O36),0)</f>
        <v>0.15537757346518849</v>
      </c>
      <c r="L36" s="11">
        <f>IFERROR((generation!P36*1000)/(365*24*capacity!P36),0)</f>
        <v>0.16448112163771667</v>
      </c>
      <c r="M36" s="11">
        <f>IF(AND(AVERAGE(D36:L36)&gt;0,AVERAGE(D36:L36)&lt;1),AVERAGE(D36:L36),CUF_sources!C$23)</f>
        <v>0.14256602190713683</v>
      </c>
      <c r="N36" s="11">
        <f>IFERROR(M36*(CUF_sources!D$23/CUF_sources!C$23),0)</f>
        <v>0.14813500713788436</v>
      </c>
      <c r="O36" s="11">
        <f>IFERROR(N36*(CUF_sources!E$23/CUF_sources!D$23),0)</f>
        <v>0.15203329679940764</v>
      </c>
      <c r="P36" s="11">
        <f>IFERROR(O36*(CUF_sources!F$23/CUF_sources!E$23),0)</f>
        <v>0.15593158646093092</v>
      </c>
      <c r="Q36" s="11">
        <f>IFERROR(P36*(CUF_sources!G$23/CUF_sources!F$23),0)</f>
        <v>0.15982987612245417</v>
      </c>
      <c r="R36" s="11">
        <f>IFERROR(Q36*(CUF_sources!H$23/CUF_sources!G$23),0)</f>
        <v>0.16372816578397742</v>
      </c>
      <c r="S36" s="11">
        <f>IFERROR(R36*(CUF_sources!I$23/CUF_sources!H$23),0)</f>
        <v>0.16372816578397742</v>
      </c>
      <c r="T36" s="11">
        <f>IFERROR(S36*(CUF_sources!J$23/CUF_sources!I$23),0)</f>
        <v>0.16372816578397742</v>
      </c>
      <c r="U36" s="11">
        <f>IF(M36&gt;0,M36,CUF_sources!C$23)</f>
        <v>0.14256602190713683</v>
      </c>
      <c r="V36" s="11">
        <f>IFERROR(U36*(CUF_sources!D$23/CUF_sources!C$23),0)</f>
        <v>0.14813500713788436</v>
      </c>
      <c r="W36" s="11">
        <f>IFERROR(V36*(CUF_sources!E$23/CUF_sources!D$23),0)</f>
        <v>0.15203329679940764</v>
      </c>
      <c r="X36" s="11">
        <f>IFERROR(W36*(CUF_sources!F$23/CUF_sources!E$23),0)</f>
        <v>0.15593158646093092</v>
      </c>
      <c r="Y36" s="11">
        <f>IFERROR(X36*(CUF_sources!G$23/CUF_sources!F$23),0)</f>
        <v>0.15982987612245417</v>
      </c>
      <c r="Z36" s="11">
        <f>IFERROR(Y36*(CUF_sources!H$23/CUF_sources!G$23),0)</f>
        <v>0.16372816578397742</v>
      </c>
      <c r="AA36" s="11">
        <f>IFERROR(Z36*(CUF_sources!I$23/CUF_sources!H$23),0)</f>
        <v>0.16372816578397742</v>
      </c>
      <c r="AB36" s="11">
        <f>IFERROR(AA36*(CUF_sources!J$23/CUF_sources!I$23),0)</f>
        <v>0.16372816578397742</v>
      </c>
      <c r="AC36" s="11">
        <f>CUF_sources!C$23</f>
        <v>0.18285714285714286</v>
      </c>
      <c r="AD36" s="11">
        <f>CUF_sources!D$23</f>
        <v>0.19</v>
      </c>
      <c r="AE36" s="11">
        <f>CUF_sources!E$23</f>
        <v>0.19500000000000001</v>
      </c>
      <c r="AF36" s="11">
        <f>CUF_sources!F$23</f>
        <v>0.2</v>
      </c>
      <c r="AG36" s="11">
        <f>CUF_sources!G$23</f>
        <v>0.20500000000000002</v>
      </c>
      <c r="AH36" s="11">
        <f>CUF_sources!H$23</f>
        <v>0.21</v>
      </c>
      <c r="AI36" s="11">
        <f>CUF_sources!I$23</f>
        <v>0.21</v>
      </c>
      <c r="AJ36" s="11">
        <f>CUF_sources!J$23</f>
        <v>0.21</v>
      </c>
    </row>
    <row r="37" spans="1:36" ht="15" x14ac:dyDescent="0.25">
      <c r="A37" s="3" t="s">
        <v>23</v>
      </c>
      <c r="B37" s="3" t="s">
        <v>81</v>
      </c>
      <c r="C37" s="3" t="s">
        <v>86</v>
      </c>
      <c r="D37" s="11">
        <f>IFERROR((generation!H37*1000)/(365*24*capacity!H37),0)</f>
        <v>5.13601879768011E-2</v>
      </c>
      <c r="E37" s="11">
        <f>IFERROR((generation!I37*1000)/(365*24*capacity!I37),0)</f>
        <v>6.3003364743685716E-2</v>
      </c>
      <c r="F37" s="11">
        <f>IFERROR((generation!J37*1000)/(365*24*capacity!J37),0)</f>
        <v>0.10462433435246916</v>
      </c>
      <c r="G37" s="11">
        <f>IFERROR((generation!K37*1000)/(365*24*capacity!K37),0)</f>
        <v>9.5727703579386758E-2</v>
      </c>
      <c r="H37" s="11">
        <f>IFERROR((generation!L37*1000)/(365*24*capacity!L37),0)</f>
        <v>0.10541747002034799</v>
      </c>
      <c r="I37" s="11">
        <f>IFERROR((generation!M37*1000)/(365*24*capacity!M37),0)</f>
        <v>0.10575046654125597</v>
      </c>
      <c r="J37" s="11">
        <f>IFERROR((generation!N37*1000)/(365*24*capacity!N37),0)</f>
        <v>0.1062397710137985</v>
      </c>
      <c r="K37" s="11">
        <f>IFERROR((generation!O37*1000)/(365*24*capacity!O37),0)</f>
        <v>0.10196653258652993</v>
      </c>
      <c r="L37" s="11">
        <f>IFERROR((generation!P37*1000)/(365*24*capacity!P37),0)</f>
        <v>0.10794073607475153</v>
      </c>
      <c r="M37" s="11">
        <f>IF(AND(AVERAGE(D37:L37)&gt;0,AVERAGE(D37:L37)&lt;1),AVERAGE(D37:L37),CUF_sources!C$24)</f>
        <v>9.3558951876558522E-2</v>
      </c>
      <c r="N37" s="11">
        <f>IFERROR(M37*(CUF_sources!D$24/CUF_sources!C$24),0)</f>
        <v>9.3558951876558522E-2</v>
      </c>
      <c r="O37" s="11">
        <f>IFERROR(N37*(CUF_sources!E$24/CUF_sources!D$24),0)</f>
        <v>9.7457241538081801E-2</v>
      </c>
      <c r="P37" s="11">
        <f>IFERROR(O37*(CUF_sources!F$24/CUF_sources!E$24),0)</f>
        <v>0.10135553119960508</v>
      </c>
      <c r="Q37" s="11">
        <f>IFERROR(P37*(CUF_sources!G$24/CUF_sources!F$24),0)</f>
        <v>0.10525382086112836</v>
      </c>
      <c r="R37" s="11">
        <f>IFERROR(Q37*(CUF_sources!H$24/CUF_sources!G$24),0)</f>
        <v>0.10915211052265163</v>
      </c>
      <c r="S37" s="11">
        <f>IFERROR(R37*(CUF_sources!I$24/CUF_sources!H$24),0)</f>
        <v>0.10915211052265163</v>
      </c>
      <c r="T37" s="11">
        <f>IFERROR(S37*(CUF_sources!J$24/CUF_sources!I$24),0)</f>
        <v>0.10915211052265163</v>
      </c>
      <c r="U37" s="11">
        <f>IF(M37&gt;0,M37,CUF_sources!C$24)</f>
        <v>9.3558951876558522E-2</v>
      </c>
      <c r="V37" s="11">
        <f>IFERROR(U37*(CUF_sources!D$24/CUF_sources!C$24),0)</f>
        <v>9.3558951876558522E-2</v>
      </c>
      <c r="W37" s="11">
        <f>IFERROR(V37*(CUF_sources!E$24/CUF_sources!D$24),0)</f>
        <v>9.7457241538081801E-2</v>
      </c>
      <c r="X37" s="11">
        <f>IFERROR(W37*(CUF_sources!F$24/CUF_sources!E$24),0)</f>
        <v>0.10135553119960508</v>
      </c>
      <c r="Y37" s="11">
        <f>IFERROR(X37*(CUF_sources!G$24/CUF_sources!F$24),0)</f>
        <v>0.10525382086112836</v>
      </c>
      <c r="Z37" s="11">
        <f>IFERROR(Y37*(CUF_sources!H$24/CUF_sources!G$24),0)</f>
        <v>0.10915211052265163</v>
      </c>
      <c r="AA37" s="11">
        <f>IFERROR(Z37*(CUF_sources!I$24/CUF_sources!H$24),0)</f>
        <v>0.10915211052265163</v>
      </c>
      <c r="AB37" s="11">
        <f>IFERROR(AA37*(CUF_sources!J$24/CUF_sources!I$24),0)</f>
        <v>0.10915211052265163</v>
      </c>
      <c r="AC37" s="11">
        <f>CUF_sources!C$24</f>
        <v>0.12</v>
      </c>
      <c r="AD37" s="11">
        <f>CUF_sources!D$24</f>
        <v>0.12</v>
      </c>
      <c r="AE37" s="11">
        <f>CUF_sources!E$24</f>
        <v>0.125</v>
      </c>
      <c r="AF37" s="11">
        <f>CUF_sources!F$24</f>
        <v>0.13</v>
      </c>
      <c r="AG37" s="11">
        <f>CUF_sources!G$24</f>
        <v>0.13500000000000001</v>
      </c>
      <c r="AH37" s="11">
        <f>CUF_sources!H$24</f>
        <v>0.14000000000000001</v>
      </c>
      <c r="AI37" s="11">
        <f>CUF_sources!I$24</f>
        <v>0.14000000000000001</v>
      </c>
      <c r="AJ37" s="11">
        <f>CUF_sources!J$24</f>
        <v>0.14000000000000001</v>
      </c>
    </row>
    <row r="38" spans="1:36" ht="15" x14ac:dyDescent="0.25">
      <c r="A38" s="3" t="s">
        <v>23</v>
      </c>
      <c r="B38" s="3" t="s">
        <v>41</v>
      </c>
      <c r="C38" s="3" t="s">
        <v>42</v>
      </c>
      <c r="D38" s="11">
        <f>IFERROR((generation!H38*1000)/(365*24*capacity!H38),0)</f>
        <v>0</v>
      </c>
      <c r="E38" s="11">
        <f>IFERROR((generation!I38*1000)/(365*24*capacity!I38),0)</f>
        <v>0</v>
      </c>
      <c r="F38" s="11">
        <f>IFERROR((generation!J38*1000)/(365*24*capacity!J38),0)</f>
        <v>0</v>
      </c>
      <c r="G38" s="11">
        <f>IFERROR((generation!K38*1000)/(365*24*capacity!K38),0)</f>
        <v>0</v>
      </c>
      <c r="H38" s="11">
        <f>IFERROR((generation!L38*1000)/(365*24*capacity!L38),0)</f>
        <v>0</v>
      </c>
      <c r="I38" s="11">
        <f>IFERROR((generation!M38*1000)/(365*24*capacity!M38),0)</f>
        <v>0</v>
      </c>
      <c r="J38" s="11">
        <f>IFERROR((generation!N38*1000)/(365*24*capacity!N38),0)</f>
        <v>0</v>
      </c>
      <c r="K38" s="11">
        <f>IFERROR((generation!O38*1000)/(365*24*capacity!O38),0)</f>
        <v>0</v>
      </c>
      <c r="L38" s="11">
        <f>IFERROR((generation!P38*1000)/(365*24*capacity!P38),0)</f>
        <v>0</v>
      </c>
      <c r="M38" s="11">
        <f>IF(AND(AVERAGE(D38:L38)&gt;0,AVERAGE(D38:L38)&lt;1),AVERAGE(D38:L38),CUF_sources!C$25)</f>
        <v>0.37285714285714283</v>
      </c>
      <c r="N38" s="11">
        <f>IFERROR(M38*(CUF_sources!D$25/CUF_sources!C$25),0)</f>
        <v>0.38000000000000006</v>
      </c>
      <c r="O38" s="11">
        <f>IFERROR(N38*(CUF_sources!E$25/CUF_sources!D$25),0)</f>
        <v>0.39000000000000007</v>
      </c>
      <c r="P38" s="11">
        <f>IFERROR(O38*(CUF_sources!F$25/CUF_sources!E$25),0)</f>
        <v>0.40000000000000013</v>
      </c>
      <c r="Q38" s="11">
        <f>IFERROR(P38*(CUF_sources!G$25/CUF_sources!F$25),0)</f>
        <v>0.40500000000000014</v>
      </c>
      <c r="R38" s="11">
        <f>IFERROR(Q38*(CUF_sources!H$25/CUF_sources!G$25),0)</f>
        <v>0.41000000000000009</v>
      </c>
      <c r="S38" s="11">
        <f>IFERROR(R38*(CUF_sources!I$25/CUF_sources!H$25),0)</f>
        <v>0.41000000000000009</v>
      </c>
      <c r="T38" s="11">
        <f>IFERROR(S38*(CUF_sources!J$25/CUF_sources!I$25),0)</f>
        <v>0.41000000000000009</v>
      </c>
      <c r="U38" s="11">
        <f>IF(M38&gt;0,M38,CUF_sources!C$25)</f>
        <v>0.37285714285714283</v>
      </c>
      <c r="V38" s="11">
        <f>IFERROR(U38*(CUF_sources!D$25/CUF_sources!C$25),0)</f>
        <v>0.38000000000000006</v>
      </c>
      <c r="W38" s="11">
        <f>IFERROR(V38*(CUF_sources!E$25/CUF_sources!D$25),0)</f>
        <v>0.39000000000000007</v>
      </c>
      <c r="X38" s="11">
        <f>IFERROR(W38*(CUF_sources!F$25/CUF_sources!E$25),0)</f>
        <v>0.40000000000000013</v>
      </c>
      <c r="Y38" s="11">
        <f>IFERROR(X38*(CUF_sources!G$25/CUF_sources!F$25),0)</f>
        <v>0.40500000000000014</v>
      </c>
      <c r="Z38" s="11">
        <f>IFERROR(Y38*(CUF_sources!H$25/CUF_sources!G$25),0)</f>
        <v>0.41000000000000009</v>
      </c>
      <c r="AA38" s="11">
        <f>IFERROR(Z38*(CUF_sources!I$25/CUF_sources!H$25),0)</f>
        <v>0.41000000000000009</v>
      </c>
      <c r="AB38" s="11">
        <f>IFERROR(AA38*(CUF_sources!J$25/CUF_sources!I$25),0)</f>
        <v>0.41000000000000009</v>
      </c>
      <c r="AC38" s="11">
        <f>CUF_sources!C$25</f>
        <v>0.37285714285714283</v>
      </c>
      <c r="AD38" s="11">
        <f>CUF_sources!D$25</f>
        <v>0.38</v>
      </c>
      <c r="AE38" s="11">
        <f>CUF_sources!E$25</f>
        <v>0.39</v>
      </c>
      <c r="AF38" s="11">
        <f>CUF_sources!F$25</f>
        <v>0.4</v>
      </c>
      <c r="AG38" s="11">
        <f>CUF_sources!G$25</f>
        <v>0.40500000000000003</v>
      </c>
      <c r="AH38" s="11">
        <f>CUF_sources!H$25</f>
        <v>0.41</v>
      </c>
      <c r="AI38" s="11">
        <f>CUF_sources!I$25</f>
        <v>0.41</v>
      </c>
      <c r="AJ38" s="11">
        <f>CUF_sources!J$25</f>
        <v>0.41</v>
      </c>
    </row>
    <row r="39" spans="1:36" ht="15" x14ac:dyDescent="0.25">
      <c r="A39" s="3" t="s">
        <v>23</v>
      </c>
      <c r="B39" s="3" t="s">
        <v>43</v>
      </c>
      <c r="C39" s="3" t="s">
        <v>44</v>
      </c>
      <c r="D39" s="11">
        <f>IFERROR((generation!H39*1000)/(365*24*capacity!H39),0)</f>
        <v>0</v>
      </c>
      <c r="E39" s="11">
        <f>IFERROR((generation!I39*1000)/(365*24*capacity!I39),0)</f>
        <v>0</v>
      </c>
      <c r="F39" s="11">
        <f>IFERROR((generation!J39*1000)/(365*24*capacity!J39),0)</f>
        <v>0</v>
      </c>
      <c r="G39" s="11">
        <f>IFERROR((generation!K39*1000)/(365*24*capacity!K39),0)</f>
        <v>0</v>
      </c>
      <c r="H39" s="11">
        <f>IFERROR((generation!L39*1000)/(365*24*capacity!L39),0)</f>
        <v>0</v>
      </c>
      <c r="I39" s="11">
        <f>IFERROR((generation!M39*1000)/(365*24*capacity!M39),0)</f>
        <v>0</v>
      </c>
      <c r="J39" s="11">
        <f>IFERROR((generation!N39*1000)/(365*24*capacity!N39),0)</f>
        <v>0</v>
      </c>
      <c r="K39" s="11">
        <f>IFERROR((generation!O39*1000)/(365*24*capacity!O39),0)</f>
        <v>0</v>
      </c>
      <c r="L39" s="11">
        <f>IFERROR((generation!P39*1000)/(365*24*capacity!P39),0)</f>
        <v>0</v>
      </c>
      <c r="M39" s="11">
        <f>IF(AND(AVERAGE(D39:L39)&gt;0,AVERAGE(D39:L39)&lt;1),AVERAGE(D39:L39),CUF_sources!C$26)</f>
        <v>0.20857142857142857</v>
      </c>
      <c r="N39" s="11">
        <f>IFERROR(M39*(CUF_sources!D$26/CUF_sources!C$26),0)</f>
        <v>0.23</v>
      </c>
      <c r="O39" s="11">
        <f>IFERROR(N39*(CUF_sources!E$26/CUF_sources!D$26),0)</f>
        <v>0.255</v>
      </c>
      <c r="P39" s="11">
        <f>IFERROR(O39*(CUF_sources!F$26/CUF_sources!E$26),0)</f>
        <v>0.28000000000000003</v>
      </c>
      <c r="Q39" s="11">
        <f>IFERROR(P39*(CUF_sources!G$26/CUF_sources!F$26),0)</f>
        <v>0.30000000000000004</v>
      </c>
      <c r="R39" s="11">
        <f>IFERROR(Q39*(CUF_sources!H$26/CUF_sources!G$26),0)</f>
        <v>0.31999999999999995</v>
      </c>
      <c r="S39" s="11">
        <f>IFERROR(R39*(CUF_sources!I$26/CUF_sources!H$26),0)</f>
        <v>0.33999999999999986</v>
      </c>
      <c r="T39" s="11">
        <f>IFERROR(S39*(CUF_sources!J$26/CUF_sources!I$26),0)</f>
        <v>0.35999999999999988</v>
      </c>
      <c r="U39" s="11">
        <f>IF(M39&gt;0,M39,CUF_sources!C$26)</f>
        <v>0.20857142857142857</v>
      </c>
      <c r="V39" s="11">
        <f>IFERROR(U39*(CUF_sources!D$26/CUF_sources!C$26),0)</f>
        <v>0.23</v>
      </c>
      <c r="W39" s="11">
        <f>IFERROR(V39*(CUF_sources!E$26/CUF_sources!D$26),0)</f>
        <v>0.255</v>
      </c>
      <c r="X39" s="11">
        <f>IFERROR(W39*(CUF_sources!F$26/CUF_sources!E$26),0)</f>
        <v>0.28000000000000003</v>
      </c>
      <c r="Y39" s="11">
        <f>IFERROR(X39*(CUF_sources!G$26/CUF_sources!F$26),0)</f>
        <v>0.30000000000000004</v>
      </c>
      <c r="Z39" s="11">
        <f>IFERROR(Y39*(CUF_sources!H$26/CUF_sources!G$26),0)</f>
        <v>0.31999999999999995</v>
      </c>
      <c r="AA39" s="11">
        <f>IFERROR(Z39*(CUF_sources!I$26/CUF_sources!H$26),0)</f>
        <v>0.33999999999999986</v>
      </c>
      <c r="AB39" s="11">
        <f>IFERROR(AA39*(CUF_sources!J$26/CUF_sources!I$26),0)</f>
        <v>0.35999999999999988</v>
      </c>
      <c r="AC39" s="11">
        <f>CUF_sources!C$26</f>
        <v>0.20857142857142857</v>
      </c>
      <c r="AD39" s="11">
        <f>CUF_sources!D$26</f>
        <v>0.23</v>
      </c>
      <c r="AE39" s="11">
        <f>CUF_sources!E$26</f>
        <v>0.255</v>
      </c>
      <c r="AF39" s="11">
        <f>CUF_sources!F$26</f>
        <v>0.28000000000000003</v>
      </c>
      <c r="AG39" s="11">
        <f>CUF_sources!G$26</f>
        <v>0.30000000000000004</v>
      </c>
      <c r="AH39" s="11">
        <f>CUF_sources!H$26</f>
        <v>0.32</v>
      </c>
      <c r="AI39" s="11">
        <f>CUF_sources!I$26</f>
        <v>0.33999999999999997</v>
      </c>
      <c r="AJ39" s="11">
        <f>CUF_sources!J$26</f>
        <v>0.36</v>
      </c>
    </row>
    <row r="40" spans="1:36" ht="15" x14ac:dyDescent="0.25">
      <c r="A40" s="3" t="s">
        <v>23</v>
      </c>
      <c r="B40" s="3" t="s">
        <v>45</v>
      </c>
      <c r="C40" s="3" t="s">
        <v>46</v>
      </c>
      <c r="D40" s="11">
        <f>IFERROR((generation!H40*1000)/(365*24*capacity!H40),0)</f>
        <v>0</v>
      </c>
      <c r="E40" s="11">
        <f>IFERROR((generation!I40*1000)/(365*24*capacity!I40),0)</f>
        <v>0</v>
      </c>
      <c r="F40" s="11">
        <f>IFERROR((generation!J40*1000)/(365*24*capacity!J40),0)</f>
        <v>0</v>
      </c>
      <c r="G40" s="11">
        <f>IFERROR((generation!K40*1000)/(365*24*capacity!K40),0)</f>
        <v>0</v>
      </c>
      <c r="H40" s="11">
        <f>IFERROR((generation!L40*1000)/(365*24*capacity!L40),0)</f>
        <v>0</v>
      </c>
      <c r="I40" s="11">
        <f>IFERROR((generation!M40*1000)/(365*24*capacity!M40),0)</f>
        <v>0</v>
      </c>
      <c r="J40" s="11">
        <f>IFERROR((generation!N40*1000)/(365*24*capacity!N40),0)</f>
        <v>0</v>
      </c>
      <c r="K40" s="11">
        <f>IFERROR((generation!O40*1000)/(365*24*capacity!O40),0)</f>
        <v>0</v>
      </c>
      <c r="L40" s="11">
        <f>IFERROR((generation!P40*1000)/(365*24*capacity!P40),0)</f>
        <v>0</v>
      </c>
      <c r="M40" s="11">
        <f>IF(AND(AVERAGE(D40:L40)&gt;0,AVERAGE(D40:L40)&lt;1),AVERAGE(D40:L40),CUF_sources!C$27)</f>
        <v>0.95</v>
      </c>
      <c r="N40" s="11">
        <f>IFERROR(M40*(CUF_sources!D$27/CUF_sources!C$27),0)</f>
        <v>0.95</v>
      </c>
      <c r="O40" s="11">
        <f>IFERROR(N40*(CUF_sources!E$27/CUF_sources!D$27),0)</f>
        <v>0.95</v>
      </c>
      <c r="P40" s="11">
        <f>IFERROR(O40*(CUF_sources!F$27/CUF_sources!E$27),0)</f>
        <v>0.95</v>
      </c>
      <c r="Q40" s="11">
        <f>IFERROR(P40*(CUF_sources!G$27/CUF_sources!F$27),0)</f>
        <v>0.95</v>
      </c>
      <c r="R40" s="11">
        <f>IFERROR(Q40*(CUF_sources!H$27/CUF_sources!G$27),0)</f>
        <v>0.95</v>
      </c>
      <c r="S40" s="11">
        <f>IFERROR(R40*(CUF_sources!I$27/CUF_sources!H$27),0)</f>
        <v>0.95</v>
      </c>
      <c r="T40" s="11">
        <f>IFERROR(S40*(CUF_sources!J$27/CUF_sources!I$27),0)</f>
        <v>0.95</v>
      </c>
      <c r="U40" s="11">
        <f>IF(M40&gt;0,M40,CUF_sources!C$27)</f>
        <v>0.95</v>
      </c>
      <c r="V40" s="11">
        <f>IFERROR(U40*(CUF_sources!D$27/CUF_sources!C$27),0)</f>
        <v>0.95</v>
      </c>
      <c r="W40" s="11">
        <f>IFERROR(V40*(CUF_sources!E$27/CUF_sources!D$27),0)</f>
        <v>0.95</v>
      </c>
      <c r="X40" s="11">
        <f>IFERROR(W40*(CUF_sources!F$27/CUF_sources!E$27),0)</f>
        <v>0.95</v>
      </c>
      <c r="Y40" s="11">
        <f>IFERROR(X40*(CUF_sources!G$27/CUF_sources!F$27),0)</f>
        <v>0.95</v>
      </c>
      <c r="Z40" s="11">
        <f>IFERROR(Y40*(CUF_sources!H$27/CUF_sources!G$27),0)</f>
        <v>0.95</v>
      </c>
      <c r="AA40" s="11">
        <f>IFERROR(Z40*(CUF_sources!I$27/CUF_sources!H$27),0)</f>
        <v>0.95</v>
      </c>
      <c r="AB40" s="11">
        <f>IFERROR(AA40*(CUF_sources!J$27/CUF_sources!I$27),0)</f>
        <v>0.95</v>
      </c>
      <c r="AC40" s="11">
        <f>CUF_sources!C$27</f>
        <v>0.95</v>
      </c>
      <c r="AD40" s="11">
        <f>CUF_sources!D$27</f>
        <v>0.95</v>
      </c>
      <c r="AE40" s="11">
        <f>CUF_sources!E$27</f>
        <v>0.95</v>
      </c>
      <c r="AF40" s="11">
        <f>CUF_sources!F$27</f>
        <v>0.95</v>
      </c>
      <c r="AG40" s="11">
        <f>CUF_sources!G$27</f>
        <v>0.95</v>
      </c>
      <c r="AH40" s="11">
        <f>CUF_sources!H$27</f>
        <v>0.95</v>
      </c>
      <c r="AI40" s="11">
        <f>CUF_sources!I$27</f>
        <v>0.95</v>
      </c>
      <c r="AJ40" s="11">
        <f>CUF_sources!J$27</f>
        <v>0.95</v>
      </c>
    </row>
    <row r="41" spans="1:36" ht="15" x14ac:dyDescent="0.25">
      <c r="A41" s="3" t="s">
        <v>22</v>
      </c>
      <c r="B41" s="3" t="s">
        <v>29</v>
      </c>
      <c r="C41" s="3" t="s">
        <v>30</v>
      </c>
      <c r="D41" s="11">
        <f>IFERROR((generation!H41*1000)/(365*24*capacity!H41),0)</f>
        <v>0</v>
      </c>
      <c r="E41" s="11">
        <f>IFERROR((generation!I41*1000)/(365*24*capacity!I41),0)</f>
        <v>0</v>
      </c>
      <c r="F41" s="11">
        <f>IFERROR((generation!J41*1000)/(365*24*capacity!J41),0)</f>
        <v>0</v>
      </c>
      <c r="G41" s="11">
        <f>IFERROR((generation!K41*1000)/(365*24*capacity!K41),0)</f>
        <v>0</v>
      </c>
      <c r="H41" s="11">
        <f>IFERROR((generation!L41*1000)/(365*24*capacity!L41),0)</f>
        <v>0</v>
      </c>
      <c r="I41" s="11">
        <f>IFERROR((generation!M41*1000)/(365*24*capacity!M41),0)</f>
        <v>0</v>
      </c>
      <c r="J41" s="11">
        <f>IFERROR((generation!N41*1000)/(365*24*capacity!N41),0)</f>
        <v>0</v>
      </c>
      <c r="K41" s="11">
        <f>IFERROR((generation!O41*1000)/(365*24*capacity!O41),0)</f>
        <v>0</v>
      </c>
      <c r="L41" s="11">
        <f>IFERROR((generation!P41*1000)/(365*24*capacity!P41),0)</f>
        <v>0</v>
      </c>
      <c r="M41" s="11">
        <f>IF(AND(AVERAGE(D41:L41)&gt;0,AVERAGE(D41:L41)&lt;1),AVERAGE(D41:L41),CUF_sources!C$15)</f>
        <v>0.85</v>
      </c>
      <c r="N41" s="11">
        <f>IFERROR(M41*(CUF_sources!D$15/CUF_sources!C$15),0)</f>
        <v>0.85</v>
      </c>
      <c r="O41" s="11">
        <f>IFERROR(N41*(CUF_sources!E$15/CUF_sources!D$15),0)</f>
        <v>0.85</v>
      </c>
      <c r="P41" s="11">
        <f>IFERROR(O41*(CUF_sources!F$15/CUF_sources!E$15),0)</f>
        <v>0.85</v>
      </c>
      <c r="Q41" s="11">
        <f>IFERROR(P41*(CUF_sources!G$15/CUF_sources!F$15),0)</f>
        <v>0.85</v>
      </c>
      <c r="R41" s="11">
        <f>IFERROR(Q41*(CUF_sources!H$15/CUF_sources!G$15),0)</f>
        <v>0.85</v>
      </c>
      <c r="S41" s="11">
        <f>IFERROR(R41*(CUF_sources!I$15/CUF_sources!H$15),0)</f>
        <v>0.85</v>
      </c>
      <c r="T41" s="11">
        <f>IFERROR(S41*(CUF_sources!J$15/CUF_sources!I$15),0)</f>
        <v>0.85</v>
      </c>
      <c r="U41" s="11">
        <f>IF(M41&lt;CUF_sources!C$15,CUF_sources!C$15,CUF!M41)</f>
        <v>0.85</v>
      </c>
      <c r="V41" s="11">
        <f>IFERROR(U41*(CUF_sources!D$15/CUF_sources!C$15),0)</f>
        <v>0.85</v>
      </c>
      <c r="W41" s="11">
        <f>IFERROR(V41*(CUF_sources!E$15/CUF_sources!D$15),0)</f>
        <v>0.85</v>
      </c>
      <c r="X41" s="11">
        <f>IFERROR(W41*(CUF_sources!F$15/CUF_sources!E$15),0)</f>
        <v>0.85</v>
      </c>
      <c r="Y41" s="11">
        <f>IFERROR(X41*(CUF_sources!G$15/CUF_sources!F$15),0)</f>
        <v>0.85</v>
      </c>
      <c r="Z41" s="11">
        <f>IFERROR(Y41*(CUF_sources!H$15/CUF_sources!G$15),0)</f>
        <v>0.85</v>
      </c>
      <c r="AA41" s="11">
        <f>IFERROR(Z41*(CUF_sources!I$15/CUF_sources!H$15),0)</f>
        <v>0.85</v>
      </c>
      <c r="AB41" s="11">
        <f>IFERROR(AA41*(CUF_sources!J$15/CUF_sources!I$15),0)</f>
        <v>0.85</v>
      </c>
      <c r="AC41" s="11">
        <f>CUF_sources!C$15</f>
        <v>0.85</v>
      </c>
      <c r="AD41" s="11">
        <f>CUF_sources!D$15</f>
        <v>0.85</v>
      </c>
      <c r="AE41" s="11">
        <f>CUF_sources!E$15</f>
        <v>0.85</v>
      </c>
      <c r="AF41" s="11">
        <f>CUF_sources!F$15</f>
        <v>0.85</v>
      </c>
      <c r="AG41" s="11">
        <f>CUF_sources!G$15</f>
        <v>0.85</v>
      </c>
      <c r="AH41" s="11">
        <f>CUF_sources!H$15</f>
        <v>0.85</v>
      </c>
      <c r="AI41" s="11">
        <f>CUF_sources!I$15</f>
        <v>0.85</v>
      </c>
      <c r="AJ41" s="11">
        <f>CUF_sources!J$15</f>
        <v>0.85</v>
      </c>
    </row>
    <row r="42" spans="1:36" ht="15" x14ac:dyDescent="0.25">
      <c r="A42" s="3" t="s">
        <v>22</v>
      </c>
      <c r="B42" s="3" t="s">
        <v>31</v>
      </c>
      <c r="C42" s="3" t="s">
        <v>32</v>
      </c>
      <c r="D42" s="11">
        <f>IFERROR((generation!H42*1000)/(365*24*capacity!H42),0)</f>
        <v>0</v>
      </c>
      <c r="E42" s="11">
        <f>IFERROR((generation!I42*1000)/(365*24*capacity!I42),0)</f>
        <v>0</v>
      </c>
      <c r="F42" s="11">
        <f>IFERROR((generation!J42*1000)/(365*24*capacity!J42),0)</f>
        <v>0</v>
      </c>
      <c r="G42" s="11">
        <f>IFERROR((generation!K42*1000)/(365*24*capacity!K42),0)</f>
        <v>0</v>
      </c>
      <c r="H42" s="11">
        <f>IFERROR((generation!L42*1000)/(365*24*capacity!L42),0)</f>
        <v>0</v>
      </c>
      <c r="I42" s="11">
        <f>IFERROR((generation!M42*1000)/(365*24*capacity!M42),0)</f>
        <v>0</v>
      </c>
      <c r="J42" s="11">
        <f>IFERROR((generation!N42*1000)/(365*24*capacity!N42),0)</f>
        <v>0</v>
      </c>
      <c r="K42" s="11">
        <f>IFERROR((generation!O42*1000)/(365*24*capacity!O42),0)</f>
        <v>0</v>
      </c>
      <c r="L42" s="11">
        <f>IFERROR((generation!P42*1000)/(365*24*capacity!P42),0)</f>
        <v>0</v>
      </c>
      <c r="M42" s="11">
        <f>IF(AND(AVERAGE(D42:L42)&gt;0,AVERAGE(D42:L42)&lt;1),AVERAGE(D42:L42),CUF_sources!C$16)</f>
        <v>0.85</v>
      </c>
      <c r="N42" s="11">
        <f>IFERROR(M42*(CUF_sources!D$16/CUF_sources!C$16),0)</f>
        <v>0.85</v>
      </c>
      <c r="O42" s="11">
        <f>IFERROR(N42*(CUF_sources!E$16/CUF_sources!D$16),0)</f>
        <v>0.85</v>
      </c>
      <c r="P42" s="11">
        <f>IFERROR(O42*(CUF_sources!F$16/CUF_sources!E$16),0)</f>
        <v>0.85</v>
      </c>
      <c r="Q42" s="11">
        <f>IFERROR(P42*(CUF_sources!G$16/CUF_sources!F$16),0)</f>
        <v>0.85</v>
      </c>
      <c r="R42" s="11">
        <f>IFERROR(Q42*(CUF_sources!H$16/CUF_sources!G$16),0)</f>
        <v>0.85</v>
      </c>
      <c r="S42" s="11">
        <f>IFERROR(R42*(CUF_sources!I$16/CUF_sources!H$16),0)</f>
        <v>0.85</v>
      </c>
      <c r="T42" s="11">
        <f>IFERROR(S42*(CUF_sources!J$16/CUF_sources!I$16),0)</f>
        <v>0.85</v>
      </c>
      <c r="U42" s="11">
        <f>IF(M42&lt;CUF_sources!C$16,CUF_sources!C$16,CUF!M42)</f>
        <v>0.85</v>
      </c>
      <c r="V42" s="11">
        <f>IFERROR(U42*(CUF_sources!D$16/CUF_sources!C$16),0)</f>
        <v>0.85</v>
      </c>
      <c r="W42" s="11">
        <f>IFERROR(V42*(CUF_sources!E$16/CUF_sources!D$16),0)</f>
        <v>0.85</v>
      </c>
      <c r="X42" s="11">
        <f>IFERROR(W42*(CUF_sources!F$16/CUF_sources!E$16),0)</f>
        <v>0.85</v>
      </c>
      <c r="Y42" s="11">
        <f>IFERROR(X42*(CUF_sources!G$16/CUF_sources!F$16),0)</f>
        <v>0.85</v>
      </c>
      <c r="Z42" s="11">
        <f>IFERROR(Y42*(CUF_sources!H$16/CUF_sources!G$16),0)</f>
        <v>0.85</v>
      </c>
      <c r="AA42" s="11">
        <f>IFERROR(Z42*(CUF_sources!I$16/CUF_sources!H$16),0)</f>
        <v>0.85</v>
      </c>
      <c r="AB42" s="11">
        <f>IFERROR(AA42*(CUF_sources!J$16/CUF_sources!I$16),0)</f>
        <v>0.85</v>
      </c>
      <c r="AC42" s="11">
        <f>CUF_sources!C$16</f>
        <v>0.85</v>
      </c>
      <c r="AD42" s="11">
        <f>CUF_sources!D$16</f>
        <v>0.85</v>
      </c>
      <c r="AE42" s="11">
        <f>CUF_sources!E$16</f>
        <v>0.85</v>
      </c>
      <c r="AF42" s="11">
        <f>CUF_sources!F$16</f>
        <v>0.85</v>
      </c>
      <c r="AG42" s="11">
        <f>CUF_sources!G$16</f>
        <v>0.85</v>
      </c>
      <c r="AH42" s="11">
        <f>CUF_sources!H$16</f>
        <v>0.85</v>
      </c>
      <c r="AI42" s="11">
        <f>CUF_sources!I$16</f>
        <v>0.85</v>
      </c>
      <c r="AJ42" s="11">
        <f>CUF_sources!J$16</f>
        <v>0.85</v>
      </c>
    </row>
    <row r="43" spans="1:36" ht="15" x14ac:dyDescent="0.25">
      <c r="A43" s="3" t="s">
        <v>22</v>
      </c>
      <c r="B43" s="3" t="s">
        <v>33</v>
      </c>
      <c r="C43" s="3" t="s">
        <v>34</v>
      </c>
      <c r="D43" s="11">
        <f>IFERROR((generation!H43*1000)/(365*24*capacity!H43),0)</f>
        <v>0</v>
      </c>
      <c r="E43" s="11">
        <f>IFERROR((generation!I43*1000)/(365*24*capacity!I43),0)</f>
        <v>0</v>
      </c>
      <c r="F43" s="11">
        <f>IFERROR((generation!J43*1000)/(365*24*capacity!J43),0)</f>
        <v>0</v>
      </c>
      <c r="G43" s="11">
        <f>IFERROR((generation!K43*1000)/(365*24*capacity!K43),0)</f>
        <v>0</v>
      </c>
      <c r="H43" s="11">
        <f>IFERROR((generation!L43*1000)/(365*24*capacity!L43),0)</f>
        <v>0</v>
      </c>
      <c r="I43" s="11">
        <f>IFERROR((generation!M43*1000)/(365*24*capacity!M43),0)</f>
        <v>0</v>
      </c>
      <c r="J43" s="11">
        <f>IFERROR((generation!N43*1000)/(365*24*capacity!N43),0)</f>
        <v>0</v>
      </c>
      <c r="K43" s="11">
        <f>IFERROR((generation!O43*1000)/(365*24*capacity!O43),0)</f>
        <v>0</v>
      </c>
      <c r="L43" s="11">
        <f>IFERROR((generation!P43*1000)/(365*24*capacity!P43),0)</f>
        <v>0</v>
      </c>
      <c r="M43" s="11">
        <f>IF(AND(AVERAGE(D43:L43)&gt;0,AVERAGE(D43:L43)&lt;1),AVERAGE(D43:L43),CUF_sources!C$17)</f>
        <v>0.81</v>
      </c>
      <c r="N43" s="11">
        <f>IFERROR(M43*(CUF_sources!D$17/CUF_sources!C$17),0)</f>
        <v>0.81</v>
      </c>
      <c r="O43" s="11">
        <f>IFERROR(N43*(CUF_sources!E$17/CUF_sources!D$17),0)</f>
        <v>0.81</v>
      </c>
      <c r="P43" s="11">
        <f>IFERROR(O43*(CUF_sources!F$17/CUF_sources!E$17),0)</f>
        <v>0.81</v>
      </c>
      <c r="Q43" s="11">
        <f>IFERROR(P43*(CUF_sources!G$17/CUF_sources!F$17),0)</f>
        <v>0.81</v>
      </c>
      <c r="R43" s="11">
        <f>IFERROR(Q43*(CUF_sources!H$17/CUF_sources!G$17),0)</f>
        <v>0.81</v>
      </c>
      <c r="S43" s="11">
        <f>IFERROR(R43*(CUF_sources!I$17/CUF_sources!H$17),0)</f>
        <v>0.81</v>
      </c>
      <c r="T43" s="11">
        <f>IFERROR(S43*(CUF_sources!J$17/CUF_sources!I$17),0)</f>
        <v>0.81</v>
      </c>
      <c r="U43" s="11">
        <f>IF(M43&lt;CUF_sources!C$17,CUF_sources!C$17,CUF!M43)</f>
        <v>0.81</v>
      </c>
      <c r="V43" s="11">
        <f>IFERROR(U43*(CUF_sources!D$17/CUF_sources!C$17),0)</f>
        <v>0.81</v>
      </c>
      <c r="W43" s="11">
        <f>IFERROR(V43*(CUF_sources!E$17/CUF_sources!D$17),0)</f>
        <v>0.81</v>
      </c>
      <c r="X43" s="11">
        <f>IFERROR(W43*(CUF_sources!F$17/CUF_sources!E$17),0)</f>
        <v>0.81</v>
      </c>
      <c r="Y43" s="11">
        <f>IFERROR(X43*(CUF_sources!G$17/CUF_sources!F$17),0)</f>
        <v>0.81</v>
      </c>
      <c r="Z43" s="11">
        <f>IFERROR(Y43*(CUF_sources!H$17/CUF_sources!G$17),0)</f>
        <v>0.81</v>
      </c>
      <c r="AA43" s="11">
        <f>IFERROR(Z43*(CUF_sources!I$17/CUF_sources!H$17),0)</f>
        <v>0.81</v>
      </c>
      <c r="AB43" s="11">
        <f>IFERROR(AA43*(CUF_sources!J$17/CUF_sources!I$17),0)</f>
        <v>0.81</v>
      </c>
      <c r="AC43" s="11">
        <f>CUF_sources!C$17</f>
        <v>0.81</v>
      </c>
      <c r="AD43" s="11">
        <f>CUF_sources!D$17</f>
        <v>0.81</v>
      </c>
      <c r="AE43" s="11">
        <f>CUF_sources!E$17</f>
        <v>0.81</v>
      </c>
      <c r="AF43" s="11">
        <f>CUF_sources!F$17</f>
        <v>0.81</v>
      </c>
      <c r="AG43" s="11">
        <f>CUF_sources!G$17</f>
        <v>0.81</v>
      </c>
      <c r="AH43" s="11">
        <f>CUF_sources!H$17</f>
        <v>0.81</v>
      </c>
      <c r="AI43" s="11">
        <f>CUF_sources!I$17</f>
        <v>0.81</v>
      </c>
      <c r="AJ43" s="11">
        <f>CUF_sources!J$17</f>
        <v>0.81</v>
      </c>
    </row>
    <row r="44" spans="1:36" ht="15" x14ac:dyDescent="0.25">
      <c r="A44" s="3" t="s">
        <v>22</v>
      </c>
      <c r="B44" s="3" t="s">
        <v>35</v>
      </c>
      <c r="C44" s="3" t="s">
        <v>36</v>
      </c>
      <c r="D44" s="11">
        <f>IFERROR((generation!H44*1000)/(365*24*capacity!H44),0)</f>
        <v>0</v>
      </c>
      <c r="E44" s="11">
        <f>IFERROR((generation!I44*1000)/(365*24*capacity!I44),0)</f>
        <v>0</v>
      </c>
      <c r="F44" s="11">
        <f>IFERROR((generation!J44*1000)/(365*24*capacity!J44),0)</f>
        <v>0</v>
      </c>
      <c r="G44" s="11">
        <f>IFERROR((generation!K44*1000)/(365*24*capacity!K44),0)</f>
        <v>0</v>
      </c>
      <c r="H44" s="11">
        <f>IFERROR((generation!L44*1000)/(365*24*capacity!L44),0)</f>
        <v>0</v>
      </c>
      <c r="I44" s="11">
        <f>IFERROR((generation!M44*1000)/(365*24*capacity!M44),0)</f>
        <v>0</v>
      </c>
      <c r="J44" s="11">
        <f>IFERROR((generation!N44*1000)/(365*24*capacity!N44),0)</f>
        <v>0</v>
      </c>
      <c r="K44" s="11">
        <f>IFERROR((generation!O44*1000)/(365*24*capacity!O44),0)</f>
        <v>0</v>
      </c>
      <c r="L44" s="11">
        <f>IFERROR((generation!P44*1000)/(365*24*capacity!P44),0)</f>
        <v>0</v>
      </c>
      <c r="M44" s="11">
        <f>IF(AND(AVERAGE(D44:L44)&gt;0,AVERAGE(D44:L44)&lt;1),AVERAGE(D44:L44),CUF_sources!C$18)</f>
        <v>0.37</v>
      </c>
      <c r="N44" s="11">
        <f>IFERROR(M44*(CUF_sources!D$18/CUF_sources!C$18),0)</f>
        <v>0.37</v>
      </c>
      <c r="O44" s="11">
        <f>IFERROR(N44*(CUF_sources!E$18/CUF_sources!D$18),0)</f>
        <v>0.37</v>
      </c>
      <c r="P44" s="11">
        <f>IFERROR(O44*(CUF_sources!F$18/CUF_sources!E$18),0)</f>
        <v>0.37</v>
      </c>
      <c r="Q44" s="11">
        <f>IFERROR(P44*(CUF_sources!G$18/CUF_sources!F$18),0)</f>
        <v>0.37</v>
      </c>
      <c r="R44" s="11">
        <f>IFERROR(Q44*(CUF_sources!H$18/CUF_sources!G$18),0)</f>
        <v>0.37</v>
      </c>
      <c r="S44" s="11">
        <f>IFERROR(R44*(CUF_sources!I$18/CUF_sources!H$18),0)</f>
        <v>0.37</v>
      </c>
      <c r="T44" s="11">
        <f>IFERROR(S44*(CUF_sources!J$18/CUF_sources!I$18),0)</f>
        <v>0.37</v>
      </c>
      <c r="U44" s="11">
        <f>IF(M44&gt;0,M44,CUF_sources!C$18)</f>
        <v>0.37</v>
      </c>
      <c r="V44" s="11">
        <f>IFERROR(U44*(CUF_sources!D$18/CUF_sources!C$18),0)</f>
        <v>0.37</v>
      </c>
      <c r="W44" s="11">
        <f>IFERROR(V44*(CUF_sources!E$18/CUF_sources!D$18),0)</f>
        <v>0.37</v>
      </c>
      <c r="X44" s="11">
        <f>IFERROR(W44*(CUF_sources!F$18/CUF_sources!E$18),0)</f>
        <v>0.37</v>
      </c>
      <c r="Y44" s="11">
        <f>IFERROR(X44*(CUF_sources!G$18/CUF_sources!F$18),0)</f>
        <v>0.37</v>
      </c>
      <c r="Z44" s="11">
        <f>IFERROR(Y44*(CUF_sources!H$18/CUF_sources!G$18),0)</f>
        <v>0.37</v>
      </c>
      <c r="AA44" s="11">
        <f>IFERROR(Z44*(CUF_sources!I$18/CUF_sources!H$18),0)</f>
        <v>0.37</v>
      </c>
      <c r="AB44" s="11">
        <f>IFERROR(AA44*(CUF_sources!J$18/CUF_sources!I$18),0)</f>
        <v>0.37</v>
      </c>
      <c r="AC44" s="11">
        <f>CUF_sources!C$18</f>
        <v>0.37</v>
      </c>
      <c r="AD44" s="11">
        <f>CUF_sources!D$18</f>
        <v>0.37</v>
      </c>
      <c r="AE44" s="11">
        <f>CUF_sources!E$18</f>
        <v>0.37</v>
      </c>
      <c r="AF44" s="11">
        <f>CUF_sources!F$18</f>
        <v>0.37</v>
      </c>
      <c r="AG44" s="11">
        <f>CUF_sources!G$18</f>
        <v>0.37</v>
      </c>
      <c r="AH44" s="11">
        <f>CUF_sources!H$18</f>
        <v>0.37</v>
      </c>
      <c r="AI44" s="11">
        <f>CUF_sources!I$18</f>
        <v>0.37</v>
      </c>
      <c r="AJ44" s="11">
        <f>CUF_sources!J$18</f>
        <v>0.37</v>
      </c>
    </row>
    <row r="45" spans="1:36" ht="15" x14ac:dyDescent="0.25">
      <c r="A45" s="3" t="s">
        <v>22</v>
      </c>
      <c r="B45" s="3" t="s">
        <v>79</v>
      </c>
      <c r="C45" s="3" t="s">
        <v>83</v>
      </c>
      <c r="D45" s="11">
        <f>IFERROR((generation!H45*1000)/(365*24*capacity!H45),0)</f>
        <v>9.7519924545696551E-2</v>
      </c>
      <c r="E45" s="11">
        <f>IFERROR((generation!I45*1000)/(365*24*capacity!I45),0)</f>
        <v>0.14381584426036934</v>
      </c>
      <c r="F45" s="11">
        <f>IFERROR((generation!J45*1000)/(365*24*capacity!J45),0)</f>
        <v>0.17914368635587904</v>
      </c>
      <c r="G45" s="11">
        <f>IFERROR((generation!K45*1000)/(365*24*capacity!K45),0)</f>
        <v>0.14177814685843354</v>
      </c>
      <c r="H45" s="11">
        <f>IFERROR((generation!L45*1000)/(365*24*capacity!L45),0)</f>
        <v>0.16057151087342789</v>
      </c>
      <c r="I45" s="11">
        <f>IFERROR((generation!M45*1000)/(365*24*capacity!M45),0)</f>
        <v>0.16407741061366998</v>
      </c>
      <c r="J45" s="11">
        <f>IFERROR((generation!N45*1000)/(365*24*capacity!N45),0)</f>
        <v>0.15303787949519096</v>
      </c>
      <c r="K45" s="11">
        <f>IFERROR((generation!O45*1000)/(365*24*capacity!O45),0)</f>
        <v>0.15998019789081483</v>
      </c>
      <c r="L45" s="11">
        <f>IFERROR((generation!P45*1000)/(365*24*capacity!P45),0)</f>
        <v>0.17266411468432066</v>
      </c>
      <c r="M45" s="11">
        <f>IF(AND(AVERAGE(D45:L45)&gt;0,AVERAGE(D45:L45)&lt;1),AVERAGE(D45:L45),CUF_sources!C$19)</f>
        <v>0.15250985728642252</v>
      </c>
      <c r="N45" s="11">
        <f>IFERROR(M45*(CUF_sources!D$19/CUF_sources!C$19),0)</f>
        <v>0.18301182874370703</v>
      </c>
      <c r="O45" s="11">
        <f>IFERROR(N45*(CUF_sources!E$19/CUF_sources!D$19),0)</f>
        <v>0.19826281447234928</v>
      </c>
      <c r="P45" s="11">
        <f>IFERROR(O45*(CUF_sources!F$19/CUF_sources!E$19),0)</f>
        <v>0.21351380020099156</v>
      </c>
      <c r="Q45" s="11">
        <f>IFERROR(P45*(CUF_sources!G$19/CUF_sources!F$19),0)</f>
        <v>0.22876478592963381</v>
      </c>
      <c r="R45" s="11">
        <f>IFERROR(Q45*(CUF_sources!H$19/CUF_sources!G$19),0)</f>
        <v>0.24401577165827606</v>
      </c>
      <c r="S45" s="11">
        <f>IFERROR(R45*(CUF_sources!I$19/CUF_sources!H$19),0)</f>
        <v>0.25926675738691835</v>
      </c>
      <c r="T45" s="11">
        <f>IFERROR(S45*(CUF_sources!J$19/CUF_sources!I$19),0)</f>
        <v>0.2745177431155606</v>
      </c>
      <c r="U45" s="11">
        <f>IF(M45&gt;0,M45,CUF_sources!C$19)</f>
        <v>0.15250985728642252</v>
      </c>
      <c r="V45" s="11">
        <f>IFERROR(U45*(CUF_sources!D$19/CUF_sources!C$19),0)</f>
        <v>0.18301182874370703</v>
      </c>
      <c r="W45" s="11">
        <f>IFERROR(V45*(CUF_sources!E$19/CUF_sources!D$19),0)</f>
        <v>0.19826281447234928</v>
      </c>
      <c r="X45" s="11">
        <f>IFERROR(W45*(CUF_sources!F$19/CUF_sources!E$19),0)</f>
        <v>0.21351380020099156</v>
      </c>
      <c r="Y45" s="11">
        <f>IFERROR(X45*(CUF_sources!G$19/CUF_sources!F$19),0)</f>
        <v>0.22876478592963381</v>
      </c>
      <c r="Z45" s="11">
        <f>IFERROR(Y45*(CUF_sources!H$19/CUF_sources!G$19),0)</f>
        <v>0.24401577165827606</v>
      </c>
      <c r="AA45" s="11">
        <f>IFERROR(Z45*(CUF_sources!I$19/CUF_sources!H$19),0)</f>
        <v>0.25926675738691835</v>
      </c>
      <c r="AB45" s="11">
        <f>IFERROR(AA45*(CUF_sources!J$19/CUF_sources!I$19),0)</f>
        <v>0.2745177431155606</v>
      </c>
      <c r="AC45" s="11">
        <f>CUF_sources!C$19</f>
        <v>0.25</v>
      </c>
      <c r="AD45" s="11">
        <f>CUF_sources!D$19</f>
        <v>0.3</v>
      </c>
      <c r="AE45" s="11">
        <f>CUF_sources!E$19</f>
        <v>0.32499999999999996</v>
      </c>
      <c r="AF45" s="11">
        <f>CUF_sources!F$19</f>
        <v>0.35</v>
      </c>
      <c r="AG45" s="11">
        <f>CUF_sources!G$19</f>
        <v>0.375</v>
      </c>
      <c r="AH45" s="11">
        <f>CUF_sources!H$19</f>
        <v>0.4</v>
      </c>
      <c r="AI45" s="11">
        <f>CUF_sources!I$19</f>
        <v>0.42500000000000004</v>
      </c>
      <c r="AJ45" s="11">
        <f>CUF_sources!J$19</f>
        <v>0.45</v>
      </c>
    </row>
    <row r="46" spans="1:36" ht="15" x14ac:dyDescent="0.25">
      <c r="A46" s="3" t="s">
        <v>22</v>
      </c>
      <c r="B46" s="3" t="s">
        <v>78</v>
      </c>
      <c r="C46" s="3" t="s">
        <v>84</v>
      </c>
      <c r="D46" s="11">
        <f>IFERROR((generation!H46*1000)/(365*24*capacity!H46),0)</f>
        <v>0</v>
      </c>
      <c r="E46" s="11">
        <f>IFERROR((generation!I46*1000)/(365*24*capacity!I46),0)</f>
        <v>0</v>
      </c>
      <c r="F46" s="11">
        <f>IFERROR((generation!J46*1000)/(365*24*capacity!J46),0)</f>
        <v>0</v>
      </c>
      <c r="G46" s="11">
        <f>IFERROR((generation!K46*1000)/(365*24*capacity!K46),0)</f>
        <v>0</v>
      </c>
      <c r="H46" s="11">
        <f>IFERROR((generation!L46*1000)/(365*24*capacity!L46),0)</f>
        <v>0</v>
      </c>
      <c r="I46" s="11">
        <f>IFERROR((generation!M46*1000)/(365*24*capacity!M46),0)</f>
        <v>0</v>
      </c>
      <c r="J46" s="11">
        <f>IFERROR((generation!N46*1000)/(365*24*capacity!N46),0)</f>
        <v>0</v>
      </c>
      <c r="K46" s="11">
        <f>IFERROR((generation!O46*1000)/(365*24*capacity!O46),0)</f>
        <v>0</v>
      </c>
      <c r="L46" s="11">
        <f>IFERROR((generation!P46*1000)/(365*24*capacity!P46),0)</f>
        <v>0</v>
      </c>
      <c r="M46" s="11">
        <f>IF(AND(AVERAGE(D46:L46)&gt;0,AVERAGE(D46:L46)&lt;1),AVERAGE(D46:L46),CUF_sources!C$20)</f>
        <v>0.35714285714285715</v>
      </c>
      <c r="N46" s="11">
        <f>IFERROR(M46*(CUF_sources!D$20/CUF_sources!C$20),0)</f>
        <v>0.4</v>
      </c>
      <c r="O46" s="11">
        <f>IFERROR(N46*(CUF_sources!E$20/CUF_sources!D$20),0)</f>
        <v>0.43</v>
      </c>
      <c r="P46" s="11">
        <f>IFERROR(O46*(CUF_sources!F$20/CUF_sources!E$20),0)</f>
        <v>0.45999999999999996</v>
      </c>
      <c r="Q46" s="11">
        <f>IFERROR(P46*(CUF_sources!G$20/CUF_sources!F$20),0)</f>
        <v>0.46999999999999992</v>
      </c>
      <c r="R46" s="11">
        <f>IFERROR(Q46*(CUF_sources!H$20/CUF_sources!G$20),0)</f>
        <v>0.47999999999999987</v>
      </c>
      <c r="S46" s="11">
        <f>IFERROR(R46*(CUF_sources!I$20/CUF_sources!H$20),0)</f>
        <v>0.47999999999999987</v>
      </c>
      <c r="T46" s="11">
        <f>IFERROR(S46*(CUF_sources!J$20/CUF_sources!I$20),0)</f>
        <v>0.47999999999999987</v>
      </c>
      <c r="U46" s="11">
        <f>IF(M46&gt;0,M46,CUF_sources!C$20)</f>
        <v>0.35714285714285715</v>
      </c>
      <c r="V46" s="11">
        <f>IFERROR(U46*(CUF_sources!D$20/CUF_sources!C$20),0)</f>
        <v>0.4</v>
      </c>
      <c r="W46" s="11">
        <f>IFERROR(V46*(CUF_sources!E$20/CUF_sources!D$20),0)</f>
        <v>0.43</v>
      </c>
      <c r="X46" s="11">
        <f>IFERROR(W46*(CUF_sources!F$20/CUF_sources!E$20),0)</f>
        <v>0.45999999999999996</v>
      </c>
      <c r="Y46" s="11">
        <f>IFERROR(X46*(CUF_sources!G$20/CUF_sources!F$20),0)</f>
        <v>0.46999999999999992</v>
      </c>
      <c r="Z46" s="11">
        <f>IFERROR(Y46*(CUF_sources!H$20/CUF_sources!G$20),0)</f>
        <v>0.47999999999999987</v>
      </c>
      <c r="AA46" s="11">
        <f>IFERROR(Z46*(CUF_sources!I$20/CUF_sources!H$20),0)</f>
        <v>0.47999999999999987</v>
      </c>
      <c r="AB46" s="11">
        <f>IFERROR(AA46*(CUF_sources!J$20/CUF_sources!I$20),0)</f>
        <v>0.47999999999999987</v>
      </c>
      <c r="AC46" s="11">
        <f>CUF_sources!C$20</f>
        <v>0.35714285714285715</v>
      </c>
      <c r="AD46" s="11">
        <f>CUF_sources!D$20</f>
        <v>0.4</v>
      </c>
      <c r="AE46" s="11">
        <f>CUF_sources!E$20</f>
        <v>0.43000000000000005</v>
      </c>
      <c r="AF46" s="11">
        <f>CUF_sources!F$20</f>
        <v>0.46</v>
      </c>
      <c r="AG46" s="11">
        <f>CUF_sources!G$20</f>
        <v>0.47</v>
      </c>
      <c r="AH46" s="11">
        <f>CUF_sources!H$20</f>
        <v>0.48</v>
      </c>
      <c r="AI46" s="11">
        <f>CUF_sources!I$20</f>
        <v>0.48</v>
      </c>
      <c r="AJ46" s="11">
        <f>CUF_sources!J$20</f>
        <v>0.48</v>
      </c>
    </row>
    <row r="47" spans="1:36" ht="15" x14ac:dyDescent="0.25">
      <c r="A47" s="3" t="s">
        <v>22</v>
      </c>
      <c r="B47" s="1" t="s">
        <v>37</v>
      </c>
      <c r="C47" s="1" t="s">
        <v>38</v>
      </c>
      <c r="D47" s="11">
        <f>IFERROR((generation!H47*1000)/(365*24*capacity!H47),0)</f>
        <v>0.39018100588022731</v>
      </c>
      <c r="E47" s="11">
        <f>IFERROR((generation!I47*1000)/(365*24*capacity!I47),0)</f>
        <v>0.53592886325402544</v>
      </c>
      <c r="F47" s="11">
        <f>IFERROR((generation!J47*1000)/(365*24*capacity!J47),0)</f>
        <v>0.3254656548733616</v>
      </c>
      <c r="G47" s="11">
        <f>IFERROR((generation!K47*1000)/(365*24*capacity!K47),0)</f>
        <v>0.33121448047041818</v>
      </c>
      <c r="H47" s="11">
        <f>IFERROR((generation!L47*1000)/(365*24*capacity!L47),0)</f>
        <v>0.31937209977694159</v>
      </c>
      <c r="I47" s="11">
        <f>IFERROR((generation!M47*1000)/(365*24*capacity!M47),0)</f>
        <v>0.34470560611958651</v>
      </c>
      <c r="J47" s="11">
        <f>IFERROR((generation!N47*1000)/(365*24*capacity!N47),0)</f>
        <v>0.35290454829122408</v>
      </c>
      <c r="K47" s="11">
        <f>IFERROR((generation!O47*1000)/(365*24*capacity!O47),0)</f>
        <v>0.35398462070797881</v>
      </c>
      <c r="L47" s="11">
        <f>IFERROR((generation!P47*1000)/(365*24*capacity!P47),0)</f>
        <v>0.35735220061665462</v>
      </c>
      <c r="M47" s="11">
        <f>IF(AND(AVERAGE(D47:L47)&gt;0,AVERAGE(D47:L47)&lt;1),AVERAGE(D47:L47),CUF_sources!C$21)</f>
        <v>0.36790100888782423</v>
      </c>
      <c r="N47" s="11">
        <f>IFERROR(M47*(CUF_sources!D$21/CUF_sources!C$21),0)</f>
        <v>0.36790100888782423</v>
      </c>
      <c r="O47" s="11">
        <f>IFERROR(N47*(CUF_sources!E$21/CUF_sources!D$21),0)</f>
        <v>0.36790100888782423</v>
      </c>
      <c r="P47" s="11">
        <f>IFERROR(O47*(CUF_sources!F$21/CUF_sources!E$21),0)</f>
        <v>0.36790100888782423</v>
      </c>
      <c r="Q47" s="11">
        <f>IFERROR(P47*(CUF_sources!G$21/CUF_sources!F$21),0)</f>
        <v>0.36790100888782423</v>
      </c>
      <c r="R47" s="11">
        <f>IFERROR(Q47*(CUF_sources!H$21/CUF_sources!G$21),0)</f>
        <v>0.36790100888782423</v>
      </c>
      <c r="S47" s="11">
        <f>IFERROR(R47*(CUF_sources!I$21/CUF_sources!H$21),0)</f>
        <v>0.36790100888782423</v>
      </c>
      <c r="T47" s="11">
        <f>IFERROR(S47*(CUF_sources!J$21/CUF_sources!I$21),0)</f>
        <v>0.36790100888782423</v>
      </c>
      <c r="U47" s="11">
        <f>IF(M47&lt;CUF_sources!C$21,CUF_sources!C$21,CUF!M47)</f>
        <v>0.85</v>
      </c>
      <c r="V47" s="11">
        <f>IFERROR(U47*(CUF_sources!D$21/CUF_sources!C$21),0)</f>
        <v>0.85</v>
      </c>
      <c r="W47" s="11">
        <f>IFERROR(V47*(CUF_sources!E$21/CUF_sources!D$21),0)</f>
        <v>0.85</v>
      </c>
      <c r="X47" s="11">
        <f>IFERROR(W47*(CUF_sources!F$21/CUF_sources!E$21),0)</f>
        <v>0.85</v>
      </c>
      <c r="Y47" s="11">
        <f>IFERROR(X47*(CUF_sources!G$21/CUF_sources!F$21),0)</f>
        <v>0.85</v>
      </c>
      <c r="Z47" s="11">
        <f>IFERROR(Y47*(CUF_sources!H$21/CUF_sources!G$21),0)</f>
        <v>0.85</v>
      </c>
      <c r="AA47" s="11">
        <f>IFERROR(Z47*(CUF_sources!I$21/CUF_sources!H$21),0)</f>
        <v>0.85</v>
      </c>
      <c r="AB47" s="11">
        <f>IFERROR(AA47*(CUF_sources!J$21/CUF_sources!I$21),0)</f>
        <v>0.85</v>
      </c>
      <c r="AC47" s="11">
        <f>CUF_sources!C$21</f>
        <v>0.85</v>
      </c>
      <c r="AD47" s="11">
        <f>CUF_sources!D$21</f>
        <v>0.85</v>
      </c>
      <c r="AE47" s="11">
        <f>CUF_sources!E$21</f>
        <v>0.85</v>
      </c>
      <c r="AF47" s="11">
        <f>CUF_sources!F$21</f>
        <v>0.85</v>
      </c>
      <c r="AG47" s="11">
        <f>CUF_sources!G$21</f>
        <v>0.85</v>
      </c>
      <c r="AH47" s="11">
        <f>CUF_sources!H$21</f>
        <v>0.85</v>
      </c>
      <c r="AI47" s="11">
        <f>CUF_sources!I$21</f>
        <v>0.85</v>
      </c>
      <c r="AJ47" s="11">
        <f>CUF_sources!J$21</f>
        <v>0.85</v>
      </c>
    </row>
    <row r="48" spans="1:36" ht="15" x14ac:dyDescent="0.25">
      <c r="A48" s="3" t="s">
        <v>22</v>
      </c>
      <c r="B48" s="3" t="s">
        <v>39</v>
      </c>
      <c r="C48" s="3" t="s">
        <v>40</v>
      </c>
      <c r="D48" s="11">
        <f>IFERROR((generation!H48*1000)/(365*24*capacity!H48),0)</f>
        <v>0.65461694571283613</v>
      </c>
      <c r="E48" s="11">
        <f>IFERROR((generation!I48*1000)/(365*24*capacity!I48),0)</f>
        <v>0.63190005073566713</v>
      </c>
      <c r="F48" s="11">
        <f>IFERROR((generation!J48*1000)/(365*24*capacity!J48),0)</f>
        <v>0.55780821917808221</v>
      </c>
      <c r="G48" s="11">
        <f>IFERROR((generation!K48*1000)/(365*24*capacity!K48),0)</f>
        <v>0.57627853881278535</v>
      </c>
      <c r="H48" s="11">
        <f>IFERROR((generation!L48*1000)/(365*24*capacity!L48),0)</f>
        <v>0.58488584474885841</v>
      </c>
      <c r="I48" s="11">
        <f>IFERROR((generation!M48*1000)/(365*24*capacity!M48),0)</f>
        <v>0.59384703196347033</v>
      </c>
      <c r="J48" s="11">
        <f>IFERROR((generation!N48*1000)/(365*24*capacity!N48),0)</f>
        <v>0.60590094836670183</v>
      </c>
      <c r="K48" s="11">
        <f>IFERROR((generation!O48*1000)/(365*24*capacity!O48),0)</f>
        <v>0.51069171009197767</v>
      </c>
      <c r="L48" s="11">
        <f>IFERROR((generation!P48*1000)/(365*24*capacity!P48),0)</f>
        <v>0.5198830119608997</v>
      </c>
      <c r="M48" s="11">
        <f>IF(AND(AVERAGE(D48:L48)&gt;0,AVERAGE(D48:L48)&lt;1),AVERAGE(D48:L48),CUF_sources!C$22)</f>
        <v>0.58175692239680876</v>
      </c>
      <c r="N48" s="11">
        <f>IFERROR(M48*(CUF_sources!D$22/CUF_sources!C$22),0)</f>
        <v>0.58175692239680876</v>
      </c>
      <c r="O48" s="11">
        <f>IFERROR(N48*(CUF_sources!E$22/CUF_sources!D$22),0)</f>
        <v>0.58175692239680876</v>
      </c>
      <c r="P48" s="11">
        <f>IFERROR(O48*(CUF_sources!F$22/CUF_sources!E$22),0)</f>
        <v>0.58175692239680876</v>
      </c>
      <c r="Q48" s="11">
        <f>IFERROR(P48*(CUF_sources!G$22/CUF_sources!F$22),0)</f>
        <v>0.58175692239680876</v>
      </c>
      <c r="R48" s="11">
        <f>IFERROR(Q48*(CUF_sources!H$22/CUF_sources!G$22),0)</f>
        <v>0.58175692239680876</v>
      </c>
      <c r="S48" s="11">
        <f>IFERROR(R48*(CUF_sources!I$22/CUF_sources!H$22),0)</f>
        <v>0.58175692239680876</v>
      </c>
      <c r="T48" s="11">
        <f>IFERROR(S48*(CUF_sources!J$22/CUF_sources!I$22),0)</f>
        <v>0.58175692239680876</v>
      </c>
      <c r="U48" s="11">
        <f>IF(M48&lt;CUF_sources!C$22,CUF_sources!C$22,CUF!M48)</f>
        <v>0.7</v>
      </c>
      <c r="V48" s="11">
        <f>IFERROR(U48*(CUF_sources!D$22/CUF_sources!C$22),0)</f>
        <v>0.7</v>
      </c>
      <c r="W48" s="11">
        <f>IFERROR(V48*(CUF_sources!E$22/CUF_sources!D$22),0)</f>
        <v>0.7</v>
      </c>
      <c r="X48" s="11">
        <f>IFERROR(W48*(CUF_sources!F$22/CUF_sources!E$22),0)</f>
        <v>0.7</v>
      </c>
      <c r="Y48" s="11">
        <f>IFERROR(X48*(CUF_sources!G$22/CUF_sources!F$22),0)</f>
        <v>0.7</v>
      </c>
      <c r="Z48" s="11">
        <f>IFERROR(Y48*(CUF_sources!H$22/CUF_sources!G$22),0)</f>
        <v>0.7</v>
      </c>
      <c r="AA48" s="11">
        <f>IFERROR(Z48*(CUF_sources!I$22/CUF_sources!H$22),0)</f>
        <v>0.7</v>
      </c>
      <c r="AB48" s="11">
        <f>IFERROR(AA48*(CUF_sources!J$22/CUF_sources!I$22),0)</f>
        <v>0.7</v>
      </c>
      <c r="AC48" s="11">
        <f>CUF_sources!C$22</f>
        <v>0.7</v>
      </c>
      <c r="AD48" s="11">
        <f>CUF_sources!D$22</f>
        <v>0.7</v>
      </c>
      <c r="AE48" s="11">
        <f>CUF_sources!E$22</f>
        <v>0.7</v>
      </c>
      <c r="AF48" s="11">
        <f>CUF_sources!F$22</f>
        <v>0.7</v>
      </c>
      <c r="AG48" s="11">
        <f>CUF_sources!G$22</f>
        <v>0.7</v>
      </c>
      <c r="AH48" s="11">
        <f>CUF_sources!H$22</f>
        <v>0.7</v>
      </c>
      <c r="AI48" s="11">
        <f>CUF_sources!I$22</f>
        <v>0.7</v>
      </c>
      <c r="AJ48" s="11">
        <f>CUF_sources!J$22</f>
        <v>0.7</v>
      </c>
    </row>
    <row r="49" spans="1:36" ht="15" x14ac:dyDescent="0.25">
      <c r="A49" s="3" t="s">
        <v>22</v>
      </c>
      <c r="B49" s="3" t="s">
        <v>80</v>
      </c>
      <c r="C49" s="3" t="s">
        <v>85</v>
      </c>
      <c r="D49" s="11">
        <f>IFERROR((generation!H49*1000)/(365*24*capacity!H49),0)</f>
        <v>0.22944232188845756</v>
      </c>
      <c r="E49" s="11">
        <f>IFERROR((generation!I49*1000)/(365*24*capacity!I49),0)</f>
        <v>0.24359923052332683</v>
      </c>
      <c r="F49" s="11">
        <f>IFERROR((generation!J49*1000)/(365*24*capacity!J49),0)</f>
        <v>0.25868860499900176</v>
      </c>
      <c r="G49" s="11">
        <f>IFERROR((generation!K49*1000)/(365*24*capacity!K49),0)</f>
        <v>0.25104564178939648</v>
      </c>
      <c r="H49" s="11">
        <f>IFERROR((generation!L49*1000)/(365*24*capacity!L49),0)</f>
        <v>0.32033234842649949</v>
      </c>
      <c r="I49" s="11">
        <f>IFERROR((generation!M49*1000)/(365*24*capacity!M49),0)</f>
        <v>0.33393694006067404</v>
      </c>
      <c r="J49" s="11">
        <f>IFERROR((generation!N49*1000)/(365*24*capacity!N49),0)</f>
        <v>0.30044525125213384</v>
      </c>
      <c r="K49" s="11">
        <f>IFERROR((generation!O49*1000)/(365*24*capacity!O49),0)</f>
        <v>0.32364180637661211</v>
      </c>
      <c r="L49" s="11">
        <f>IFERROR((generation!P49*1000)/(365*24*capacity!P49),0)</f>
        <v>0.27735720176889384</v>
      </c>
      <c r="M49" s="11">
        <f>IF(AND(AVERAGE(D49:L49)&gt;0,AVERAGE(D49:L49)&lt;1),AVERAGE(D49:L49),CUF_sources!C$23)</f>
        <v>0.28205437189833288</v>
      </c>
      <c r="N49" s="11">
        <f>IFERROR(M49*(CUF_sources!D$23/CUF_sources!C$23),0)</f>
        <v>0.29307212080061151</v>
      </c>
      <c r="O49" s="11">
        <f>IFERROR(N49*(CUF_sources!E$23/CUF_sources!D$23),0)</f>
        <v>0.30078454503220659</v>
      </c>
      <c r="P49" s="11">
        <f>IFERROR(O49*(CUF_sources!F$23/CUF_sources!E$23),0)</f>
        <v>0.30849696926380166</v>
      </c>
      <c r="Q49" s="11">
        <f>IFERROR(P49*(CUF_sources!G$23/CUF_sources!F$23),0)</f>
        <v>0.31620939349539667</v>
      </c>
      <c r="R49" s="11">
        <f>IFERROR(Q49*(CUF_sources!H$23/CUF_sources!G$23),0)</f>
        <v>0.32392181772699163</v>
      </c>
      <c r="S49" s="11">
        <f>IFERROR(R49*(CUF_sources!I$23/CUF_sources!H$23),0)</f>
        <v>0.32392181772699163</v>
      </c>
      <c r="T49" s="11">
        <f>IFERROR(S49*(CUF_sources!J$23/CUF_sources!I$23),0)</f>
        <v>0.32392181772699163</v>
      </c>
      <c r="U49" s="11">
        <f>IF(M49&gt;0,M49,CUF_sources!C$23)</f>
        <v>0.28205437189833288</v>
      </c>
      <c r="V49" s="11">
        <f>IFERROR(U49*(CUF_sources!D$23/CUF_sources!C$23),0)</f>
        <v>0.29307212080061151</v>
      </c>
      <c r="W49" s="11">
        <f>IFERROR(V49*(CUF_sources!E$23/CUF_sources!D$23),0)</f>
        <v>0.30078454503220659</v>
      </c>
      <c r="X49" s="11">
        <f>IFERROR(W49*(CUF_sources!F$23/CUF_sources!E$23),0)</f>
        <v>0.30849696926380166</v>
      </c>
      <c r="Y49" s="11">
        <f>IFERROR(X49*(CUF_sources!G$23/CUF_sources!F$23),0)</f>
        <v>0.31620939349539667</v>
      </c>
      <c r="Z49" s="11">
        <f>IFERROR(Y49*(CUF_sources!H$23/CUF_sources!G$23),0)</f>
        <v>0.32392181772699163</v>
      </c>
      <c r="AA49" s="11">
        <f>IFERROR(Z49*(CUF_sources!I$23/CUF_sources!H$23),0)</f>
        <v>0.32392181772699163</v>
      </c>
      <c r="AB49" s="11">
        <f>IFERROR(AA49*(CUF_sources!J$23/CUF_sources!I$23),0)</f>
        <v>0.32392181772699163</v>
      </c>
      <c r="AC49" s="11">
        <f>CUF_sources!C$23</f>
        <v>0.18285714285714286</v>
      </c>
      <c r="AD49" s="11">
        <f>CUF_sources!D$23</f>
        <v>0.19</v>
      </c>
      <c r="AE49" s="11">
        <f>CUF_sources!E$23</f>
        <v>0.19500000000000001</v>
      </c>
      <c r="AF49" s="11">
        <f>CUF_sources!F$23</f>
        <v>0.2</v>
      </c>
      <c r="AG49" s="11">
        <f>CUF_sources!G$23</f>
        <v>0.20500000000000002</v>
      </c>
      <c r="AH49" s="11">
        <f>CUF_sources!H$23</f>
        <v>0.21</v>
      </c>
      <c r="AI49" s="11">
        <f>CUF_sources!I$23</f>
        <v>0.21</v>
      </c>
      <c r="AJ49" s="11">
        <f>CUF_sources!J$23</f>
        <v>0.21</v>
      </c>
    </row>
    <row r="50" spans="1:36" ht="15" x14ac:dyDescent="0.25">
      <c r="A50" s="3" t="s">
        <v>22</v>
      </c>
      <c r="B50" s="3" t="s">
        <v>81</v>
      </c>
      <c r="C50" s="3" t="s">
        <v>86</v>
      </c>
      <c r="D50" s="11">
        <f>IFERROR((generation!H50*1000)/(365*24*capacity!H50),0)</f>
        <v>1.7681349510157148E-2</v>
      </c>
      <c r="E50" s="11">
        <f>IFERROR((generation!I50*1000)/(365*24*capacity!I50),0)</f>
        <v>1.8772313232526445E-2</v>
      </c>
      <c r="F50" s="11">
        <f>IFERROR((generation!J50*1000)/(365*24*capacity!J50),0)</f>
        <v>1.9935134902905792E-2</v>
      </c>
      <c r="G50" s="11">
        <f>IFERROR((generation!K50*1000)/(365*24*capacity!K50),0)</f>
        <v>1.9346150696809762E-2</v>
      </c>
      <c r="H50" s="11">
        <f>IFERROR((generation!L50*1000)/(365*24*capacity!L50),0)</f>
        <v>2.4685542603129097E-2</v>
      </c>
      <c r="I50" s="11">
        <f>IFERROR((generation!M50*1000)/(365*24*capacity!M50),0)</f>
        <v>2.5733943515597803E-2</v>
      </c>
      <c r="J50" s="11">
        <f>IFERROR((generation!N50*1000)/(365*24*capacity!N50),0)</f>
        <v>2.3152997460679909E-2</v>
      </c>
      <c r="K50" s="11">
        <f>IFERROR((generation!O50*1000)/(365*24*capacity!O50),0)</f>
        <v>2.4940576993574087E-2</v>
      </c>
      <c r="L50" s="11">
        <f>IFERROR((generation!P50*1000)/(365*24*capacity!P50),0)</f>
        <v>2.1373779620392237E-2</v>
      </c>
      <c r="M50" s="11">
        <f>IF(AND(AVERAGE(D50:L50)&gt;0,AVERAGE(D50:L50)&lt;1),AVERAGE(D50:L50),CUF_sources!C$24)</f>
        <v>2.1735754281752475E-2</v>
      </c>
      <c r="N50" s="11">
        <f>IFERROR(M50*(CUF_sources!D$24/CUF_sources!C$24),0)</f>
        <v>2.1735754281752475E-2</v>
      </c>
      <c r="O50" s="11">
        <f>IFERROR(N50*(CUF_sources!E$24/CUF_sources!D$24),0)</f>
        <v>2.2641410710158828E-2</v>
      </c>
      <c r="P50" s="11">
        <f>IFERROR(O50*(CUF_sources!F$24/CUF_sources!E$24),0)</f>
        <v>2.3547067138565182E-2</v>
      </c>
      <c r="Q50" s="11">
        <f>IFERROR(P50*(CUF_sources!G$24/CUF_sources!F$24),0)</f>
        <v>2.4452723566971538E-2</v>
      </c>
      <c r="R50" s="11">
        <f>IFERROR(Q50*(CUF_sources!H$24/CUF_sources!G$24),0)</f>
        <v>2.5358379995377892E-2</v>
      </c>
      <c r="S50" s="11">
        <f>IFERROR(R50*(CUF_sources!I$24/CUF_sources!H$24),0)</f>
        <v>2.5358379995377892E-2</v>
      </c>
      <c r="T50" s="11">
        <f>IFERROR(S50*(CUF_sources!J$24/CUF_sources!I$24),0)</f>
        <v>2.5358379995377892E-2</v>
      </c>
      <c r="U50" s="11">
        <f>IF(M50&gt;0,M50,CUF_sources!C$24)</f>
        <v>2.1735754281752475E-2</v>
      </c>
      <c r="V50" s="11">
        <f>IFERROR(U50*(CUF_sources!D$24/CUF_sources!C$24),0)</f>
        <v>2.1735754281752475E-2</v>
      </c>
      <c r="W50" s="11">
        <f>IFERROR(V50*(CUF_sources!E$24/CUF_sources!D$24),0)</f>
        <v>2.2641410710158828E-2</v>
      </c>
      <c r="X50" s="11">
        <f>IFERROR(W50*(CUF_sources!F$24/CUF_sources!E$24),0)</f>
        <v>2.3547067138565182E-2</v>
      </c>
      <c r="Y50" s="11">
        <f>IFERROR(X50*(CUF_sources!G$24/CUF_sources!F$24),0)</f>
        <v>2.4452723566971538E-2</v>
      </c>
      <c r="Z50" s="11">
        <f>IFERROR(Y50*(CUF_sources!H$24/CUF_sources!G$24),0)</f>
        <v>2.5358379995377892E-2</v>
      </c>
      <c r="AA50" s="11">
        <f>IFERROR(Z50*(CUF_sources!I$24/CUF_sources!H$24),0)</f>
        <v>2.5358379995377892E-2</v>
      </c>
      <c r="AB50" s="11">
        <f>IFERROR(AA50*(CUF_sources!J$24/CUF_sources!I$24),0)</f>
        <v>2.5358379995377892E-2</v>
      </c>
      <c r="AC50" s="11">
        <f>CUF_sources!C$24</f>
        <v>0.12</v>
      </c>
      <c r="AD50" s="11">
        <f>CUF_sources!D$24</f>
        <v>0.12</v>
      </c>
      <c r="AE50" s="11">
        <f>CUF_sources!E$24</f>
        <v>0.125</v>
      </c>
      <c r="AF50" s="11">
        <f>CUF_sources!F$24</f>
        <v>0.13</v>
      </c>
      <c r="AG50" s="11">
        <f>CUF_sources!G$24</f>
        <v>0.13500000000000001</v>
      </c>
      <c r="AH50" s="11">
        <f>CUF_sources!H$24</f>
        <v>0.14000000000000001</v>
      </c>
      <c r="AI50" s="11">
        <f>CUF_sources!I$24</f>
        <v>0.14000000000000001</v>
      </c>
      <c r="AJ50" s="11">
        <f>CUF_sources!J$24</f>
        <v>0.14000000000000001</v>
      </c>
    </row>
    <row r="51" spans="1:36" ht="15" x14ac:dyDescent="0.25">
      <c r="A51" s="3" t="s">
        <v>22</v>
      </c>
      <c r="B51" s="3" t="s">
        <v>41</v>
      </c>
      <c r="C51" s="3" t="s">
        <v>42</v>
      </c>
      <c r="D51" s="11">
        <f>IFERROR((generation!H51*1000)/(365*24*capacity!H51),0)</f>
        <v>0</v>
      </c>
      <c r="E51" s="11">
        <f>IFERROR((generation!I51*1000)/(365*24*capacity!I51),0)</f>
        <v>0</v>
      </c>
      <c r="F51" s="11">
        <f>IFERROR((generation!J51*1000)/(365*24*capacity!J51),0)</f>
        <v>0</v>
      </c>
      <c r="G51" s="11">
        <f>IFERROR((generation!K51*1000)/(365*24*capacity!K51),0)</f>
        <v>0</v>
      </c>
      <c r="H51" s="11">
        <f>IFERROR((generation!L51*1000)/(365*24*capacity!L51),0)</f>
        <v>0</v>
      </c>
      <c r="I51" s="11">
        <f>IFERROR((generation!M51*1000)/(365*24*capacity!M51),0)</f>
        <v>0</v>
      </c>
      <c r="J51" s="11">
        <f>IFERROR((generation!N51*1000)/(365*24*capacity!N51),0)</f>
        <v>0</v>
      </c>
      <c r="K51" s="11">
        <f>IFERROR((generation!O51*1000)/(365*24*capacity!O51),0)</f>
        <v>0</v>
      </c>
      <c r="L51" s="11">
        <f>IFERROR((generation!P51*1000)/(365*24*capacity!P51),0)</f>
        <v>0</v>
      </c>
      <c r="M51" s="11">
        <f>IF(AND(AVERAGE(D51:L51)&gt;0,AVERAGE(D51:L51)&lt;1),AVERAGE(D51:L51),CUF_sources!C$25)</f>
        <v>0.37285714285714283</v>
      </c>
      <c r="N51" s="11">
        <f>IFERROR(M51*(CUF_sources!D$25/CUF_sources!C$25),0)</f>
        <v>0.38000000000000006</v>
      </c>
      <c r="O51" s="11">
        <f>IFERROR(N51*(CUF_sources!E$25/CUF_sources!D$25),0)</f>
        <v>0.39000000000000007</v>
      </c>
      <c r="P51" s="11">
        <f>IFERROR(O51*(CUF_sources!F$25/CUF_sources!E$25),0)</f>
        <v>0.40000000000000013</v>
      </c>
      <c r="Q51" s="11">
        <f>IFERROR(P51*(CUF_sources!G$25/CUF_sources!F$25),0)</f>
        <v>0.40500000000000014</v>
      </c>
      <c r="R51" s="11">
        <f>IFERROR(Q51*(CUF_sources!H$25/CUF_sources!G$25),0)</f>
        <v>0.41000000000000009</v>
      </c>
      <c r="S51" s="11">
        <f>IFERROR(R51*(CUF_sources!I$25/CUF_sources!H$25),0)</f>
        <v>0.41000000000000009</v>
      </c>
      <c r="T51" s="11">
        <f>IFERROR(S51*(CUF_sources!J$25/CUF_sources!I$25),0)</f>
        <v>0.41000000000000009</v>
      </c>
      <c r="U51" s="11">
        <f>IF(M51&gt;0,M51,CUF_sources!C$25)</f>
        <v>0.37285714285714283</v>
      </c>
      <c r="V51" s="11">
        <f>IFERROR(U51*(CUF_sources!D$25/CUF_sources!C$25),0)</f>
        <v>0.38000000000000006</v>
      </c>
      <c r="W51" s="11">
        <f>IFERROR(V51*(CUF_sources!E$25/CUF_sources!D$25),0)</f>
        <v>0.39000000000000007</v>
      </c>
      <c r="X51" s="11">
        <f>IFERROR(W51*(CUF_sources!F$25/CUF_sources!E$25),0)</f>
        <v>0.40000000000000013</v>
      </c>
      <c r="Y51" s="11">
        <f>IFERROR(X51*(CUF_sources!G$25/CUF_sources!F$25),0)</f>
        <v>0.40500000000000014</v>
      </c>
      <c r="Z51" s="11">
        <f>IFERROR(Y51*(CUF_sources!H$25/CUF_sources!G$25),0)</f>
        <v>0.41000000000000009</v>
      </c>
      <c r="AA51" s="11">
        <f>IFERROR(Z51*(CUF_sources!I$25/CUF_sources!H$25),0)</f>
        <v>0.41000000000000009</v>
      </c>
      <c r="AB51" s="11">
        <f>IFERROR(AA51*(CUF_sources!J$25/CUF_sources!I$25),0)</f>
        <v>0.41000000000000009</v>
      </c>
      <c r="AC51" s="11">
        <f>CUF_sources!C$25</f>
        <v>0.37285714285714283</v>
      </c>
      <c r="AD51" s="11">
        <f>CUF_sources!D$25</f>
        <v>0.38</v>
      </c>
      <c r="AE51" s="11">
        <f>CUF_sources!E$25</f>
        <v>0.39</v>
      </c>
      <c r="AF51" s="11">
        <f>CUF_sources!F$25</f>
        <v>0.4</v>
      </c>
      <c r="AG51" s="11">
        <f>CUF_sources!G$25</f>
        <v>0.40500000000000003</v>
      </c>
      <c r="AH51" s="11">
        <f>CUF_sources!H$25</f>
        <v>0.41</v>
      </c>
      <c r="AI51" s="11">
        <f>CUF_sources!I$25</f>
        <v>0.41</v>
      </c>
      <c r="AJ51" s="11">
        <f>CUF_sources!J$25</f>
        <v>0.41</v>
      </c>
    </row>
    <row r="52" spans="1:36" ht="15" x14ac:dyDescent="0.25">
      <c r="A52" s="3" t="s">
        <v>22</v>
      </c>
      <c r="B52" s="3" t="s">
        <v>43</v>
      </c>
      <c r="C52" s="3" t="s">
        <v>44</v>
      </c>
      <c r="D52" s="11">
        <f>IFERROR((generation!H52*1000)/(365*24*capacity!H52),0)</f>
        <v>0</v>
      </c>
      <c r="E52" s="11">
        <f>IFERROR((generation!I52*1000)/(365*24*capacity!I52),0)</f>
        <v>0</v>
      </c>
      <c r="F52" s="11">
        <f>IFERROR((generation!J52*1000)/(365*24*capacity!J52),0)</f>
        <v>0</v>
      </c>
      <c r="G52" s="11">
        <f>IFERROR((generation!K52*1000)/(365*24*capacity!K52),0)</f>
        <v>0</v>
      </c>
      <c r="H52" s="11">
        <f>IFERROR((generation!L52*1000)/(365*24*capacity!L52),0)</f>
        <v>0</v>
      </c>
      <c r="I52" s="11">
        <f>IFERROR((generation!M52*1000)/(365*24*capacity!M52),0)</f>
        <v>0</v>
      </c>
      <c r="J52" s="11">
        <f>IFERROR((generation!N52*1000)/(365*24*capacity!N52),0)</f>
        <v>0</v>
      </c>
      <c r="K52" s="11">
        <f>IFERROR((generation!O52*1000)/(365*24*capacity!O52),0)</f>
        <v>0</v>
      </c>
      <c r="L52" s="11">
        <f>IFERROR((generation!P52*1000)/(365*24*capacity!P52),0)</f>
        <v>0</v>
      </c>
      <c r="M52" s="11">
        <f>IF(AND(AVERAGE(D52:L52)&gt;0,AVERAGE(D52:L52)&lt;1),AVERAGE(D52:L52),CUF_sources!C$26)</f>
        <v>0.20857142857142857</v>
      </c>
      <c r="N52" s="11">
        <f>IFERROR(M52*(CUF_sources!D$26/CUF_sources!C$26),0)</f>
        <v>0.23</v>
      </c>
      <c r="O52" s="11">
        <f>IFERROR(N52*(CUF_sources!E$26/CUF_sources!D$26),0)</f>
        <v>0.255</v>
      </c>
      <c r="P52" s="11">
        <f>IFERROR(O52*(CUF_sources!F$26/CUF_sources!E$26),0)</f>
        <v>0.28000000000000003</v>
      </c>
      <c r="Q52" s="11">
        <f>IFERROR(P52*(CUF_sources!G$26/CUF_sources!F$26),0)</f>
        <v>0.30000000000000004</v>
      </c>
      <c r="R52" s="11">
        <f>IFERROR(Q52*(CUF_sources!H$26/CUF_sources!G$26),0)</f>
        <v>0.31999999999999995</v>
      </c>
      <c r="S52" s="11">
        <f>IFERROR(R52*(CUF_sources!I$26/CUF_sources!H$26),0)</f>
        <v>0.33999999999999986</v>
      </c>
      <c r="T52" s="11">
        <f>IFERROR(S52*(CUF_sources!J$26/CUF_sources!I$26),0)</f>
        <v>0.35999999999999988</v>
      </c>
      <c r="U52" s="11">
        <f>IF(M52&gt;0,M52,CUF_sources!C$26)</f>
        <v>0.20857142857142857</v>
      </c>
      <c r="V52" s="11">
        <f>IFERROR(U52*(CUF_sources!D$26/CUF_sources!C$26),0)</f>
        <v>0.23</v>
      </c>
      <c r="W52" s="11">
        <f>IFERROR(V52*(CUF_sources!E$26/CUF_sources!D$26),0)</f>
        <v>0.255</v>
      </c>
      <c r="X52" s="11">
        <f>IFERROR(W52*(CUF_sources!F$26/CUF_sources!E$26),0)</f>
        <v>0.28000000000000003</v>
      </c>
      <c r="Y52" s="11">
        <f>IFERROR(X52*(CUF_sources!G$26/CUF_sources!F$26),0)</f>
        <v>0.30000000000000004</v>
      </c>
      <c r="Z52" s="11">
        <f>IFERROR(Y52*(CUF_sources!H$26/CUF_sources!G$26),0)</f>
        <v>0.31999999999999995</v>
      </c>
      <c r="AA52" s="11">
        <f>IFERROR(Z52*(CUF_sources!I$26/CUF_sources!H$26),0)</f>
        <v>0.33999999999999986</v>
      </c>
      <c r="AB52" s="11">
        <f>IFERROR(AA52*(CUF_sources!J$26/CUF_sources!I$26),0)</f>
        <v>0.35999999999999988</v>
      </c>
      <c r="AC52" s="11">
        <f>CUF_sources!C$26</f>
        <v>0.20857142857142857</v>
      </c>
      <c r="AD52" s="11">
        <f>CUF_sources!D$26</f>
        <v>0.23</v>
      </c>
      <c r="AE52" s="11">
        <f>CUF_sources!E$26</f>
        <v>0.255</v>
      </c>
      <c r="AF52" s="11">
        <f>CUF_sources!F$26</f>
        <v>0.28000000000000003</v>
      </c>
      <c r="AG52" s="11">
        <f>CUF_sources!G$26</f>
        <v>0.30000000000000004</v>
      </c>
      <c r="AH52" s="11">
        <f>CUF_sources!H$26</f>
        <v>0.32</v>
      </c>
      <c r="AI52" s="11">
        <f>CUF_sources!I$26</f>
        <v>0.33999999999999997</v>
      </c>
      <c r="AJ52" s="11">
        <f>CUF_sources!J$26</f>
        <v>0.36</v>
      </c>
    </row>
    <row r="53" spans="1:36" ht="15" x14ac:dyDescent="0.25">
      <c r="A53" s="3" t="s">
        <v>22</v>
      </c>
      <c r="B53" s="3" t="s">
        <v>45</v>
      </c>
      <c r="C53" s="3" t="s">
        <v>46</v>
      </c>
      <c r="D53" s="11">
        <f>IFERROR((generation!H53*1000)/(365*24*capacity!H53),0)</f>
        <v>0</v>
      </c>
      <c r="E53" s="11">
        <f>IFERROR((generation!I53*1000)/(365*24*capacity!I53),0)</f>
        <v>0</v>
      </c>
      <c r="F53" s="11">
        <f>IFERROR((generation!J53*1000)/(365*24*capacity!J53),0)</f>
        <v>0</v>
      </c>
      <c r="G53" s="11">
        <f>IFERROR((generation!K53*1000)/(365*24*capacity!K53),0)</f>
        <v>0</v>
      </c>
      <c r="H53" s="11">
        <f>IFERROR((generation!L53*1000)/(365*24*capacity!L53),0)</f>
        <v>0</v>
      </c>
      <c r="I53" s="11">
        <f>IFERROR((generation!M53*1000)/(365*24*capacity!M53),0)</f>
        <v>0</v>
      </c>
      <c r="J53" s="11">
        <f>IFERROR((generation!N53*1000)/(365*24*capacity!N53),0)</f>
        <v>0</v>
      </c>
      <c r="K53" s="11">
        <f>IFERROR((generation!O53*1000)/(365*24*capacity!O53),0)</f>
        <v>0</v>
      </c>
      <c r="L53" s="11">
        <f>IFERROR((generation!P53*1000)/(365*24*capacity!P53),0)</f>
        <v>0</v>
      </c>
      <c r="M53" s="11">
        <f>IF(AND(AVERAGE(D53:L53)&gt;0,AVERAGE(D53:L53)&lt;1),AVERAGE(D53:L53),CUF_sources!C$27)</f>
        <v>0.95</v>
      </c>
      <c r="N53" s="11">
        <f>IFERROR(M53*(CUF_sources!D$27/CUF_sources!C$27),0)</f>
        <v>0.95</v>
      </c>
      <c r="O53" s="11">
        <f>IFERROR(N53*(CUF_sources!E$27/CUF_sources!D$27),0)</f>
        <v>0.95</v>
      </c>
      <c r="P53" s="11">
        <f>IFERROR(O53*(CUF_sources!F$27/CUF_sources!E$27),0)</f>
        <v>0.95</v>
      </c>
      <c r="Q53" s="11">
        <f>IFERROR(P53*(CUF_sources!G$27/CUF_sources!F$27),0)</f>
        <v>0.95</v>
      </c>
      <c r="R53" s="11">
        <f>IFERROR(Q53*(CUF_sources!H$27/CUF_sources!G$27),0)</f>
        <v>0.95</v>
      </c>
      <c r="S53" s="11">
        <f>IFERROR(R53*(CUF_sources!I$27/CUF_sources!H$27),0)</f>
        <v>0.95</v>
      </c>
      <c r="T53" s="11">
        <f>IFERROR(S53*(CUF_sources!J$27/CUF_sources!I$27),0)</f>
        <v>0.95</v>
      </c>
      <c r="U53" s="11">
        <f>IF(M53&gt;0,M53,CUF_sources!C$27)</f>
        <v>0.95</v>
      </c>
      <c r="V53" s="11">
        <f>IFERROR(U53*(CUF_sources!D$27/CUF_sources!C$27),0)</f>
        <v>0.95</v>
      </c>
      <c r="W53" s="11">
        <f>IFERROR(V53*(CUF_sources!E$27/CUF_sources!D$27),0)</f>
        <v>0.95</v>
      </c>
      <c r="X53" s="11">
        <f>IFERROR(W53*(CUF_sources!F$27/CUF_sources!E$27),0)</f>
        <v>0.95</v>
      </c>
      <c r="Y53" s="11">
        <f>IFERROR(X53*(CUF_sources!G$27/CUF_sources!F$27),0)</f>
        <v>0.95</v>
      </c>
      <c r="Z53" s="11">
        <f>IFERROR(Y53*(CUF_sources!H$27/CUF_sources!G$27),0)</f>
        <v>0.95</v>
      </c>
      <c r="AA53" s="11">
        <f>IFERROR(Z53*(CUF_sources!I$27/CUF_sources!H$27),0)</f>
        <v>0.95</v>
      </c>
      <c r="AB53" s="11">
        <f>IFERROR(AA53*(CUF_sources!J$27/CUF_sources!I$27),0)</f>
        <v>0.95</v>
      </c>
      <c r="AC53" s="11">
        <f>CUF_sources!C$27</f>
        <v>0.95</v>
      </c>
      <c r="AD53" s="11">
        <f>CUF_sources!D$27</f>
        <v>0.95</v>
      </c>
      <c r="AE53" s="11">
        <f>CUF_sources!E$27</f>
        <v>0.95</v>
      </c>
      <c r="AF53" s="11">
        <f>CUF_sources!F$27</f>
        <v>0.95</v>
      </c>
      <c r="AG53" s="11">
        <f>CUF_sources!G$27</f>
        <v>0.95</v>
      </c>
      <c r="AH53" s="11">
        <f>CUF_sources!H$27</f>
        <v>0.95</v>
      </c>
      <c r="AI53" s="11">
        <f>CUF_sources!I$27</f>
        <v>0.95</v>
      </c>
      <c r="AJ53" s="11">
        <f>CUF_sources!J$27</f>
        <v>0.95</v>
      </c>
    </row>
    <row r="54" spans="1:36" ht="15" x14ac:dyDescent="0.25">
      <c r="A54" s="3" t="s">
        <v>21</v>
      </c>
      <c r="B54" s="3" t="s">
        <v>29</v>
      </c>
      <c r="C54" s="3" t="s">
        <v>30</v>
      </c>
      <c r="D54" s="11">
        <f>IFERROR((generation!H54*1000)/(365*24*capacity!H54),0)</f>
        <v>0.61256757466015854</v>
      </c>
      <c r="E54" s="11">
        <f>IFERROR((generation!I54*1000)/(365*24*capacity!I54),0)</f>
        <v>0.53981931555948348</v>
      </c>
      <c r="F54" s="11">
        <f>IFERROR((generation!J54*1000)/(365*24*capacity!J54),0)</f>
        <v>0.50465213335297299</v>
      </c>
      <c r="G54" s="11">
        <f>IFERROR((generation!K54*1000)/(365*24*capacity!K54),0)</f>
        <v>0.48028935054152988</v>
      </c>
      <c r="H54" s="11">
        <f>IFERROR((generation!L54*1000)/(365*24*capacity!L54),0)</f>
        <v>0.49962353055474595</v>
      </c>
      <c r="I54" s="11">
        <f>IFERROR((generation!M54*1000)/(365*24*capacity!M54),0)</f>
        <v>0.50257525817238569</v>
      </c>
      <c r="J54" s="11">
        <f>IFERROR((generation!N54*1000)/(365*24*capacity!N54),0)</f>
        <v>0.51824154395821231</v>
      </c>
      <c r="K54" s="11">
        <f>IFERROR((generation!O54*1000)/(365*24*capacity!O54),0)</f>
        <v>0.48279253132648825</v>
      </c>
      <c r="L54" s="11">
        <f>IFERROR((generation!P54*1000)/(365*24*capacity!P54),0)</f>
        <v>0.44166374476541981</v>
      </c>
      <c r="M54" s="11">
        <f>IF(AND(AVERAGE(D54:L54)&gt;0,AVERAGE(D54:L54)&lt;1),AVERAGE(D54:L54),CUF_sources!C$15)</f>
        <v>0.50913610921015529</v>
      </c>
      <c r="N54" s="11">
        <f>IFERROR(M54*(CUF_sources!D$15/CUF_sources!C$15),0)</f>
        <v>0.50913610921015529</v>
      </c>
      <c r="O54" s="11">
        <f>IFERROR(N54*(CUF_sources!E$15/CUF_sources!D$15),0)</f>
        <v>0.50913610921015529</v>
      </c>
      <c r="P54" s="11">
        <f>IFERROR(O54*(CUF_sources!F$15/CUF_sources!E$15),0)</f>
        <v>0.50913610921015529</v>
      </c>
      <c r="Q54" s="11">
        <f>IFERROR(P54*(CUF_sources!G$15/CUF_sources!F$15),0)</f>
        <v>0.50913610921015529</v>
      </c>
      <c r="R54" s="11">
        <f>IFERROR(Q54*(CUF_sources!H$15/CUF_sources!G$15),0)</f>
        <v>0.50913610921015529</v>
      </c>
      <c r="S54" s="11">
        <f>IFERROR(R54*(CUF_sources!I$15/CUF_sources!H$15),0)</f>
        <v>0.50913610921015529</v>
      </c>
      <c r="T54" s="11">
        <f>IFERROR(S54*(CUF_sources!J$15/CUF_sources!I$15),0)</f>
        <v>0.50913610921015529</v>
      </c>
      <c r="U54" s="11">
        <f>IF(M54&lt;CUF_sources!C$15,CUF_sources!C$15,CUF!M54)</f>
        <v>0.85</v>
      </c>
      <c r="V54" s="11">
        <f>IFERROR(U54*(CUF_sources!D$15/CUF_sources!C$15),0)</f>
        <v>0.85</v>
      </c>
      <c r="W54" s="11">
        <f>IFERROR(V54*(CUF_sources!E$15/CUF_sources!D$15),0)</f>
        <v>0.85</v>
      </c>
      <c r="X54" s="11">
        <f>IFERROR(W54*(CUF_sources!F$15/CUF_sources!E$15),0)</f>
        <v>0.85</v>
      </c>
      <c r="Y54" s="11">
        <f>IFERROR(X54*(CUF_sources!G$15/CUF_sources!F$15),0)</f>
        <v>0.85</v>
      </c>
      <c r="Z54" s="11">
        <f>IFERROR(Y54*(CUF_sources!H$15/CUF_sources!G$15),0)</f>
        <v>0.85</v>
      </c>
      <c r="AA54" s="11">
        <f>IFERROR(Z54*(CUF_sources!I$15/CUF_sources!H$15),0)</f>
        <v>0.85</v>
      </c>
      <c r="AB54" s="11">
        <f>IFERROR(AA54*(CUF_sources!J$15/CUF_sources!I$15),0)</f>
        <v>0.85</v>
      </c>
      <c r="AC54" s="11">
        <f>CUF_sources!C$15</f>
        <v>0.85</v>
      </c>
      <c r="AD54" s="11">
        <f>CUF_sources!D$15</f>
        <v>0.85</v>
      </c>
      <c r="AE54" s="11">
        <f>CUF_sources!E$15</f>
        <v>0.85</v>
      </c>
      <c r="AF54" s="11">
        <f>CUF_sources!F$15</f>
        <v>0.85</v>
      </c>
      <c r="AG54" s="11">
        <f>CUF_sources!G$15</f>
        <v>0.85</v>
      </c>
      <c r="AH54" s="11">
        <f>CUF_sources!H$15</f>
        <v>0.85</v>
      </c>
      <c r="AI54" s="11">
        <f>CUF_sources!I$15</f>
        <v>0.85</v>
      </c>
      <c r="AJ54" s="11">
        <f>CUF_sources!J$15</f>
        <v>0.85</v>
      </c>
    </row>
    <row r="55" spans="1:36" ht="15" x14ac:dyDescent="0.25">
      <c r="A55" s="3" t="s">
        <v>21</v>
      </c>
      <c r="B55" s="3" t="s">
        <v>31</v>
      </c>
      <c r="C55" s="3" t="s">
        <v>32</v>
      </c>
      <c r="D55" s="11">
        <f>IFERROR((generation!H55*1000)/(365*24*capacity!H55),0)</f>
        <v>0.26579147640791478</v>
      </c>
      <c r="E55" s="11">
        <f>IFERROR((generation!I55*1000)/(365*24*capacity!I55),0)</f>
        <v>0.28139269406392692</v>
      </c>
      <c r="F55" s="11">
        <f>IFERROR((generation!J55*1000)/(365*24*capacity!J55),0)</f>
        <v>0.38527397260273971</v>
      </c>
      <c r="G55" s="11">
        <f>IFERROR((generation!K55*1000)/(365*24*capacity!K55),0)</f>
        <v>0.13131489398830817</v>
      </c>
      <c r="H55" s="11">
        <f>IFERROR((generation!L55*1000)/(365*24*capacity!L55),0)</f>
        <v>0.12307023265927375</v>
      </c>
      <c r="I55" s="11">
        <f>IFERROR((generation!M55*1000)/(365*24*capacity!M55),0)</f>
        <v>0.26370858140420911</v>
      </c>
      <c r="J55" s="11">
        <f>IFERROR((generation!N55*1000)/(365*24*capacity!N55),0)</f>
        <v>0.26153508248178919</v>
      </c>
      <c r="K55" s="11">
        <f>IFERROR((generation!O55*1000)/(365*24*capacity!O55),0)</f>
        <v>0.2665848530339992</v>
      </c>
      <c r="L55" s="11">
        <f>IFERROR((generation!P55*1000)/(365*24*capacity!P55),0)</f>
        <v>0.4115993392358564</v>
      </c>
      <c r="M55" s="11">
        <f>IF(AND(AVERAGE(D55:L55)&gt;0,AVERAGE(D55:L55)&lt;1),AVERAGE(D55:L55),CUF_sources!C$16)</f>
        <v>0.265585680653113</v>
      </c>
      <c r="N55" s="11">
        <f>IFERROR(M55*(CUF_sources!D$16/CUF_sources!C$16),0)</f>
        <v>0.265585680653113</v>
      </c>
      <c r="O55" s="11">
        <f>IFERROR(N55*(CUF_sources!E$16/CUF_sources!D$16),0)</f>
        <v>0.265585680653113</v>
      </c>
      <c r="P55" s="11">
        <f>IFERROR(O55*(CUF_sources!F$16/CUF_sources!E$16),0)</f>
        <v>0.265585680653113</v>
      </c>
      <c r="Q55" s="11">
        <f>IFERROR(P55*(CUF_sources!G$16/CUF_sources!F$16),0)</f>
        <v>0.265585680653113</v>
      </c>
      <c r="R55" s="11">
        <f>IFERROR(Q55*(CUF_sources!H$16/CUF_sources!G$16),0)</f>
        <v>0.265585680653113</v>
      </c>
      <c r="S55" s="11">
        <f>IFERROR(R55*(CUF_sources!I$16/CUF_sources!H$16),0)</f>
        <v>0.265585680653113</v>
      </c>
      <c r="T55" s="11">
        <f>IFERROR(S55*(CUF_sources!J$16/CUF_sources!I$16),0)</f>
        <v>0.265585680653113</v>
      </c>
      <c r="U55" s="11">
        <f>IF(M55&lt;CUF_sources!C$16,CUF_sources!C$16,CUF!M55)</f>
        <v>0.85</v>
      </c>
      <c r="V55" s="11">
        <f>IFERROR(U55*(CUF_sources!D$16/CUF_sources!C$16),0)</f>
        <v>0.85</v>
      </c>
      <c r="W55" s="11">
        <f>IFERROR(V55*(CUF_sources!E$16/CUF_sources!D$16),0)</f>
        <v>0.85</v>
      </c>
      <c r="X55" s="11">
        <f>IFERROR(W55*(CUF_sources!F$16/CUF_sources!E$16),0)</f>
        <v>0.85</v>
      </c>
      <c r="Y55" s="11">
        <f>IFERROR(X55*(CUF_sources!G$16/CUF_sources!F$16),0)</f>
        <v>0.85</v>
      </c>
      <c r="Z55" s="11">
        <f>IFERROR(Y55*(CUF_sources!H$16/CUF_sources!G$16),0)</f>
        <v>0.85</v>
      </c>
      <c r="AA55" s="11">
        <f>IFERROR(Z55*(CUF_sources!I$16/CUF_sources!H$16),0)</f>
        <v>0.85</v>
      </c>
      <c r="AB55" s="11">
        <f>IFERROR(AA55*(CUF_sources!J$16/CUF_sources!I$16),0)</f>
        <v>0.85</v>
      </c>
      <c r="AC55" s="11">
        <f>CUF_sources!C$16</f>
        <v>0.85</v>
      </c>
      <c r="AD55" s="11">
        <f>CUF_sources!D$16</f>
        <v>0.85</v>
      </c>
      <c r="AE55" s="11">
        <f>CUF_sources!E$16</f>
        <v>0.85</v>
      </c>
      <c r="AF55" s="11">
        <f>CUF_sources!F$16</f>
        <v>0.85</v>
      </c>
      <c r="AG55" s="11">
        <f>CUF_sources!G$16</f>
        <v>0.85</v>
      </c>
      <c r="AH55" s="11">
        <f>CUF_sources!H$16</f>
        <v>0.85</v>
      </c>
      <c r="AI55" s="11">
        <f>CUF_sources!I$16</f>
        <v>0.85</v>
      </c>
      <c r="AJ55" s="11">
        <f>CUF_sources!J$16</f>
        <v>0.85</v>
      </c>
    </row>
    <row r="56" spans="1:36" ht="15" x14ac:dyDescent="0.25">
      <c r="A56" s="3" t="s">
        <v>21</v>
      </c>
      <c r="B56" s="3" t="s">
        <v>33</v>
      </c>
      <c r="C56" s="3" t="s">
        <v>34</v>
      </c>
      <c r="D56" s="11">
        <f>IFERROR((generation!H56*1000)/(365*24*capacity!H56),0)</f>
        <v>0.81326271235177072</v>
      </c>
      <c r="E56" s="11">
        <f>IFERROR((generation!I56*1000)/(365*24*capacity!I56),0)</f>
        <v>0.85684253356842532</v>
      </c>
      <c r="F56" s="11">
        <f>IFERROR((generation!J56*1000)/(365*24*capacity!J56),0)</f>
        <v>0.81811263318112637</v>
      </c>
      <c r="G56" s="11">
        <f>IFERROR((generation!K56*1000)/(365*24*capacity!K56),0)</f>
        <v>0.80693659460782752</v>
      </c>
      <c r="H56" s="11">
        <f>IFERROR((generation!L56*1000)/(365*24*capacity!L56),0)</f>
        <v>0.71422869368074848</v>
      </c>
      <c r="I56" s="11">
        <f>IFERROR((generation!M56*1000)/(365*24*capacity!M56),0)</f>
        <v>0.64139817564475099</v>
      </c>
      <c r="J56" s="11">
        <f>IFERROR((generation!N56*1000)/(365*24*capacity!N56),0)</f>
        <v>0.75410586369490484</v>
      </c>
      <c r="K56" s="11">
        <f>IFERROR((generation!O56*1000)/(365*24*capacity!O56),0)</f>
        <v>0.79619458547540745</v>
      </c>
      <c r="L56" s="11">
        <f>IFERROR((generation!P56*1000)/(365*24*capacity!P56),0)</f>
        <v>0.80483999638109227</v>
      </c>
      <c r="M56" s="11">
        <f>IF(AND(AVERAGE(D56:L56)&gt;0,AVERAGE(D56:L56)&lt;1),AVERAGE(D56:L56),CUF_sources!C$17)</f>
        <v>0.77843575428733947</v>
      </c>
      <c r="N56" s="11">
        <f>IFERROR(M56*(CUF_sources!D$17/CUF_sources!C$17),0)</f>
        <v>0.77843575428733947</v>
      </c>
      <c r="O56" s="11">
        <f>IFERROR(N56*(CUF_sources!E$17/CUF_sources!D$17),0)</f>
        <v>0.77843575428733947</v>
      </c>
      <c r="P56" s="11">
        <f>IFERROR(O56*(CUF_sources!F$17/CUF_sources!E$17),0)</f>
        <v>0.77843575428733947</v>
      </c>
      <c r="Q56" s="11">
        <f>IFERROR(P56*(CUF_sources!G$17/CUF_sources!F$17),0)</f>
        <v>0.77843575428733947</v>
      </c>
      <c r="R56" s="11">
        <f>IFERROR(Q56*(CUF_sources!H$17/CUF_sources!G$17),0)</f>
        <v>0.77843575428733947</v>
      </c>
      <c r="S56" s="11">
        <f>IFERROR(R56*(CUF_sources!I$17/CUF_sources!H$17),0)</f>
        <v>0.77843575428733947</v>
      </c>
      <c r="T56" s="11">
        <f>IFERROR(S56*(CUF_sources!J$17/CUF_sources!I$17),0)</f>
        <v>0.77843575428733947</v>
      </c>
      <c r="U56" s="11">
        <f>IF(M56&lt;CUF_sources!C$17,CUF_sources!C$17,CUF!M56)</f>
        <v>0.81</v>
      </c>
      <c r="V56" s="11">
        <f>IFERROR(U56*(CUF_sources!D$17/CUF_sources!C$17),0)</f>
        <v>0.81</v>
      </c>
      <c r="W56" s="11">
        <f>IFERROR(V56*(CUF_sources!E$17/CUF_sources!D$17),0)</f>
        <v>0.81</v>
      </c>
      <c r="X56" s="11">
        <f>IFERROR(W56*(CUF_sources!F$17/CUF_sources!E$17),0)</f>
        <v>0.81</v>
      </c>
      <c r="Y56" s="11">
        <f>IFERROR(X56*(CUF_sources!G$17/CUF_sources!F$17),0)</f>
        <v>0.81</v>
      </c>
      <c r="Z56" s="11">
        <f>IFERROR(Y56*(CUF_sources!H$17/CUF_sources!G$17),0)</f>
        <v>0.81</v>
      </c>
      <c r="AA56" s="11">
        <f>IFERROR(Z56*(CUF_sources!I$17/CUF_sources!H$17),0)</f>
        <v>0.81</v>
      </c>
      <c r="AB56" s="11">
        <f>IFERROR(AA56*(CUF_sources!J$17/CUF_sources!I$17),0)</f>
        <v>0.81</v>
      </c>
      <c r="AC56" s="11">
        <f>CUF_sources!C$17</f>
        <v>0.81</v>
      </c>
      <c r="AD56" s="11">
        <f>CUF_sources!D$17</f>
        <v>0.81</v>
      </c>
      <c r="AE56" s="11">
        <f>CUF_sources!E$17</f>
        <v>0.81</v>
      </c>
      <c r="AF56" s="11">
        <f>CUF_sources!F$17</f>
        <v>0.81</v>
      </c>
      <c r="AG56" s="11">
        <f>CUF_sources!G$17</f>
        <v>0.81</v>
      </c>
      <c r="AH56" s="11">
        <f>CUF_sources!H$17</f>
        <v>0.81</v>
      </c>
      <c r="AI56" s="11">
        <f>CUF_sources!I$17</f>
        <v>0.81</v>
      </c>
      <c r="AJ56" s="11">
        <f>CUF_sources!J$17</f>
        <v>0.81</v>
      </c>
    </row>
    <row r="57" spans="1:36" ht="15" x14ac:dyDescent="0.25">
      <c r="A57" s="3" t="s">
        <v>21</v>
      </c>
      <c r="B57" s="3" t="s">
        <v>35</v>
      </c>
      <c r="C57" s="3" t="s">
        <v>36</v>
      </c>
      <c r="D57" s="11">
        <f>IFERROR((generation!H57*1000)/(365*24*capacity!H57),0)</f>
        <v>0.13842121780842701</v>
      </c>
      <c r="E57" s="11">
        <f>IFERROR((generation!I57*1000)/(365*24*capacity!I57),0)</f>
        <v>0.14760413312195</v>
      </c>
      <c r="F57" s="11">
        <f>IFERROR((generation!J57*1000)/(365*24*capacity!J57),0)</f>
        <v>0.18448882576218401</v>
      </c>
      <c r="G57" s="11">
        <f>IFERROR((generation!K57*1000)/(365*24*capacity!K57),0)</f>
        <v>0.15008216947695402</v>
      </c>
      <c r="H57" s="11">
        <f>IFERROR((generation!L57*1000)/(365*24*capacity!L57),0)</f>
        <v>0.15510814442154605</v>
      </c>
      <c r="I57" s="11">
        <f>IFERROR((generation!M57*1000)/(365*24*capacity!M57),0)</f>
        <v>0.16159558963054477</v>
      </c>
      <c r="J57" s="11">
        <f>IFERROR((generation!N57*1000)/(365*24*capacity!N57),0)</f>
        <v>0.15323120806066021</v>
      </c>
      <c r="K57" s="11">
        <f>IFERROR((generation!O57*1000)/(365*24*capacity!O57),0)</f>
        <v>0.13510029496360074</v>
      </c>
      <c r="L57" s="11">
        <f>IFERROR((generation!P57*1000)/(365*24*capacity!P57),0)</f>
        <v>0.15998829142797832</v>
      </c>
      <c r="M57" s="11">
        <f>IF(AND(AVERAGE(D57:L57)&gt;0,AVERAGE(D57:L57)&lt;1),AVERAGE(D57:L57),CUF_sources!C$18)</f>
        <v>0.15395776385264945</v>
      </c>
      <c r="N57" s="11">
        <f>IFERROR(M57*(CUF_sources!D$18/CUF_sources!C$18),0)</f>
        <v>0.15395776385264945</v>
      </c>
      <c r="O57" s="11">
        <f>IFERROR(N57*(CUF_sources!E$18/CUF_sources!D$18),0)</f>
        <v>0.15395776385264945</v>
      </c>
      <c r="P57" s="11">
        <f>IFERROR(O57*(CUF_sources!F$18/CUF_sources!E$18),0)</f>
        <v>0.15395776385264945</v>
      </c>
      <c r="Q57" s="11">
        <f>IFERROR(P57*(CUF_sources!G$18/CUF_sources!F$18),0)</f>
        <v>0.15395776385264945</v>
      </c>
      <c r="R57" s="11">
        <f>IFERROR(Q57*(CUF_sources!H$18/CUF_sources!G$18),0)</f>
        <v>0.15395776385264945</v>
      </c>
      <c r="S57" s="11">
        <f>IFERROR(R57*(CUF_sources!I$18/CUF_sources!H$18),0)</f>
        <v>0.15395776385264945</v>
      </c>
      <c r="T57" s="11">
        <f>IFERROR(S57*(CUF_sources!J$18/CUF_sources!I$18),0)</f>
        <v>0.15395776385264945</v>
      </c>
      <c r="U57" s="11">
        <f>IF(M57&gt;0,M57,CUF_sources!C$18)</f>
        <v>0.15395776385264945</v>
      </c>
      <c r="V57" s="11">
        <f>IFERROR(U57*(CUF_sources!D$18/CUF_sources!C$18),0)</f>
        <v>0.15395776385264945</v>
      </c>
      <c r="W57" s="11">
        <f>IFERROR(V57*(CUF_sources!E$18/CUF_sources!D$18),0)</f>
        <v>0.15395776385264945</v>
      </c>
      <c r="X57" s="11">
        <f>IFERROR(W57*(CUF_sources!F$18/CUF_sources!E$18),0)</f>
        <v>0.15395776385264945</v>
      </c>
      <c r="Y57" s="11">
        <f>IFERROR(X57*(CUF_sources!G$18/CUF_sources!F$18),0)</f>
        <v>0.15395776385264945</v>
      </c>
      <c r="Z57" s="11">
        <f>IFERROR(Y57*(CUF_sources!H$18/CUF_sources!G$18),0)</f>
        <v>0.15395776385264945</v>
      </c>
      <c r="AA57" s="11">
        <f>IFERROR(Z57*(CUF_sources!I$18/CUF_sources!H$18),0)</f>
        <v>0.15395776385264945</v>
      </c>
      <c r="AB57" s="11">
        <f>IFERROR(AA57*(CUF_sources!J$18/CUF_sources!I$18),0)</f>
        <v>0.15395776385264945</v>
      </c>
      <c r="AC57" s="11">
        <f>CUF_sources!C$18</f>
        <v>0.37</v>
      </c>
      <c r="AD57" s="11">
        <f>CUF_sources!D$18</f>
        <v>0.37</v>
      </c>
      <c r="AE57" s="11">
        <f>CUF_sources!E$18</f>
        <v>0.37</v>
      </c>
      <c r="AF57" s="11">
        <f>CUF_sources!F$18</f>
        <v>0.37</v>
      </c>
      <c r="AG57" s="11">
        <f>CUF_sources!G$18</f>
        <v>0.37</v>
      </c>
      <c r="AH57" s="11">
        <f>CUF_sources!H$18</f>
        <v>0.37</v>
      </c>
      <c r="AI57" s="11">
        <f>CUF_sources!I$18</f>
        <v>0.37</v>
      </c>
      <c r="AJ57" s="11">
        <f>CUF_sources!J$18</f>
        <v>0.37</v>
      </c>
    </row>
    <row r="58" spans="1:36" ht="15" x14ac:dyDescent="0.25">
      <c r="A58" s="3" t="s">
        <v>21</v>
      </c>
      <c r="B58" s="3" t="s">
        <v>79</v>
      </c>
      <c r="C58" s="3" t="s">
        <v>83</v>
      </c>
      <c r="D58" s="11">
        <f>IFERROR((generation!H58*1000)/(365*24*capacity!H58),0)</f>
        <v>0.21276984586361394</v>
      </c>
      <c r="E58" s="11">
        <f>IFERROR((generation!I58*1000)/(365*24*capacity!I58),0)</f>
        <v>0.18398331032529822</v>
      </c>
      <c r="F58" s="11">
        <f>IFERROR((generation!J58*1000)/(365*24*capacity!J58),0)</f>
        <v>0.20936552337132699</v>
      </c>
      <c r="G58" s="11">
        <f>IFERROR((generation!K58*1000)/(365*24*capacity!K58),0)</f>
        <v>0.19568345323741007</v>
      </c>
      <c r="H58" s="11">
        <f>IFERROR((generation!L58*1000)/(365*24*capacity!L58),0)</f>
        <v>0.23262158956109133</v>
      </c>
      <c r="I58" s="11">
        <f>IFERROR((generation!M58*1000)/(365*24*capacity!M58),0)</f>
        <v>0.2011711033388387</v>
      </c>
      <c r="J58" s="11">
        <f>IFERROR((generation!N58*1000)/(365*24*capacity!N58),0)</f>
        <v>0.21891303296247924</v>
      </c>
      <c r="K58" s="11">
        <f>IFERROR((generation!O58*1000)/(365*24*capacity!O58),0)</f>
        <v>0.21998171783074696</v>
      </c>
      <c r="L58" s="11">
        <f>IFERROR((generation!P58*1000)/(365*24*capacity!P58),0)</f>
        <v>0.23543599843436849</v>
      </c>
      <c r="M58" s="11">
        <f>IF(AND(AVERAGE(D58:L58)&gt;0,AVERAGE(D58:L58)&lt;1),AVERAGE(D58:L58),CUF_sources!C$19)</f>
        <v>0.21221395276946378</v>
      </c>
      <c r="N58" s="11">
        <f>IFERROR(M58*(CUF_sources!D$19/CUF_sources!C$19),0)</f>
        <v>0.25465674332335653</v>
      </c>
      <c r="O58" s="11">
        <f>IFERROR(N58*(CUF_sources!E$19/CUF_sources!D$19),0)</f>
        <v>0.27587813860030286</v>
      </c>
      <c r="P58" s="11">
        <f>IFERROR(O58*(CUF_sources!F$19/CUF_sources!E$19),0)</f>
        <v>0.2970995338772493</v>
      </c>
      <c r="Q58" s="11">
        <f>IFERROR(P58*(CUF_sources!G$19/CUF_sources!F$19),0)</f>
        <v>0.31832092915419569</v>
      </c>
      <c r="R58" s="11">
        <f>IFERROR(Q58*(CUF_sources!H$19/CUF_sources!G$19),0)</f>
        <v>0.33954232443114207</v>
      </c>
      <c r="S58" s="11">
        <f>IFERROR(R58*(CUF_sources!I$19/CUF_sources!H$19),0)</f>
        <v>0.36076371970808846</v>
      </c>
      <c r="T58" s="11">
        <f>IFERROR(S58*(CUF_sources!J$19/CUF_sources!I$19),0)</f>
        <v>0.38198511498503485</v>
      </c>
      <c r="U58" s="11">
        <f>IF(M58&gt;0,M58,CUF_sources!C$19)</f>
        <v>0.21221395276946378</v>
      </c>
      <c r="V58" s="11">
        <f>IFERROR(U58*(CUF_sources!D$19/CUF_sources!C$19),0)</f>
        <v>0.25465674332335653</v>
      </c>
      <c r="W58" s="11">
        <f>IFERROR(V58*(CUF_sources!E$19/CUF_sources!D$19),0)</f>
        <v>0.27587813860030286</v>
      </c>
      <c r="X58" s="11">
        <f>IFERROR(W58*(CUF_sources!F$19/CUF_sources!E$19),0)</f>
        <v>0.2970995338772493</v>
      </c>
      <c r="Y58" s="11">
        <f>IFERROR(X58*(CUF_sources!G$19/CUF_sources!F$19),0)</f>
        <v>0.31832092915419569</v>
      </c>
      <c r="Z58" s="11">
        <f>IFERROR(Y58*(CUF_sources!H$19/CUF_sources!G$19),0)</f>
        <v>0.33954232443114207</v>
      </c>
      <c r="AA58" s="11">
        <f>IFERROR(Z58*(CUF_sources!I$19/CUF_sources!H$19),0)</f>
        <v>0.36076371970808846</v>
      </c>
      <c r="AB58" s="11">
        <f>IFERROR(AA58*(CUF_sources!J$19/CUF_sources!I$19),0)</f>
        <v>0.38198511498503485</v>
      </c>
      <c r="AC58" s="11">
        <f>CUF_sources!C$19</f>
        <v>0.25</v>
      </c>
      <c r="AD58" s="11">
        <f>CUF_sources!D$19</f>
        <v>0.3</v>
      </c>
      <c r="AE58" s="11">
        <f>CUF_sources!E$19</f>
        <v>0.32499999999999996</v>
      </c>
      <c r="AF58" s="11">
        <f>CUF_sources!F$19</f>
        <v>0.35</v>
      </c>
      <c r="AG58" s="11">
        <f>CUF_sources!G$19</f>
        <v>0.375</v>
      </c>
      <c r="AH58" s="11">
        <f>CUF_sources!H$19</f>
        <v>0.4</v>
      </c>
      <c r="AI58" s="11">
        <f>CUF_sources!I$19</f>
        <v>0.42500000000000004</v>
      </c>
      <c r="AJ58" s="11">
        <f>CUF_sources!J$19</f>
        <v>0.45</v>
      </c>
    </row>
    <row r="59" spans="1:36" ht="15" x14ac:dyDescent="0.25">
      <c r="A59" s="3" t="s">
        <v>21</v>
      </c>
      <c r="B59" s="3" t="s">
        <v>78</v>
      </c>
      <c r="C59" s="3" t="s">
        <v>84</v>
      </c>
      <c r="D59" s="11">
        <f>IFERROR((generation!H59*1000)/(365*24*capacity!H59),0)</f>
        <v>0</v>
      </c>
      <c r="E59" s="11">
        <f>IFERROR((generation!I59*1000)/(365*24*capacity!I59),0)</f>
        <v>0</v>
      </c>
      <c r="F59" s="11">
        <f>IFERROR((generation!J59*1000)/(365*24*capacity!J59),0)</f>
        <v>0</v>
      </c>
      <c r="G59" s="11">
        <f>IFERROR((generation!K59*1000)/(365*24*capacity!K59),0)</f>
        <v>0</v>
      </c>
      <c r="H59" s="11">
        <f>IFERROR((generation!L59*1000)/(365*24*capacity!L59),0)</f>
        <v>0</v>
      </c>
      <c r="I59" s="11">
        <f>IFERROR((generation!M59*1000)/(365*24*capacity!M59),0)</f>
        <v>0</v>
      </c>
      <c r="J59" s="11">
        <f>IFERROR((generation!N59*1000)/(365*24*capacity!N59),0)</f>
        <v>0</v>
      </c>
      <c r="K59" s="11">
        <f>IFERROR((generation!O59*1000)/(365*24*capacity!O59),0)</f>
        <v>0</v>
      </c>
      <c r="L59" s="11">
        <f>IFERROR((generation!P59*1000)/(365*24*capacity!P59),0)</f>
        <v>0</v>
      </c>
      <c r="M59" s="11">
        <f>IF(AND(AVERAGE(D59:L59)&gt;0,AVERAGE(D59:L59)&lt;1),AVERAGE(D59:L59),CUF_sources!C$20)</f>
        <v>0.35714285714285715</v>
      </c>
      <c r="N59" s="11">
        <f>IFERROR(M59*(CUF_sources!D$20/CUF_sources!C$20),0)</f>
        <v>0.4</v>
      </c>
      <c r="O59" s="11">
        <f>IFERROR(N59*(CUF_sources!E$20/CUF_sources!D$20),0)</f>
        <v>0.43</v>
      </c>
      <c r="P59" s="11">
        <f>IFERROR(O59*(CUF_sources!F$20/CUF_sources!E$20),0)</f>
        <v>0.45999999999999996</v>
      </c>
      <c r="Q59" s="11">
        <f>IFERROR(P59*(CUF_sources!G$20/CUF_sources!F$20),0)</f>
        <v>0.46999999999999992</v>
      </c>
      <c r="R59" s="11">
        <f>IFERROR(Q59*(CUF_sources!H$20/CUF_sources!G$20),0)</f>
        <v>0.47999999999999987</v>
      </c>
      <c r="S59" s="11">
        <f>IFERROR(R59*(CUF_sources!I$20/CUF_sources!H$20),0)</f>
        <v>0.47999999999999987</v>
      </c>
      <c r="T59" s="11">
        <f>IFERROR(S59*(CUF_sources!J$20/CUF_sources!I$20),0)</f>
        <v>0.47999999999999987</v>
      </c>
      <c r="U59" s="11">
        <f>IF(M59&gt;0,M59,CUF_sources!C$20)</f>
        <v>0.35714285714285715</v>
      </c>
      <c r="V59" s="11">
        <f>IFERROR(U59*(CUF_sources!D$20/CUF_sources!C$20),0)</f>
        <v>0.4</v>
      </c>
      <c r="W59" s="11">
        <f>IFERROR(V59*(CUF_sources!E$20/CUF_sources!D$20),0)</f>
        <v>0.43</v>
      </c>
      <c r="X59" s="11">
        <f>IFERROR(W59*(CUF_sources!F$20/CUF_sources!E$20),0)</f>
        <v>0.45999999999999996</v>
      </c>
      <c r="Y59" s="11">
        <f>IFERROR(X59*(CUF_sources!G$20/CUF_sources!F$20),0)</f>
        <v>0.46999999999999992</v>
      </c>
      <c r="Z59" s="11">
        <f>IFERROR(Y59*(CUF_sources!H$20/CUF_sources!G$20),0)</f>
        <v>0.47999999999999987</v>
      </c>
      <c r="AA59" s="11">
        <f>IFERROR(Z59*(CUF_sources!I$20/CUF_sources!H$20),0)</f>
        <v>0.47999999999999987</v>
      </c>
      <c r="AB59" s="11">
        <f>IFERROR(AA59*(CUF_sources!J$20/CUF_sources!I$20),0)</f>
        <v>0.47999999999999987</v>
      </c>
      <c r="AC59" s="11">
        <f>CUF_sources!C$20</f>
        <v>0.35714285714285715</v>
      </c>
      <c r="AD59" s="11">
        <f>CUF_sources!D$20</f>
        <v>0.4</v>
      </c>
      <c r="AE59" s="11">
        <f>CUF_sources!E$20</f>
        <v>0.43000000000000005</v>
      </c>
      <c r="AF59" s="11">
        <f>CUF_sources!F$20</f>
        <v>0.46</v>
      </c>
      <c r="AG59" s="11">
        <f>CUF_sources!G$20</f>
        <v>0.47</v>
      </c>
      <c r="AH59" s="11">
        <f>CUF_sources!H$20</f>
        <v>0.48</v>
      </c>
      <c r="AI59" s="11">
        <f>CUF_sources!I$20</f>
        <v>0.48</v>
      </c>
      <c r="AJ59" s="11">
        <f>CUF_sources!J$20</f>
        <v>0.48</v>
      </c>
    </row>
    <row r="60" spans="1:36" ht="15" x14ac:dyDescent="0.25">
      <c r="A60" s="3" t="s">
        <v>21</v>
      </c>
      <c r="B60" s="1" t="s">
        <v>37</v>
      </c>
      <c r="C60" s="1" t="s">
        <v>38</v>
      </c>
      <c r="D60" s="11">
        <f>IFERROR((generation!H60*1000)/(365*24*capacity!H60),0)</f>
        <v>0</v>
      </c>
      <c r="E60" s="11">
        <f>IFERROR((generation!I60*1000)/(365*24*capacity!I60),0)</f>
        <v>0</v>
      </c>
      <c r="F60" s="11">
        <f>IFERROR((generation!J60*1000)/(365*24*capacity!J60),0)</f>
        <v>0</v>
      </c>
      <c r="G60" s="11">
        <f>IFERROR((generation!K60*1000)/(365*24*capacity!K60),0)</f>
        <v>0</v>
      </c>
      <c r="H60" s="11">
        <f>IFERROR((generation!L60*1000)/(365*24*capacity!L60),0)</f>
        <v>0</v>
      </c>
      <c r="I60" s="11">
        <f>IFERROR((generation!M60*1000)/(365*24*capacity!M60),0)</f>
        <v>0</v>
      </c>
      <c r="J60" s="11">
        <f>IFERROR((generation!N60*1000)/(365*24*capacity!N60),0)</f>
        <v>0</v>
      </c>
      <c r="K60" s="11">
        <f>IFERROR((generation!O60*1000)/(365*24*capacity!O60),0)</f>
        <v>0</v>
      </c>
      <c r="L60" s="11">
        <f>IFERROR((generation!P60*1000)/(365*24*capacity!P60),0)</f>
        <v>0</v>
      </c>
      <c r="M60" s="11">
        <f>IF(AND(AVERAGE(D60:L60)&gt;0,AVERAGE(D60:L60)&lt;1),AVERAGE(D60:L60),CUF_sources!C$21)</f>
        <v>0.85</v>
      </c>
      <c r="N60" s="11">
        <f>IFERROR(M60*(CUF_sources!D$21/CUF_sources!C$21),0)</f>
        <v>0.85</v>
      </c>
      <c r="O60" s="11">
        <f>IFERROR(N60*(CUF_sources!E$21/CUF_sources!D$21),0)</f>
        <v>0.85</v>
      </c>
      <c r="P60" s="11">
        <f>IFERROR(O60*(CUF_sources!F$21/CUF_sources!E$21),0)</f>
        <v>0.85</v>
      </c>
      <c r="Q60" s="11">
        <f>IFERROR(P60*(CUF_sources!G$21/CUF_sources!F$21),0)</f>
        <v>0.85</v>
      </c>
      <c r="R60" s="11">
        <f>IFERROR(Q60*(CUF_sources!H$21/CUF_sources!G$21),0)</f>
        <v>0.85</v>
      </c>
      <c r="S60" s="11">
        <f>IFERROR(R60*(CUF_sources!I$21/CUF_sources!H$21),0)</f>
        <v>0.85</v>
      </c>
      <c r="T60" s="11">
        <f>IFERROR(S60*(CUF_sources!J$21/CUF_sources!I$21),0)</f>
        <v>0.85</v>
      </c>
      <c r="U60" s="11">
        <f>IF(M60&lt;CUF_sources!C$21,CUF_sources!C$21,CUF!M60)</f>
        <v>0.85</v>
      </c>
      <c r="V60" s="11">
        <f>IFERROR(U60*(CUF_sources!D$21/CUF_sources!C$21),0)</f>
        <v>0.85</v>
      </c>
      <c r="W60" s="11">
        <f>IFERROR(V60*(CUF_sources!E$21/CUF_sources!D$21),0)</f>
        <v>0.85</v>
      </c>
      <c r="X60" s="11">
        <f>IFERROR(W60*(CUF_sources!F$21/CUF_sources!E$21),0)</f>
        <v>0.85</v>
      </c>
      <c r="Y60" s="11">
        <f>IFERROR(X60*(CUF_sources!G$21/CUF_sources!F$21),0)</f>
        <v>0.85</v>
      </c>
      <c r="Z60" s="11">
        <f>IFERROR(Y60*(CUF_sources!H$21/CUF_sources!G$21),0)</f>
        <v>0.85</v>
      </c>
      <c r="AA60" s="11">
        <f>IFERROR(Z60*(CUF_sources!I$21/CUF_sources!H$21),0)</f>
        <v>0.85</v>
      </c>
      <c r="AB60" s="11">
        <f>IFERROR(AA60*(CUF_sources!J$21/CUF_sources!I$21),0)</f>
        <v>0.85</v>
      </c>
      <c r="AC60" s="11">
        <f>CUF_sources!C$21</f>
        <v>0.85</v>
      </c>
      <c r="AD60" s="11">
        <f>CUF_sources!D$21</f>
        <v>0.85</v>
      </c>
      <c r="AE60" s="11">
        <f>CUF_sources!E$21</f>
        <v>0.85</v>
      </c>
      <c r="AF60" s="11">
        <f>CUF_sources!F$21</f>
        <v>0.85</v>
      </c>
      <c r="AG60" s="11">
        <f>CUF_sources!G$21</f>
        <v>0.85</v>
      </c>
      <c r="AH60" s="11">
        <f>CUF_sources!H$21</f>
        <v>0.85</v>
      </c>
      <c r="AI60" s="11">
        <f>CUF_sources!I$21</f>
        <v>0.85</v>
      </c>
      <c r="AJ60" s="11">
        <f>CUF_sources!J$21</f>
        <v>0.85</v>
      </c>
    </row>
    <row r="61" spans="1:36" ht="15" x14ac:dyDescent="0.25">
      <c r="A61" s="3" t="s">
        <v>21</v>
      </c>
      <c r="B61" s="3" t="s">
        <v>39</v>
      </c>
      <c r="C61" s="3" t="s">
        <v>40</v>
      </c>
      <c r="D61" s="11">
        <f>IFERROR((generation!H61*1000)/(365*24*capacity!H61),0)</f>
        <v>0.60001256357602695</v>
      </c>
      <c r="E61" s="11">
        <f>IFERROR((generation!I61*1000)/(365*24*capacity!I61),0)</f>
        <v>0.58032814568641755</v>
      </c>
      <c r="F61" s="11">
        <f>IFERROR((generation!J61*1000)/(365*24*capacity!J61),0)</f>
        <v>0.65960327053195711</v>
      </c>
      <c r="G61" s="11">
        <f>IFERROR((generation!K61*1000)/(365*24*capacity!K61),0)</f>
        <v>0.70254347993895883</v>
      </c>
      <c r="H61" s="11">
        <f>IFERROR((generation!L61*1000)/(365*24*capacity!L61),0)</f>
        <v>0.69792900002294567</v>
      </c>
      <c r="I61" s="11">
        <f>IFERROR((generation!M61*1000)/(365*24*capacity!M61),0)</f>
        <v>0.68757968121826252</v>
      </c>
      <c r="J61" s="11">
        <f>IFERROR((generation!N61*1000)/(365*24*capacity!N61),0)</f>
        <v>0.69410440266069562</v>
      </c>
      <c r="K61" s="11">
        <f>IFERROR((generation!O61*1000)/(365*24*capacity!O61),0)</f>
        <v>0.69011741682974559</v>
      </c>
      <c r="L61" s="11">
        <f>IFERROR((generation!P61*1000)/(365*24*capacity!P61),0)</f>
        <v>0.67913441117128592</v>
      </c>
      <c r="M61" s="11">
        <f>IF(AND(AVERAGE(D61:L61)&gt;0,AVERAGE(D61:L61)&lt;1),AVERAGE(D61:L61),CUF_sources!C$22)</f>
        <v>0.66570581907069948</v>
      </c>
      <c r="N61" s="11">
        <f>IFERROR(M61*(CUF_sources!D$22/CUF_sources!C$22),0)</f>
        <v>0.66570581907069948</v>
      </c>
      <c r="O61" s="11">
        <f>IFERROR(N61*(CUF_sources!E$22/CUF_sources!D$22),0)</f>
        <v>0.66570581907069948</v>
      </c>
      <c r="P61" s="11">
        <f>IFERROR(O61*(CUF_sources!F$22/CUF_sources!E$22),0)</f>
        <v>0.66570581907069948</v>
      </c>
      <c r="Q61" s="11">
        <f>IFERROR(P61*(CUF_sources!G$22/CUF_sources!F$22),0)</f>
        <v>0.66570581907069948</v>
      </c>
      <c r="R61" s="11">
        <f>IFERROR(Q61*(CUF_sources!H$22/CUF_sources!G$22),0)</f>
        <v>0.66570581907069948</v>
      </c>
      <c r="S61" s="11">
        <f>IFERROR(R61*(CUF_sources!I$22/CUF_sources!H$22),0)</f>
        <v>0.66570581907069948</v>
      </c>
      <c r="T61" s="11">
        <f>IFERROR(S61*(CUF_sources!J$22/CUF_sources!I$22),0)</f>
        <v>0.66570581907069948</v>
      </c>
      <c r="U61" s="11">
        <f>IF(M61&lt;CUF_sources!C$22,CUF_sources!C$22,CUF!M61)</f>
        <v>0.7</v>
      </c>
      <c r="V61" s="11">
        <f>IFERROR(U61*(CUF_sources!D$22/CUF_sources!C$22),0)</f>
        <v>0.7</v>
      </c>
      <c r="W61" s="11">
        <f>IFERROR(V61*(CUF_sources!E$22/CUF_sources!D$22),0)</f>
        <v>0.7</v>
      </c>
      <c r="X61" s="11">
        <f>IFERROR(W61*(CUF_sources!F$22/CUF_sources!E$22),0)</f>
        <v>0.7</v>
      </c>
      <c r="Y61" s="11">
        <f>IFERROR(X61*(CUF_sources!G$22/CUF_sources!F$22),0)</f>
        <v>0.7</v>
      </c>
      <c r="Z61" s="11">
        <f>IFERROR(Y61*(CUF_sources!H$22/CUF_sources!G$22),0)</f>
        <v>0.7</v>
      </c>
      <c r="AA61" s="11">
        <f>IFERROR(Z61*(CUF_sources!I$22/CUF_sources!H$22),0)</f>
        <v>0.7</v>
      </c>
      <c r="AB61" s="11">
        <f>IFERROR(AA61*(CUF_sources!J$22/CUF_sources!I$22),0)</f>
        <v>0.7</v>
      </c>
      <c r="AC61" s="11">
        <f>CUF_sources!C$22</f>
        <v>0.7</v>
      </c>
      <c r="AD61" s="11">
        <f>CUF_sources!D$22</f>
        <v>0.7</v>
      </c>
      <c r="AE61" s="11">
        <f>CUF_sources!E$22</f>
        <v>0.7</v>
      </c>
      <c r="AF61" s="11">
        <f>CUF_sources!F$22</f>
        <v>0.7</v>
      </c>
      <c r="AG61" s="11">
        <f>CUF_sources!G$22</f>
        <v>0.7</v>
      </c>
      <c r="AH61" s="11">
        <f>CUF_sources!H$22</f>
        <v>0.7</v>
      </c>
      <c r="AI61" s="11">
        <f>CUF_sources!I$22</f>
        <v>0.7</v>
      </c>
      <c r="AJ61" s="11">
        <f>CUF_sources!J$22</f>
        <v>0.7</v>
      </c>
    </row>
    <row r="62" spans="1:36" ht="15" x14ac:dyDescent="0.25">
      <c r="A62" s="3" t="s">
        <v>21</v>
      </c>
      <c r="B62" s="3" t="s">
        <v>80</v>
      </c>
      <c r="C62" s="3" t="s">
        <v>85</v>
      </c>
      <c r="D62" s="11">
        <f>IFERROR((generation!H62*1000)/(365*24*capacity!H62),0)</f>
        <v>0.13290719126746511</v>
      </c>
      <c r="E62" s="11">
        <f>IFERROR((generation!I62*1000)/(365*24*capacity!I62),0)</f>
        <v>0.12381817329100306</v>
      </c>
      <c r="F62" s="11">
        <f>IFERROR((generation!J62*1000)/(365*24*capacity!J62),0)</f>
        <v>0.11477944146181064</v>
      </c>
      <c r="G62" s="11">
        <f>IFERROR((generation!K62*1000)/(365*24*capacity!K62),0)</f>
        <v>0.11964754846422605</v>
      </c>
      <c r="H62" s="11">
        <f>IFERROR((generation!L62*1000)/(365*24*capacity!L62),0)</f>
        <v>0.12713198584997271</v>
      </c>
      <c r="I62" s="11">
        <f>IFERROR((generation!M62*1000)/(365*24*capacity!M62),0)</f>
        <v>0.12010241941873864</v>
      </c>
      <c r="J62" s="11">
        <f>IFERROR((generation!N62*1000)/(365*24*capacity!N62),0)</f>
        <v>0.12349546099027055</v>
      </c>
      <c r="K62" s="11">
        <f>IFERROR((generation!O62*1000)/(365*24*capacity!O62),0)</f>
        <v>0.13296034817876543</v>
      </c>
      <c r="L62" s="11">
        <f>IFERROR((generation!P62*1000)/(365*24*capacity!P62),0)</f>
        <v>0.12976447032229382</v>
      </c>
      <c r="M62" s="11">
        <f>IF(AND(AVERAGE(D62:L62)&gt;0,AVERAGE(D62:L62)&lt;1),AVERAGE(D62:L62),CUF_sources!C$23)</f>
        <v>0.12495633769383845</v>
      </c>
      <c r="N62" s="11">
        <f>IFERROR(M62*(CUF_sources!D$23/CUF_sources!C$23),0)</f>
        <v>0.12983744463500402</v>
      </c>
      <c r="O62" s="11">
        <f>IFERROR(N62*(CUF_sources!E$23/CUF_sources!D$23),0)</f>
        <v>0.13325421949381994</v>
      </c>
      <c r="P62" s="11">
        <f>IFERROR(O62*(CUF_sources!F$23/CUF_sources!E$23),0)</f>
        <v>0.13667099435263586</v>
      </c>
      <c r="Q62" s="11">
        <f>IFERROR(P62*(CUF_sources!G$23/CUF_sources!F$23),0)</f>
        <v>0.14008776921145175</v>
      </c>
      <c r="R62" s="11">
        <f>IFERROR(Q62*(CUF_sources!H$23/CUF_sources!G$23),0)</f>
        <v>0.14350454407026761</v>
      </c>
      <c r="S62" s="11">
        <f>IFERROR(R62*(CUF_sources!I$23/CUF_sources!H$23),0)</f>
        <v>0.14350454407026761</v>
      </c>
      <c r="T62" s="11">
        <f>IFERROR(S62*(CUF_sources!J$23/CUF_sources!I$23),0)</f>
        <v>0.14350454407026761</v>
      </c>
      <c r="U62" s="11">
        <f>IF(M62&gt;0,M62,CUF_sources!C$23)</f>
        <v>0.12495633769383845</v>
      </c>
      <c r="V62" s="11">
        <f>IFERROR(U62*(CUF_sources!D$23/CUF_sources!C$23),0)</f>
        <v>0.12983744463500402</v>
      </c>
      <c r="W62" s="11">
        <f>IFERROR(V62*(CUF_sources!E$23/CUF_sources!D$23),0)</f>
        <v>0.13325421949381994</v>
      </c>
      <c r="X62" s="11">
        <f>IFERROR(W62*(CUF_sources!F$23/CUF_sources!E$23),0)</f>
        <v>0.13667099435263586</v>
      </c>
      <c r="Y62" s="11">
        <f>IFERROR(X62*(CUF_sources!G$23/CUF_sources!F$23),0)</f>
        <v>0.14008776921145175</v>
      </c>
      <c r="Z62" s="11">
        <f>IFERROR(Y62*(CUF_sources!H$23/CUF_sources!G$23),0)</f>
        <v>0.14350454407026761</v>
      </c>
      <c r="AA62" s="11">
        <f>IFERROR(Z62*(CUF_sources!I$23/CUF_sources!H$23),0)</f>
        <v>0.14350454407026761</v>
      </c>
      <c r="AB62" s="11">
        <f>IFERROR(AA62*(CUF_sources!J$23/CUF_sources!I$23),0)</f>
        <v>0.14350454407026761</v>
      </c>
      <c r="AC62" s="11">
        <f>CUF_sources!C$23</f>
        <v>0.18285714285714286</v>
      </c>
      <c r="AD62" s="11">
        <f>CUF_sources!D$23</f>
        <v>0.19</v>
      </c>
      <c r="AE62" s="11">
        <f>CUF_sources!E$23</f>
        <v>0.19500000000000001</v>
      </c>
      <c r="AF62" s="11">
        <f>CUF_sources!F$23</f>
        <v>0.2</v>
      </c>
      <c r="AG62" s="11">
        <f>CUF_sources!G$23</f>
        <v>0.20500000000000002</v>
      </c>
      <c r="AH62" s="11">
        <f>CUF_sources!H$23</f>
        <v>0.21</v>
      </c>
      <c r="AI62" s="11">
        <f>CUF_sources!I$23</f>
        <v>0.21</v>
      </c>
      <c r="AJ62" s="11">
        <f>CUF_sources!J$23</f>
        <v>0.21</v>
      </c>
    </row>
    <row r="63" spans="1:36" ht="15" x14ac:dyDescent="0.25">
      <c r="A63" s="3" t="s">
        <v>21</v>
      </c>
      <c r="B63" s="3" t="s">
        <v>81</v>
      </c>
      <c r="C63" s="3" t="s">
        <v>86</v>
      </c>
      <c r="D63" s="11">
        <f>IFERROR((generation!H63*1000)/(365*24*capacity!H63),0)</f>
        <v>0.12539341056505654</v>
      </c>
      <c r="E63" s="11">
        <f>IFERROR((generation!I63*1000)/(365*24*capacity!I63),0)</f>
        <v>0.11681823151050766</v>
      </c>
      <c r="F63" s="11">
        <f>IFERROR((generation!J63*1000)/(365*24*capacity!J63),0)</f>
        <v>0.10829049572407837</v>
      </c>
      <c r="G63" s="11">
        <f>IFERROR((generation!K63*1000)/(365*24*capacity!K63),0)</f>
        <v>0.11288338896188717</v>
      </c>
      <c r="H63" s="11">
        <f>IFERROR((generation!L63*1000)/(365*24*capacity!L63),0)</f>
        <v>0.11994470085185653</v>
      </c>
      <c r="I63" s="11">
        <f>IFERROR((generation!M63*1000)/(365*24*capacity!M63),0)</f>
        <v>0.11331254422285823</v>
      </c>
      <c r="J63" s="11">
        <f>IFERROR((generation!N63*1000)/(365*24*capacity!N63),0)</f>
        <v>0.11651376344046388</v>
      </c>
      <c r="K63" s="11">
        <f>IFERROR((generation!O63*1000)/(365*24*capacity!O63),0)</f>
        <v>0.12427577913577083</v>
      </c>
      <c r="L63" s="11">
        <f>IFERROR((generation!P63*1000)/(365*24*capacity!P63),0)</f>
        <v>0.120958651857383</v>
      </c>
      <c r="M63" s="11">
        <f>IF(AND(AVERAGE(D63:L63)&gt;0,AVERAGE(D63:L63)&lt;1),AVERAGE(D63:L63),CUF_sources!C$24)</f>
        <v>0.11759899625220689</v>
      </c>
      <c r="N63" s="11">
        <f>IFERROR(M63*(CUF_sources!D$24/CUF_sources!C$24),0)</f>
        <v>0.11759899625220689</v>
      </c>
      <c r="O63" s="11">
        <f>IFERROR(N63*(CUF_sources!E$24/CUF_sources!D$24),0)</f>
        <v>0.12249895442938219</v>
      </c>
      <c r="P63" s="11">
        <f>IFERROR(O63*(CUF_sources!F$24/CUF_sources!E$24),0)</f>
        <v>0.12739891260655747</v>
      </c>
      <c r="Q63" s="11">
        <f>IFERROR(P63*(CUF_sources!G$24/CUF_sources!F$24),0)</f>
        <v>0.13229887078373279</v>
      </c>
      <c r="R63" s="11">
        <f>IFERROR(Q63*(CUF_sources!H$24/CUF_sources!G$24),0)</f>
        <v>0.13719882896090807</v>
      </c>
      <c r="S63" s="11">
        <f>IFERROR(R63*(CUF_sources!I$24/CUF_sources!H$24),0)</f>
        <v>0.13719882896090807</v>
      </c>
      <c r="T63" s="11">
        <f>IFERROR(S63*(CUF_sources!J$24/CUF_sources!I$24),0)</f>
        <v>0.13719882896090807</v>
      </c>
      <c r="U63" s="11">
        <f>IF(M63&gt;0,M63,CUF_sources!C$24)</f>
        <v>0.11759899625220689</v>
      </c>
      <c r="V63" s="11">
        <f>IFERROR(U63*(CUF_sources!D$24/CUF_sources!C$24),0)</f>
        <v>0.11759899625220689</v>
      </c>
      <c r="W63" s="11">
        <f>IFERROR(V63*(CUF_sources!E$24/CUF_sources!D$24),0)</f>
        <v>0.12249895442938219</v>
      </c>
      <c r="X63" s="11">
        <f>IFERROR(W63*(CUF_sources!F$24/CUF_sources!E$24),0)</f>
        <v>0.12739891260655747</v>
      </c>
      <c r="Y63" s="11">
        <f>IFERROR(X63*(CUF_sources!G$24/CUF_sources!F$24),0)</f>
        <v>0.13229887078373279</v>
      </c>
      <c r="Z63" s="11">
        <f>IFERROR(Y63*(CUF_sources!H$24/CUF_sources!G$24),0)</f>
        <v>0.13719882896090807</v>
      </c>
      <c r="AA63" s="11">
        <f>IFERROR(Z63*(CUF_sources!I$24/CUF_sources!H$24),0)</f>
        <v>0.13719882896090807</v>
      </c>
      <c r="AB63" s="11">
        <f>IFERROR(AA63*(CUF_sources!J$24/CUF_sources!I$24),0)</f>
        <v>0.13719882896090807</v>
      </c>
      <c r="AC63" s="11">
        <f>CUF_sources!C$24</f>
        <v>0.12</v>
      </c>
      <c r="AD63" s="11">
        <f>CUF_sources!D$24</f>
        <v>0.12</v>
      </c>
      <c r="AE63" s="11">
        <f>CUF_sources!E$24</f>
        <v>0.125</v>
      </c>
      <c r="AF63" s="11">
        <f>CUF_sources!F$24</f>
        <v>0.13</v>
      </c>
      <c r="AG63" s="11">
        <f>CUF_sources!G$24</f>
        <v>0.13500000000000001</v>
      </c>
      <c r="AH63" s="11">
        <f>CUF_sources!H$24</f>
        <v>0.14000000000000001</v>
      </c>
      <c r="AI63" s="11">
        <f>CUF_sources!I$24</f>
        <v>0.14000000000000001</v>
      </c>
      <c r="AJ63" s="11">
        <f>CUF_sources!J$24</f>
        <v>0.14000000000000001</v>
      </c>
    </row>
    <row r="64" spans="1:36" ht="15" x14ac:dyDescent="0.25">
      <c r="A64" s="3" t="s">
        <v>21</v>
      </c>
      <c r="B64" s="3" t="s">
        <v>41</v>
      </c>
      <c r="C64" s="3" t="s">
        <v>42</v>
      </c>
      <c r="D64" s="11">
        <f>IFERROR((generation!H64*1000)/(365*24*capacity!H64),0)</f>
        <v>0</v>
      </c>
      <c r="E64" s="11">
        <f>IFERROR((generation!I64*1000)/(365*24*capacity!I64),0)</f>
        <v>0</v>
      </c>
      <c r="F64" s="11">
        <f>IFERROR((generation!J64*1000)/(365*24*capacity!J64),0)</f>
        <v>0</v>
      </c>
      <c r="G64" s="11">
        <f>IFERROR((generation!K64*1000)/(365*24*capacity!K64),0)</f>
        <v>0</v>
      </c>
      <c r="H64" s="11">
        <f>IFERROR((generation!L64*1000)/(365*24*capacity!L64),0)</f>
        <v>0</v>
      </c>
      <c r="I64" s="11">
        <f>IFERROR((generation!M64*1000)/(365*24*capacity!M64),0)</f>
        <v>0</v>
      </c>
      <c r="J64" s="11">
        <f>IFERROR((generation!N64*1000)/(365*24*capacity!N64),0)</f>
        <v>0</v>
      </c>
      <c r="K64" s="11">
        <f>IFERROR((generation!O64*1000)/(365*24*capacity!O64),0)</f>
        <v>0</v>
      </c>
      <c r="L64" s="11">
        <f>IFERROR((generation!P64*1000)/(365*24*capacity!P64),0)</f>
        <v>0</v>
      </c>
      <c r="M64" s="11">
        <f>IF(AND(AVERAGE(D64:L64)&gt;0,AVERAGE(D64:L64)&lt;1),AVERAGE(D64:L64),CUF_sources!C$25)</f>
        <v>0.37285714285714283</v>
      </c>
      <c r="N64" s="11">
        <f>IFERROR(M64*(CUF_sources!D$25/CUF_sources!C$25),0)</f>
        <v>0.38000000000000006</v>
      </c>
      <c r="O64" s="11">
        <f>IFERROR(N64*(CUF_sources!E$25/CUF_sources!D$25),0)</f>
        <v>0.39000000000000007</v>
      </c>
      <c r="P64" s="11">
        <f>IFERROR(O64*(CUF_sources!F$25/CUF_sources!E$25),0)</f>
        <v>0.40000000000000013</v>
      </c>
      <c r="Q64" s="11">
        <f>IFERROR(P64*(CUF_sources!G$25/CUF_sources!F$25),0)</f>
        <v>0.40500000000000014</v>
      </c>
      <c r="R64" s="11">
        <f>IFERROR(Q64*(CUF_sources!H$25/CUF_sources!G$25),0)</f>
        <v>0.41000000000000009</v>
      </c>
      <c r="S64" s="11">
        <f>IFERROR(R64*(CUF_sources!I$25/CUF_sources!H$25),0)</f>
        <v>0.41000000000000009</v>
      </c>
      <c r="T64" s="11">
        <f>IFERROR(S64*(CUF_sources!J$25/CUF_sources!I$25),0)</f>
        <v>0.41000000000000009</v>
      </c>
      <c r="U64" s="11">
        <f>IF(M64&gt;0,M64,CUF_sources!C$25)</f>
        <v>0.37285714285714283</v>
      </c>
      <c r="V64" s="11">
        <f>IFERROR(U64*(CUF_sources!D$25/CUF_sources!C$25),0)</f>
        <v>0.38000000000000006</v>
      </c>
      <c r="W64" s="11">
        <f>IFERROR(V64*(CUF_sources!E$25/CUF_sources!D$25),0)</f>
        <v>0.39000000000000007</v>
      </c>
      <c r="X64" s="11">
        <f>IFERROR(W64*(CUF_sources!F$25/CUF_sources!E$25),0)</f>
        <v>0.40000000000000013</v>
      </c>
      <c r="Y64" s="11">
        <f>IFERROR(X64*(CUF_sources!G$25/CUF_sources!F$25),0)</f>
        <v>0.40500000000000014</v>
      </c>
      <c r="Z64" s="11">
        <f>IFERROR(Y64*(CUF_sources!H$25/CUF_sources!G$25),0)</f>
        <v>0.41000000000000009</v>
      </c>
      <c r="AA64" s="11">
        <f>IFERROR(Z64*(CUF_sources!I$25/CUF_sources!H$25),0)</f>
        <v>0.41000000000000009</v>
      </c>
      <c r="AB64" s="11">
        <f>IFERROR(AA64*(CUF_sources!J$25/CUF_sources!I$25),0)</f>
        <v>0.41000000000000009</v>
      </c>
      <c r="AC64" s="11">
        <f>CUF_sources!C$25</f>
        <v>0.37285714285714283</v>
      </c>
      <c r="AD64" s="11">
        <f>CUF_sources!D$25</f>
        <v>0.38</v>
      </c>
      <c r="AE64" s="11">
        <f>CUF_sources!E$25</f>
        <v>0.39</v>
      </c>
      <c r="AF64" s="11">
        <f>CUF_sources!F$25</f>
        <v>0.4</v>
      </c>
      <c r="AG64" s="11">
        <f>CUF_sources!G$25</f>
        <v>0.40500000000000003</v>
      </c>
      <c r="AH64" s="11">
        <f>CUF_sources!H$25</f>
        <v>0.41</v>
      </c>
      <c r="AI64" s="11">
        <f>CUF_sources!I$25</f>
        <v>0.41</v>
      </c>
      <c r="AJ64" s="11">
        <f>CUF_sources!J$25</f>
        <v>0.41</v>
      </c>
    </row>
    <row r="65" spans="1:36" ht="15" x14ac:dyDescent="0.25">
      <c r="A65" s="3" t="s">
        <v>21</v>
      </c>
      <c r="B65" s="3" t="s">
        <v>43</v>
      </c>
      <c r="C65" s="3" t="s">
        <v>44</v>
      </c>
      <c r="D65" s="11">
        <f>IFERROR((generation!H65*1000)/(365*24*capacity!H65),0)</f>
        <v>0</v>
      </c>
      <c r="E65" s="11">
        <f>IFERROR((generation!I65*1000)/(365*24*capacity!I65),0)</f>
        <v>0</v>
      </c>
      <c r="F65" s="11">
        <f>IFERROR((generation!J65*1000)/(365*24*capacity!J65),0)</f>
        <v>0</v>
      </c>
      <c r="G65" s="11">
        <f>IFERROR((generation!K65*1000)/(365*24*capacity!K65),0)</f>
        <v>0</v>
      </c>
      <c r="H65" s="11">
        <f>IFERROR((generation!L65*1000)/(365*24*capacity!L65),0)</f>
        <v>0</v>
      </c>
      <c r="I65" s="11">
        <f>IFERROR((generation!M65*1000)/(365*24*capacity!M65),0)</f>
        <v>0</v>
      </c>
      <c r="J65" s="11">
        <f>IFERROR((generation!N65*1000)/(365*24*capacity!N65),0)</f>
        <v>0</v>
      </c>
      <c r="K65" s="11">
        <f>IFERROR((generation!O65*1000)/(365*24*capacity!O65),0)</f>
        <v>0</v>
      </c>
      <c r="L65" s="11">
        <f>IFERROR((generation!P65*1000)/(365*24*capacity!P65),0)</f>
        <v>0</v>
      </c>
      <c r="M65" s="11">
        <f>IF(AND(AVERAGE(D65:L65)&gt;0,AVERAGE(D65:L65)&lt;1),AVERAGE(D65:L65),CUF_sources!C$26)</f>
        <v>0.20857142857142857</v>
      </c>
      <c r="N65" s="11">
        <f>IFERROR(M65*(CUF_sources!D$26/CUF_sources!C$26),0)</f>
        <v>0.23</v>
      </c>
      <c r="O65" s="11">
        <f>IFERROR(N65*(CUF_sources!E$26/CUF_sources!D$26),0)</f>
        <v>0.255</v>
      </c>
      <c r="P65" s="11">
        <f>IFERROR(O65*(CUF_sources!F$26/CUF_sources!E$26),0)</f>
        <v>0.28000000000000003</v>
      </c>
      <c r="Q65" s="11">
        <f>IFERROR(P65*(CUF_sources!G$26/CUF_sources!F$26),0)</f>
        <v>0.30000000000000004</v>
      </c>
      <c r="R65" s="11">
        <f>IFERROR(Q65*(CUF_sources!H$26/CUF_sources!G$26),0)</f>
        <v>0.31999999999999995</v>
      </c>
      <c r="S65" s="11">
        <f>IFERROR(R65*(CUF_sources!I$26/CUF_sources!H$26),0)</f>
        <v>0.33999999999999986</v>
      </c>
      <c r="T65" s="11">
        <f>IFERROR(S65*(CUF_sources!J$26/CUF_sources!I$26),0)</f>
        <v>0.35999999999999988</v>
      </c>
      <c r="U65" s="11">
        <f>IF(M65&gt;0,M65,CUF_sources!C$26)</f>
        <v>0.20857142857142857</v>
      </c>
      <c r="V65" s="11">
        <f>IFERROR(U65*(CUF_sources!D$26/CUF_sources!C$26),0)</f>
        <v>0.23</v>
      </c>
      <c r="W65" s="11">
        <f>IFERROR(V65*(CUF_sources!E$26/CUF_sources!D$26),0)</f>
        <v>0.255</v>
      </c>
      <c r="X65" s="11">
        <f>IFERROR(W65*(CUF_sources!F$26/CUF_sources!E$26),0)</f>
        <v>0.28000000000000003</v>
      </c>
      <c r="Y65" s="11">
        <f>IFERROR(X65*(CUF_sources!G$26/CUF_sources!F$26),0)</f>
        <v>0.30000000000000004</v>
      </c>
      <c r="Z65" s="11">
        <f>IFERROR(Y65*(CUF_sources!H$26/CUF_sources!G$26),0)</f>
        <v>0.31999999999999995</v>
      </c>
      <c r="AA65" s="11">
        <f>IFERROR(Z65*(CUF_sources!I$26/CUF_sources!H$26),0)</f>
        <v>0.33999999999999986</v>
      </c>
      <c r="AB65" s="11">
        <f>IFERROR(AA65*(CUF_sources!J$26/CUF_sources!I$26),0)</f>
        <v>0.35999999999999988</v>
      </c>
      <c r="AC65" s="11">
        <f>CUF_sources!C$26</f>
        <v>0.20857142857142857</v>
      </c>
      <c r="AD65" s="11">
        <f>CUF_sources!D$26</f>
        <v>0.23</v>
      </c>
      <c r="AE65" s="11">
        <f>CUF_sources!E$26</f>
        <v>0.255</v>
      </c>
      <c r="AF65" s="11">
        <f>CUF_sources!F$26</f>
        <v>0.28000000000000003</v>
      </c>
      <c r="AG65" s="11">
        <f>CUF_sources!G$26</f>
        <v>0.30000000000000004</v>
      </c>
      <c r="AH65" s="11">
        <f>CUF_sources!H$26</f>
        <v>0.32</v>
      </c>
      <c r="AI65" s="11">
        <f>CUF_sources!I$26</f>
        <v>0.33999999999999997</v>
      </c>
      <c r="AJ65" s="11">
        <f>CUF_sources!J$26</f>
        <v>0.36</v>
      </c>
    </row>
    <row r="66" spans="1:36" ht="15" x14ac:dyDescent="0.25">
      <c r="A66" s="3" t="s">
        <v>21</v>
      </c>
      <c r="B66" s="3" t="s">
        <v>45</v>
      </c>
      <c r="C66" s="3" t="s">
        <v>46</v>
      </c>
      <c r="D66" s="11">
        <f>IFERROR((generation!H66*1000)/(365*24*capacity!H66),0)</f>
        <v>0</v>
      </c>
      <c r="E66" s="11">
        <f>IFERROR((generation!I66*1000)/(365*24*capacity!I66),0)</f>
        <v>0</v>
      </c>
      <c r="F66" s="11">
        <f>IFERROR((generation!J66*1000)/(365*24*capacity!J66),0)</f>
        <v>0</v>
      </c>
      <c r="G66" s="11">
        <f>IFERROR((generation!K66*1000)/(365*24*capacity!K66),0)</f>
        <v>0</v>
      </c>
      <c r="H66" s="11">
        <f>IFERROR((generation!L66*1000)/(365*24*capacity!L66),0)</f>
        <v>0</v>
      </c>
      <c r="I66" s="11">
        <f>IFERROR((generation!M66*1000)/(365*24*capacity!M66),0)</f>
        <v>0</v>
      </c>
      <c r="J66" s="11">
        <f>IFERROR((generation!N66*1000)/(365*24*capacity!N66),0)</f>
        <v>0</v>
      </c>
      <c r="K66" s="11">
        <f>IFERROR((generation!O66*1000)/(365*24*capacity!O66),0)</f>
        <v>0</v>
      </c>
      <c r="L66" s="11">
        <f>IFERROR((generation!P66*1000)/(365*24*capacity!P66),0)</f>
        <v>0</v>
      </c>
      <c r="M66" s="11">
        <f>IF(AND(AVERAGE(D66:L66)&gt;0,AVERAGE(D66:L66)&lt;1),AVERAGE(D66:L66),CUF_sources!C$27)</f>
        <v>0.95</v>
      </c>
      <c r="N66" s="11">
        <f>IFERROR(M66*(CUF_sources!D$27/CUF_sources!C$27),0)</f>
        <v>0.95</v>
      </c>
      <c r="O66" s="11">
        <f>IFERROR(N66*(CUF_sources!E$27/CUF_sources!D$27),0)</f>
        <v>0.95</v>
      </c>
      <c r="P66" s="11">
        <f>IFERROR(O66*(CUF_sources!F$27/CUF_sources!E$27),0)</f>
        <v>0.95</v>
      </c>
      <c r="Q66" s="11">
        <f>IFERROR(P66*(CUF_sources!G$27/CUF_sources!F$27),0)</f>
        <v>0.95</v>
      </c>
      <c r="R66" s="11">
        <f>IFERROR(Q66*(CUF_sources!H$27/CUF_sources!G$27),0)</f>
        <v>0.95</v>
      </c>
      <c r="S66" s="11">
        <f>IFERROR(R66*(CUF_sources!I$27/CUF_sources!H$27),0)</f>
        <v>0.95</v>
      </c>
      <c r="T66" s="11">
        <f>IFERROR(S66*(CUF_sources!J$27/CUF_sources!I$27),0)</f>
        <v>0.95</v>
      </c>
      <c r="U66" s="11">
        <f>IF(M66&gt;0,M66,CUF_sources!C$27)</f>
        <v>0.95</v>
      </c>
      <c r="V66" s="11">
        <f>IFERROR(U66*(CUF_sources!D$27/CUF_sources!C$27),0)</f>
        <v>0.95</v>
      </c>
      <c r="W66" s="11">
        <f>IFERROR(V66*(CUF_sources!E$27/CUF_sources!D$27),0)</f>
        <v>0.95</v>
      </c>
      <c r="X66" s="11">
        <f>IFERROR(W66*(CUF_sources!F$27/CUF_sources!E$27),0)</f>
        <v>0.95</v>
      </c>
      <c r="Y66" s="11">
        <f>IFERROR(X66*(CUF_sources!G$27/CUF_sources!F$27),0)</f>
        <v>0.95</v>
      </c>
      <c r="Z66" s="11">
        <f>IFERROR(Y66*(CUF_sources!H$27/CUF_sources!G$27),0)</f>
        <v>0.95</v>
      </c>
      <c r="AA66" s="11">
        <f>IFERROR(Z66*(CUF_sources!I$27/CUF_sources!H$27),0)</f>
        <v>0.95</v>
      </c>
      <c r="AB66" s="11">
        <f>IFERROR(AA66*(CUF_sources!J$27/CUF_sources!I$27),0)</f>
        <v>0.95</v>
      </c>
      <c r="AC66" s="11">
        <f>CUF_sources!C$27</f>
        <v>0.95</v>
      </c>
      <c r="AD66" s="11">
        <f>CUF_sources!D$27</f>
        <v>0.95</v>
      </c>
      <c r="AE66" s="11">
        <f>CUF_sources!E$27</f>
        <v>0.95</v>
      </c>
      <c r="AF66" s="11">
        <f>CUF_sources!F$27</f>
        <v>0.95</v>
      </c>
      <c r="AG66" s="11">
        <f>CUF_sources!G$27</f>
        <v>0.95</v>
      </c>
      <c r="AH66" s="11">
        <f>CUF_sources!H$27</f>
        <v>0.95</v>
      </c>
      <c r="AI66" s="11">
        <f>CUF_sources!I$27</f>
        <v>0.95</v>
      </c>
      <c r="AJ66" s="11">
        <f>CUF_sources!J$27</f>
        <v>0.95</v>
      </c>
    </row>
    <row r="67" spans="1:36" ht="15" x14ac:dyDescent="0.25">
      <c r="A67" s="3" t="s">
        <v>20</v>
      </c>
      <c r="B67" s="3" t="s">
        <v>29</v>
      </c>
      <c r="C67" s="3" t="s">
        <v>30</v>
      </c>
      <c r="D67" s="11">
        <f>IFERROR((generation!H67*1000)/(365*24*capacity!H67),0)</f>
        <v>0.59097295398665262</v>
      </c>
      <c r="E67" s="11">
        <f>IFERROR((generation!I67*1000)/(365*24*capacity!I67),0)</f>
        <v>0.60874279367430051</v>
      </c>
      <c r="F67" s="11">
        <f>IFERROR((generation!J67*1000)/(365*24*capacity!J67),0)</f>
        <v>0.62833788559010151</v>
      </c>
      <c r="G67" s="11">
        <f>IFERROR((generation!K67*1000)/(365*24*capacity!K67),0)</f>
        <v>0.61134548137692091</v>
      </c>
      <c r="H67" s="11">
        <f>IFERROR((generation!L67*1000)/(365*24*capacity!L67),0)</f>
        <v>0.65624201395418358</v>
      </c>
      <c r="I67" s="11">
        <f>IFERROR((generation!M67*1000)/(365*24*capacity!M67),0)</f>
        <v>0.63135625681540086</v>
      </c>
      <c r="J67" s="11">
        <f>IFERROR((generation!N67*1000)/(365*24*capacity!N67),0)</f>
        <v>0.56552313104794982</v>
      </c>
      <c r="K67" s="11">
        <f>IFERROR((generation!O67*1000)/(365*24*capacity!O67),0)</f>
        <v>0.56240996500652241</v>
      </c>
      <c r="L67" s="11">
        <f>IFERROR((generation!P67*1000)/(365*24*capacity!P67),0)</f>
        <v>0.42091956230846872</v>
      </c>
      <c r="M67" s="11">
        <f>IF(AND(AVERAGE(D67:L67)&gt;0,AVERAGE(D67:L67)&lt;1),AVERAGE(D67:L67),CUF_sources!C$15)</f>
        <v>0.58620556041783334</v>
      </c>
      <c r="N67" s="11">
        <f>IFERROR(M67*(CUF_sources!D$15/CUF_sources!C$15),0)</f>
        <v>0.58620556041783334</v>
      </c>
      <c r="O67" s="11">
        <f>IFERROR(N67*(CUF_sources!E$15/CUF_sources!D$15),0)</f>
        <v>0.58620556041783334</v>
      </c>
      <c r="P67" s="11">
        <f>IFERROR(O67*(CUF_sources!F$15/CUF_sources!E$15),0)</f>
        <v>0.58620556041783334</v>
      </c>
      <c r="Q67" s="11">
        <f>IFERROR(P67*(CUF_sources!G$15/CUF_sources!F$15),0)</f>
        <v>0.58620556041783334</v>
      </c>
      <c r="R67" s="11">
        <f>IFERROR(Q67*(CUF_sources!H$15/CUF_sources!G$15),0)</f>
        <v>0.58620556041783334</v>
      </c>
      <c r="S67" s="11">
        <f>IFERROR(R67*(CUF_sources!I$15/CUF_sources!H$15),0)</f>
        <v>0.58620556041783334</v>
      </c>
      <c r="T67" s="11">
        <f>IFERROR(S67*(CUF_sources!J$15/CUF_sources!I$15),0)</f>
        <v>0.58620556041783334</v>
      </c>
      <c r="U67" s="11">
        <f>IF(M67&lt;CUF_sources!C$15,CUF_sources!C$15,CUF!M67)</f>
        <v>0.85</v>
      </c>
      <c r="V67" s="11">
        <f>IFERROR(U67*(CUF_sources!D$15/CUF_sources!C$15),0)</f>
        <v>0.85</v>
      </c>
      <c r="W67" s="11">
        <f>IFERROR(V67*(CUF_sources!E$15/CUF_sources!D$15),0)</f>
        <v>0.85</v>
      </c>
      <c r="X67" s="11">
        <f>IFERROR(W67*(CUF_sources!F$15/CUF_sources!E$15),0)</f>
        <v>0.85</v>
      </c>
      <c r="Y67" s="11">
        <f>IFERROR(X67*(CUF_sources!G$15/CUF_sources!F$15),0)</f>
        <v>0.85</v>
      </c>
      <c r="Z67" s="11">
        <f>IFERROR(Y67*(CUF_sources!H$15/CUF_sources!G$15),0)</f>
        <v>0.85</v>
      </c>
      <c r="AA67" s="11">
        <f>IFERROR(Z67*(CUF_sources!I$15/CUF_sources!H$15),0)</f>
        <v>0.85</v>
      </c>
      <c r="AB67" s="11">
        <f>IFERROR(AA67*(CUF_sources!J$15/CUF_sources!I$15),0)</f>
        <v>0.85</v>
      </c>
      <c r="AC67" s="11">
        <f>CUF_sources!C$15</f>
        <v>0.85</v>
      </c>
      <c r="AD67" s="11">
        <f>CUF_sources!D$15</f>
        <v>0.85</v>
      </c>
      <c r="AE67" s="11">
        <f>CUF_sources!E$15</f>
        <v>0.85</v>
      </c>
      <c r="AF67" s="11">
        <f>CUF_sources!F$15</f>
        <v>0.85</v>
      </c>
      <c r="AG67" s="11">
        <f>CUF_sources!G$15</f>
        <v>0.85</v>
      </c>
      <c r="AH67" s="11">
        <f>CUF_sources!H$15</f>
        <v>0.85</v>
      </c>
      <c r="AI67" s="11">
        <f>CUF_sources!I$15</f>
        <v>0.85</v>
      </c>
      <c r="AJ67" s="11">
        <f>CUF_sources!J$15</f>
        <v>0.85</v>
      </c>
    </row>
    <row r="68" spans="1:36" ht="15" x14ac:dyDescent="0.25">
      <c r="A68" s="3" t="s">
        <v>20</v>
      </c>
      <c r="B68" s="3" t="s">
        <v>31</v>
      </c>
      <c r="C68" s="3" t="s">
        <v>32</v>
      </c>
      <c r="D68" s="11">
        <f>IFERROR((generation!H68*1000)/(365*24*capacity!H68),0)</f>
        <v>0.45057232587450152</v>
      </c>
      <c r="E68" s="11">
        <f>IFERROR((generation!I68*1000)/(365*24*capacity!I68),0)</f>
        <v>0.34072269055145765</v>
      </c>
      <c r="F68" s="11">
        <f>IFERROR((generation!J68*1000)/(365*24*capacity!J68),0)</f>
        <v>0.28003888285927536</v>
      </c>
      <c r="G68" s="11">
        <f>IFERROR((generation!K68*1000)/(365*24*capacity!K68),0)</f>
        <v>0.2497737752577518</v>
      </c>
      <c r="H68" s="11">
        <f>IFERROR((generation!L68*1000)/(365*24*capacity!L68),0)</f>
        <v>0.22668814083277289</v>
      </c>
      <c r="I68" s="11">
        <f>IFERROR((generation!M68*1000)/(365*24*capacity!M68),0)</f>
        <v>0.28996519036492752</v>
      </c>
      <c r="J68" s="11">
        <f>IFERROR((generation!N68*1000)/(365*24*capacity!N68),0)</f>
        <v>0.30679201876810713</v>
      </c>
      <c r="K68" s="11">
        <f>IFERROR((generation!O68*1000)/(365*24*capacity!O68),0)</f>
        <v>0.30367022181958542</v>
      </c>
      <c r="L68" s="11">
        <f>IFERROR((generation!P68*1000)/(365*24*capacity!P68),0)</f>
        <v>0.32734551835367248</v>
      </c>
      <c r="M68" s="11">
        <f>IF(AND(AVERAGE(D68:L68)&gt;0,AVERAGE(D68:L68)&lt;1),AVERAGE(D68:L68),CUF_sources!C$16)</f>
        <v>0.30839652940911688</v>
      </c>
      <c r="N68" s="11">
        <f>IFERROR(M68*(CUF_sources!D$16/CUF_sources!C$16),0)</f>
        <v>0.30839652940911688</v>
      </c>
      <c r="O68" s="11">
        <f>IFERROR(N68*(CUF_sources!E$16/CUF_sources!D$16),0)</f>
        <v>0.30839652940911688</v>
      </c>
      <c r="P68" s="11">
        <f>IFERROR(O68*(CUF_sources!F$16/CUF_sources!E$16),0)</f>
        <v>0.30839652940911688</v>
      </c>
      <c r="Q68" s="11">
        <f>IFERROR(P68*(CUF_sources!G$16/CUF_sources!F$16),0)</f>
        <v>0.30839652940911688</v>
      </c>
      <c r="R68" s="11">
        <f>IFERROR(Q68*(CUF_sources!H$16/CUF_sources!G$16),0)</f>
        <v>0.30839652940911688</v>
      </c>
      <c r="S68" s="11">
        <f>IFERROR(R68*(CUF_sources!I$16/CUF_sources!H$16),0)</f>
        <v>0.30839652940911688</v>
      </c>
      <c r="T68" s="11">
        <f>IFERROR(S68*(CUF_sources!J$16/CUF_sources!I$16),0)</f>
        <v>0.30839652940911688</v>
      </c>
      <c r="U68" s="11">
        <f>IF(M68&lt;CUF_sources!C$16,CUF_sources!C$16,CUF!M68)</f>
        <v>0.85</v>
      </c>
      <c r="V68" s="11">
        <f>IFERROR(U68*(CUF_sources!D$16/CUF_sources!C$16),0)</f>
        <v>0.85</v>
      </c>
      <c r="W68" s="11">
        <f>IFERROR(V68*(CUF_sources!E$16/CUF_sources!D$16),0)</f>
        <v>0.85</v>
      </c>
      <c r="X68" s="11">
        <f>IFERROR(W68*(CUF_sources!F$16/CUF_sources!E$16),0)</f>
        <v>0.85</v>
      </c>
      <c r="Y68" s="11">
        <f>IFERROR(X68*(CUF_sources!G$16/CUF_sources!F$16),0)</f>
        <v>0.85</v>
      </c>
      <c r="Z68" s="11">
        <f>IFERROR(Y68*(CUF_sources!H$16/CUF_sources!G$16),0)</f>
        <v>0.85</v>
      </c>
      <c r="AA68" s="11">
        <f>IFERROR(Z68*(CUF_sources!I$16/CUF_sources!H$16),0)</f>
        <v>0.85</v>
      </c>
      <c r="AB68" s="11">
        <f>IFERROR(AA68*(CUF_sources!J$16/CUF_sources!I$16),0)</f>
        <v>0.85</v>
      </c>
      <c r="AC68" s="11">
        <f>CUF_sources!C$16</f>
        <v>0.85</v>
      </c>
      <c r="AD68" s="11">
        <f>CUF_sources!D$16</f>
        <v>0.85</v>
      </c>
      <c r="AE68" s="11">
        <f>CUF_sources!E$16</f>
        <v>0.85</v>
      </c>
      <c r="AF68" s="11">
        <f>CUF_sources!F$16</f>
        <v>0.85</v>
      </c>
      <c r="AG68" s="11">
        <f>CUF_sources!G$16</f>
        <v>0.85</v>
      </c>
      <c r="AH68" s="11">
        <f>CUF_sources!H$16</f>
        <v>0.85</v>
      </c>
      <c r="AI68" s="11">
        <f>CUF_sources!I$16</f>
        <v>0.85</v>
      </c>
      <c r="AJ68" s="11">
        <f>CUF_sources!J$16</f>
        <v>0.85</v>
      </c>
    </row>
    <row r="69" spans="1:36" ht="15" x14ac:dyDescent="0.25">
      <c r="A69" s="3" t="s">
        <v>20</v>
      </c>
      <c r="B69" s="3" t="s">
        <v>33</v>
      </c>
      <c r="C69" s="3" t="s">
        <v>34</v>
      </c>
      <c r="D69" s="11">
        <f>IFERROR((generation!H69*1000)/(365*24*capacity!H69),0)</f>
        <v>0.60221119954094715</v>
      </c>
      <c r="E69" s="11">
        <f>IFERROR((generation!I69*1000)/(365*24*capacity!I69),0)</f>
        <v>0.94082542911325928</v>
      </c>
      <c r="F69" s="11">
        <f>IFERROR((generation!J69*1000)/(365*24*capacity!J69),0)</f>
        <v>0.92029867281750444</v>
      </c>
      <c r="G69" s="11">
        <f>IFERROR((generation!K69*1000)/(365*24*capacity!K69),0)</f>
        <v>0.91831914760045175</v>
      </c>
      <c r="H69" s="11">
        <f>IFERROR((generation!L69*1000)/(365*24*capacity!L69),0)</f>
        <v>0.97026149470122591</v>
      </c>
      <c r="I69" s="11">
        <f>IFERROR((generation!M69*1000)/(365*24*capacity!M69),0)</f>
        <v>0.89465835032078478</v>
      </c>
      <c r="J69" s="11">
        <f>IFERROR((generation!N69*1000)/(365*24*capacity!N69),0)</f>
        <v>0.80681409279820848</v>
      </c>
      <c r="K69" s="11">
        <f>IFERROR((generation!O69*1000)/(365*24*capacity!O69),0)</f>
        <v>0.80344197268392437</v>
      </c>
      <c r="L69" s="11">
        <f>IFERROR((generation!P69*1000)/(365*24*capacity!P69),0)</f>
        <v>0.89971116624120617</v>
      </c>
      <c r="M69" s="11">
        <f>IF(AND(AVERAGE(D69:L69)&gt;0,AVERAGE(D69:L69)&lt;1),AVERAGE(D69:L69),CUF_sources!C$17)</f>
        <v>0.86183794731305685</v>
      </c>
      <c r="N69" s="11">
        <f>IFERROR(M69*(CUF_sources!D$17/CUF_sources!C$17),0)</f>
        <v>0.86183794731305685</v>
      </c>
      <c r="O69" s="11">
        <f>IFERROR(N69*(CUF_sources!E$17/CUF_sources!D$17),0)</f>
        <v>0.86183794731305685</v>
      </c>
      <c r="P69" s="11">
        <f>IFERROR(O69*(CUF_sources!F$17/CUF_sources!E$17),0)</f>
        <v>0.86183794731305685</v>
      </c>
      <c r="Q69" s="11">
        <f>IFERROR(P69*(CUF_sources!G$17/CUF_sources!F$17),0)</f>
        <v>0.86183794731305685</v>
      </c>
      <c r="R69" s="11">
        <f>IFERROR(Q69*(CUF_sources!H$17/CUF_sources!G$17),0)</f>
        <v>0.86183794731305685</v>
      </c>
      <c r="S69" s="11">
        <f>IFERROR(R69*(CUF_sources!I$17/CUF_sources!H$17),0)</f>
        <v>0.86183794731305685</v>
      </c>
      <c r="T69" s="11">
        <f>IFERROR(S69*(CUF_sources!J$17/CUF_sources!I$17),0)</f>
        <v>0.86183794731305685</v>
      </c>
      <c r="U69" s="11">
        <f>IF(M69&lt;CUF_sources!C$17,CUF_sources!C$17,CUF!M69)</f>
        <v>0.86183794731305685</v>
      </c>
      <c r="V69" s="11">
        <f>IFERROR(U69*(CUF_sources!D$17/CUF_sources!C$17),0)</f>
        <v>0.86183794731305685</v>
      </c>
      <c r="W69" s="11">
        <f>IFERROR(V69*(CUF_sources!E$17/CUF_sources!D$17),0)</f>
        <v>0.86183794731305685</v>
      </c>
      <c r="X69" s="11">
        <f>IFERROR(W69*(CUF_sources!F$17/CUF_sources!E$17),0)</f>
        <v>0.86183794731305685</v>
      </c>
      <c r="Y69" s="11">
        <f>IFERROR(X69*(CUF_sources!G$17/CUF_sources!F$17),0)</f>
        <v>0.86183794731305685</v>
      </c>
      <c r="Z69" s="11">
        <f>IFERROR(Y69*(CUF_sources!H$17/CUF_sources!G$17),0)</f>
        <v>0.86183794731305685</v>
      </c>
      <c r="AA69" s="11">
        <f>IFERROR(Z69*(CUF_sources!I$17/CUF_sources!H$17),0)</f>
        <v>0.86183794731305685</v>
      </c>
      <c r="AB69" s="11">
        <f>IFERROR(AA69*(CUF_sources!J$17/CUF_sources!I$17),0)</f>
        <v>0.86183794731305685</v>
      </c>
      <c r="AC69" s="11">
        <f>CUF_sources!C$17</f>
        <v>0.81</v>
      </c>
      <c r="AD69" s="11">
        <f>CUF_sources!D$17</f>
        <v>0.81</v>
      </c>
      <c r="AE69" s="11">
        <f>CUF_sources!E$17</f>
        <v>0.81</v>
      </c>
      <c r="AF69" s="11">
        <f>CUF_sources!F$17</f>
        <v>0.81</v>
      </c>
      <c r="AG69" s="11">
        <f>CUF_sources!G$17</f>
        <v>0.81</v>
      </c>
      <c r="AH69" s="11">
        <f>CUF_sources!H$17</f>
        <v>0.81</v>
      </c>
      <c r="AI69" s="11">
        <f>CUF_sources!I$17</f>
        <v>0.81</v>
      </c>
      <c r="AJ69" s="11">
        <f>CUF_sources!J$17</f>
        <v>0.81</v>
      </c>
    </row>
    <row r="70" spans="1:36" ht="15" x14ac:dyDescent="0.25">
      <c r="A70" s="3" t="s">
        <v>20</v>
      </c>
      <c r="B70" s="3" t="s">
        <v>35</v>
      </c>
      <c r="C70" s="3" t="s">
        <v>36</v>
      </c>
      <c r="D70" s="11">
        <f>IFERROR((generation!H70*1000)/(365*24*capacity!H70),0)</f>
        <v>0.23469904379504919</v>
      </c>
      <c r="E70" s="11">
        <f>IFERROR((generation!I70*1000)/(365*24*capacity!I70),0)</f>
        <v>0.2824117961305051</v>
      </c>
      <c r="F70" s="11">
        <f>IFERROR((generation!J70*1000)/(365*24*capacity!J70),0)</f>
        <v>0.29234063870061078</v>
      </c>
      <c r="G70" s="11">
        <f>IFERROR((generation!K70*1000)/(365*24*capacity!K70),0)</f>
        <v>0.25855138063429428</v>
      </c>
      <c r="H70" s="11">
        <f>IFERROR((generation!L70*1000)/(365*24*capacity!L70),0)</f>
        <v>0.25252094959317928</v>
      </c>
      <c r="I70" s="11">
        <f>IFERROR((generation!M70*1000)/(365*24*capacity!M70),0)</f>
        <v>0.26620267094970407</v>
      </c>
      <c r="J70" s="11">
        <f>IFERROR((generation!N70*1000)/(365*24*capacity!N70),0)</f>
        <v>0.26850095266252749</v>
      </c>
      <c r="K70" s="11">
        <f>IFERROR((generation!O70*1000)/(365*24*capacity!O70),0)</f>
        <v>0.25496880924661808</v>
      </c>
      <c r="L70" s="11">
        <f>IFERROR((generation!P70*1000)/(365*24*capacity!P70),0)</f>
        <v>0.27303451523849759</v>
      </c>
      <c r="M70" s="11">
        <f>IF(AND(AVERAGE(D70:L70)&gt;0,AVERAGE(D70:L70)&lt;1),AVERAGE(D70:L70),CUF_sources!C$18)</f>
        <v>0.26480341743899843</v>
      </c>
      <c r="N70" s="11">
        <f>IFERROR(M70*(CUF_sources!D$18/CUF_sources!C$18),0)</f>
        <v>0.26480341743899843</v>
      </c>
      <c r="O70" s="11">
        <f>IFERROR(N70*(CUF_sources!E$18/CUF_sources!D$18),0)</f>
        <v>0.26480341743899843</v>
      </c>
      <c r="P70" s="11">
        <f>IFERROR(O70*(CUF_sources!F$18/CUF_sources!E$18),0)</f>
        <v>0.26480341743899843</v>
      </c>
      <c r="Q70" s="11">
        <f>IFERROR(P70*(CUF_sources!G$18/CUF_sources!F$18),0)</f>
        <v>0.26480341743899843</v>
      </c>
      <c r="R70" s="11">
        <f>IFERROR(Q70*(CUF_sources!H$18/CUF_sources!G$18),0)</f>
        <v>0.26480341743899843</v>
      </c>
      <c r="S70" s="11">
        <f>IFERROR(R70*(CUF_sources!I$18/CUF_sources!H$18),0)</f>
        <v>0.26480341743899843</v>
      </c>
      <c r="T70" s="11">
        <f>IFERROR(S70*(CUF_sources!J$18/CUF_sources!I$18),0)</f>
        <v>0.26480341743899843</v>
      </c>
      <c r="U70" s="11">
        <f>IF(M70&gt;0,M70,CUF_sources!C$18)</f>
        <v>0.26480341743899843</v>
      </c>
      <c r="V70" s="11">
        <f>IFERROR(U70*(CUF_sources!D$18/CUF_sources!C$18),0)</f>
        <v>0.26480341743899843</v>
      </c>
      <c r="W70" s="11">
        <f>IFERROR(V70*(CUF_sources!E$18/CUF_sources!D$18),0)</f>
        <v>0.26480341743899843</v>
      </c>
      <c r="X70" s="11">
        <f>IFERROR(W70*(CUF_sources!F$18/CUF_sources!E$18),0)</f>
        <v>0.26480341743899843</v>
      </c>
      <c r="Y70" s="11">
        <f>IFERROR(X70*(CUF_sources!G$18/CUF_sources!F$18),0)</f>
        <v>0.26480341743899843</v>
      </c>
      <c r="Z70" s="11">
        <f>IFERROR(Y70*(CUF_sources!H$18/CUF_sources!G$18),0)</f>
        <v>0.26480341743899843</v>
      </c>
      <c r="AA70" s="11">
        <f>IFERROR(Z70*(CUF_sources!I$18/CUF_sources!H$18),0)</f>
        <v>0.26480341743899843</v>
      </c>
      <c r="AB70" s="11">
        <f>IFERROR(AA70*(CUF_sources!J$18/CUF_sources!I$18),0)</f>
        <v>0.26480341743899843</v>
      </c>
      <c r="AC70" s="11">
        <f>CUF_sources!C$18</f>
        <v>0.37</v>
      </c>
      <c r="AD70" s="11">
        <f>CUF_sources!D$18</f>
        <v>0.37</v>
      </c>
      <c r="AE70" s="11">
        <f>CUF_sources!E$18</f>
        <v>0.37</v>
      </c>
      <c r="AF70" s="11">
        <f>CUF_sources!F$18</f>
        <v>0.37</v>
      </c>
      <c r="AG70" s="11">
        <f>CUF_sources!G$18</f>
        <v>0.37</v>
      </c>
      <c r="AH70" s="11">
        <f>CUF_sources!H$18</f>
        <v>0.37</v>
      </c>
      <c r="AI70" s="11">
        <f>CUF_sources!I$18</f>
        <v>0.37</v>
      </c>
      <c r="AJ70" s="11">
        <f>CUF_sources!J$18</f>
        <v>0.37</v>
      </c>
    </row>
    <row r="71" spans="1:36" ht="15" x14ac:dyDescent="0.25">
      <c r="A71" s="3" t="s">
        <v>20</v>
      </c>
      <c r="B71" s="3" t="s">
        <v>79</v>
      </c>
      <c r="C71" s="3" t="s">
        <v>83</v>
      </c>
      <c r="D71" s="11">
        <f>IFERROR((generation!H71*1000)/(365*24*capacity!H71),0)</f>
        <v>0.19722636837424096</v>
      </c>
      <c r="E71" s="11">
        <f>IFERROR((generation!I71*1000)/(365*24*capacity!I71),0)</f>
        <v>0.18937780388654935</v>
      </c>
      <c r="F71" s="11">
        <f>IFERROR((generation!J71*1000)/(365*24*capacity!J71),0)</f>
        <v>0.17942342682229093</v>
      </c>
      <c r="G71" s="11">
        <f>IFERROR((generation!K71*1000)/(365*24*capacity!K71),0)</f>
        <v>0.17304139690585257</v>
      </c>
      <c r="H71" s="11">
        <f>IFERROR((generation!L71*1000)/(365*24*capacity!L71),0)</f>
        <v>0.19996587809235317</v>
      </c>
      <c r="I71" s="11">
        <f>IFERROR((generation!M71*1000)/(365*24*capacity!M71),0)</f>
        <v>0.17054088156098376</v>
      </c>
      <c r="J71" s="11">
        <f>IFERROR((generation!N71*1000)/(365*24*capacity!N71),0)</f>
        <v>0.20025744200137857</v>
      </c>
      <c r="K71" s="11">
        <f>IFERROR((generation!O71*1000)/(365*24*capacity!O71),0)</f>
        <v>0.19739381868774342</v>
      </c>
      <c r="L71" s="11">
        <f>IFERROR((generation!P71*1000)/(365*24*capacity!P71),0)</f>
        <v>0.2170737437814757</v>
      </c>
      <c r="M71" s="11">
        <f>IF(AND(AVERAGE(D71:L71)&gt;0,AVERAGE(D71:L71)&lt;1),AVERAGE(D71:L71),CUF_sources!C$19)</f>
        <v>0.19158897334587424</v>
      </c>
      <c r="N71" s="11">
        <f>IFERROR(M71*(CUF_sources!D$19/CUF_sources!C$19),0)</f>
        <v>0.22990676801504908</v>
      </c>
      <c r="O71" s="11">
        <f>IFERROR(N71*(CUF_sources!E$19/CUF_sources!D$19),0)</f>
        <v>0.24906566534963648</v>
      </c>
      <c r="P71" s="11">
        <f>IFERROR(O71*(CUF_sources!F$19/CUF_sources!E$19),0)</f>
        <v>0.26822456268422395</v>
      </c>
      <c r="Q71" s="11">
        <f>IFERROR(P71*(CUF_sources!G$19/CUF_sources!F$19),0)</f>
        <v>0.28738346001881138</v>
      </c>
      <c r="R71" s="11">
        <f>IFERROR(Q71*(CUF_sources!H$19/CUF_sources!G$19),0)</f>
        <v>0.3065423573533988</v>
      </c>
      <c r="S71" s="11">
        <f>IFERROR(R71*(CUF_sources!I$19/CUF_sources!H$19),0)</f>
        <v>0.32570125468798622</v>
      </c>
      <c r="T71" s="11">
        <f>IFERROR(S71*(CUF_sources!J$19/CUF_sources!I$19),0)</f>
        <v>0.34486015202257364</v>
      </c>
      <c r="U71" s="11">
        <f>IF(M71&gt;0,M71,CUF_sources!C$19)</f>
        <v>0.19158897334587424</v>
      </c>
      <c r="V71" s="11">
        <f>IFERROR(U71*(CUF_sources!D$19/CUF_sources!C$19),0)</f>
        <v>0.22990676801504908</v>
      </c>
      <c r="W71" s="11">
        <f>IFERROR(V71*(CUF_sources!E$19/CUF_sources!D$19),0)</f>
        <v>0.24906566534963648</v>
      </c>
      <c r="X71" s="11">
        <f>IFERROR(W71*(CUF_sources!F$19/CUF_sources!E$19),0)</f>
        <v>0.26822456268422395</v>
      </c>
      <c r="Y71" s="11">
        <f>IFERROR(X71*(CUF_sources!G$19/CUF_sources!F$19),0)</f>
        <v>0.28738346001881138</v>
      </c>
      <c r="Z71" s="11">
        <f>IFERROR(Y71*(CUF_sources!H$19/CUF_sources!G$19),0)</f>
        <v>0.3065423573533988</v>
      </c>
      <c r="AA71" s="11">
        <f>IFERROR(Z71*(CUF_sources!I$19/CUF_sources!H$19),0)</f>
        <v>0.32570125468798622</v>
      </c>
      <c r="AB71" s="11">
        <f>IFERROR(AA71*(CUF_sources!J$19/CUF_sources!I$19),0)</f>
        <v>0.34486015202257364</v>
      </c>
      <c r="AC71" s="11">
        <f>CUF_sources!C$19</f>
        <v>0.25</v>
      </c>
      <c r="AD71" s="11">
        <f>CUF_sources!D$19</f>
        <v>0.3</v>
      </c>
      <c r="AE71" s="11">
        <f>CUF_sources!E$19</f>
        <v>0.32499999999999996</v>
      </c>
      <c r="AF71" s="11">
        <f>CUF_sources!F$19</f>
        <v>0.35</v>
      </c>
      <c r="AG71" s="11">
        <f>CUF_sources!G$19</f>
        <v>0.375</v>
      </c>
      <c r="AH71" s="11">
        <f>CUF_sources!H$19</f>
        <v>0.4</v>
      </c>
      <c r="AI71" s="11">
        <f>CUF_sources!I$19</f>
        <v>0.42500000000000004</v>
      </c>
      <c r="AJ71" s="11">
        <f>CUF_sources!J$19</f>
        <v>0.45</v>
      </c>
    </row>
    <row r="72" spans="1:36" ht="15" x14ac:dyDescent="0.25">
      <c r="A72" s="3" t="s">
        <v>20</v>
      </c>
      <c r="B72" s="3" t="s">
        <v>78</v>
      </c>
      <c r="C72" s="3" t="s">
        <v>84</v>
      </c>
      <c r="D72" s="11">
        <f>IFERROR((generation!H72*1000)/(365*24*capacity!H72),0)</f>
        <v>0.35035946759933934</v>
      </c>
      <c r="E72" s="11">
        <f>IFERROR((generation!I72*1000)/(365*24*capacity!I72),0)</f>
        <v>0.31179717849110611</v>
      </c>
      <c r="F72" s="11">
        <f>IFERROR((generation!J72*1000)/(365*24*capacity!J72),0)</f>
        <v>0.20628842627548269</v>
      </c>
      <c r="G72" s="11">
        <f>IFERROR((generation!K72*1000)/(365*24*capacity!K72),0)</f>
        <v>0.16893599037145246</v>
      </c>
      <c r="H72" s="11">
        <f>IFERROR((generation!L72*1000)/(365*24*capacity!L72),0)</f>
        <v>0.28804815731240357</v>
      </c>
      <c r="I72" s="11">
        <f>IFERROR((generation!M72*1000)/(365*24*capacity!M72),0)</f>
        <v>0.33746183827346232</v>
      </c>
      <c r="J72" s="11">
        <f>IFERROR((generation!N72*1000)/(365*24*capacity!N72),0)</f>
        <v>0.37323234626839452</v>
      </c>
      <c r="K72" s="11">
        <f>IFERROR((generation!O72*1000)/(365*24*capacity!O72),0)</f>
        <v>0.34760836445684384</v>
      </c>
      <c r="L72" s="11">
        <f>IFERROR((generation!P72*1000)/(365*24*capacity!P72),0)</f>
        <v>0.37522018255135164</v>
      </c>
      <c r="M72" s="11">
        <f>IF(AND(AVERAGE(D72:L72)&gt;0,AVERAGE(D72:L72)&lt;1),AVERAGE(D72:L72),CUF_sources!C$20)</f>
        <v>0.30655021684442629</v>
      </c>
      <c r="N72" s="11">
        <f>IFERROR(M72*(CUF_sources!D$20/CUF_sources!C$20),0)</f>
        <v>0.34333624286575748</v>
      </c>
      <c r="O72" s="11">
        <f>IFERROR(N72*(CUF_sources!E$20/CUF_sources!D$20),0)</f>
        <v>0.36908646108068927</v>
      </c>
      <c r="P72" s="11">
        <f>IFERROR(O72*(CUF_sources!F$20/CUF_sources!E$20),0)</f>
        <v>0.39483667929562105</v>
      </c>
      <c r="Q72" s="11">
        <f>IFERROR(P72*(CUF_sources!G$20/CUF_sources!F$20),0)</f>
        <v>0.40342008536726492</v>
      </c>
      <c r="R72" s="11">
        <f>IFERROR(Q72*(CUF_sources!H$20/CUF_sources!G$20),0)</f>
        <v>0.41200349143890885</v>
      </c>
      <c r="S72" s="11">
        <f>IFERROR(R72*(CUF_sources!I$20/CUF_sources!H$20),0)</f>
        <v>0.41200349143890885</v>
      </c>
      <c r="T72" s="11">
        <f>IFERROR(S72*(CUF_sources!J$20/CUF_sources!I$20),0)</f>
        <v>0.41200349143890885</v>
      </c>
      <c r="U72" s="11">
        <f>IF(M72&gt;0,M72,CUF_sources!C$20)</f>
        <v>0.30655021684442629</v>
      </c>
      <c r="V72" s="11">
        <f>IFERROR(U72*(CUF_sources!D$20/CUF_sources!C$20),0)</f>
        <v>0.34333624286575748</v>
      </c>
      <c r="W72" s="11">
        <f>IFERROR(V72*(CUF_sources!E$20/CUF_sources!D$20),0)</f>
        <v>0.36908646108068927</v>
      </c>
      <c r="X72" s="11">
        <f>IFERROR(W72*(CUF_sources!F$20/CUF_sources!E$20),0)</f>
        <v>0.39483667929562105</v>
      </c>
      <c r="Y72" s="11">
        <f>IFERROR(X72*(CUF_sources!G$20/CUF_sources!F$20),0)</f>
        <v>0.40342008536726492</v>
      </c>
      <c r="Z72" s="11">
        <f>IFERROR(Y72*(CUF_sources!H$20/CUF_sources!G$20),0)</f>
        <v>0.41200349143890885</v>
      </c>
      <c r="AA72" s="11">
        <f>IFERROR(Z72*(CUF_sources!I$20/CUF_sources!H$20),0)</f>
        <v>0.41200349143890885</v>
      </c>
      <c r="AB72" s="11">
        <f>IFERROR(AA72*(CUF_sources!J$20/CUF_sources!I$20),0)</f>
        <v>0.41200349143890885</v>
      </c>
      <c r="AC72" s="11">
        <f>CUF_sources!C$20</f>
        <v>0.35714285714285715</v>
      </c>
      <c r="AD72" s="11">
        <f>CUF_sources!D$20</f>
        <v>0.4</v>
      </c>
      <c r="AE72" s="11">
        <f>CUF_sources!E$20</f>
        <v>0.43000000000000005</v>
      </c>
      <c r="AF72" s="11">
        <f>CUF_sources!F$20</f>
        <v>0.46</v>
      </c>
      <c r="AG72" s="11">
        <f>CUF_sources!G$20</f>
        <v>0.47</v>
      </c>
      <c r="AH72" s="11">
        <f>CUF_sources!H$20</f>
        <v>0.48</v>
      </c>
      <c r="AI72" s="11">
        <f>CUF_sources!I$20</f>
        <v>0.48</v>
      </c>
      <c r="AJ72" s="11">
        <f>CUF_sources!J$20</f>
        <v>0.48</v>
      </c>
    </row>
    <row r="73" spans="1:36" ht="15" x14ac:dyDescent="0.25">
      <c r="A73" s="3" t="s">
        <v>20</v>
      </c>
      <c r="B73" s="1" t="s">
        <v>37</v>
      </c>
      <c r="C73" s="1" t="s">
        <v>38</v>
      </c>
      <c r="D73" s="11">
        <f>IFERROR((generation!H73*1000)/(365*24*capacity!H73),0)</f>
        <v>0.24778607997786081</v>
      </c>
      <c r="E73" s="11">
        <f>IFERROR((generation!I73*1000)/(365*24*capacity!I73),0)</f>
        <v>0.28085874208278094</v>
      </c>
      <c r="F73" s="11">
        <f>IFERROR((generation!J73*1000)/(365*24*capacity!J73),0)</f>
        <v>0.2139816400304414</v>
      </c>
      <c r="G73" s="11">
        <f>IFERROR((generation!K73*1000)/(365*24*capacity!K73),0)</f>
        <v>0.18718152339355437</v>
      </c>
      <c r="H73" s="11">
        <f>IFERROR((generation!L73*1000)/(365*24*capacity!L73),0)</f>
        <v>0.15639672425814199</v>
      </c>
      <c r="I73" s="11">
        <f>IFERROR((generation!M73*1000)/(365*24*capacity!M73),0)</f>
        <v>0.14491891382703931</v>
      </c>
      <c r="J73" s="11">
        <f>IFERROR((generation!N73*1000)/(365*24*capacity!N73),0)</f>
        <v>0.13783244562409819</v>
      </c>
      <c r="K73" s="11">
        <f>IFERROR((generation!O73*1000)/(365*24*capacity!O73),0)</f>
        <v>0.13861136324516304</v>
      </c>
      <c r="L73" s="11">
        <f>IFERROR((generation!P73*1000)/(365*24*capacity!P73),0)</f>
        <v>0.12516195579707409</v>
      </c>
      <c r="M73" s="11">
        <f>IF(AND(AVERAGE(D73:L73)&gt;0,AVERAGE(D73:L73)&lt;1),AVERAGE(D73:L73),CUF_sources!C$21)</f>
        <v>0.18141437647068381</v>
      </c>
      <c r="N73" s="11">
        <f>IFERROR(M73*(CUF_sources!D$21/CUF_sources!C$21),0)</f>
        <v>0.18141437647068381</v>
      </c>
      <c r="O73" s="11">
        <f>IFERROR(N73*(CUF_sources!E$21/CUF_sources!D$21),0)</f>
        <v>0.18141437647068381</v>
      </c>
      <c r="P73" s="11">
        <f>IFERROR(O73*(CUF_sources!F$21/CUF_sources!E$21),0)</f>
        <v>0.18141437647068381</v>
      </c>
      <c r="Q73" s="11">
        <f>IFERROR(P73*(CUF_sources!G$21/CUF_sources!F$21),0)</f>
        <v>0.18141437647068381</v>
      </c>
      <c r="R73" s="11">
        <f>IFERROR(Q73*(CUF_sources!H$21/CUF_sources!G$21),0)</f>
        <v>0.18141437647068381</v>
      </c>
      <c r="S73" s="11">
        <f>IFERROR(R73*(CUF_sources!I$21/CUF_sources!H$21),0)</f>
        <v>0.18141437647068381</v>
      </c>
      <c r="T73" s="11">
        <f>IFERROR(S73*(CUF_sources!J$21/CUF_sources!I$21),0)</f>
        <v>0.18141437647068381</v>
      </c>
      <c r="U73" s="11">
        <f>IF(M73&lt;CUF_sources!C$21,CUF_sources!C$21,CUF!M73)</f>
        <v>0.85</v>
      </c>
      <c r="V73" s="11">
        <f>CUF_sources!D21</f>
        <v>0.85</v>
      </c>
      <c r="W73" s="11">
        <f>CUF_sources!E21</f>
        <v>0.85</v>
      </c>
      <c r="X73" s="11">
        <f>CUF_sources!F21</f>
        <v>0.85</v>
      </c>
      <c r="Y73" s="11">
        <f>CUF_sources!G21</f>
        <v>0.85</v>
      </c>
      <c r="Z73" s="11">
        <f>CUF_sources!H21</f>
        <v>0.85</v>
      </c>
      <c r="AA73" s="11">
        <f>CUF_sources!I21</f>
        <v>0.85</v>
      </c>
      <c r="AB73" s="11">
        <f>CUF_sources!J21</f>
        <v>0.85</v>
      </c>
      <c r="AC73" s="11">
        <f>CUF_sources!C$21</f>
        <v>0.85</v>
      </c>
      <c r="AD73" s="11">
        <f>CUF_sources!D$21</f>
        <v>0.85</v>
      </c>
      <c r="AE73" s="11">
        <f>CUF_sources!E$21</f>
        <v>0.85</v>
      </c>
      <c r="AF73" s="11">
        <f>CUF_sources!F$21</f>
        <v>0.85</v>
      </c>
      <c r="AG73" s="11">
        <f>CUF_sources!G$21</f>
        <v>0.85</v>
      </c>
      <c r="AH73" s="11">
        <f>CUF_sources!H$21</f>
        <v>0.85</v>
      </c>
      <c r="AI73" s="11">
        <f>CUF_sources!I$21</f>
        <v>0.85</v>
      </c>
      <c r="AJ73" s="11">
        <f>CUF_sources!J$21</f>
        <v>0.85</v>
      </c>
    </row>
    <row r="74" spans="1:36" ht="15" x14ac:dyDescent="0.25">
      <c r="A74" s="3" t="s">
        <v>20</v>
      </c>
      <c r="B74" s="3" t="s">
        <v>39</v>
      </c>
      <c r="C74" s="3" t="s">
        <v>40</v>
      </c>
      <c r="D74" s="11">
        <f>IFERROR((generation!H74*1000)/(365*24*capacity!H74),0)</f>
        <v>0.54086625557283019</v>
      </c>
      <c r="E74" s="11">
        <f>IFERROR((generation!I74*1000)/(365*24*capacity!I74),0)</f>
        <v>0.60131514197017022</v>
      </c>
      <c r="F74" s="11">
        <f>IFERROR((generation!J74*1000)/(365*24*capacity!J74),0)</f>
        <v>0.60389716080692124</v>
      </c>
      <c r="G74" s="11">
        <f>IFERROR((generation!K74*1000)/(365*24*capacity!K74),0)</f>
        <v>0.62984897008203267</v>
      </c>
      <c r="H74" s="11">
        <f>IFERROR((generation!L74*1000)/(365*24*capacity!L74),0)</f>
        <v>0.63326146761451718</v>
      </c>
      <c r="I74" s="11">
        <f>IFERROR((generation!M74*1000)/(365*24*capacity!M74),0)</f>
        <v>0.6279562771699414</v>
      </c>
      <c r="J74" s="11">
        <f>IFERROR((generation!N74*1000)/(365*24*capacity!N74),0)</f>
        <v>0.60737063100515054</v>
      </c>
      <c r="K74" s="11">
        <f>IFERROR((generation!O74*1000)/(365*24*capacity!O74),0)</f>
        <v>0.56946965945975681</v>
      </c>
      <c r="L74" s="11">
        <f>IFERROR((generation!P74*1000)/(365*24*capacity!P74),0)</f>
        <v>0.54269467356780121</v>
      </c>
      <c r="M74" s="11">
        <f>IF(AND(AVERAGE(D74:L74)&gt;0,AVERAGE(D74:L74)&lt;1),AVERAGE(D74:L74),CUF_sources!C$22)</f>
        <v>0.59518669302768012</v>
      </c>
      <c r="N74" s="11">
        <f>IFERROR(M74*(CUF_sources!D$22/CUF_sources!C$22),0)</f>
        <v>0.59518669302768012</v>
      </c>
      <c r="O74" s="11">
        <f>IFERROR(N74*(CUF_sources!E$22/CUF_sources!D$22),0)</f>
        <v>0.59518669302768012</v>
      </c>
      <c r="P74" s="11">
        <f>IFERROR(O74*(CUF_sources!F$22/CUF_sources!E$22),0)</f>
        <v>0.59518669302768012</v>
      </c>
      <c r="Q74" s="11">
        <f>IFERROR(P74*(CUF_sources!G$22/CUF_sources!F$22),0)</f>
        <v>0.59518669302768012</v>
      </c>
      <c r="R74" s="11">
        <f>IFERROR(Q74*(CUF_sources!H$22/CUF_sources!G$22),0)</f>
        <v>0.59518669302768012</v>
      </c>
      <c r="S74" s="11">
        <f>IFERROR(R74*(CUF_sources!I$22/CUF_sources!H$22),0)</f>
        <v>0.59518669302768012</v>
      </c>
      <c r="T74" s="11">
        <f>IFERROR(S74*(CUF_sources!J$22/CUF_sources!I$22),0)</f>
        <v>0.59518669302768012</v>
      </c>
      <c r="U74" s="11">
        <f>IF(M74&lt;CUF_sources!C$22,CUF_sources!C$22,CUF!M74)</f>
        <v>0.7</v>
      </c>
      <c r="V74" s="11">
        <f>IFERROR(U74*(CUF_sources!D$22/CUF_sources!C$22),0)</f>
        <v>0.7</v>
      </c>
      <c r="W74" s="11">
        <f>IFERROR(V74*(CUF_sources!E$22/CUF_sources!D$22),0)</f>
        <v>0.7</v>
      </c>
      <c r="X74" s="11">
        <f>IFERROR(W74*(CUF_sources!F$22/CUF_sources!E$22),0)</f>
        <v>0.7</v>
      </c>
      <c r="Y74" s="11">
        <f>IFERROR(X74*(CUF_sources!G$22/CUF_sources!F$22),0)</f>
        <v>0.7</v>
      </c>
      <c r="Z74" s="11">
        <f>IFERROR(Y74*(CUF_sources!H$22/CUF_sources!G$22),0)</f>
        <v>0.7</v>
      </c>
      <c r="AA74" s="11">
        <f>IFERROR(Z74*(CUF_sources!I$22/CUF_sources!H$22),0)</f>
        <v>0.7</v>
      </c>
      <c r="AB74" s="11">
        <f>IFERROR(AA74*(CUF_sources!J$22/CUF_sources!I$22),0)</f>
        <v>0.7</v>
      </c>
      <c r="AC74" s="11">
        <f>CUF_sources!C$22</f>
        <v>0.7</v>
      </c>
      <c r="AD74" s="11">
        <f>CUF_sources!D$22</f>
        <v>0.7</v>
      </c>
      <c r="AE74" s="11">
        <f>CUF_sources!E$22</f>
        <v>0.7</v>
      </c>
      <c r="AF74" s="11">
        <f>CUF_sources!F$22</f>
        <v>0.7</v>
      </c>
      <c r="AG74" s="11">
        <f>CUF_sources!G$22</f>
        <v>0.7</v>
      </c>
      <c r="AH74" s="11">
        <f>CUF_sources!H$22</f>
        <v>0.7</v>
      </c>
      <c r="AI74" s="11">
        <f>CUF_sources!I$22</f>
        <v>0.7</v>
      </c>
      <c r="AJ74" s="11">
        <f>CUF_sources!J$22</f>
        <v>0.7</v>
      </c>
    </row>
    <row r="75" spans="1:36" ht="15" x14ac:dyDescent="0.25">
      <c r="A75" s="3" t="s">
        <v>20</v>
      </c>
      <c r="B75" s="3" t="s">
        <v>80</v>
      </c>
      <c r="C75" s="3" t="s">
        <v>85</v>
      </c>
      <c r="D75" s="11">
        <f>IFERROR((generation!H75*1000)/(365*24*capacity!H75),0)</f>
        <v>0.11916531382813784</v>
      </c>
      <c r="E75" s="11">
        <f>IFERROR((generation!I75*1000)/(365*24*capacity!I75),0)</f>
        <v>9.8272711701221455E-2</v>
      </c>
      <c r="F75" s="11">
        <f>IFERROR((generation!J75*1000)/(365*24*capacity!J75),0)</f>
        <v>0.10278163027167758</v>
      </c>
      <c r="G75" s="11">
        <f>IFERROR((generation!K75*1000)/(365*24*capacity!K75),0)</f>
        <v>0.11414962253644564</v>
      </c>
      <c r="H75" s="11">
        <f>IFERROR((generation!L75*1000)/(365*24*capacity!L75),0)</f>
        <v>0.11560740428973383</v>
      </c>
      <c r="I75" s="11">
        <f>IFERROR((generation!M75*1000)/(365*24*capacity!M75),0)</f>
        <v>0.10645043594488653</v>
      </c>
      <c r="J75" s="11">
        <f>IFERROR((generation!N75*1000)/(365*24*capacity!N75),0)</f>
        <v>0.10654230315894832</v>
      </c>
      <c r="K75" s="11">
        <f>IFERROR((generation!O75*1000)/(365*24*capacity!O75),0)</f>
        <v>0.11767011164563394</v>
      </c>
      <c r="L75" s="11">
        <f>IFERROR((generation!P75*1000)/(365*24*capacity!P75),0)</f>
        <v>0.11345469676425191</v>
      </c>
      <c r="M75" s="11">
        <f>IF(AND(AVERAGE(D75:L75)&gt;0,AVERAGE(D75:L75)&lt;1),AVERAGE(D75:L75),CUF_sources!C$23)</f>
        <v>0.11045491446010411</v>
      </c>
      <c r="N75" s="11">
        <f>IFERROR(M75*(CUF_sources!D$23/CUF_sources!C$23),0)</f>
        <v>0.11476955955620192</v>
      </c>
      <c r="O75" s="11">
        <f>IFERROR(N75*(CUF_sources!E$23/CUF_sources!D$23),0)</f>
        <v>0.11778981112347041</v>
      </c>
      <c r="P75" s="11">
        <f>IFERROR(O75*(CUF_sources!F$23/CUF_sources!E$23),0)</f>
        <v>0.12081006269073889</v>
      </c>
      <c r="Q75" s="11">
        <f>IFERROR(P75*(CUF_sources!G$23/CUF_sources!F$23),0)</f>
        <v>0.12383031425800735</v>
      </c>
      <c r="R75" s="11">
        <f>IFERROR(Q75*(CUF_sources!H$23/CUF_sources!G$23),0)</f>
        <v>0.12685056582527579</v>
      </c>
      <c r="S75" s="11">
        <f>IFERROR(R75*(CUF_sources!I$23/CUF_sources!H$23),0)</f>
        <v>0.12685056582527579</v>
      </c>
      <c r="T75" s="11">
        <f>IFERROR(S75*(CUF_sources!J$23/CUF_sources!I$23),0)</f>
        <v>0.12685056582527579</v>
      </c>
      <c r="U75" s="11">
        <f>IF(M75&gt;0,M75,CUF_sources!C$23)</f>
        <v>0.11045491446010411</v>
      </c>
      <c r="V75" s="11">
        <f>IFERROR(U75*(CUF_sources!D$23/CUF_sources!C$23),0)</f>
        <v>0.11476955955620192</v>
      </c>
      <c r="W75" s="11">
        <f>IFERROR(V75*(CUF_sources!E$23/CUF_sources!D$23),0)</f>
        <v>0.11778981112347041</v>
      </c>
      <c r="X75" s="11">
        <f>IFERROR(W75*(CUF_sources!F$23/CUF_sources!E$23),0)</f>
        <v>0.12081006269073889</v>
      </c>
      <c r="Y75" s="11">
        <f>IFERROR(X75*(CUF_sources!G$23/CUF_sources!F$23),0)</f>
        <v>0.12383031425800735</v>
      </c>
      <c r="Z75" s="11">
        <f>IFERROR(Y75*(CUF_sources!H$23/CUF_sources!G$23),0)</f>
        <v>0.12685056582527579</v>
      </c>
      <c r="AA75" s="11">
        <f>IFERROR(Z75*(CUF_sources!I$23/CUF_sources!H$23),0)</f>
        <v>0.12685056582527579</v>
      </c>
      <c r="AB75" s="11">
        <f>IFERROR(AA75*(CUF_sources!J$23/CUF_sources!I$23),0)</f>
        <v>0.12685056582527579</v>
      </c>
      <c r="AC75" s="11">
        <f>CUF_sources!C$23</f>
        <v>0.18285714285714286</v>
      </c>
      <c r="AD75" s="11">
        <f>CUF_sources!D$23</f>
        <v>0.19</v>
      </c>
      <c r="AE75" s="11">
        <f>CUF_sources!E$23</f>
        <v>0.19500000000000001</v>
      </c>
      <c r="AF75" s="11">
        <f>CUF_sources!F$23</f>
        <v>0.2</v>
      </c>
      <c r="AG75" s="11">
        <f>CUF_sources!G$23</f>
        <v>0.20500000000000002</v>
      </c>
      <c r="AH75" s="11">
        <f>CUF_sources!H$23</f>
        <v>0.21</v>
      </c>
      <c r="AI75" s="11">
        <f>CUF_sources!I$23</f>
        <v>0.21</v>
      </c>
      <c r="AJ75" s="11">
        <f>CUF_sources!J$23</f>
        <v>0.21</v>
      </c>
    </row>
    <row r="76" spans="1:36" ht="15" x14ac:dyDescent="0.25">
      <c r="A76" s="3" t="s">
        <v>20</v>
      </c>
      <c r="B76" s="3" t="s">
        <v>81</v>
      </c>
      <c r="C76" s="3" t="s">
        <v>86</v>
      </c>
      <c r="D76" s="11">
        <f>IFERROR((generation!H76*1000)/(365*24*capacity!H76),0)</f>
        <v>7.8202237199715446E-2</v>
      </c>
      <c r="E76" s="11">
        <f>IFERROR((generation!I76*1000)/(365*24*capacity!I76),0)</f>
        <v>8.5138768481679256E-2</v>
      </c>
      <c r="F76" s="11">
        <f>IFERROR((generation!J76*1000)/(365*24*capacity!J76),0)</f>
        <v>9.4238512107045147E-2</v>
      </c>
      <c r="G76" s="11">
        <f>IFERROR((generation!K76*1000)/(365*24*capacity!K76),0)</f>
        <v>0.10665147298347762</v>
      </c>
      <c r="H76" s="11">
        <f>IFERROR((generation!L76*1000)/(365*24*capacity!L76),0)</f>
        <v>0.11165565051136225</v>
      </c>
      <c r="I76" s="11">
        <f>IFERROR((generation!M76*1000)/(365*24*capacity!M76),0)</f>
        <v>0.10709504312493737</v>
      </c>
      <c r="J76" s="11">
        <f>IFERROR((generation!N76*1000)/(365*24*capacity!N76),0)</f>
        <v>0.1062835306112018</v>
      </c>
      <c r="K76" s="11">
        <f>IFERROR((generation!O76*1000)/(365*24*capacity!O76),0)</f>
        <v>0.11503147410984453</v>
      </c>
      <c r="L76" s="11">
        <f>IFERROR((generation!P76*1000)/(365*24*capacity!P76),0)</f>
        <v>0.10604813717020402</v>
      </c>
      <c r="M76" s="11">
        <f>IF(AND(AVERAGE(D76:L76)&gt;0,AVERAGE(D76:L76)&lt;1),AVERAGE(D76:L76),CUF_sources!C$24)</f>
        <v>0.10114942514438525</v>
      </c>
      <c r="N76" s="11">
        <f>IFERROR(M76*(CUF_sources!D$24/CUF_sources!C$24),0)</f>
        <v>0.10114942514438525</v>
      </c>
      <c r="O76" s="11">
        <f>IFERROR(N76*(CUF_sources!E$24/CUF_sources!D$24),0)</f>
        <v>0.10536398452540131</v>
      </c>
      <c r="P76" s="11">
        <f>IFERROR(O76*(CUF_sources!F$24/CUF_sources!E$24),0)</f>
        <v>0.10957854390641737</v>
      </c>
      <c r="Q76" s="11">
        <f>IFERROR(P76*(CUF_sources!G$24/CUF_sources!F$24),0)</f>
        <v>0.11379310328743343</v>
      </c>
      <c r="R76" s="11">
        <f>IFERROR(Q76*(CUF_sources!H$24/CUF_sources!G$24),0)</f>
        <v>0.11800766266844948</v>
      </c>
      <c r="S76" s="11">
        <f>IFERROR(R76*(CUF_sources!I$24/CUF_sources!H$24),0)</f>
        <v>0.11800766266844948</v>
      </c>
      <c r="T76" s="11">
        <f>IFERROR(S76*(CUF_sources!J$24/CUF_sources!I$24),0)</f>
        <v>0.11800766266844948</v>
      </c>
      <c r="U76" s="11">
        <f>IF(M76&gt;0,M76,CUF_sources!C$24)</f>
        <v>0.10114942514438525</v>
      </c>
      <c r="V76" s="11">
        <f>IFERROR(U76*(CUF_sources!D$24/CUF_sources!C$24),0)</f>
        <v>0.10114942514438525</v>
      </c>
      <c r="W76" s="11">
        <f>IFERROR(V76*(CUF_sources!E$24/CUF_sources!D$24),0)</f>
        <v>0.10536398452540131</v>
      </c>
      <c r="X76" s="11">
        <f>IFERROR(W76*(CUF_sources!F$24/CUF_sources!E$24),0)</f>
        <v>0.10957854390641737</v>
      </c>
      <c r="Y76" s="11">
        <f>IFERROR(X76*(CUF_sources!G$24/CUF_sources!F$24),0)</f>
        <v>0.11379310328743343</v>
      </c>
      <c r="Z76" s="11">
        <f>IFERROR(Y76*(CUF_sources!H$24/CUF_sources!G$24),0)</f>
        <v>0.11800766266844948</v>
      </c>
      <c r="AA76" s="11">
        <f>IFERROR(Z76*(CUF_sources!I$24/CUF_sources!H$24),0)</f>
        <v>0.11800766266844948</v>
      </c>
      <c r="AB76" s="11">
        <f>IFERROR(AA76*(CUF_sources!J$24/CUF_sources!I$24),0)</f>
        <v>0.11800766266844948</v>
      </c>
      <c r="AC76" s="11">
        <f>CUF_sources!C$24</f>
        <v>0.12</v>
      </c>
      <c r="AD76" s="11">
        <f>CUF_sources!D$24</f>
        <v>0.12</v>
      </c>
      <c r="AE76" s="11">
        <f>CUF_sources!E$24</f>
        <v>0.125</v>
      </c>
      <c r="AF76" s="11">
        <f>CUF_sources!F$24</f>
        <v>0.13</v>
      </c>
      <c r="AG76" s="11">
        <f>CUF_sources!G$24</f>
        <v>0.13500000000000001</v>
      </c>
      <c r="AH76" s="11">
        <f>CUF_sources!H$24</f>
        <v>0.14000000000000001</v>
      </c>
      <c r="AI76" s="11">
        <f>CUF_sources!I$24</f>
        <v>0.14000000000000001</v>
      </c>
      <c r="AJ76" s="11">
        <f>CUF_sources!J$24</f>
        <v>0.14000000000000001</v>
      </c>
    </row>
    <row r="77" spans="1:36" ht="15" x14ac:dyDescent="0.25">
      <c r="A77" s="3" t="s">
        <v>20</v>
      </c>
      <c r="B77" s="3" t="s">
        <v>41</v>
      </c>
      <c r="C77" s="3" t="s">
        <v>42</v>
      </c>
      <c r="D77" s="11">
        <f>IFERROR((generation!H77*1000)/(365*24*capacity!H77),0)</f>
        <v>0</v>
      </c>
      <c r="E77" s="11">
        <f>IFERROR((generation!I77*1000)/(365*24*capacity!I77),0)</f>
        <v>0</v>
      </c>
      <c r="F77" s="11">
        <f>IFERROR((generation!J77*1000)/(365*24*capacity!J77),0)</f>
        <v>0</v>
      </c>
      <c r="G77" s="11">
        <f>IFERROR((generation!K77*1000)/(365*24*capacity!K77),0)</f>
        <v>0</v>
      </c>
      <c r="H77" s="11">
        <f>IFERROR((generation!L77*1000)/(365*24*capacity!L77),0)</f>
        <v>0</v>
      </c>
      <c r="I77" s="11">
        <f>IFERROR((generation!M77*1000)/(365*24*capacity!M77),0)</f>
        <v>0</v>
      </c>
      <c r="J77" s="11">
        <f>IFERROR((generation!N77*1000)/(365*24*capacity!N77),0)</f>
        <v>0</v>
      </c>
      <c r="K77" s="11">
        <f>IFERROR((generation!O77*1000)/(365*24*capacity!O77),0)</f>
        <v>0</v>
      </c>
      <c r="L77" s="11">
        <f>IFERROR((generation!P77*1000)/(365*24*capacity!P77),0)</f>
        <v>0</v>
      </c>
      <c r="M77" s="11">
        <f>IF(AND(AVERAGE(D77:L77)&gt;0,AVERAGE(D77:L77)&lt;1),AVERAGE(D77:L77),CUF_sources!C$25)</f>
        <v>0.37285714285714283</v>
      </c>
      <c r="N77" s="11">
        <f>IFERROR(M77*(CUF_sources!D$25/CUF_sources!C$25),0)</f>
        <v>0.38000000000000006</v>
      </c>
      <c r="O77" s="11">
        <f>IFERROR(N77*(CUF_sources!E$25/CUF_sources!D$25),0)</f>
        <v>0.39000000000000007</v>
      </c>
      <c r="P77" s="11">
        <f>IFERROR(O77*(CUF_sources!F$25/CUF_sources!E$25),0)</f>
        <v>0.40000000000000013</v>
      </c>
      <c r="Q77" s="11">
        <f>IFERROR(P77*(CUF_sources!G$25/CUF_sources!F$25),0)</f>
        <v>0.40500000000000014</v>
      </c>
      <c r="R77" s="11">
        <f>IFERROR(Q77*(CUF_sources!H$25/CUF_sources!G$25),0)</f>
        <v>0.41000000000000009</v>
      </c>
      <c r="S77" s="11">
        <f>IFERROR(R77*(CUF_sources!I$25/CUF_sources!H$25),0)</f>
        <v>0.41000000000000009</v>
      </c>
      <c r="T77" s="11">
        <f>IFERROR(S77*(CUF_sources!J$25/CUF_sources!I$25),0)</f>
        <v>0.41000000000000009</v>
      </c>
      <c r="U77" s="11">
        <f>IF(M77&gt;0,M77,CUF_sources!C$25)</f>
        <v>0.37285714285714283</v>
      </c>
      <c r="V77" s="11">
        <f>IFERROR(U77*(CUF_sources!D$25/CUF_sources!C$25),0)</f>
        <v>0.38000000000000006</v>
      </c>
      <c r="W77" s="11">
        <f>IFERROR(V77*(CUF_sources!E$25/CUF_sources!D$25),0)</f>
        <v>0.39000000000000007</v>
      </c>
      <c r="X77" s="11">
        <f>IFERROR(W77*(CUF_sources!F$25/CUF_sources!E$25),0)</f>
        <v>0.40000000000000013</v>
      </c>
      <c r="Y77" s="11">
        <f>IFERROR(X77*(CUF_sources!G$25/CUF_sources!F$25),0)</f>
        <v>0.40500000000000014</v>
      </c>
      <c r="Z77" s="11">
        <f>IFERROR(Y77*(CUF_sources!H$25/CUF_sources!G$25),0)</f>
        <v>0.41000000000000009</v>
      </c>
      <c r="AA77" s="11">
        <f>IFERROR(Z77*(CUF_sources!I$25/CUF_sources!H$25),0)</f>
        <v>0.41000000000000009</v>
      </c>
      <c r="AB77" s="11">
        <f>IFERROR(AA77*(CUF_sources!J$25/CUF_sources!I$25),0)</f>
        <v>0.41000000000000009</v>
      </c>
      <c r="AC77" s="11">
        <f>CUF_sources!C$25</f>
        <v>0.37285714285714283</v>
      </c>
      <c r="AD77" s="11">
        <f>CUF_sources!D$25</f>
        <v>0.38</v>
      </c>
      <c r="AE77" s="11">
        <f>CUF_sources!E$25</f>
        <v>0.39</v>
      </c>
      <c r="AF77" s="11">
        <f>CUF_sources!F$25</f>
        <v>0.4</v>
      </c>
      <c r="AG77" s="11">
        <f>CUF_sources!G$25</f>
        <v>0.40500000000000003</v>
      </c>
      <c r="AH77" s="11">
        <f>CUF_sources!H$25</f>
        <v>0.41</v>
      </c>
      <c r="AI77" s="11">
        <f>CUF_sources!I$25</f>
        <v>0.41</v>
      </c>
      <c r="AJ77" s="11">
        <f>CUF_sources!J$25</f>
        <v>0.41</v>
      </c>
    </row>
    <row r="78" spans="1:36" ht="15" x14ac:dyDescent="0.25">
      <c r="A78" s="3" t="s">
        <v>20</v>
      </c>
      <c r="B78" s="3" t="s">
        <v>43</v>
      </c>
      <c r="C78" s="3" t="s">
        <v>44</v>
      </c>
      <c r="D78" s="11">
        <f>IFERROR((generation!H78*1000)/(365*24*capacity!H78),0)</f>
        <v>0</v>
      </c>
      <c r="E78" s="11">
        <f>IFERROR((generation!I78*1000)/(365*24*capacity!I78),0)</f>
        <v>0</v>
      </c>
      <c r="F78" s="11">
        <f>IFERROR((generation!J78*1000)/(365*24*capacity!J78),0)</f>
        <v>0</v>
      </c>
      <c r="G78" s="11">
        <f>IFERROR((generation!K78*1000)/(365*24*capacity!K78),0)</f>
        <v>0</v>
      </c>
      <c r="H78" s="11">
        <f>IFERROR((generation!L78*1000)/(365*24*capacity!L78),0)</f>
        <v>0</v>
      </c>
      <c r="I78" s="11">
        <f>IFERROR((generation!M78*1000)/(365*24*capacity!M78),0)</f>
        <v>0</v>
      </c>
      <c r="J78" s="11">
        <f>IFERROR((generation!N78*1000)/(365*24*capacity!N78),0)</f>
        <v>0</v>
      </c>
      <c r="K78" s="11">
        <f>IFERROR((generation!O78*1000)/(365*24*capacity!O78),0)</f>
        <v>0</v>
      </c>
      <c r="L78" s="11">
        <f>IFERROR((generation!P78*1000)/(365*24*capacity!P78),0)</f>
        <v>0</v>
      </c>
      <c r="M78" s="11">
        <f>IF(AND(AVERAGE(D78:L78)&gt;0,AVERAGE(D78:L78)&lt;1),AVERAGE(D78:L78),CUF_sources!C$26)</f>
        <v>0.20857142857142857</v>
      </c>
      <c r="N78" s="11">
        <f>IFERROR(M78*(CUF_sources!D$26/CUF_sources!C$26),0)</f>
        <v>0.23</v>
      </c>
      <c r="O78" s="11">
        <f>IFERROR(N78*(CUF_sources!E$26/CUF_sources!D$26),0)</f>
        <v>0.255</v>
      </c>
      <c r="P78" s="11">
        <f>IFERROR(O78*(CUF_sources!F$26/CUF_sources!E$26),0)</f>
        <v>0.28000000000000003</v>
      </c>
      <c r="Q78" s="11">
        <f>IFERROR(P78*(CUF_sources!G$26/CUF_sources!F$26),0)</f>
        <v>0.30000000000000004</v>
      </c>
      <c r="R78" s="11">
        <f>IFERROR(Q78*(CUF_sources!H$26/CUF_sources!G$26),0)</f>
        <v>0.31999999999999995</v>
      </c>
      <c r="S78" s="11">
        <f>IFERROR(R78*(CUF_sources!I$26/CUF_sources!H$26),0)</f>
        <v>0.33999999999999986</v>
      </c>
      <c r="T78" s="11">
        <f>IFERROR(S78*(CUF_sources!J$26/CUF_sources!I$26),0)</f>
        <v>0.35999999999999988</v>
      </c>
      <c r="U78" s="11">
        <f>IF(M78&gt;0,M78,CUF_sources!C$26)</f>
        <v>0.20857142857142857</v>
      </c>
      <c r="V78" s="11">
        <f>IFERROR(U78*(CUF_sources!D$26/CUF_sources!C$26),0)</f>
        <v>0.23</v>
      </c>
      <c r="W78" s="11">
        <f>IFERROR(V78*(CUF_sources!E$26/CUF_sources!D$26),0)</f>
        <v>0.255</v>
      </c>
      <c r="X78" s="11">
        <f>IFERROR(W78*(CUF_sources!F$26/CUF_sources!E$26),0)</f>
        <v>0.28000000000000003</v>
      </c>
      <c r="Y78" s="11">
        <f>IFERROR(X78*(CUF_sources!G$26/CUF_sources!F$26),0)</f>
        <v>0.30000000000000004</v>
      </c>
      <c r="Z78" s="11">
        <f>IFERROR(Y78*(CUF_sources!H$26/CUF_sources!G$26),0)</f>
        <v>0.31999999999999995</v>
      </c>
      <c r="AA78" s="11">
        <f>IFERROR(Z78*(CUF_sources!I$26/CUF_sources!H$26),0)</f>
        <v>0.33999999999999986</v>
      </c>
      <c r="AB78" s="11">
        <f>IFERROR(AA78*(CUF_sources!J$26/CUF_sources!I$26),0)</f>
        <v>0.35999999999999988</v>
      </c>
      <c r="AC78" s="11">
        <f>CUF_sources!C$26</f>
        <v>0.20857142857142857</v>
      </c>
      <c r="AD78" s="11">
        <f>CUF_sources!D$26</f>
        <v>0.23</v>
      </c>
      <c r="AE78" s="11">
        <f>CUF_sources!E$26</f>
        <v>0.255</v>
      </c>
      <c r="AF78" s="11">
        <f>CUF_sources!F$26</f>
        <v>0.28000000000000003</v>
      </c>
      <c r="AG78" s="11">
        <f>CUF_sources!G$26</f>
        <v>0.30000000000000004</v>
      </c>
      <c r="AH78" s="11">
        <f>CUF_sources!H$26</f>
        <v>0.32</v>
      </c>
      <c r="AI78" s="11">
        <f>CUF_sources!I$26</f>
        <v>0.33999999999999997</v>
      </c>
      <c r="AJ78" s="11">
        <f>CUF_sources!J$26</f>
        <v>0.36</v>
      </c>
    </row>
    <row r="79" spans="1:36" ht="15" x14ac:dyDescent="0.25">
      <c r="A79" s="3" t="s">
        <v>20</v>
      </c>
      <c r="B79" s="3" t="s">
        <v>45</v>
      </c>
      <c r="C79" s="3" t="s">
        <v>46</v>
      </c>
      <c r="D79" s="11">
        <f>IFERROR((generation!H79*1000)/(365*24*capacity!H79),0)</f>
        <v>0.36149162861491629</v>
      </c>
      <c r="E79" s="11">
        <f>IFERROR((generation!I79*1000)/(365*24*capacity!I79),0)</f>
        <v>0.1783675799086758</v>
      </c>
      <c r="F79" s="11">
        <f>IFERROR((generation!J79*1000)/(365*24*capacity!J79),0)</f>
        <v>0.35124692658939233</v>
      </c>
      <c r="G79" s="11">
        <f>IFERROR((generation!K79*1000)/(365*24*capacity!K79),0)</f>
        <v>0.38576602109903951</v>
      </c>
      <c r="H79" s="11">
        <f>IFERROR((generation!L79*1000)/(365*24*capacity!L79),0)</f>
        <v>0.52353960006298217</v>
      </c>
      <c r="I79" s="11">
        <f>IFERROR((generation!M79*1000)/(365*24*capacity!M79),0)</f>
        <v>0.60536875605368756</v>
      </c>
      <c r="J79" s="11">
        <f>IFERROR((generation!N79*1000)/(365*24*capacity!N79),0)</f>
        <v>0.58147831050228316</v>
      </c>
      <c r="K79" s="11">
        <f>IFERROR((generation!O79*1000)/(365*24*capacity!O79),0)</f>
        <v>0.5805609915198956</v>
      </c>
      <c r="L79" s="11">
        <f>IFERROR((generation!P79*1000)/(365*24*capacity!P79),0)</f>
        <v>0.56221461187214616</v>
      </c>
      <c r="M79" s="11">
        <f>IF(AND(AVERAGE(D79:L79)&gt;0,AVERAGE(D79:L79)&lt;1),AVERAGE(D79:L79),CUF_sources!C$27)</f>
        <v>0.45889271402477977</v>
      </c>
      <c r="N79" s="11">
        <f>IFERROR(M79*(CUF_sources!D$27/CUF_sources!C$27),0)</f>
        <v>0.45889271402477977</v>
      </c>
      <c r="O79" s="11">
        <f>IFERROR(N79*(CUF_sources!E$27/CUF_sources!D$27),0)</f>
        <v>0.45889271402477977</v>
      </c>
      <c r="P79" s="11">
        <f>IFERROR(O79*(CUF_sources!F$27/CUF_sources!E$27),0)</f>
        <v>0.45889271402477977</v>
      </c>
      <c r="Q79" s="11">
        <f>IFERROR(P79*(CUF_sources!G$27/CUF_sources!F$27),0)</f>
        <v>0.45889271402477977</v>
      </c>
      <c r="R79" s="11">
        <f>IFERROR(Q79*(CUF_sources!H$27/CUF_sources!G$27),0)</f>
        <v>0.45889271402477977</v>
      </c>
      <c r="S79" s="11">
        <f>IFERROR(R79*(CUF_sources!I$27/CUF_sources!H$27),0)</f>
        <v>0.45889271402477977</v>
      </c>
      <c r="T79" s="11">
        <f>IFERROR(S79*(CUF_sources!J$27/CUF_sources!I$27),0)</f>
        <v>0.45889271402477977</v>
      </c>
      <c r="U79" s="11">
        <f>IF(M79&gt;0,M79,CUF_sources!C$27)</f>
        <v>0.45889271402477977</v>
      </c>
      <c r="V79" s="11">
        <f>IFERROR(U79*(CUF_sources!D$27/CUF_sources!C$27),0)</f>
        <v>0.45889271402477977</v>
      </c>
      <c r="W79" s="11">
        <f>IFERROR(V79*(CUF_sources!E$27/CUF_sources!D$27),0)</f>
        <v>0.45889271402477977</v>
      </c>
      <c r="X79" s="11">
        <f>IFERROR(W79*(CUF_sources!F$27/CUF_sources!E$27),0)</f>
        <v>0.45889271402477977</v>
      </c>
      <c r="Y79" s="11">
        <f>IFERROR(X79*(CUF_sources!G$27/CUF_sources!F$27),0)</f>
        <v>0.45889271402477977</v>
      </c>
      <c r="Z79" s="11">
        <f>IFERROR(Y79*(CUF_sources!H$27/CUF_sources!G$27),0)</f>
        <v>0.45889271402477977</v>
      </c>
      <c r="AA79" s="11">
        <f>IFERROR(Z79*(CUF_sources!I$27/CUF_sources!H$27),0)</f>
        <v>0.45889271402477977</v>
      </c>
      <c r="AB79" s="11">
        <f>IFERROR(AA79*(CUF_sources!J$27/CUF_sources!I$27),0)</f>
        <v>0.45889271402477977</v>
      </c>
      <c r="AC79" s="11">
        <f>CUF_sources!C$27</f>
        <v>0.95</v>
      </c>
      <c r="AD79" s="11">
        <f>CUF_sources!D$27</f>
        <v>0.95</v>
      </c>
      <c r="AE79" s="11">
        <f>CUF_sources!E$27</f>
        <v>0.95</v>
      </c>
      <c r="AF79" s="11">
        <f>CUF_sources!F$27</f>
        <v>0.95</v>
      </c>
      <c r="AG79" s="11">
        <f>CUF_sources!G$27</f>
        <v>0.95</v>
      </c>
      <c r="AH79" s="11">
        <f>CUF_sources!H$27</f>
        <v>0.95</v>
      </c>
      <c r="AI79" s="11">
        <f>CUF_sources!I$27</f>
        <v>0.95</v>
      </c>
      <c r="AJ79" s="11">
        <f>CUF_sources!J$27</f>
        <v>0.95</v>
      </c>
    </row>
    <row r="80" spans="1:36" ht="15" x14ac:dyDescent="0.25">
      <c r="A80" s="3" t="s">
        <v>19</v>
      </c>
      <c r="B80" s="3" t="s">
        <v>29</v>
      </c>
      <c r="C80" s="3" t="s">
        <v>30</v>
      </c>
      <c r="D80" s="11">
        <f>IFERROR((generation!H80*1000)/(365*24*capacity!H80),0)</f>
        <v>0.61838518990478208</v>
      </c>
      <c r="E80" s="11">
        <f>IFERROR((generation!I80*1000)/(365*24*capacity!I80),0)</f>
        <v>0.69946639057024529</v>
      </c>
      <c r="F80" s="11">
        <f>IFERROR((generation!J80*1000)/(365*24*capacity!J80),0)</f>
        <v>0.83667017913593256</v>
      </c>
      <c r="G80" s="11">
        <f>IFERROR((generation!K80*1000)/(365*24*capacity!K80),0)</f>
        <v>0.25929248586124759</v>
      </c>
      <c r="H80" s="11">
        <f>IFERROR((generation!L80*1000)/(365*24*capacity!L80),0)</f>
        <v>0.16744995021163586</v>
      </c>
      <c r="I80" s="11">
        <f>IFERROR((generation!M80*1000)/(365*24*capacity!M80),0)</f>
        <v>0.20879165006269471</v>
      </c>
      <c r="J80" s="11">
        <f>IFERROR((generation!N80*1000)/(365*24*capacity!N80),0)</f>
        <v>0.14615411971628639</v>
      </c>
      <c r="K80" s="11">
        <f>IFERROR((generation!O80*1000)/(365*24*capacity!O80),0)</f>
        <v>0.20505933200443632</v>
      </c>
      <c r="L80" s="11">
        <f>IFERROR((generation!P80*1000)/(365*24*capacity!P80),0)</f>
        <v>0.10335715106461636</v>
      </c>
      <c r="M80" s="11">
        <f>IF(AND(AVERAGE(D80:L80)&gt;0,AVERAGE(D80:L80)&lt;1),AVERAGE(D80:L80),CUF_sources!C$15)</f>
        <v>0.36051404983687518</v>
      </c>
      <c r="N80" s="11">
        <f>IFERROR(M80*(CUF_sources!D$15/CUF_sources!C$15),0)</f>
        <v>0.36051404983687518</v>
      </c>
      <c r="O80" s="11">
        <f>IFERROR(N80*(CUF_sources!E$15/CUF_sources!D$15),0)</f>
        <v>0.36051404983687518</v>
      </c>
      <c r="P80" s="11">
        <f>IFERROR(O80*(CUF_sources!F$15/CUF_sources!E$15),0)</f>
        <v>0.36051404983687518</v>
      </c>
      <c r="Q80" s="11">
        <f>IFERROR(P80*(CUF_sources!G$15/CUF_sources!F$15),0)</f>
        <v>0.36051404983687518</v>
      </c>
      <c r="R80" s="11">
        <f>IFERROR(Q80*(CUF_sources!H$15/CUF_sources!G$15),0)</f>
        <v>0.36051404983687518</v>
      </c>
      <c r="S80" s="11">
        <f>IFERROR(R80*(CUF_sources!I$15/CUF_sources!H$15),0)</f>
        <v>0.36051404983687518</v>
      </c>
      <c r="T80" s="11">
        <f>IFERROR(S80*(CUF_sources!J$15/CUF_sources!I$15),0)</f>
        <v>0.36051404983687518</v>
      </c>
      <c r="U80" s="11">
        <f>IF(M80&lt;CUF_sources!C$15,CUF_sources!C$15,CUF!M80)</f>
        <v>0.85</v>
      </c>
      <c r="V80" s="11">
        <f>IFERROR(U80*(CUF_sources!D$15/CUF_sources!C$15),0)</f>
        <v>0.85</v>
      </c>
      <c r="W80" s="11">
        <f>IFERROR(V80*(CUF_sources!E$15/CUF_sources!D$15),0)</f>
        <v>0.85</v>
      </c>
      <c r="X80" s="11">
        <f>IFERROR(W80*(CUF_sources!F$15/CUF_sources!E$15),0)</f>
        <v>0.85</v>
      </c>
      <c r="Y80" s="11">
        <f>IFERROR(X80*(CUF_sources!G$15/CUF_sources!F$15),0)</f>
        <v>0.85</v>
      </c>
      <c r="Z80" s="11">
        <f>IFERROR(Y80*(CUF_sources!H$15/CUF_sources!G$15),0)</f>
        <v>0.85</v>
      </c>
      <c r="AA80" s="11">
        <f>IFERROR(Z80*(CUF_sources!I$15/CUF_sources!H$15),0)</f>
        <v>0.85</v>
      </c>
      <c r="AB80" s="11">
        <f>IFERROR(AA80*(CUF_sources!J$15/CUF_sources!I$15),0)</f>
        <v>0.85</v>
      </c>
      <c r="AC80" s="11">
        <f>CUF_sources!C$15</f>
        <v>0.85</v>
      </c>
      <c r="AD80" s="11">
        <f>CUF_sources!D$15</f>
        <v>0.85</v>
      </c>
      <c r="AE80" s="11">
        <f>CUF_sources!E$15</f>
        <v>0.85</v>
      </c>
      <c r="AF80" s="11">
        <f>CUF_sources!F$15</f>
        <v>0.85</v>
      </c>
      <c r="AG80" s="11">
        <f>CUF_sources!G$15</f>
        <v>0.85</v>
      </c>
      <c r="AH80" s="11">
        <f>CUF_sources!H$15</f>
        <v>0.85</v>
      </c>
      <c r="AI80" s="11">
        <f>CUF_sources!I$15</f>
        <v>0.85</v>
      </c>
      <c r="AJ80" s="11">
        <f>CUF_sources!J$15</f>
        <v>0.85</v>
      </c>
    </row>
    <row r="81" spans="1:36" ht="15" x14ac:dyDescent="0.25">
      <c r="A81" s="3" t="s">
        <v>19</v>
      </c>
      <c r="B81" s="3" t="s">
        <v>31</v>
      </c>
      <c r="C81" s="3" t="s">
        <v>32</v>
      </c>
      <c r="D81" s="11">
        <f>IFERROR((generation!H81*1000)/(365*24*capacity!H81),0)</f>
        <v>0.25547157927885372</v>
      </c>
      <c r="E81" s="11">
        <f>IFERROR((generation!I81*1000)/(365*24*capacity!I81),0)</f>
        <v>0.18548015999433648</v>
      </c>
      <c r="F81" s="11">
        <f>IFERROR((generation!J81*1000)/(365*24*capacity!J81),0)</f>
        <v>0.14393671333973615</v>
      </c>
      <c r="G81" s="11">
        <f>IFERROR((generation!K81*1000)/(365*24*capacity!K81),0)</f>
        <v>7.6655379159296502E-2</v>
      </c>
      <c r="H81" s="11">
        <f>IFERROR((generation!L81*1000)/(365*24*capacity!L81),0)</f>
        <v>7.0809947226970607E-2</v>
      </c>
      <c r="I81" s="11">
        <f>IFERROR((generation!M81*1000)/(365*24*capacity!M81),0)</f>
        <v>8.752330847613414E-2</v>
      </c>
      <c r="J81" s="11">
        <f>IFERROR((generation!N81*1000)/(365*24*capacity!N81),0)</f>
        <v>7.8300099832473963E-2</v>
      </c>
      <c r="K81" s="11">
        <f>IFERROR((generation!O81*1000)/(365*24*capacity!O81),0)</f>
        <v>0.12952920023806311</v>
      </c>
      <c r="L81" s="11">
        <f>IFERROR((generation!P81*1000)/(365*24*capacity!P81),0)</f>
        <v>0.13229479744050585</v>
      </c>
      <c r="M81" s="11">
        <f>IF(AND(AVERAGE(D81:L81)&gt;0,AVERAGE(D81:L81)&lt;1),AVERAGE(D81:L81),CUF_sources!C$16)</f>
        <v>0.12888902055404117</v>
      </c>
      <c r="N81" s="11">
        <f>IFERROR(M81*(CUF_sources!D$16/CUF_sources!C$16),0)</f>
        <v>0.12888902055404117</v>
      </c>
      <c r="O81" s="11">
        <f>IFERROR(N81*(CUF_sources!E$16/CUF_sources!D$16),0)</f>
        <v>0.12888902055404117</v>
      </c>
      <c r="P81" s="11">
        <f>IFERROR(O81*(CUF_sources!F$16/CUF_sources!E$16),0)</f>
        <v>0.12888902055404117</v>
      </c>
      <c r="Q81" s="11">
        <f>IFERROR(P81*(CUF_sources!G$16/CUF_sources!F$16),0)</f>
        <v>0.12888902055404117</v>
      </c>
      <c r="R81" s="11">
        <f>IFERROR(Q81*(CUF_sources!H$16/CUF_sources!G$16),0)</f>
        <v>0.12888902055404117</v>
      </c>
      <c r="S81" s="11">
        <f>IFERROR(R81*(CUF_sources!I$16/CUF_sources!H$16),0)</f>
        <v>0.12888902055404117</v>
      </c>
      <c r="T81" s="11">
        <f>IFERROR(S81*(CUF_sources!J$16/CUF_sources!I$16),0)</f>
        <v>0.12888902055404117</v>
      </c>
      <c r="U81" s="11">
        <f>IF(M81&lt;CUF_sources!C$16,CUF_sources!C$16,CUF!M81)</f>
        <v>0.85</v>
      </c>
      <c r="V81" s="11">
        <f>IFERROR(U81*(CUF_sources!D$16/CUF_sources!C$16),0)</f>
        <v>0.85</v>
      </c>
      <c r="W81" s="11">
        <f>IFERROR(V81*(CUF_sources!E$16/CUF_sources!D$16),0)</f>
        <v>0.85</v>
      </c>
      <c r="X81" s="11">
        <f>IFERROR(W81*(CUF_sources!F$16/CUF_sources!E$16),0)</f>
        <v>0.85</v>
      </c>
      <c r="Y81" s="11">
        <f>IFERROR(X81*(CUF_sources!G$16/CUF_sources!F$16),0)</f>
        <v>0.85</v>
      </c>
      <c r="Z81" s="11">
        <f>IFERROR(Y81*(CUF_sources!H$16/CUF_sources!G$16),0)</f>
        <v>0.85</v>
      </c>
      <c r="AA81" s="11">
        <f>IFERROR(Z81*(CUF_sources!I$16/CUF_sources!H$16),0)</f>
        <v>0.85</v>
      </c>
      <c r="AB81" s="11">
        <f>IFERROR(AA81*(CUF_sources!J$16/CUF_sources!I$16),0)</f>
        <v>0.85</v>
      </c>
      <c r="AC81" s="11">
        <f>CUF_sources!C$16</f>
        <v>0.85</v>
      </c>
      <c r="AD81" s="11">
        <f>CUF_sources!D$16</f>
        <v>0.85</v>
      </c>
      <c r="AE81" s="11">
        <f>CUF_sources!E$16</f>
        <v>0.85</v>
      </c>
      <c r="AF81" s="11">
        <f>CUF_sources!F$16</f>
        <v>0.85</v>
      </c>
      <c r="AG81" s="11">
        <f>CUF_sources!G$16</f>
        <v>0.85</v>
      </c>
      <c r="AH81" s="11">
        <f>CUF_sources!H$16</f>
        <v>0.85</v>
      </c>
      <c r="AI81" s="11">
        <f>CUF_sources!I$16</f>
        <v>0.85</v>
      </c>
      <c r="AJ81" s="11">
        <f>CUF_sources!J$16</f>
        <v>0.85</v>
      </c>
    </row>
    <row r="82" spans="1:36" ht="15" x14ac:dyDescent="0.25">
      <c r="A82" s="3" t="s">
        <v>19</v>
      </c>
      <c r="B82" s="3" t="s">
        <v>33</v>
      </c>
      <c r="C82" s="3" t="s">
        <v>34</v>
      </c>
      <c r="D82" s="11">
        <f>IFERROR((generation!H82*1000)/(365*24*capacity!H82),0)</f>
        <v>0</v>
      </c>
      <c r="E82" s="11">
        <f>IFERROR((generation!I82*1000)/(365*24*capacity!I82),0)</f>
        <v>0</v>
      </c>
      <c r="F82" s="11">
        <f>IFERROR((generation!J82*1000)/(365*24*capacity!J82),0)</f>
        <v>0</v>
      </c>
      <c r="G82" s="11">
        <f>IFERROR((generation!K82*1000)/(365*24*capacity!K82),0)</f>
        <v>0</v>
      </c>
      <c r="H82" s="11">
        <f>IFERROR((generation!L82*1000)/(365*24*capacity!L82),0)</f>
        <v>0</v>
      </c>
      <c r="I82" s="11">
        <f>IFERROR((generation!M82*1000)/(365*24*capacity!M82),0)</f>
        <v>0</v>
      </c>
      <c r="J82" s="11">
        <f>IFERROR((generation!N82*1000)/(365*24*capacity!N82),0)</f>
        <v>0</v>
      </c>
      <c r="K82" s="11">
        <f>IFERROR((generation!O82*1000)/(365*24*capacity!O82),0)</f>
        <v>0</v>
      </c>
      <c r="L82" s="11">
        <f>IFERROR((generation!P82*1000)/(365*24*capacity!P82),0)</f>
        <v>0</v>
      </c>
      <c r="M82" s="11">
        <f>IF(AND(AVERAGE(D82:L82)&gt;0,AVERAGE(D82:L82)&lt;1),AVERAGE(D82:L82),CUF_sources!C$17)</f>
        <v>0.81</v>
      </c>
      <c r="N82" s="11">
        <f>IFERROR(M82*(CUF_sources!D$17/CUF_sources!C$17),0)</f>
        <v>0.81</v>
      </c>
      <c r="O82" s="11">
        <f>IFERROR(N82*(CUF_sources!E$17/CUF_sources!D$17),0)</f>
        <v>0.81</v>
      </c>
      <c r="P82" s="11">
        <f>IFERROR(O82*(CUF_sources!F$17/CUF_sources!E$17),0)</f>
        <v>0.81</v>
      </c>
      <c r="Q82" s="11">
        <f>IFERROR(P82*(CUF_sources!G$17/CUF_sources!F$17),0)</f>
        <v>0.81</v>
      </c>
      <c r="R82" s="11">
        <f>IFERROR(Q82*(CUF_sources!H$17/CUF_sources!G$17),0)</f>
        <v>0.81</v>
      </c>
      <c r="S82" s="11">
        <f>IFERROR(R82*(CUF_sources!I$17/CUF_sources!H$17),0)</f>
        <v>0.81</v>
      </c>
      <c r="T82" s="11">
        <f>IFERROR(S82*(CUF_sources!J$17/CUF_sources!I$17),0)</f>
        <v>0.81</v>
      </c>
      <c r="U82" s="11">
        <f>IF(M82&lt;CUF_sources!C$17,CUF_sources!C$17,CUF!M82)</f>
        <v>0.81</v>
      </c>
      <c r="V82" s="11">
        <f>IFERROR(U82*(CUF_sources!D$17/CUF_sources!C$17),0)</f>
        <v>0.81</v>
      </c>
      <c r="W82" s="11">
        <f>IFERROR(V82*(CUF_sources!E$17/CUF_sources!D$17),0)</f>
        <v>0.81</v>
      </c>
      <c r="X82" s="11">
        <f>IFERROR(W82*(CUF_sources!F$17/CUF_sources!E$17),0)</f>
        <v>0.81</v>
      </c>
      <c r="Y82" s="11">
        <f>IFERROR(X82*(CUF_sources!G$17/CUF_sources!F$17),0)</f>
        <v>0.81</v>
      </c>
      <c r="Z82" s="11">
        <f>IFERROR(Y82*(CUF_sources!H$17/CUF_sources!G$17),0)</f>
        <v>0.81</v>
      </c>
      <c r="AA82" s="11">
        <f>IFERROR(Z82*(CUF_sources!I$17/CUF_sources!H$17),0)</f>
        <v>0.81</v>
      </c>
      <c r="AB82" s="11">
        <f>IFERROR(AA82*(CUF_sources!J$17/CUF_sources!I$17),0)</f>
        <v>0.81</v>
      </c>
      <c r="AC82" s="11">
        <f>CUF_sources!C$17</f>
        <v>0.81</v>
      </c>
      <c r="AD82" s="11">
        <f>CUF_sources!D$17</f>
        <v>0.81</v>
      </c>
      <c r="AE82" s="11">
        <f>CUF_sources!E$17</f>
        <v>0.81</v>
      </c>
      <c r="AF82" s="11">
        <f>CUF_sources!F$17</f>
        <v>0.81</v>
      </c>
      <c r="AG82" s="11">
        <f>CUF_sources!G$17</f>
        <v>0.81</v>
      </c>
      <c r="AH82" s="11">
        <f>CUF_sources!H$17</f>
        <v>0.81</v>
      </c>
      <c r="AI82" s="11">
        <f>CUF_sources!I$17</f>
        <v>0.81</v>
      </c>
      <c r="AJ82" s="11">
        <f>CUF_sources!J$17</f>
        <v>0.81</v>
      </c>
    </row>
    <row r="83" spans="1:36" ht="15" x14ac:dyDescent="0.25">
      <c r="A83" s="3" t="s">
        <v>19</v>
      </c>
      <c r="B83" s="3" t="s">
        <v>35</v>
      </c>
      <c r="C83" s="3" t="s">
        <v>36</v>
      </c>
      <c r="D83" s="11">
        <f>IFERROR((generation!H83*1000)/(365*24*capacity!H83),0)</f>
        <v>0.2078552219619719</v>
      </c>
      <c r="E83" s="11">
        <f>IFERROR((generation!I83*1000)/(365*24*capacity!I83),0)</f>
        <v>0.21555669032412444</v>
      </c>
      <c r="F83" s="11">
        <f>IFERROR((generation!J83*1000)/(365*24*capacity!J83),0)</f>
        <v>0.17540928833945874</v>
      </c>
      <c r="G83" s="11">
        <f>IFERROR((generation!K83*1000)/(365*24*capacity!K83),0)</f>
        <v>0.20011616913208091</v>
      </c>
      <c r="H83" s="11">
        <f>IFERROR((generation!L83*1000)/(365*24*capacity!L83),0)</f>
        <v>0.29924675459176969</v>
      </c>
      <c r="I83" s="11">
        <f>IFERROR((generation!M83*1000)/(365*24*capacity!M83),0)</f>
        <v>0.23740153231898134</v>
      </c>
      <c r="J83" s="11">
        <f>IFERROR((generation!N83*1000)/(365*24*capacity!N83),0)</f>
        <v>0.28520459851120999</v>
      </c>
      <c r="K83" s="11">
        <f>IFERROR((generation!O83*1000)/(365*24*capacity!O83),0)</f>
        <v>0.23718374702443079</v>
      </c>
      <c r="L83" s="11">
        <f>IFERROR((generation!P83*1000)/(365*24*capacity!P83),0)</f>
        <v>0.27060594229713753</v>
      </c>
      <c r="M83" s="11">
        <f>IF(AND(AVERAGE(D83:L83)&gt;0,AVERAGE(D83:L83)&lt;1),AVERAGE(D83:L83),CUF_sources!C$18)</f>
        <v>0.23650888272235168</v>
      </c>
      <c r="N83" s="11">
        <f>IFERROR(M83*(CUF_sources!D$18/CUF_sources!C$18),0)</f>
        <v>0.23650888272235168</v>
      </c>
      <c r="O83" s="11">
        <f>IFERROR(N83*(CUF_sources!E$18/CUF_sources!D$18),0)</f>
        <v>0.23650888272235168</v>
      </c>
      <c r="P83" s="11">
        <f>IFERROR(O83*(CUF_sources!F$18/CUF_sources!E$18),0)</f>
        <v>0.23650888272235168</v>
      </c>
      <c r="Q83" s="11">
        <f>IFERROR(P83*(CUF_sources!G$18/CUF_sources!F$18),0)</f>
        <v>0.23650888272235168</v>
      </c>
      <c r="R83" s="11">
        <f>IFERROR(Q83*(CUF_sources!H$18/CUF_sources!G$18),0)</f>
        <v>0.23650888272235168</v>
      </c>
      <c r="S83" s="11">
        <f>IFERROR(R83*(CUF_sources!I$18/CUF_sources!H$18),0)</f>
        <v>0.23650888272235168</v>
      </c>
      <c r="T83" s="11">
        <f>IFERROR(S83*(CUF_sources!J$18/CUF_sources!I$18),0)</f>
        <v>0.23650888272235168</v>
      </c>
      <c r="U83" s="11">
        <f>IF(M83&gt;0,M83,CUF_sources!C$18)</f>
        <v>0.23650888272235168</v>
      </c>
      <c r="V83" s="11">
        <f>IFERROR(U83*(CUF_sources!D$18/CUF_sources!C$18),0)</f>
        <v>0.23650888272235168</v>
      </c>
      <c r="W83" s="11">
        <f>IFERROR(V83*(CUF_sources!E$18/CUF_sources!D$18),0)</f>
        <v>0.23650888272235168</v>
      </c>
      <c r="X83" s="11">
        <f>IFERROR(W83*(CUF_sources!F$18/CUF_sources!E$18),0)</f>
        <v>0.23650888272235168</v>
      </c>
      <c r="Y83" s="11">
        <f>IFERROR(X83*(CUF_sources!G$18/CUF_sources!F$18),0)</f>
        <v>0.23650888272235168</v>
      </c>
      <c r="Z83" s="11">
        <f>IFERROR(Y83*(CUF_sources!H$18/CUF_sources!G$18),0)</f>
        <v>0.23650888272235168</v>
      </c>
      <c r="AA83" s="11">
        <f>IFERROR(Z83*(CUF_sources!I$18/CUF_sources!H$18),0)</f>
        <v>0.23650888272235168</v>
      </c>
      <c r="AB83" s="11">
        <f>IFERROR(AA83*(CUF_sources!J$18/CUF_sources!I$18),0)</f>
        <v>0.23650888272235168</v>
      </c>
      <c r="AC83" s="11">
        <f>CUF_sources!C$18</f>
        <v>0.37</v>
      </c>
      <c r="AD83" s="11">
        <f>CUF_sources!D$18</f>
        <v>0.37</v>
      </c>
      <c r="AE83" s="11">
        <f>CUF_sources!E$18</f>
        <v>0.37</v>
      </c>
      <c r="AF83" s="11">
        <f>CUF_sources!F$18</f>
        <v>0.37</v>
      </c>
      <c r="AG83" s="11">
        <f>CUF_sources!G$18</f>
        <v>0.37</v>
      </c>
      <c r="AH83" s="11">
        <f>CUF_sources!H$18</f>
        <v>0.37</v>
      </c>
      <c r="AI83" s="11">
        <f>CUF_sources!I$18</f>
        <v>0.37</v>
      </c>
      <c r="AJ83" s="11">
        <f>CUF_sources!J$18</f>
        <v>0.37</v>
      </c>
    </row>
    <row r="84" spans="1:36" ht="15" x14ac:dyDescent="0.25">
      <c r="A84" s="3" t="s">
        <v>19</v>
      </c>
      <c r="B84" s="3" t="s">
        <v>79</v>
      </c>
      <c r="C84" s="3" t="s">
        <v>83</v>
      </c>
      <c r="D84" s="11">
        <f>IFERROR((generation!H84*1000)/(365*24*capacity!H84),0)</f>
        <v>0.23603733240623231</v>
      </c>
      <c r="E84" s="11">
        <f>IFERROR((generation!I84*1000)/(365*24*capacity!I84),0)</f>
        <v>0.2395144902696367</v>
      </c>
      <c r="F84" s="11">
        <f>IFERROR((generation!J84*1000)/(365*24*capacity!J84),0)</f>
        <v>0.21789954394528752</v>
      </c>
      <c r="G84" s="11">
        <f>IFERROR((generation!K84*1000)/(365*24*capacity!K84),0)</f>
        <v>0.24985639408570631</v>
      </c>
      <c r="H84" s="11">
        <f>IFERROR((generation!L84*1000)/(365*24*capacity!L84),0)</f>
        <v>0.27895785998650569</v>
      </c>
      <c r="I84" s="11">
        <f>IFERROR((generation!M84*1000)/(365*24*capacity!M84),0)</f>
        <v>0.23358206054955846</v>
      </c>
      <c r="J84" s="11">
        <f>IFERROR((generation!N84*1000)/(365*24*capacity!N84),0)</f>
        <v>0.25937935877673529</v>
      </c>
      <c r="K84" s="11">
        <f>IFERROR((generation!O84*1000)/(365*24*capacity!O84),0)</f>
        <v>0.23977718536666459</v>
      </c>
      <c r="L84" s="11">
        <f>IFERROR((generation!P84*1000)/(365*24*capacity!P84),0)</f>
        <v>0.25808315164211659</v>
      </c>
      <c r="M84" s="11">
        <f>IF(AND(AVERAGE(D84:L84)&gt;0,AVERAGE(D84:L84)&lt;1),AVERAGE(D84:L84),CUF_sources!C$19)</f>
        <v>0.24589859744760481</v>
      </c>
      <c r="N84" s="11">
        <f>IFERROR(M84*(CUF_sources!D$19/CUF_sources!C$19),0)</f>
        <v>0.29507831693712577</v>
      </c>
      <c r="O84" s="11">
        <f>IFERROR(N84*(CUF_sources!E$19/CUF_sources!D$19),0)</f>
        <v>0.31966817668188624</v>
      </c>
      <c r="P84" s="11">
        <f>IFERROR(O84*(CUF_sources!F$19/CUF_sources!E$19),0)</f>
        <v>0.34425803642664676</v>
      </c>
      <c r="Q84" s="11">
        <f>IFERROR(P84*(CUF_sources!G$19/CUF_sources!F$19),0)</f>
        <v>0.36884789617140723</v>
      </c>
      <c r="R84" s="11">
        <f>IFERROR(Q84*(CUF_sources!H$19/CUF_sources!G$19),0)</f>
        <v>0.3934377559161677</v>
      </c>
      <c r="S84" s="11">
        <f>IFERROR(R84*(CUF_sources!I$19/CUF_sources!H$19),0)</f>
        <v>0.41802761566092816</v>
      </c>
      <c r="T84" s="11">
        <f>IFERROR(S84*(CUF_sources!J$19/CUF_sources!I$19),0)</f>
        <v>0.44261747540568863</v>
      </c>
      <c r="U84" s="11">
        <f>IF(M84&gt;0,M84,CUF_sources!C$19)</f>
        <v>0.24589859744760481</v>
      </c>
      <c r="V84" s="11">
        <f>IFERROR(U84*(CUF_sources!D$19/CUF_sources!C$19),0)</f>
        <v>0.29507831693712577</v>
      </c>
      <c r="W84" s="11">
        <f>IFERROR(V84*(CUF_sources!E$19/CUF_sources!D$19),0)</f>
        <v>0.31966817668188624</v>
      </c>
      <c r="X84" s="11">
        <f>IFERROR(W84*(CUF_sources!F$19/CUF_sources!E$19),0)</f>
        <v>0.34425803642664676</v>
      </c>
      <c r="Y84" s="11">
        <f>IFERROR(X84*(CUF_sources!G$19/CUF_sources!F$19),0)</f>
        <v>0.36884789617140723</v>
      </c>
      <c r="Z84" s="11">
        <f>IFERROR(Y84*(CUF_sources!H$19/CUF_sources!G$19),0)</f>
        <v>0.3934377559161677</v>
      </c>
      <c r="AA84" s="11">
        <f>IFERROR(Z84*(CUF_sources!I$19/CUF_sources!H$19),0)</f>
        <v>0.41802761566092816</v>
      </c>
      <c r="AB84" s="11">
        <f>IFERROR(AA84*(CUF_sources!J$19/CUF_sources!I$19),0)</f>
        <v>0.44261747540568863</v>
      </c>
      <c r="AC84" s="11">
        <f>CUF_sources!C$19</f>
        <v>0.25</v>
      </c>
      <c r="AD84" s="11">
        <f>CUF_sources!D$19</f>
        <v>0.3</v>
      </c>
      <c r="AE84" s="11">
        <f>CUF_sources!E$19</f>
        <v>0.32499999999999996</v>
      </c>
      <c r="AF84" s="11">
        <f>CUF_sources!F$19</f>
        <v>0.35</v>
      </c>
      <c r="AG84" s="11">
        <f>CUF_sources!G$19</f>
        <v>0.375</v>
      </c>
      <c r="AH84" s="11">
        <f>CUF_sources!H$19</f>
        <v>0.4</v>
      </c>
      <c r="AI84" s="11">
        <f>CUF_sources!I$19</f>
        <v>0.42500000000000004</v>
      </c>
      <c r="AJ84" s="11">
        <f>CUF_sources!J$19</f>
        <v>0.45</v>
      </c>
    </row>
    <row r="85" spans="1:36" ht="15" x14ac:dyDescent="0.25">
      <c r="A85" s="3" t="s">
        <v>19</v>
      </c>
      <c r="B85" s="3" t="s">
        <v>78</v>
      </c>
      <c r="C85" s="3" t="s">
        <v>84</v>
      </c>
      <c r="D85" s="11">
        <f>IFERROR((generation!H85*1000)/(365*24*capacity!H85),0)</f>
        <v>0.44598555234269449</v>
      </c>
      <c r="E85" s="11">
        <f>IFERROR((generation!I85*1000)/(365*24*capacity!I85),0)</f>
        <v>0.42991683637949596</v>
      </c>
      <c r="F85" s="11">
        <f>IFERROR((generation!J85*1000)/(365*24*capacity!J85),0)</f>
        <v>0.39077936678749942</v>
      </c>
      <c r="G85" s="11">
        <f>IFERROR((generation!K85*1000)/(365*24*capacity!K85),0)</f>
        <v>0.4639163248879733</v>
      </c>
      <c r="H85" s="11">
        <f>IFERROR((generation!L85*1000)/(365*24*capacity!L85),0)</f>
        <v>0.43403208687169259</v>
      </c>
      <c r="I85" s="11">
        <f>IFERROR((generation!M85*1000)/(365*24*capacity!M85),0)</f>
        <v>0.41762724846013227</v>
      </c>
      <c r="J85" s="11">
        <f>IFERROR((generation!N85*1000)/(365*24*capacity!N85),0)</f>
        <v>0.4678732184807578</v>
      </c>
      <c r="K85" s="11">
        <f>IFERROR((generation!O85*1000)/(365*24*capacity!O85),0)</f>
        <v>0.31076834108686968</v>
      </c>
      <c r="L85" s="11">
        <f>IFERROR((generation!P85*1000)/(365*24*capacity!P85),0)</f>
        <v>0.4159719224259763</v>
      </c>
      <c r="M85" s="11">
        <f>IF(AND(AVERAGE(D85:L85)&gt;0,AVERAGE(D85:L85)&lt;1),AVERAGE(D85:L85),CUF_sources!C$20)</f>
        <v>0.41965232196923252</v>
      </c>
      <c r="N85" s="11">
        <f>IFERROR(M85*(CUF_sources!D$20/CUF_sources!C$20),0)</f>
        <v>0.47001060060554045</v>
      </c>
      <c r="O85" s="11">
        <f>IFERROR(N85*(CUF_sources!E$20/CUF_sources!D$20),0)</f>
        <v>0.50526139565095596</v>
      </c>
      <c r="P85" s="11">
        <f>IFERROR(O85*(CUF_sources!F$20/CUF_sources!E$20),0)</f>
        <v>0.54051219069637146</v>
      </c>
      <c r="Q85" s="11">
        <f>IFERROR(P85*(CUF_sources!G$20/CUF_sources!F$20),0)</f>
        <v>0.55226245571150989</v>
      </c>
      <c r="R85" s="11">
        <f>IFERROR(Q85*(CUF_sources!H$20/CUF_sources!G$20),0)</f>
        <v>0.56401272072664832</v>
      </c>
      <c r="S85" s="11">
        <f>IFERROR(R85*(CUF_sources!I$20/CUF_sources!H$20),0)</f>
        <v>0.56401272072664832</v>
      </c>
      <c r="T85" s="11">
        <f>IFERROR(S85*(CUF_sources!J$20/CUF_sources!I$20),0)</f>
        <v>0.56401272072664832</v>
      </c>
      <c r="U85" s="11">
        <f>IF(M85&gt;0,M85,CUF_sources!C$20)</f>
        <v>0.41965232196923252</v>
      </c>
      <c r="V85" s="11">
        <f>IFERROR(U85*(CUF_sources!D$20/CUF_sources!C$20),0)</f>
        <v>0.47001060060554045</v>
      </c>
      <c r="W85" s="11">
        <f>IFERROR(V85*(CUF_sources!E$20/CUF_sources!D$20),0)</f>
        <v>0.50526139565095596</v>
      </c>
      <c r="X85" s="11">
        <f>IFERROR(W85*(CUF_sources!F$20/CUF_sources!E$20),0)</f>
        <v>0.54051219069637146</v>
      </c>
      <c r="Y85" s="11">
        <f>IFERROR(X85*(CUF_sources!G$20/CUF_sources!F$20),0)</f>
        <v>0.55226245571150989</v>
      </c>
      <c r="Z85" s="11">
        <f>IFERROR(Y85*(CUF_sources!H$20/CUF_sources!G$20),0)</f>
        <v>0.56401272072664832</v>
      </c>
      <c r="AA85" s="11">
        <f>IFERROR(Z85*(CUF_sources!I$20/CUF_sources!H$20),0)</f>
        <v>0.56401272072664832</v>
      </c>
      <c r="AB85" s="11">
        <f>IFERROR(AA85*(CUF_sources!J$20/CUF_sources!I$20),0)</f>
        <v>0.56401272072664832</v>
      </c>
      <c r="AC85" s="11">
        <f>CUF_sources!C$20</f>
        <v>0.35714285714285715</v>
      </c>
      <c r="AD85" s="11">
        <f>CUF_sources!D$20</f>
        <v>0.4</v>
      </c>
      <c r="AE85" s="11">
        <f>CUF_sources!E$20</f>
        <v>0.43000000000000005</v>
      </c>
      <c r="AF85" s="11">
        <f>CUF_sources!F$20</f>
        <v>0.46</v>
      </c>
      <c r="AG85" s="11">
        <f>CUF_sources!G$20</f>
        <v>0.47</v>
      </c>
      <c r="AH85" s="11">
        <f>CUF_sources!H$20</f>
        <v>0.48</v>
      </c>
      <c r="AI85" s="11">
        <f>CUF_sources!I$20</f>
        <v>0.48</v>
      </c>
      <c r="AJ85" s="11">
        <f>CUF_sources!J$20</f>
        <v>0.48</v>
      </c>
    </row>
    <row r="86" spans="1:36" ht="15" x14ac:dyDescent="0.25">
      <c r="A86" s="3" t="s">
        <v>19</v>
      </c>
      <c r="B86" s="1" t="s">
        <v>37</v>
      </c>
      <c r="C86" s="1" t="s">
        <v>38</v>
      </c>
      <c r="D86" s="11">
        <f>IFERROR((generation!H86*1000)/(365*24*capacity!H86),0)</f>
        <v>5.2234675522346757E-2</v>
      </c>
      <c r="E86" s="11">
        <f>IFERROR((generation!I86*1000)/(365*24*capacity!I86),0)</f>
        <v>4.6469258798025923E-2</v>
      </c>
      <c r="F86" s="11">
        <f>IFERROR((generation!J86*1000)/(365*24*capacity!J86),0)</f>
        <v>5.4888346781760182E-2</v>
      </c>
      <c r="G86" s="11">
        <f>IFERROR((generation!K86*1000)/(365*24*capacity!K86),0)</f>
        <v>8.3988496765379728E-2</v>
      </c>
      <c r="H86" s="11">
        <f>IFERROR((generation!L86*1000)/(365*24*capacity!L86),0)</f>
        <v>3.4513335853220896E-2</v>
      </c>
      <c r="I86" s="11">
        <f>IFERROR((generation!M86*1000)/(365*24*capacity!M86),0)</f>
        <v>3.5184907611363822E-2</v>
      </c>
      <c r="J86" s="11">
        <f>IFERROR((generation!N86*1000)/(365*24*capacity!N86),0)</f>
        <v>3.0277861049924186E-2</v>
      </c>
      <c r="K86" s="11">
        <f>IFERROR((generation!O86*1000)/(365*24*capacity!O86),0)</f>
        <v>2.9898699967805271E-2</v>
      </c>
      <c r="L86" s="11">
        <f>IFERROR((generation!P86*1000)/(365*24*capacity!P86),0)</f>
        <v>2.741188393573751E-2</v>
      </c>
      <c r="M86" s="11">
        <f>IF(AND(AVERAGE(D86:L86)&gt;0,AVERAGE(D86:L86)&lt;1),AVERAGE(D86:L86),CUF_sources!C$21)</f>
        <v>4.3874162920618257E-2</v>
      </c>
      <c r="N86" s="11">
        <f>IFERROR(M86*(CUF_sources!D$21/CUF_sources!C$21),0)</f>
        <v>4.3874162920618257E-2</v>
      </c>
      <c r="O86" s="11">
        <f>IFERROR(N86*(CUF_sources!E$21/CUF_sources!D$21),0)</f>
        <v>4.3874162920618257E-2</v>
      </c>
      <c r="P86" s="11">
        <f>IFERROR(O86*(CUF_sources!F$21/CUF_sources!E$21),0)</f>
        <v>4.3874162920618257E-2</v>
      </c>
      <c r="Q86" s="11">
        <f>IFERROR(P86*(CUF_sources!G$21/CUF_sources!F$21),0)</f>
        <v>4.3874162920618257E-2</v>
      </c>
      <c r="R86" s="11">
        <f>IFERROR(Q86*(CUF_sources!H$21/CUF_sources!G$21),0)</f>
        <v>4.3874162920618257E-2</v>
      </c>
      <c r="S86" s="11">
        <f>IFERROR(R86*(CUF_sources!I$21/CUF_sources!H$21),0)</f>
        <v>4.3874162920618257E-2</v>
      </c>
      <c r="T86" s="11">
        <f>IFERROR(S86*(CUF_sources!J$21/CUF_sources!I$21),0)</f>
        <v>4.3874162920618257E-2</v>
      </c>
      <c r="U86" s="11">
        <f>IF(M86&lt;CUF_sources!C$21,CUF_sources!C$21,CUF!M86)</f>
        <v>0.85</v>
      </c>
      <c r="V86" s="11">
        <f>IFERROR(U86*(CUF_sources!D$21/CUF_sources!C$21),0)</f>
        <v>0.85</v>
      </c>
      <c r="W86" s="11">
        <f>IFERROR(V86*(CUF_sources!E$21/CUF_sources!D$21),0)</f>
        <v>0.85</v>
      </c>
      <c r="X86" s="11">
        <f>IFERROR(W86*(CUF_sources!F$21/CUF_sources!E$21),0)</f>
        <v>0.85</v>
      </c>
      <c r="Y86" s="11">
        <f>IFERROR(X86*(CUF_sources!G$21/CUF_sources!F$21),0)</f>
        <v>0.85</v>
      </c>
      <c r="Z86" s="11">
        <f>IFERROR(Y86*(CUF_sources!H$21/CUF_sources!G$21),0)</f>
        <v>0.85</v>
      </c>
      <c r="AA86" s="11">
        <f>IFERROR(Z86*(CUF_sources!I$21/CUF_sources!H$21),0)</f>
        <v>0.85</v>
      </c>
      <c r="AB86" s="11">
        <f>IFERROR(AA86*(CUF_sources!J$21/CUF_sources!I$21),0)</f>
        <v>0.85</v>
      </c>
      <c r="AC86" s="11">
        <f>CUF_sources!C$21</f>
        <v>0.85</v>
      </c>
      <c r="AD86" s="11">
        <f>CUF_sources!D$21</f>
        <v>0.85</v>
      </c>
      <c r="AE86" s="11">
        <f>CUF_sources!E$21</f>
        <v>0.85</v>
      </c>
      <c r="AF86" s="11">
        <f>CUF_sources!F$21</f>
        <v>0.85</v>
      </c>
      <c r="AG86" s="11">
        <f>CUF_sources!G$21</f>
        <v>0.85</v>
      </c>
      <c r="AH86" s="11">
        <f>CUF_sources!H$21</f>
        <v>0.85</v>
      </c>
      <c r="AI86" s="11">
        <f>CUF_sources!I$21</f>
        <v>0.85</v>
      </c>
      <c r="AJ86" s="11">
        <f>CUF_sources!J$21</f>
        <v>0.85</v>
      </c>
    </row>
    <row r="87" spans="1:36" ht="15" x14ac:dyDescent="0.25">
      <c r="A87" s="3" t="s">
        <v>19</v>
      </c>
      <c r="B87" s="3" t="s">
        <v>39</v>
      </c>
      <c r="C87" s="3" t="s">
        <v>40</v>
      </c>
      <c r="D87" s="11">
        <f>IFERROR((generation!H87*1000)/(365*24*capacity!H87),0)</f>
        <v>0.45511227404974292</v>
      </c>
      <c r="E87" s="11">
        <f>IFERROR((generation!I87*1000)/(365*24*capacity!I87),0)</f>
        <v>0.51131446430162619</v>
      </c>
      <c r="F87" s="11">
        <f>IFERROR((generation!J87*1000)/(365*24*capacity!J87),0)</f>
        <v>0.62482113210034884</v>
      </c>
      <c r="G87" s="11">
        <f>IFERROR((generation!K87*1000)/(365*24*capacity!K87),0)</f>
        <v>0.57907737328806241</v>
      </c>
      <c r="H87" s="11">
        <f>IFERROR((generation!L87*1000)/(365*24*capacity!L87),0)</f>
        <v>0.57854630043655697</v>
      </c>
      <c r="I87" s="11">
        <f>IFERROR((generation!M87*1000)/(365*24*capacity!M87),0)</f>
        <v>0.61404926580975605</v>
      </c>
      <c r="J87" s="11">
        <f>IFERROR((generation!N87*1000)/(365*24*capacity!N87),0)</f>
        <v>0.53011185976686748</v>
      </c>
      <c r="K87" s="11">
        <f>IFERROR((generation!O87*1000)/(365*24*capacity!O87),0)</f>
        <v>0.50715970616305617</v>
      </c>
      <c r="L87" s="11">
        <f>IFERROR((generation!P87*1000)/(365*24*capacity!P87),0)</f>
        <v>0.45624808554133811</v>
      </c>
      <c r="M87" s="11">
        <f>IF(AND(AVERAGE(D87:L87)&gt;0,AVERAGE(D87:L87)&lt;1),AVERAGE(D87:L87),CUF_sources!C$22)</f>
        <v>0.53960449571748392</v>
      </c>
      <c r="N87" s="11">
        <f>IFERROR(M87*(CUF_sources!D$22/CUF_sources!C$22),0)</f>
        <v>0.53960449571748392</v>
      </c>
      <c r="O87" s="11">
        <f>IFERROR(N87*(CUF_sources!E$22/CUF_sources!D$22),0)</f>
        <v>0.53960449571748392</v>
      </c>
      <c r="P87" s="11">
        <f>IFERROR(O87*(CUF_sources!F$22/CUF_sources!E$22),0)</f>
        <v>0.53960449571748392</v>
      </c>
      <c r="Q87" s="11">
        <f>IFERROR(P87*(CUF_sources!G$22/CUF_sources!F$22),0)</f>
        <v>0.53960449571748392</v>
      </c>
      <c r="R87" s="11">
        <f>IFERROR(Q87*(CUF_sources!H$22/CUF_sources!G$22),0)</f>
        <v>0.53960449571748392</v>
      </c>
      <c r="S87" s="11">
        <f>IFERROR(R87*(CUF_sources!I$22/CUF_sources!H$22),0)</f>
        <v>0.53960449571748392</v>
      </c>
      <c r="T87" s="11">
        <f>IFERROR(S87*(CUF_sources!J$22/CUF_sources!I$22),0)</f>
        <v>0.53960449571748392</v>
      </c>
      <c r="U87" s="11">
        <f>IF(M87&lt;CUF_sources!C$22,CUF_sources!C$22,CUF!M87)</f>
        <v>0.7</v>
      </c>
      <c r="V87" s="11">
        <f>IFERROR(U87*(CUF_sources!D$22/CUF_sources!C$22),0)</f>
        <v>0.7</v>
      </c>
      <c r="W87" s="11">
        <f>IFERROR(V87*(CUF_sources!E$22/CUF_sources!D$22),0)</f>
        <v>0.7</v>
      </c>
      <c r="X87" s="11">
        <f>IFERROR(W87*(CUF_sources!F$22/CUF_sources!E$22),0)</f>
        <v>0.7</v>
      </c>
      <c r="Y87" s="11">
        <f>IFERROR(X87*(CUF_sources!G$22/CUF_sources!F$22),0)</f>
        <v>0.7</v>
      </c>
      <c r="Z87" s="11">
        <f>IFERROR(Y87*(CUF_sources!H$22/CUF_sources!G$22),0)</f>
        <v>0.7</v>
      </c>
      <c r="AA87" s="11">
        <f>IFERROR(Z87*(CUF_sources!I$22/CUF_sources!H$22),0)</f>
        <v>0.7</v>
      </c>
      <c r="AB87" s="11">
        <f>IFERROR(AA87*(CUF_sources!J$22/CUF_sources!I$22),0)</f>
        <v>0.7</v>
      </c>
      <c r="AC87" s="11">
        <f>CUF_sources!C$22</f>
        <v>0.7</v>
      </c>
      <c r="AD87" s="11">
        <f>CUF_sources!D$22</f>
        <v>0.7</v>
      </c>
      <c r="AE87" s="11">
        <f>CUF_sources!E$22</f>
        <v>0.7</v>
      </c>
      <c r="AF87" s="11">
        <f>CUF_sources!F$22</f>
        <v>0.7</v>
      </c>
      <c r="AG87" s="11">
        <f>CUF_sources!G$22</f>
        <v>0.7</v>
      </c>
      <c r="AH87" s="11">
        <f>CUF_sources!H$22</f>
        <v>0.7</v>
      </c>
      <c r="AI87" s="11">
        <f>CUF_sources!I$22</f>
        <v>0.7</v>
      </c>
      <c r="AJ87" s="11">
        <f>CUF_sources!J$22</f>
        <v>0.7</v>
      </c>
    </row>
    <row r="88" spans="1:36" ht="15" x14ac:dyDescent="0.25">
      <c r="A88" s="3" t="s">
        <v>19</v>
      </c>
      <c r="B88" s="3" t="s">
        <v>80</v>
      </c>
      <c r="C88" s="3" t="s">
        <v>85</v>
      </c>
      <c r="D88" s="11">
        <f>IFERROR((generation!H88*1000)/(365*24*capacity!H88),0)</f>
        <v>0.15235508796148747</v>
      </c>
      <c r="E88" s="11">
        <f>IFERROR((generation!I88*1000)/(365*24*capacity!I88),0)</f>
        <v>4.4790069139419512E-2</v>
      </c>
      <c r="F88" s="11">
        <f>IFERROR((generation!J88*1000)/(365*24*capacity!J88),0)</f>
        <v>0.15713174681651246</v>
      </c>
      <c r="G88" s="11">
        <f>IFERROR((generation!K88*1000)/(365*24*capacity!K88),0)</f>
        <v>0.17008322732280412</v>
      </c>
      <c r="H88" s="11">
        <f>IFERROR((generation!L88*1000)/(365*24*capacity!L88),0)</f>
        <v>0.13394109396806275</v>
      </c>
      <c r="I88" s="11">
        <f>IFERROR((generation!M88*1000)/(365*24*capacity!M88),0)</f>
        <v>0.15152845968769249</v>
      </c>
      <c r="J88" s="11">
        <f>IFERROR((generation!N88*1000)/(365*24*capacity!N88),0)</f>
        <v>0.1437406695024192</v>
      </c>
      <c r="K88" s="11">
        <f>IFERROR((generation!O88*1000)/(365*24*capacity!O88),0)</f>
        <v>0.16554091107775687</v>
      </c>
      <c r="L88" s="11">
        <f>IFERROR((generation!P88*1000)/(365*24*capacity!P88),0)</f>
        <v>0.15462478710116759</v>
      </c>
      <c r="M88" s="11">
        <f>IF(AND(AVERAGE(D88:L88)&gt;0,AVERAGE(D88:L88)&lt;1),AVERAGE(D88:L88),CUF_sources!C$23)</f>
        <v>0.14152622806414694</v>
      </c>
      <c r="N88" s="11">
        <f>IFERROR(M88*(CUF_sources!D$23/CUF_sources!C$23),0)</f>
        <v>0.14705459634790269</v>
      </c>
      <c r="O88" s="11">
        <f>IFERROR(N88*(CUF_sources!E$23/CUF_sources!D$23),0)</f>
        <v>0.15092445414653172</v>
      </c>
      <c r="P88" s="11">
        <f>IFERROR(O88*(CUF_sources!F$23/CUF_sources!E$23),0)</f>
        <v>0.15479431194516075</v>
      </c>
      <c r="Q88" s="11">
        <f>IFERROR(P88*(CUF_sources!G$23/CUF_sources!F$23),0)</f>
        <v>0.15866416974378975</v>
      </c>
      <c r="R88" s="11">
        <f>IFERROR(Q88*(CUF_sources!H$23/CUF_sources!G$23),0)</f>
        <v>0.16253402754241872</v>
      </c>
      <c r="S88" s="11">
        <f>IFERROR(R88*(CUF_sources!I$23/CUF_sources!H$23),0)</f>
        <v>0.16253402754241872</v>
      </c>
      <c r="T88" s="11">
        <f>IFERROR(S88*(CUF_sources!J$23/CUF_sources!I$23),0)</f>
        <v>0.16253402754241872</v>
      </c>
      <c r="U88" s="11">
        <f>IF(M88&gt;0,M88,CUF_sources!C$23)</f>
        <v>0.14152622806414694</v>
      </c>
      <c r="V88" s="11">
        <f>IFERROR(U88*(CUF_sources!D$23/CUF_sources!C$23),0)</f>
        <v>0.14705459634790269</v>
      </c>
      <c r="W88" s="11">
        <f>IFERROR(V88*(CUF_sources!E$23/CUF_sources!D$23),0)</f>
        <v>0.15092445414653172</v>
      </c>
      <c r="X88" s="11">
        <f>IFERROR(W88*(CUF_sources!F$23/CUF_sources!E$23),0)</f>
        <v>0.15479431194516075</v>
      </c>
      <c r="Y88" s="11">
        <f>IFERROR(X88*(CUF_sources!G$23/CUF_sources!F$23),0)</f>
        <v>0.15866416974378975</v>
      </c>
      <c r="Z88" s="11">
        <f>IFERROR(Y88*(CUF_sources!H$23/CUF_sources!G$23),0)</f>
        <v>0.16253402754241872</v>
      </c>
      <c r="AA88" s="11">
        <f>IFERROR(Z88*(CUF_sources!I$23/CUF_sources!H$23),0)</f>
        <v>0.16253402754241872</v>
      </c>
      <c r="AB88" s="11">
        <f>IFERROR(AA88*(CUF_sources!J$23/CUF_sources!I$23),0)</f>
        <v>0.16253402754241872</v>
      </c>
      <c r="AC88" s="11">
        <f>CUF_sources!C$23</f>
        <v>0.18285714285714286</v>
      </c>
      <c r="AD88" s="11">
        <f>CUF_sources!D$23</f>
        <v>0.19</v>
      </c>
      <c r="AE88" s="11">
        <f>CUF_sources!E$23</f>
        <v>0.19500000000000001</v>
      </c>
      <c r="AF88" s="11">
        <f>CUF_sources!F$23</f>
        <v>0.2</v>
      </c>
      <c r="AG88" s="11">
        <f>CUF_sources!G$23</f>
        <v>0.20500000000000002</v>
      </c>
      <c r="AH88" s="11">
        <f>CUF_sources!H$23</f>
        <v>0.21</v>
      </c>
      <c r="AI88" s="11">
        <f>CUF_sources!I$23</f>
        <v>0.21</v>
      </c>
      <c r="AJ88" s="11">
        <f>CUF_sources!J$23</f>
        <v>0.21</v>
      </c>
    </row>
    <row r="89" spans="1:36" ht="15" x14ac:dyDescent="0.25">
      <c r="A89" s="3" t="s">
        <v>19</v>
      </c>
      <c r="B89" s="3" t="s">
        <v>81</v>
      </c>
      <c r="C89" s="3" t="s">
        <v>86</v>
      </c>
      <c r="D89" s="11">
        <f>IFERROR((generation!H89*1000)/(365*24*capacity!H89),0)</f>
        <v>9.998302647472615E-2</v>
      </c>
      <c r="E89" s="11">
        <f>IFERROR((generation!I89*1000)/(365*24*capacity!I89),0)</f>
        <v>2.9393482872744063E-2</v>
      </c>
      <c r="F89" s="11">
        <f>IFERROR((generation!J89*1000)/(365*24*capacity!J89),0)</f>
        <v>0.10311770884833628</v>
      </c>
      <c r="G89" s="11">
        <f>IFERROR((generation!K89*1000)/(365*24*capacity!K89),0)</f>
        <v>0.11161711793059016</v>
      </c>
      <c r="H89" s="11">
        <f>IFERROR((generation!L89*1000)/(365*24*capacity!L89),0)</f>
        <v>8.7898842916541181E-2</v>
      </c>
      <c r="I89" s="11">
        <f>IFERROR((generation!M89*1000)/(365*24*capacity!M89),0)</f>
        <v>9.94405516700482E-2</v>
      </c>
      <c r="J89" s="11">
        <f>IFERROR((generation!N89*1000)/(365*24*capacity!N89),0)</f>
        <v>9.4329814360962577E-2</v>
      </c>
      <c r="K89" s="11">
        <f>IFERROR((generation!O89*1000)/(365*24*capacity!O89),0)</f>
        <v>0.10863622289477794</v>
      </c>
      <c r="L89" s="11">
        <f>IFERROR((generation!P89*1000)/(365*24*capacity!P89),0)</f>
        <v>0.10147251653514124</v>
      </c>
      <c r="M89" s="11">
        <f>IF(AND(AVERAGE(D89:L89)&gt;0,AVERAGE(D89:L89)&lt;1),AVERAGE(D89:L89),CUF_sources!C$24)</f>
        <v>9.2876587167096403E-2</v>
      </c>
      <c r="N89" s="11">
        <f>IFERROR(M89*(CUF_sources!D$24/CUF_sources!C$24),0)</f>
        <v>9.2876587167096403E-2</v>
      </c>
      <c r="O89" s="11">
        <f>IFERROR(N89*(CUF_sources!E$24/CUF_sources!D$24),0)</f>
        <v>9.6746444965725431E-2</v>
      </c>
      <c r="P89" s="11">
        <f>IFERROR(O89*(CUF_sources!F$24/CUF_sources!E$24),0)</f>
        <v>0.10061630276435445</v>
      </c>
      <c r="Q89" s="11">
        <f>IFERROR(P89*(CUF_sources!G$24/CUF_sources!F$24),0)</f>
        <v>0.10448616056298347</v>
      </c>
      <c r="R89" s="11">
        <f>IFERROR(Q89*(CUF_sources!H$24/CUF_sources!G$24),0)</f>
        <v>0.10835601836161249</v>
      </c>
      <c r="S89" s="11">
        <f>IFERROR(R89*(CUF_sources!I$24/CUF_sources!H$24),0)</f>
        <v>0.10835601836161249</v>
      </c>
      <c r="T89" s="11">
        <f>IFERROR(S89*(CUF_sources!J$24/CUF_sources!I$24),0)</f>
        <v>0.10835601836161249</v>
      </c>
      <c r="U89" s="11">
        <f>IF(M89&gt;0,M89,CUF_sources!C$24)</f>
        <v>9.2876587167096403E-2</v>
      </c>
      <c r="V89" s="11">
        <f>IFERROR(U89*(CUF_sources!D$24/CUF_sources!C$24),0)</f>
        <v>9.2876587167096403E-2</v>
      </c>
      <c r="W89" s="11">
        <f>IFERROR(V89*(CUF_sources!E$24/CUF_sources!D$24),0)</f>
        <v>9.6746444965725431E-2</v>
      </c>
      <c r="X89" s="11">
        <f>IFERROR(W89*(CUF_sources!F$24/CUF_sources!E$24),0)</f>
        <v>0.10061630276435445</v>
      </c>
      <c r="Y89" s="11">
        <f>IFERROR(X89*(CUF_sources!G$24/CUF_sources!F$24),0)</f>
        <v>0.10448616056298347</v>
      </c>
      <c r="Z89" s="11">
        <f>IFERROR(Y89*(CUF_sources!H$24/CUF_sources!G$24),0)</f>
        <v>0.10835601836161249</v>
      </c>
      <c r="AA89" s="11">
        <f>IFERROR(Z89*(CUF_sources!I$24/CUF_sources!H$24),0)</f>
        <v>0.10835601836161249</v>
      </c>
      <c r="AB89" s="11">
        <f>IFERROR(AA89*(CUF_sources!J$24/CUF_sources!I$24),0)</f>
        <v>0.10835601836161249</v>
      </c>
      <c r="AC89" s="11">
        <f>CUF_sources!C$24</f>
        <v>0.12</v>
      </c>
      <c r="AD89" s="11">
        <f>CUF_sources!D$24</f>
        <v>0.12</v>
      </c>
      <c r="AE89" s="11">
        <f>CUF_sources!E$24</f>
        <v>0.125</v>
      </c>
      <c r="AF89" s="11">
        <f>CUF_sources!F$24</f>
        <v>0.13</v>
      </c>
      <c r="AG89" s="11">
        <f>CUF_sources!G$24</f>
        <v>0.13500000000000001</v>
      </c>
      <c r="AH89" s="11">
        <f>CUF_sources!H$24</f>
        <v>0.14000000000000001</v>
      </c>
      <c r="AI89" s="11">
        <f>CUF_sources!I$24</f>
        <v>0.14000000000000001</v>
      </c>
      <c r="AJ89" s="11">
        <f>CUF_sources!J$24</f>
        <v>0.14000000000000001</v>
      </c>
    </row>
    <row r="90" spans="1:36" ht="15" x14ac:dyDescent="0.25">
      <c r="A90" s="3" t="s">
        <v>19</v>
      </c>
      <c r="B90" s="3" t="s">
        <v>41</v>
      </c>
      <c r="C90" s="3" t="s">
        <v>42</v>
      </c>
      <c r="D90" s="11">
        <f>IFERROR((generation!H90*1000)/(365*24*capacity!H90),0)</f>
        <v>0</v>
      </c>
      <c r="E90" s="11">
        <f>IFERROR((generation!I90*1000)/(365*24*capacity!I90),0)</f>
        <v>0</v>
      </c>
      <c r="F90" s="11">
        <f>IFERROR((generation!J90*1000)/(365*24*capacity!J90),0)</f>
        <v>0</v>
      </c>
      <c r="G90" s="11">
        <f>IFERROR((generation!K90*1000)/(365*24*capacity!K90),0)</f>
        <v>0</v>
      </c>
      <c r="H90" s="11">
        <f>IFERROR((generation!L90*1000)/(365*24*capacity!L90),0)</f>
        <v>0</v>
      </c>
      <c r="I90" s="11">
        <f>IFERROR((generation!M90*1000)/(365*24*capacity!M90),0)</f>
        <v>0</v>
      </c>
      <c r="J90" s="11">
        <f>IFERROR((generation!N90*1000)/(365*24*capacity!N90),0)</f>
        <v>0</v>
      </c>
      <c r="K90" s="11">
        <f>IFERROR((generation!O90*1000)/(365*24*capacity!O90),0)</f>
        <v>0</v>
      </c>
      <c r="L90" s="11">
        <f>IFERROR((generation!P90*1000)/(365*24*capacity!P90),0)</f>
        <v>0</v>
      </c>
      <c r="M90" s="11">
        <f>IF(AND(AVERAGE(D90:L90)&gt;0,AVERAGE(D90:L90)&lt;1),AVERAGE(D90:L90),CUF_sources!C$25)</f>
        <v>0.37285714285714283</v>
      </c>
      <c r="N90" s="11">
        <f>IFERROR(M90*(CUF_sources!D$25/CUF_sources!C$25),0)</f>
        <v>0.38000000000000006</v>
      </c>
      <c r="O90" s="11">
        <f>IFERROR(N90*(CUF_sources!E$25/CUF_sources!D$25),0)</f>
        <v>0.39000000000000007</v>
      </c>
      <c r="P90" s="11">
        <f>IFERROR(O90*(CUF_sources!F$25/CUF_sources!E$25),0)</f>
        <v>0.40000000000000013</v>
      </c>
      <c r="Q90" s="11">
        <f>IFERROR(P90*(CUF_sources!G$25/CUF_sources!F$25),0)</f>
        <v>0.40500000000000014</v>
      </c>
      <c r="R90" s="11">
        <f>IFERROR(Q90*(CUF_sources!H$25/CUF_sources!G$25),0)</f>
        <v>0.41000000000000009</v>
      </c>
      <c r="S90" s="11">
        <f>IFERROR(R90*(CUF_sources!I$25/CUF_sources!H$25),0)</f>
        <v>0.41000000000000009</v>
      </c>
      <c r="T90" s="11">
        <f>IFERROR(S90*(CUF_sources!J$25/CUF_sources!I$25),0)</f>
        <v>0.41000000000000009</v>
      </c>
      <c r="U90" s="11">
        <f>IF(M90&gt;0,M90,CUF_sources!C$25)</f>
        <v>0.37285714285714283</v>
      </c>
      <c r="V90" s="11">
        <f>IFERROR(U90*(CUF_sources!D$25/CUF_sources!C$25),0)</f>
        <v>0.38000000000000006</v>
      </c>
      <c r="W90" s="11">
        <f>IFERROR(V90*(CUF_sources!E$25/CUF_sources!D$25),0)</f>
        <v>0.39000000000000007</v>
      </c>
      <c r="X90" s="11">
        <f>IFERROR(W90*(CUF_sources!F$25/CUF_sources!E$25),0)</f>
        <v>0.40000000000000013</v>
      </c>
      <c r="Y90" s="11">
        <f>IFERROR(X90*(CUF_sources!G$25/CUF_sources!F$25),0)</f>
        <v>0.40500000000000014</v>
      </c>
      <c r="Z90" s="11">
        <f>IFERROR(Y90*(CUF_sources!H$25/CUF_sources!G$25),0)</f>
        <v>0.41000000000000009</v>
      </c>
      <c r="AA90" s="11">
        <f>IFERROR(Z90*(CUF_sources!I$25/CUF_sources!H$25),0)</f>
        <v>0.41000000000000009</v>
      </c>
      <c r="AB90" s="11">
        <f>IFERROR(AA90*(CUF_sources!J$25/CUF_sources!I$25),0)</f>
        <v>0.41000000000000009</v>
      </c>
      <c r="AC90" s="11">
        <f>CUF_sources!C$25</f>
        <v>0.37285714285714283</v>
      </c>
      <c r="AD90" s="11">
        <f>CUF_sources!D$25</f>
        <v>0.38</v>
      </c>
      <c r="AE90" s="11">
        <f>CUF_sources!E$25</f>
        <v>0.39</v>
      </c>
      <c r="AF90" s="11">
        <f>CUF_sources!F$25</f>
        <v>0.4</v>
      </c>
      <c r="AG90" s="11">
        <f>CUF_sources!G$25</f>
        <v>0.40500000000000003</v>
      </c>
      <c r="AH90" s="11">
        <f>CUF_sources!H$25</f>
        <v>0.41</v>
      </c>
      <c r="AI90" s="11">
        <f>CUF_sources!I$25</f>
        <v>0.41</v>
      </c>
      <c r="AJ90" s="11">
        <f>CUF_sources!J$25</f>
        <v>0.41</v>
      </c>
    </row>
    <row r="91" spans="1:36" ht="15" x14ac:dyDescent="0.25">
      <c r="A91" s="3" t="s">
        <v>19</v>
      </c>
      <c r="B91" s="3" t="s">
        <v>43</v>
      </c>
      <c r="C91" s="3" t="s">
        <v>44</v>
      </c>
      <c r="D91" s="11">
        <f>IFERROR((generation!H91*1000)/(365*24*capacity!H91),0)</f>
        <v>0</v>
      </c>
      <c r="E91" s="11">
        <f>IFERROR((generation!I91*1000)/(365*24*capacity!I91),0)</f>
        <v>0</v>
      </c>
      <c r="F91" s="11">
        <f>IFERROR((generation!J91*1000)/(365*24*capacity!J91),0)</f>
        <v>0</v>
      </c>
      <c r="G91" s="11">
        <f>IFERROR((generation!K91*1000)/(365*24*capacity!K91),0)</f>
        <v>0</v>
      </c>
      <c r="H91" s="11">
        <f>IFERROR((generation!L91*1000)/(365*24*capacity!L91),0)</f>
        <v>0</v>
      </c>
      <c r="I91" s="11">
        <f>IFERROR((generation!M91*1000)/(365*24*capacity!M91),0)</f>
        <v>0</v>
      </c>
      <c r="J91" s="11">
        <f>IFERROR((generation!N91*1000)/(365*24*capacity!N91),0)</f>
        <v>0</v>
      </c>
      <c r="K91" s="11">
        <f>IFERROR((generation!O91*1000)/(365*24*capacity!O91),0)</f>
        <v>0</v>
      </c>
      <c r="L91" s="11">
        <f>IFERROR((generation!P91*1000)/(365*24*capacity!P91),0)</f>
        <v>0</v>
      </c>
      <c r="M91" s="11">
        <f>IF(AND(AVERAGE(D91:L91)&gt;0,AVERAGE(D91:L91)&lt;1),AVERAGE(D91:L91),CUF_sources!C$26)</f>
        <v>0.20857142857142857</v>
      </c>
      <c r="N91" s="11">
        <f>IFERROR(M91*(CUF_sources!D$26/CUF_sources!C$26),0)</f>
        <v>0.23</v>
      </c>
      <c r="O91" s="11">
        <f>IFERROR(N91*(CUF_sources!E$26/CUF_sources!D$26),0)</f>
        <v>0.255</v>
      </c>
      <c r="P91" s="11">
        <f>IFERROR(O91*(CUF_sources!F$26/CUF_sources!E$26),0)</f>
        <v>0.28000000000000003</v>
      </c>
      <c r="Q91" s="11">
        <f>IFERROR(P91*(CUF_sources!G$26/CUF_sources!F$26),0)</f>
        <v>0.30000000000000004</v>
      </c>
      <c r="R91" s="11">
        <f>IFERROR(Q91*(CUF_sources!H$26/CUF_sources!G$26),0)</f>
        <v>0.31999999999999995</v>
      </c>
      <c r="S91" s="11">
        <f>IFERROR(R91*(CUF_sources!I$26/CUF_sources!H$26),0)</f>
        <v>0.33999999999999986</v>
      </c>
      <c r="T91" s="11">
        <f>IFERROR(S91*(CUF_sources!J$26/CUF_sources!I$26),0)</f>
        <v>0.35999999999999988</v>
      </c>
      <c r="U91" s="11">
        <f>IF(M91&gt;0,M91,CUF_sources!C$26)</f>
        <v>0.20857142857142857</v>
      </c>
      <c r="V91" s="11">
        <f>IFERROR(U91*(CUF_sources!D$26/CUF_sources!C$26),0)</f>
        <v>0.23</v>
      </c>
      <c r="W91" s="11">
        <f>IFERROR(V91*(CUF_sources!E$26/CUF_sources!D$26),0)</f>
        <v>0.255</v>
      </c>
      <c r="X91" s="11">
        <f>IFERROR(W91*(CUF_sources!F$26/CUF_sources!E$26),0)</f>
        <v>0.28000000000000003</v>
      </c>
      <c r="Y91" s="11">
        <f>IFERROR(X91*(CUF_sources!G$26/CUF_sources!F$26),0)</f>
        <v>0.30000000000000004</v>
      </c>
      <c r="Z91" s="11">
        <f>IFERROR(Y91*(CUF_sources!H$26/CUF_sources!G$26),0)</f>
        <v>0.31999999999999995</v>
      </c>
      <c r="AA91" s="11">
        <f>IFERROR(Z91*(CUF_sources!I$26/CUF_sources!H$26),0)</f>
        <v>0.33999999999999986</v>
      </c>
      <c r="AB91" s="11">
        <f>IFERROR(AA91*(CUF_sources!J$26/CUF_sources!I$26),0)</f>
        <v>0.35999999999999988</v>
      </c>
      <c r="AC91" s="11">
        <f>CUF_sources!C$26</f>
        <v>0.20857142857142857</v>
      </c>
      <c r="AD91" s="11">
        <f>CUF_sources!D$26</f>
        <v>0.23</v>
      </c>
      <c r="AE91" s="11">
        <f>CUF_sources!E$26</f>
        <v>0.255</v>
      </c>
      <c r="AF91" s="11">
        <f>CUF_sources!F$26</f>
        <v>0.28000000000000003</v>
      </c>
      <c r="AG91" s="11">
        <f>CUF_sources!G$26</f>
        <v>0.30000000000000004</v>
      </c>
      <c r="AH91" s="11">
        <f>CUF_sources!H$26</f>
        <v>0.32</v>
      </c>
      <c r="AI91" s="11">
        <f>CUF_sources!I$26</f>
        <v>0.33999999999999997</v>
      </c>
      <c r="AJ91" s="11">
        <f>CUF_sources!J$26</f>
        <v>0.36</v>
      </c>
    </row>
    <row r="92" spans="1:36" ht="15" x14ac:dyDescent="0.25">
      <c r="A92" s="3" t="s">
        <v>19</v>
      </c>
      <c r="B92" s="3" t="s">
        <v>45</v>
      </c>
      <c r="C92" s="3" t="s">
        <v>46</v>
      </c>
      <c r="D92" s="11">
        <f>IFERROR((generation!H92*1000)/(365*24*capacity!H92),0)</f>
        <v>0</v>
      </c>
      <c r="E92" s="11">
        <f>IFERROR((generation!I92*1000)/(365*24*capacity!I92),0)</f>
        <v>0</v>
      </c>
      <c r="F92" s="11">
        <f>IFERROR((generation!J92*1000)/(365*24*capacity!J92),0)</f>
        <v>0</v>
      </c>
      <c r="G92" s="11">
        <f>IFERROR((generation!K92*1000)/(365*24*capacity!K92),0)</f>
        <v>0</v>
      </c>
      <c r="H92" s="11">
        <f>IFERROR((generation!L92*1000)/(365*24*capacity!L92),0)</f>
        <v>0</v>
      </c>
      <c r="I92" s="11">
        <f>IFERROR((generation!M92*1000)/(365*24*capacity!M92),0)</f>
        <v>0</v>
      </c>
      <c r="J92" s="11">
        <f>IFERROR((generation!N92*1000)/(365*24*capacity!N92),0)</f>
        <v>0</v>
      </c>
      <c r="K92" s="11">
        <f>IFERROR((generation!O92*1000)/(365*24*capacity!O92),0)</f>
        <v>0</v>
      </c>
      <c r="L92" s="11">
        <f>IFERROR((generation!P92*1000)/(365*24*capacity!P92),0)</f>
        <v>0</v>
      </c>
      <c r="M92" s="11">
        <f>IF(AND(AVERAGE(D92:L92)&gt;0,AVERAGE(D92:L92)&lt;1),AVERAGE(D92:L92),CUF_sources!C$27)</f>
        <v>0.95</v>
      </c>
      <c r="N92" s="11">
        <f>IFERROR(M92*(CUF_sources!D$27/CUF_sources!C$27),0)</f>
        <v>0.95</v>
      </c>
      <c r="O92" s="11">
        <f>IFERROR(N92*(CUF_sources!E$27/CUF_sources!D$27),0)</f>
        <v>0.95</v>
      </c>
      <c r="P92" s="11">
        <f>IFERROR(O92*(CUF_sources!F$27/CUF_sources!E$27),0)</f>
        <v>0.95</v>
      </c>
      <c r="Q92" s="11">
        <f>IFERROR(P92*(CUF_sources!G$27/CUF_sources!F$27),0)</f>
        <v>0.95</v>
      </c>
      <c r="R92" s="11">
        <f>IFERROR(Q92*(CUF_sources!H$27/CUF_sources!G$27),0)</f>
        <v>0.95</v>
      </c>
      <c r="S92" s="11">
        <f>IFERROR(R92*(CUF_sources!I$27/CUF_sources!H$27),0)</f>
        <v>0.95</v>
      </c>
      <c r="T92" s="11">
        <f>IFERROR(S92*(CUF_sources!J$27/CUF_sources!I$27),0)</f>
        <v>0.95</v>
      </c>
      <c r="U92" s="11">
        <f>IF(M92&gt;0,M92,CUF_sources!C$27)</f>
        <v>0.95</v>
      </c>
      <c r="V92" s="11">
        <f>IFERROR(U92*(CUF_sources!D$27/CUF_sources!C$27),0)</f>
        <v>0.95</v>
      </c>
      <c r="W92" s="11">
        <f>IFERROR(V92*(CUF_sources!E$27/CUF_sources!D$27),0)</f>
        <v>0.95</v>
      </c>
      <c r="X92" s="11">
        <f>IFERROR(W92*(CUF_sources!F$27/CUF_sources!E$27),0)</f>
        <v>0.95</v>
      </c>
      <c r="Y92" s="11">
        <f>IFERROR(X92*(CUF_sources!G$27/CUF_sources!F$27),0)</f>
        <v>0.95</v>
      </c>
      <c r="Z92" s="11">
        <f>IFERROR(Y92*(CUF_sources!H$27/CUF_sources!G$27),0)</f>
        <v>0.95</v>
      </c>
      <c r="AA92" s="11">
        <f>IFERROR(Z92*(CUF_sources!I$27/CUF_sources!H$27),0)</f>
        <v>0.95</v>
      </c>
      <c r="AB92" s="11">
        <f>IFERROR(AA92*(CUF_sources!J$27/CUF_sources!I$27),0)</f>
        <v>0.95</v>
      </c>
      <c r="AC92" s="11">
        <f>CUF_sources!C$27</f>
        <v>0.95</v>
      </c>
      <c r="AD92" s="11">
        <f>CUF_sources!D$27</f>
        <v>0.95</v>
      </c>
      <c r="AE92" s="11">
        <f>CUF_sources!E$27</f>
        <v>0.95</v>
      </c>
      <c r="AF92" s="11">
        <f>CUF_sources!F$27</f>
        <v>0.95</v>
      </c>
      <c r="AG92" s="11">
        <f>CUF_sources!G$27</f>
        <v>0.95</v>
      </c>
      <c r="AH92" s="11">
        <f>CUF_sources!H$27</f>
        <v>0.95</v>
      </c>
      <c r="AI92" s="11">
        <f>CUF_sources!I$27</f>
        <v>0.95</v>
      </c>
      <c r="AJ92" s="11">
        <f>CUF_sources!J$27</f>
        <v>0.95</v>
      </c>
    </row>
    <row r="93" spans="1:36" ht="15" x14ac:dyDescent="0.25">
      <c r="A93" s="3" t="s">
        <v>18</v>
      </c>
      <c r="B93" s="3" t="s">
        <v>29</v>
      </c>
      <c r="C93" s="3" t="s">
        <v>30</v>
      </c>
      <c r="D93" s="11">
        <f>IFERROR((generation!H93*1000)/(365*24*capacity!H93),0)</f>
        <v>0</v>
      </c>
      <c r="E93" s="11">
        <f>IFERROR((generation!I93*1000)/(365*24*capacity!I93),0)</f>
        <v>0</v>
      </c>
      <c r="F93" s="11">
        <f>IFERROR((generation!J93*1000)/(365*24*capacity!J93),0)</f>
        <v>0</v>
      </c>
      <c r="G93" s="11">
        <f>IFERROR((generation!K93*1000)/(365*24*capacity!K93),0)</f>
        <v>0</v>
      </c>
      <c r="H93" s="11">
        <f>IFERROR((generation!L93*1000)/(365*24*capacity!L93),0)</f>
        <v>0</v>
      </c>
      <c r="I93" s="11">
        <f>IFERROR((generation!M93*1000)/(365*24*capacity!M93),0)</f>
        <v>0</v>
      </c>
      <c r="J93" s="11">
        <f>IFERROR((generation!N93*1000)/(365*24*capacity!N93),0)</f>
        <v>0</v>
      </c>
      <c r="K93" s="11">
        <f>IFERROR((generation!O93*1000)/(365*24*capacity!O93),0)</f>
        <v>0</v>
      </c>
      <c r="L93" s="11">
        <f>IFERROR((generation!P93*1000)/(365*24*capacity!P93),0)</f>
        <v>0</v>
      </c>
      <c r="M93" s="11">
        <f>IF(AND(AVERAGE(D93:L93)&gt;0,AVERAGE(D93:L93)&lt;1),AVERAGE(D93:L93),CUF_sources!C$15)</f>
        <v>0.85</v>
      </c>
      <c r="N93" s="11">
        <f>IFERROR(M93*(CUF_sources!D$15/CUF_sources!C$15),0)</f>
        <v>0.85</v>
      </c>
      <c r="O93" s="11">
        <f>IFERROR(N93*(CUF_sources!E$15/CUF_sources!D$15),0)</f>
        <v>0.85</v>
      </c>
      <c r="P93" s="11">
        <f>IFERROR(O93*(CUF_sources!F$15/CUF_sources!E$15),0)</f>
        <v>0.85</v>
      </c>
      <c r="Q93" s="11">
        <f>IFERROR(P93*(CUF_sources!G$15/CUF_sources!F$15),0)</f>
        <v>0.85</v>
      </c>
      <c r="R93" s="11">
        <f>IFERROR(Q93*(CUF_sources!H$15/CUF_sources!G$15),0)</f>
        <v>0.85</v>
      </c>
      <c r="S93" s="11">
        <f>IFERROR(R93*(CUF_sources!I$15/CUF_sources!H$15),0)</f>
        <v>0.85</v>
      </c>
      <c r="T93" s="11">
        <f>IFERROR(S93*(CUF_sources!J$15/CUF_sources!I$15),0)</f>
        <v>0.85</v>
      </c>
      <c r="U93" s="11">
        <f>IF(M93&lt;CUF_sources!C$15,CUF_sources!C$15,CUF!M93)</f>
        <v>0.85</v>
      </c>
      <c r="V93" s="11">
        <f>IFERROR(U93*(CUF_sources!D$15/CUF_sources!C$15),0)</f>
        <v>0.85</v>
      </c>
      <c r="W93" s="11">
        <f>IFERROR(V93*(CUF_sources!E$15/CUF_sources!D$15),0)</f>
        <v>0.85</v>
      </c>
      <c r="X93" s="11">
        <f>IFERROR(W93*(CUF_sources!F$15/CUF_sources!E$15),0)</f>
        <v>0.85</v>
      </c>
      <c r="Y93" s="11">
        <f>IFERROR(X93*(CUF_sources!G$15/CUF_sources!F$15),0)</f>
        <v>0.85</v>
      </c>
      <c r="Z93" s="11">
        <f>IFERROR(Y93*(CUF_sources!H$15/CUF_sources!G$15),0)</f>
        <v>0.85</v>
      </c>
      <c r="AA93" s="11">
        <f>IFERROR(Z93*(CUF_sources!I$15/CUF_sources!H$15),0)</f>
        <v>0.85</v>
      </c>
      <c r="AB93" s="11">
        <f>IFERROR(AA93*(CUF_sources!J$15/CUF_sources!I$15),0)</f>
        <v>0.85</v>
      </c>
      <c r="AC93" s="11">
        <f>CUF_sources!C$15</f>
        <v>0.85</v>
      </c>
      <c r="AD93" s="11">
        <f>CUF_sources!D$15</f>
        <v>0.85</v>
      </c>
      <c r="AE93" s="11">
        <f>CUF_sources!E$15</f>
        <v>0.85</v>
      </c>
      <c r="AF93" s="11">
        <f>CUF_sources!F$15</f>
        <v>0.85</v>
      </c>
      <c r="AG93" s="11">
        <f>CUF_sources!G$15</f>
        <v>0.85</v>
      </c>
      <c r="AH93" s="11">
        <f>CUF_sources!H$15</f>
        <v>0.85</v>
      </c>
      <c r="AI93" s="11">
        <f>CUF_sources!I$15</f>
        <v>0.85</v>
      </c>
      <c r="AJ93" s="11">
        <f>CUF_sources!J$15</f>
        <v>0.85</v>
      </c>
    </row>
    <row r="94" spans="1:36" ht="15" x14ac:dyDescent="0.25">
      <c r="A94" s="3" t="s">
        <v>18</v>
      </c>
      <c r="B94" s="3" t="s">
        <v>31</v>
      </c>
      <c r="C94" s="3" t="s">
        <v>32</v>
      </c>
      <c r="D94" s="11">
        <f>IFERROR((generation!H94*1000)/(365*24*capacity!H94),0)</f>
        <v>6.0423701928846024E-2</v>
      </c>
      <c r="E94" s="11">
        <f>IFERROR((generation!I94*1000)/(365*24*capacity!I94),0)</f>
        <v>3.0068057850972087E-2</v>
      </c>
      <c r="F94" s="11">
        <f>IFERROR((generation!J94*1000)/(365*24*capacity!J94),0)</f>
        <v>2.0886041765479622E-2</v>
      </c>
      <c r="G94" s="11">
        <f>IFERROR((generation!K94*1000)/(365*24*capacity!K94),0)</f>
        <v>3.268345364633661E-2</v>
      </c>
      <c r="H94" s="11">
        <f>IFERROR((generation!L94*1000)/(365*24*capacity!L94),0)</f>
        <v>2.6507960939236914E-2</v>
      </c>
      <c r="I94" s="11">
        <f>IFERROR((generation!M94*1000)/(365*24*capacity!M94),0)</f>
        <v>4.1207261387682367E-2</v>
      </c>
      <c r="J94" s="11">
        <f>IFERROR((generation!N94*1000)/(365*24*capacity!N94),0)</f>
        <v>3.3606452438868263E-2</v>
      </c>
      <c r="K94" s="11">
        <f>IFERROR((generation!O94*1000)/(365*24*capacity!O94),0)</f>
        <v>3.2455904736323753E-2</v>
      </c>
      <c r="L94" s="11">
        <f>IFERROR((generation!P94*1000)/(365*24*capacity!P94),0)</f>
        <v>2.468801888750519E-2</v>
      </c>
      <c r="M94" s="11">
        <f>IF(AND(AVERAGE(D94:L94)&gt;0,AVERAGE(D94:L94)&lt;1),AVERAGE(D94:L94),CUF_sources!C$16)</f>
        <v>3.3614094842361199E-2</v>
      </c>
      <c r="N94" s="11">
        <f>IFERROR(M94*(CUF_sources!D$16/CUF_sources!C$16),0)</f>
        <v>3.3614094842361199E-2</v>
      </c>
      <c r="O94" s="11">
        <f>IFERROR(N94*(CUF_sources!E$16/CUF_sources!D$16),0)</f>
        <v>3.3614094842361199E-2</v>
      </c>
      <c r="P94" s="11">
        <f>IFERROR(O94*(CUF_sources!F$16/CUF_sources!E$16),0)</f>
        <v>3.3614094842361199E-2</v>
      </c>
      <c r="Q94" s="11">
        <f>IFERROR(P94*(CUF_sources!G$16/CUF_sources!F$16),0)</f>
        <v>3.3614094842361199E-2</v>
      </c>
      <c r="R94" s="11">
        <f>IFERROR(Q94*(CUF_sources!H$16/CUF_sources!G$16),0)</f>
        <v>3.3614094842361199E-2</v>
      </c>
      <c r="S94" s="11">
        <f>IFERROR(R94*(CUF_sources!I$16/CUF_sources!H$16),0)</f>
        <v>3.3614094842361199E-2</v>
      </c>
      <c r="T94" s="11">
        <f>IFERROR(S94*(CUF_sources!J$16/CUF_sources!I$16),0)</f>
        <v>3.3614094842361199E-2</v>
      </c>
      <c r="U94" s="11">
        <f>IF(M94&lt;CUF_sources!C$16,CUF_sources!C$16,CUF!M94)</f>
        <v>0.85</v>
      </c>
      <c r="V94" s="11">
        <f>IFERROR(U94*(CUF_sources!D$16/CUF_sources!C$16),0)</f>
        <v>0.85</v>
      </c>
      <c r="W94" s="11">
        <f>IFERROR(V94*(CUF_sources!E$16/CUF_sources!D$16),0)</f>
        <v>0.85</v>
      </c>
      <c r="X94" s="11">
        <f>IFERROR(W94*(CUF_sources!F$16/CUF_sources!E$16),0)</f>
        <v>0.85</v>
      </c>
      <c r="Y94" s="11">
        <f>IFERROR(X94*(CUF_sources!G$16/CUF_sources!F$16),0)</f>
        <v>0.85</v>
      </c>
      <c r="Z94" s="11">
        <f>IFERROR(Y94*(CUF_sources!H$16/CUF_sources!G$16),0)</f>
        <v>0.85</v>
      </c>
      <c r="AA94" s="11">
        <f>IFERROR(Z94*(CUF_sources!I$16/CUF_sources!H$16),0)</f>
        <v>0.85</v>
      </c>
      <c r="AB94" s="11">
        <f>IFERROR(AA94*(CUF_sources!J$16/CUF_sources!I$16),0)</f>
        <v>0.85</v>
      </c>
      <c r="AC94" s="11">
        <f>CUF_sources!C$16</f>
        <v>0.85</v>
      </c>
      <c r="AD94" s="11">
        <f>CUF_sources!D$16</f>
        <v>0.85</v>
      </c>
      <c r="AE94" s="11">
        <f>CUF_sources!E$16</f>
        <v>0.85</v>
      </c>
      <c r="AF94" s="11">
        <f>CUF_sources!F$16</f>
        <v>0.85</v>
      </c>
      <c r="AG94" s="11">
        <f>CUF_sources!G$16</f>
        <v>0.85</v>
      </c>
      <c r="AH94" s="11">
        <f>CUF_sources!H$16</f>
        <v>0.85</v>
      </c>
      <c r="AI94" s="11">
        <f>CUF_sources!I$16</f>
        <v>0.85</v>
      </c>
      <c r="AJ94" s="11">
        <f>CUF_sources!J$16</f>
        <v>0.85</v>
      </c>
    </row>
    <row r="95" spans="1:36" ht="15" x14ac:dyDescent="0.25">
      <c r="A95" s="3" t="s">
        <v>18</v>
      </c>
      <c r="B95" s="3" t="s">
        <v>33</v>
      </c>
      <c r="C95" s="3" t="s">
        <v>34</v>
      </c>
      <c r="D95" s="11">
        <f>IFERROR((generation!H95*1000)/(365*24*capacity!H95),0)</f>
        <v>0</v>
      </c>
      <c r="E95" s="11">
        <f>IFERROR((generation!I95*1000)/(365*24*capacity!I95),0)</f>
        <v>0</v>
      </c>
      <c r="F95" s="11">
        <f>IFERROR((generation!J95*1000)/(365*24*capacity!J95),0)</f>
        <v>0</v>
      </c>
      <c r="G95" s="11">
        <f>IFERROR((generation!K95*1000)/(365*24*capacity!K95),0)</f>
        <v>0</v>
      </c>
      <c r="H95" s="11">
        <f>IFERROR((generation!L95*1000)/(365*24*capacity!L95),0)</f>
        <v>0</v>
      </c>
      <c r="I95" s="11">
        <f>IFERROR((generation!M95*1000)/(365*24*capacity!M95),0)</f>
        <v>0</v>
      </c>
      <c r="J95" s="11">
        <f>IFERROR((generation!N95*1000)/(365*24*capacity!N95),0)</f>
        <v>0</v>
      </c>
      <c r="K95" s="11">
        <f>IFERROR((generation!O95*1000)/(365*24*capacity!O95),0)</f>
        <v>0</v>
      </c>
      <c r="L95" s="11">
        <f>IFERROR((generation!P95*1000)/(365*24*capacity!P95),0)</f>
        <v>0</v>
      </c>
      <c r="M95" s="11">
        <f>IF(AND(AVERAGE(D95:L95)&gt;0,AVERAGE(D95:L95)&lt;1),AVERAGE(D95:L95),CUF_sources!C$17)</f>
        <v>0.81</v>
      </c>
      <c r="N95" s="11">
        <f>IFERROR(M95*(CUF_sources!D$17/CUF_sources!C$17),0)</f>
        <v>0.81</v>
      </c>
      <c r="O95" s="11">
        <f>IFERROR(N95*(CUF_sources!E$17/CUF_sources!D$17),0)</f>
        <v>0.81</v>
      </c>
      <c r="P95" s="11">
        <f>IFERROR(O95*(CUF_sources!F$17/CUF_sources!E$17),0)</f>
        <v>0.81</v>
      </c>
      <c r="Q95" s="11">
        <f>IFERROR(P95*(CUF_sources!G$17/CUF_sources!F$17),0)</f>
        <v>0.81</v>
      </c>
      <c r="R95" s="11">
        <f>IFERROR(Q95*(CUF_sources!H$17/CUF_sources!G$17),0)</f>
        <v>0.81</v>
      </c>
      <c r="S95" s="11">
        <f>IFERROR(R95*(CUF_sources!I$17/CUF_sources!H$17),0)</f>
        <v>0.81</v>
      </c>
      <c r="T95" s="11">
        <f>IFERROR(S95*(CUF_sources!J$17/CUF_sources!I$17),0)</f>
        <v>0.81</v>
      </c>
      <c r="U95" s="11">
        <f>IF(M95&lt;CUF_sources!C$17,CUF_sources!C$17,CUF!M95)</f>
        <v>0.81</v>
      </c>
      <c r="V95" s="11">
        <f>IFERROR(U95*(CUF_sources!D$17/CUF_sources!C$17),0)</f>
        <v>0.81</v>
      </c>
      <c r="W95" s="11">
        <f>IFERROR(V95*(CUF_sources!E$17/CUF_sources!D$17),0)</f>
        <v>0.81</v>
      </c>
      <c r="X95" s="11">
        <f>IFERROR(W95*(CUF_sources!F$17/CUF_sources!E$17),0)</f>
        <v>0.81</v>
      </c>
      <c r="Y95" s="11">
        <f>IFERROR(X95*(CUF_sources!G$17/CUF_sources!F$17),0)</f>
        <v>0.81</v>
      </c>
      <c r="Z95" s="11">
        <f>IFERROR(Y95*(CUF_sources!H$17/CUF_sources!G$17),0)</f>
        <v>0.81</v>
      </c>
      <c r="AA95" s="11">
        <f>IFERROR(Z95*(CUF_sources!I$17/CUF_sources!H$17),0)</f>
        <v>0.81</v>
      </c>
      <c r="AB95" s="11">
        <f>IFERROR(AA95*(CUF_sources!J$17/CUF_sources!I$17),0)</f>
        <v>0.81</v>
      </c>
      <c r="AC95" s="11">
        <f>CUF_sources!C$17</f>
        <v>0.81</v>
      </c>
      <c r="AD95" s="11">
        <f>CUF_sources!D$17</f>
        <v>0.81</v>
      </c>
      <c r="AE95" s="11">
        <f>CUF_sources!E$17</f>
        <v>0.81</v>
      </c>
      <c r="AF95" s="11">
        <f>CUF_sources!F$17</f>
        <v>0.81</v>
      </c>
      <c r="AG95" s="11">
        <f>CUF_sources!G$17</f>
        <v>0.81</v>
      </c>
      <c r="AH95" s="11">
        <f>CUF_sources!H$17</f>
        <v>0.81</v>
      </c>
      <c r="AI95" s="11">
        <f>CUF_sources!I$17</f>
        <v>0.81</v>
      </c>
      <c r="AJ95" s="11">
        <f>CUF_sources!J$17</f>
        <v>0.81</v>
      </c>
    </row>
    <row r="96" spans="1:36" ht="15" x14ac:dyDescent="0.25">
      <c r="A96" s="3" t="s">
        <v>18</v>
      </c>
      <c r="B96" s="3" t="s">
        <v>35</v>
      </c>
      <c r="C96" s="3" t="s">
        <v>36</v>
      </c>
      <c r="D96" s="11">
        <f>IFERROR((generation!H96*1000)/(365*24*capacity!H96),0)</f>
        <v>0.68557077625570773</v>
      </c>
      <c r="E96" s="11">
        <f>IFERROR((generation!I96*1000)/(365*24*capacity!I96),0)</f>
        <v>0.60014269406392695</v>
      </c>
      <c r="F96" s="11">
        <f>IFERROR((generation!J96*1000)/(365*24*capacity!J96),0)</f>
        <v>0.36432648401826484</v>
      </c>
      <c r="G96" s="11">
        <f>IFERROR((generation!K96*1000)/(365*24*capacity!K96),0)</f>
        <v>0.6172146118721461</v>
      </c>
      <c r="H96" s="11">
        <f>IFERROR((generation!L96*1000)/(365*24*capacity!L96),0)</f>
        <v>0.5060882800608828</v>
      </c>
      <c r="I96" s="11">
        <f>IFERROR((generation!M96*1000)/(365*24*capacity!M96),0)</f>
        <v>0.66590563165905636</v>
      </c>
      <c r="J96" s="11">
        <f>IFERROR((generation!N96*1000)/(365*24*capacity!N96),0)</f>
        <v>0.40658034653155689</v>
      </c>
      <c r="K96" s="11">
        <f>IFERROR((generation!O96*1000)/(365*24*capacity!O96),0)</f>
        <v>0.23456558453743667</v>
      </c>
      <c r="L96" s="11">
        <f>IFERROR((generation!P96*1000)/(365*24*capacity!P96),0)</f>
        <v>0.36149162861491629</v>
      </c>
      <c r="M96" s="11">
        <f>IF(AND(AVERAGE(D96:L96)&gt;0,AVERAGE(D96:L96)&lt;1),AVERAGE(D96:L96),CUF_sources!C$18)</f>
        <v>0.49354289306821048</v>
      </c>
      <c r="N96" s="11">
        <f>IFERROR(M96*(CUF_sources!D$18/CUF_sources!C$18),0)</f>
        <v>0.49354289306821048</v>
      </c>
      <c r="O96" s="11">
        <f>IFERROR(N96*(CUF_sources!E$18/CUF_sources!D$18),0)</f>
        <v>0.49354289306821048</v>
      </c>
      <c r="P96" s="11">
        <f>IFERROR(O96*(CUF_sources!F$18/CUF_sources!E$18),0)</f>
        <v>0.49354289306821048</v>
      </c>
      <c r="Q96" s="11">
        <f>IFERROR(P96*(CUF_sources!G$18/CUF_sources!F$18),0)</f>
        <v>0.49354289306821048</v>
      </c>
      <c r="R96" s="11">
        <f>IFERROR(Q96*(CUF_sources!H$18/CUF_sources!G$18),0)</f>
        <v>0.49354289306821048</v>
      </c>
      <c r="S96" s="11">
        <f>IFERROR(R96*(CUF_sources!I$18/CUF_sources!H$18),0)</f>
        <v>0.49354289306821048</v>
      </c>
      <c r="T96" s="11">
        <f>IFERROR(S96*(CUF_sources!J$18/CUF_sources!I$18),0)</f>
        <v>0.49354289306821048</v>
      </c>
      <c r="U96" s="11">
        <f>IF(M96&gt;0,M96,CUF_sources!C$18)</f>
        <v>0.49354289306821048</v>
      </c>
      <c r="V96" s="11">
        <f>IFERROR(U96*(CUF_sources!D$18/CUF_sources!C$18),0)</f>
        <v>0.49354289306821048</v>
      </c>
      <c r="W96" s="11">
        <f>IFERROR(V96*(CUF_sources!E$18/CUF_sources!D$18),0)</f>
        <v>0.49354289306821048</v>
      </c>
      <c r="X96" s="11">
        <f>IFERROR(W96*(CUF_sources!F$18/CUF_sources!E$18),0)</f>
        <v>0.49354289306821048</v>
      </c>
      <c r="Y96" s="11">
        <f>IFERROR(X96*(CUF_sources!G$18/CUF_sources!F$18),0)</f>
        <v>0.49354289306821048</v>
      </c>
      <c r="Z96" s="11">
        <f>IFERROR(Y96*(CUF_sources!H$18/CUF_sources!G$18),0)</f>
        <v>0.49354289306821048</v>
      </c>
      <c r="AA96" s="11">
        <f>IFERROR(Z96*(CUF_sources!I$18/CUF_sources!H$18),0)</f>
        <v>0.49354289306821048</v>
      </c>
      <c r="AB96" s="11">
        <f>IFERROR(AA96*(CUF_sources!J$18/CUF_sources!I$18),0)</f>
        <v>0.49354289306821048</v>
      </c>
      <c r="AC96" s="11">
        <f>CUF_sources!C$18</f>
        <v>0.37</v>
      </c>
      <c r="AD96" s="11">
        <f>CUF_sources!D$18</f>
        <v>0.37</v>
      </c>
      <c r="AE96" s="11">
        <f>CUF_sources!E$18</f>
        <v>0.37</v>
      </c>
      <c r="AF96" s="11">
        <f>CUF_sources!F$18</f>
        <v>0.37</v>
      </c>
      <c r="AG96" s="11">
        <f>CUF_sources!G$18</f>
        <v>0.37</v>
      </c>
      <c r="AH96" s="11">
        <f>CUF_sources!H$18</f>
        <v>0.37</v>
      </c>
      <c r="AI96" s="11">
        <f>CUF_sources!I$18</f>
        <v>0.37</v>
      </c>
      <c r="AJ96" s="11">
        <f>CUF_sources!J$18</f>
        <v>0.37</v>
      </c>
    </row>
    <row r="97" spans="1:36" ht="15" x14ac:dyDescent="0.25">
      <c r="A97" s="3" t="s">
        <v>18</v>
      </c>
      <c r="B97" s="3" t="s">
        <v>79</v>
      </c>
      <c r="C97" s="3" t="s">
        <v>83</v>
      </c>
      <c r="D97" s="11">
        <f>IFERROR((generation!H97*1000)/(365*24*capacity!H97),0)</f>
        <v>0.23380200405885337</v>
      </c>
      <c r="E97" s="11">
        <f>IFERROR((generation!I97*1000)/(365*24*capacity!I97),0)</f>
        <v>0.18604602259072339</v>
      </c>
      <c r="F97" s="11">
        <f>IFERROR((generation!J97*1000)/(365*24*capacity!J97),0)</f>
        <v>0.24351846737369273</v>
      </c>
      <c r="G97" s="11">
        <f>IFERROR((generation!K97*1000)/(365*24*capacity!K97),0)</f>
        <v>0.25059360730593605</v>
      </c>
      <c r="H97" s="11">
        <f>IFERROR((generation!L97*1000)/(365*24*capacity!L97),0)</f>
        <v>0.27207001522070018</v>
      </c>
      <c r="I97" s="11">
        <f>IFERROR((generation!M97*1000)/(365*24*capacity!M97),0)</f>
        <v>0.21873619089703933</v>
      </c>
      <c r="J97" s="11">
        <f>IFERROR((generation!N97*1000)/(365*24*capacity!N97),0)</f>
        <v>0.26470252269192579</v>
      </c>
      <c r="K97" s="11">
        <f>IFERROR((generation!O97*1000)/(365*24*capacity!O97),0)</f>
        <v>0.23420238621299161</v>
      </c>
      <c r="L97" s="11">
        <f>IFERROR((generation!P97*1000)/(365*24*capacity!P97),0)</f>
        <v>0.24817929599445118</v>
      </c>
      <c r="M97" s="11">
        <f>IF(AND(AVERAGE(D97:L97)&gt;0,AVERAGE(D97:L97)&lt;1),AVERAGE(D97:L97),CUF_sources!C$19)</f>
        <v>0.23909450137181265</v>
      </c>
      <c r="N97" s="11">
        <f>IFERROR(M97*(CUF_sources!D$19/CUF_sources!C$19),0)</f>
        <v>0.28691340164617518</v>
      </c>
      <c r="O97" s="11">
        <f>IFERROR(N97*(CUF_sources!E$19/CUF_sources!D$19),0)</f>
        <v>0.31082285178335645</v>
      </c>
      <c r="P97" s="11">
        <f>IFERROR(O97*(CUF_sources!F$19/CUF_sources!E$19),0)</f>
        <v>0.33473230192053777</v>
      </c>
      <c r="Q97" s="11">
        <f>IFERROR(P97*(CUF_sources!G$19/CUF_sources!F$19),0)</f>
        <v>0.35864175205771903</v>
      </c>
      <c r="R97" s="11">
        <f>IFERROR(Q97*(CUF_sources!H$19/CUF_sources!G$19),0)</f>
        <v>0.3825512021949003</v>
      </c>
      <c r="S97" s="11">
        <f>IFERROR(R97*(CUF_sources!I$19/CUF_sources!H$19),0)</f>
        <v>0.40646065233208156</v>
      </c>
      <c r="T97" s="11">
        <f>IFERROR(S97*(CUF_sources!J$19/CUF_sources!I$19),0)</f>
        <v>0.43037010246926283</v>
      </c>
      <c r="U97" s="11">
        <f>IF(M97&gt;0,M97,CUF_sources!C$19)</f>
        <v>0.23909450137181265</v>
      </c>
      <c r="V97" s="11">
        <f>IFERROR(U97*(CUF_sources!D$19/CUF_sources!C$19),0)</f>
        <v>0.28691340164617518</v>
      </c>
      <c r="W97" s="11">
        <f>IFERROR(V97*(CUF_sources!E$19/CUF_sources!D$19),0)</f>
        <v>0.31082285178335645</v>
      </c>
      <c r="X97" s="11">
        <f>IFERROR(W97*(CUF_sources!F$19/CUF_sources!E$19),0)</f>
        <v>0.33473230192053777</v>
      </c>
      <c r="Y97" s="11">
        <f>IFERROR(X97*(CUF_sources!G$19/CUF_sources!F$19),0)</f>
        <v>0.35864175205771903</v>
      </c>
      <c r="Z97" s="11">
        <f>IFERROR(Y97*(CUF_sources!H$19/CUF_sources!G$19),0)</f>
        <v>0.3825512021949003</v>
      </c>
      <c r="AA97" s="11">
        <f>IFERROR(Z97*(CUF_sources!I$19/CUF_sources!H$19),0)</f>
        <v>0.40646065233208156</v>
      </c>
      <c r="AB97" s="11">
        <f>IFERROR(AA97*(CUF_sources!J$19/CUF_sources!I$19),0)</f>
        <v>0.43037010246926283</v>
      </c>
      <c r="AC97" s="11">
        <f>CUF_sources!C$19</f>
        <v>0.25</v>
      </c>
      <c r="AD97" s="11">
        <f>CUF_sources!D$19</f>
        <v>0.3</v>
      </c>
      <c r="AE97" s="11">
        <f>CUF_sources!E$19</f>
        <v>0.32499999999999996</v>
      </c>
      <c r="AF97" s="11">
        <f>CUF_sources!F$19</f>
        <v>0.35</v>
      </c>
      <c r="AG97" s="11">
        <f>CUF_sources!G$19</f>
        <v>0.375</v>
      </c>
      <c r="AH97" s="11">
        <f>CUF_sources!H$19</f>
        <v>0.4</v>
      </c>
      <c r="AI97" s="11">
        <f>CUF_sources!I$19</f>
        <v>0.42500000000000004</v>
      </c>
      <c r="AJ97" s="11">
        <f>CUF_sources!J$19</f>
        <v>0.45</v>
      </c>
    </row>
    <row r="98" spans="1:36" ht="15" x14ac:dyDescent="0.25">
      <c r="A98" s="3" t="s">
        <v>18</v>
      </c>
      <c r="B98" s="3" t="s">
        <v>78</v>
      </c>
      <c r="C98" s="3" t="s">
        <v>84</v>
      </c>
      <c r="D98" s="11">
        <f>IFERROR((generation!H98*1000)/(365*24*capacity!H98),0)</f>
        <v>0</v>
      </c>
      <c r="E98" s="11">
        <f>IFERROR((generation!I98*1000)/(365*24*capacity!I98),0)</f>
        <v>0</v>
      </c>
      <c r="F98" s="11">
        <f>IFERROR((generation!J98*1000)/(365*24*capacity!J98),0)</f>
        <v>0</v>
      </c>
      <c r="G98" s="11">
        <f>IFERROR((generation!K98*1000)/(365*24*capacity!K98),0)</f>
        <v>0</v>
      </c>
      <c r="H98" s="11">
        <f>IFERROR((generation!L98*1000)/(365*24*capacity!L98),0)</f>
        <v>0</v>
      </c>
      <c r="I98" s="11">
        <f>IFERROR((generation!M98*1000)/(365*24*capacity!M98),0)</f>
        <v>0</v>
      </c>
      <c r="J98" s="11">
        <f>IFERROR((generation!N98*1000)/(365*24*capacity!N98),0)</f>
        <v>0</v>
      </c>
      <c r="K98" s="11">
        <f>IFERROR((generation!O98*1000)/(365*24*capacity!O98),0)</f>
        <v>0</v>
      </c>
      <c r="L98" s="11">
        <f>IFERROR((generation!P98*1000)/(365*24*capacity!P98),0)</f>
        <v>0</v>
      </c>
      <c r="M98" s="11">
        <f>IF(AND(AVERAGE(D98:L98)&gt;0,AVERAGE(D98:L98)&lt;1),AVERAGE(D98:L98),CUF_sources!C$20)</f>
        <v>0.35714285714285715</v>
      </c>
      <c r="N98" s="11">
        <f>IFERROR(M98*(CUF_sources!D$20/CUF_sources!C$20),0)</f>
        <v>0.4</v>
      </c>
      <c r="O98" s="11">
        <f>IFERROR(N98*(CUF_sources!E$20/CUF_sources!D$20),0)</f>
        <v>0.43</v>
      </c>
      <c r="P98" s="11">
        <f>IFERROR(O98*(CUF_sources!F$20/CUF_sources!E$20),0)</f>
        <v>0.45999999999999996</v>
      </c>
      <c r="Q98" s="11">
        <f>IFERROR(P98*(CUF_sources!G$20/CUF_sources!F$20),0)</f>
        <v>0.46999999999999992</v>
      </c>
      <c r="R98" s="11">
        <f>IFERROR(Q98*(CUF_sources!H$20/CUF_sources!G$20),0)</f>
        <v>0.47999999999999987</v>
      </c>
      <c r="S98" s="11">
        <f>IFERROR(R98*(CUF_sources!I$20/CUF_sources!H$20),0)</f>
        <v>0.47999999999999987</v>
      </c>
      <c r="T98" s="11">
        <f>IFERROR(S98*(CUF_sources!J$20/CUF_sources!I$20),0)</f>
        <v>0.47999999999999987</v>
      </c>
      <c r="U98" s="11">
        <f>IF(M98&gt;0,M98,CUF_sources!C$20)</f>
        <v>0.35714285714285715</v>
      </c>
      <c r="V98" s="11">
        <f>IFERROR(U98*(CUF_sources!D$20/CUF_sources!C$20),0)</f>
        <v>0.4</v>
      </c>
      <c r="W98" s="11">
        <f>IFERROR(V98*(CUF_sources!E$20/CUF_sources!D$20),0)</f>
        <v>0.43</v>
      </c>
      <c r="X98" s="11">
        <f>IFERROR(W98*(CUF_sources!F$20/CUF_sources!E$20),0)</f>
        <v>0.45999999999999996</v>
      </c>
      <c r="Y98" s="11">
        <f>IFERROR(X98*(CUF_sources!G$20/CUF_sources!F$20),0)</f>
        <v>0.46999999999999992</v>
      </c>
      <c r="Z98" s="11">
        <f>IFERROR(Y98*(CUF_sources!H$20/CUF_sources!G$20),0)</f>
        <v>0.47999999999999987</v>
      </c>
      <c r="AA98" s="11">
        <f>IFERROR(Z98*(CUF_sources!I$20/CUF_sources!H$20),0)</f>
        <v>0.47999999999999987</v>
      </c>
      <c r="AB98" s="11">
        <f>IFERROR(AA98*(CUF_sources!J$20/CUF_sources!I$20),0)</f>
        <v>0.47999999999999987</v>
      </c>
      <c r="AC98" s="11">
        <f>CUF_sources!C$20</f>
        <v>0.35714285714285715</v>
      </c>
      <c r="AD98" s="11">
        <f>CUF_sources!D$20</f>
        <v>0.4</v>
      </c>
      <c r="AE98" s="11">
        <f>CUF_sources!E$20</f>
        <v>0.43000000000000005</v>
      </c>
      <c r="AF98" s="11">
        <f>CUF_sources!F$20</f>
        <v>0.46</v>
      </c>
      <c r="AG98" s="11">
        <f>CUF_sources!G$20</f>
        <v>0.47</v>
      </c>
      <c r="AH98" s="11">
        <f>CUF_sources!H$20</f>
        <v>0.48</v>
      </c>
      <c r="AI98" s="11">
        <f>CUF_sources!I$20</f>
        <v>0.48</v>
      </c>
      <c r="AJ98" s="11">
        <f>CUF_sources!J$20</f>
        <v>0.48</v>
      </c>
    </row>
    <row r="99" spans="1:36" ht="15" x14ac:dyDescent="0.25">
      <c r="A99" s="3" t="s">
        <v>18</v>
      </c>
      <c r="B99" s="1" t="s">
        <v>37</v>
      </c>
      <c r="C99" s="1" t="s">
        <v>38</v>
      </c>
      <c r="D99" s="11">
        <f>IFERROR((generation!H99*1000)/(365*24*capacity!H99),0)</f>
        <v>2.6282091210435734E-3</v>
      </c>
      <c r="E99" s="11">
        <f>IFERROR((generation!I99*1000)/(365*24*capacity!I99),0)</f>
        <v>3.500152506211694E-3</v>
      </c>
      <c r="F99" s="11">
        <f>IFERROR((generation!J99*1000)/(365*24*capacity!J99),0)</f>
        <v>7.833650808722753E-3</v>
      </c>
      <c r="G99" s="11">
        <f>IFERROR((generation!K99*1000)/(365*24*capacity!K99),0)</f>
        <v>5.150761594004993E-3</v>
      </c>
      <c r="H99" s="11">
        <f>IFERROR((generation!L99*1000)/(365*24*capacity!L99),0)</f>
        <v>3.8320667344337415E-3</v>
      </c>
      <c r="I99" s="11">
        <f>IFERROR((generation!M99*1000)/(365*24*capacity!M99),0)</f>
        <v>1.4739032425871337E-2</v>
      </c>
      <c r="J99" s="11">
        <f>IFERROR((generation!N99*1000)/(365*24*capacity!N99),0)</f>
        <v>6.9325051300537961E-3</v>
      </c>
      <c r="K99" s="11">
        <f>IFERROR((generation!O99*1000)/(365*24*capacity!O99),0)</f>
        <v>4.7949827149538753E-3</v>
      </c>
      <c r="L99" s="11">
        <f>IFERROR((generation!P99*1000)/(365*24*capacity!P99),0)</f>
        <v>1.6159489544810264E-3</v>
      </c>
      <c r="M99" s="11">
        <f>IF(AND(AVERAGE(D99:L99)&gt;0,AVERAGE(D99:L99)&lt;1),AVERAGE(D99:L99),CUF_sources!C$21)</f>
        <v>5.6697011099751992E-3</v>
      </c>
      <c r="N99" s="11">
        <f>IFERROR(M99*(CUF_sources!D$21/CUF_sources!C$21),0)</f>
        <v>5.6697011099751992E-3</v>
      </c>
      <c r="O99" s="11">
        <f>IFERROR(N99*(CUF_sources!E$21/CUF_sources!D$21),0)</f>
        <v>5.6697011099751992E-3</v>
      </c>
      <c r="P99" s="11">
        <f>IFERROR(O99*(CUF_sources!F$21/CUF_sources!E$21),0)</f>
        <v>5.6697011099751992E-3</v>
      </c>
      <c r="Q99" s="11">
        <f>IFERROR(P99*(CUF_sources!G$21/CUF_sources!F$21),0)</f>
        <v>5.6697011099751992E-3</v>
      </c>
      <c r="R99" s="11">
        <f>IFERROR(Q99*(CUF_sources!H$21/CUF_sources!G$21),0)</f>
        <v>5.6697011099751992E-3</v>
      </c>
      <c r="S99" s="11">
        <f>IFERROR(R99*(CUF_sources!I$21/CUF_sources!H$21),0)</f>
        <v>5.6697011099751992E-3</v>
      </c>
      <c r="T99" s="11">
        <f>IFERROR(S99*(CUF_sources!J$21/CUF_sources!I$21),0)</f>
        <v>5.6697011099751992E-3</v>
      </c>
      <c r="U99" s="11">
        <f>IF(M99&lt;CUF_sources!C$21,CUF_sources!C$21,CUF!M99)</f>
        <v>0.85</v>
      </c>
      <c r="V99" s="11">
        <f>IFERROR(U99*(CUF_sources!D$21/CUF_sources!C$21),0)</f>
        <v>0.85</v>
      </c>
      <c r="W99" s="11">
        <f>IFERROR(V99*(CUF_sources!E$21/CUF_sources!D$21),0)</f>
        <v>0.85</v>
      </c>
      <c r="X99" s="11">
        <f>IFERROR(W99*(CUF_sources!F$21/CUF_sources!E$21),0)</f>
        <v>0.85</v>
      </c>
      <c r="Y99" s="11">
        <f>IFERROR(X99*(CUF_sources!G$21/CUF_sources!F$21),0)</f>
        <v>0.85</v>
      </c>
      <c r="Z99" s="11">
        <f>IFERROR(Y99*(CUF_sources!H$21/CUF_sources!G$21),0)</f>
        <v>0.85</v>
      </c>
      <c r="AA99" s="11">
        <f>IFERROR(Z99*(CUF_sources!I$21/CUF_sources!H$21),0)</f>
        <v>0.85</v>
      </c>
      <c r="AB99" s="11">
        <f>IFERROR(AA99*(CUF_sources!J$21/CUF_sources!I$21),0)</f>
        <v>0.85</v>
      </c>
      <c r="AC99" s="11">
        <f>CUF_sources!C$21</f>
        <v>0.85</v>
      </c>
      <c r="AD99" s="11">
        <f>CUF_sources!D$21</f>
        <v>0.85</v>
      </c>
      <c r="AE99" s="11">
        <f>CUF_sources!E$21</f>
        <v>0.85</v>
      </c>
      <c r="AF99" s="11">
        <f>CUF_sources!F$21</f>
        <v>0.85</v>
      </c>
      <c r="AG99" s="11">
        <f>CUF_sources!G$21</f>
        <v>0.85</v>
      </c>
      <c r="AH99" s="11">
        <f>CUF_sources!H$21</f>
        <v>0.85</v>
      </c>
      <c r="AI99" s="11">
        <f>CUF_sources!I$21</f>
        <v>0.85</v>
      </c>
      <c r="AJ99" s="11">
        <f>CUF_sources!J$21</f>
        <v>0.85</v>
      </c>
    </row>
    <row r="100" spans="1:36" ht="15" x14ac:dyDescent="0.25">
      <c r="A100" s="3" t="s">
        <v>18</v>
      </c>
      <c r="B100" s="3" t="s">
        <v>39</v>
      </c>
      <c r="C100" s="3" t="s">
        <v>40</v>
      </c>
      <c r="D100" s="11">
        <f>IFERROR((generation!H100*1000)/(365*24*capacity!H100),0)</f>
        <v>0.59838267291839053</v>
      </c>
      <c r="E100" s="11">
        <f>IFERROR((generation!I100*1000)/(365*24*capacity!I100),0)</f>
        <v>0.68418163672654686</v>
      </c>
      <c r="F100" s="11">
        <f>IFERROR((generation!J100*1000)/(365*24*capacity!J100),0)</f>
        <v>0.22612720513012452</v>
      </c>
      <c r="G100" s="11">
        <f>IFERROR((generation!K100*1000)/(365*24*capacity!K100),0)</f>
        <v>0.24768410887370793</v>
      </c>
      <c r="H100" s="11">
        <f>IFERROR((generation!L100*1000)/(365*24*capacity!L100),0)</f>
        <v>0.26261622542408969</v>
      </c>
      <c r="I100" s="11">
        <f>IFERROR((generation!M100*1000)/(365*24*capacity!M100),0)</f>
        <v>0.29975276220219083</v>
      </c>
      <c r="J100" s="11">
        <f>IFERROR((generation!N100*1000)/(365*24*capacity!N100),0)</f>
        <v>0.31584533839260831</v>
      </c>
      <c r="K100" s="11">
        <f>IFERROR((generation!O100*1000)/(365*24*capacity!O100),0)</f>
        <v>0.4169522404248886</v>
      </c>
      <c r="L100" s="11">
        <f>IFERROR((generation!P100*1000)/(365*24*capacity!P100),0)</f>
        <v>0.40933336087518835</v>
      </c>
      <c r="M100" s="11">
        <f>IF(AND(AVERAGE(D100:L100)&gt;0,AVERAGE(D100:L100)&lt;1),AVERAGE(D100:L100),CUF_sources!C$22)</f>
        <v>0.38454172788530389</v>
      </c>
      <c r="N100" s="11">
        <f>IFERROR(M100*(CUF_sources!D$22/CUF_sources!C$22),0)</f>
        <v>0.38454172788530389</v>
      </c>
      <c r="O100" s="11">
        <f>IFERROR(N100*(CUF_sources!E$22/CUF_sources!D$22),0)</f>
        <v>0.38454172788530389</v>
      </c>
      <c r="P100" s="11">
        <f>IFERROR(O100*(CUF_sources!F$22/CUF_sources!E$22),0)</f>
        <v>0.38454172788530389</v>
      </c>
      <c r="Q100" s="11">
        <f>IFERROR(P100*(CUF_sources!G$22/CUF_sources!F$22),0)</f>
        <v>0.38454172788530389</v>
      </c>
      <c r="R100" s="11">
        <f>IFERROR(Q100*(CUF_sources!H$22/CUF_sources!G$22),0)</f>
        <v>0.38454172788530389</v>
      </c>
      <c r="S100" s="11">
        <f>IFERROR(R100*(CUF_sources!I$22/CUF_sources!H$22),0)</f>
        <v>0.38454172788530389</v>
      </c>
      <c r="T100" s="11">
        <f>IFERROR(S100*(CUF_sources!J$22/CUF_sources!I$22),0)</f>
        <v>0.38454172788530389</v>
      </c>
      <c r="U100" s="11">
        <f>IF(M100&lt;CUF_sources!C$22,CUF_sources!C$22,CUF!M100)</f>
        <v>0.7</v>
      </c>
      <c r="V100" s="11">
        <f>IFERROR(U100*(CUF_sources!D$22/CUF_sources!C$22),0)</f>
        <v>0.7</v>
      </c>
      <c r="W100" s="11">
        <f>IFERROR(V100*(CUF_sources!E$22/CUF_sources!D$22),0)</f>
        <v>0.7</v>
      </c>
      <c r="X100" s="11">
        <f>IFERROR(W100*(CUF_sources!F$22/CUF_sources!E$22),0)</f>
        <v>0.7</v>
      </c>
      <c r="Y100" s="11">
        <f>IFERROR(X100*(CUF_sources!G$22/CUF_sources!F$22),0)</f>
        <v>0.7</v>
      </c>
      <c r="Z100" s="11">
        <f>IFERROR(Y100*(CUF_sources!H$22/CUF_sources!G$22),0)</f>
        <v>0.7</v>
      </c>
      <c r="AA100" s="11">
        <f>IFERROR(Z100*(CUF_sources!I$22/CUF_sources!H$22),0)</f>
        <v>0.7</v>
      </c>
      <c r="AB100" s="11">
        <f>IFERROR(AA100*(CUF_sources!J$22/CUF_sources!I$22),0)</f>
        <v>0.7</v>
      </c>
      <c r="AC100" s="11">
        <f>CUF_sources!C$22</f>
        <v>0.7</v>
      </c>
      <c r="AD100" s="11">
        <f>CUF_sources!D$22</f>
        <v>0.7</v>
      </c>
      <c r="AE100" s="11">
        <f>CUF_sources!E$22</f>
        <v>0.7</v>
      </c>
      <c r="AF100" s="11">
        <f>CUF_sources!F$22</f>
        <v>0.7</v>
      </c>
      <c r="AG100" s="11">
        <f>CUF_sources!G$22</f>
        <v>0.7</v>
      </c>
      <c r="AH100" s="11">
        <f>CUF_sources!H$22</f>
        <v>0.7</v>
      </c>
      <c r="AI100" s="11">
        <f>CUF_sources!I$22</f>
        <v>0.7</v>
      </c>
      <c r="AJ100" s="11">
        <f>CUF_sources!J$22</f>
        <v>0.7</v>
      </c>
    </row>
    <row r="101" spans="1:36" ht="15" x14ac:dyDescent="0.25">
      <c r="A101" s="3" t="s">
        <v>18</v>
      </c>
      <c r="B101" s="3" t="s">
        <v>80</v>
      </c>
      <c r="C101" s="3" t="s">
        <v>85</v>
      </c>
      <c r="D101" s="11">
        <f>IFERROR((generation!H101*1000)/(365*24*capacity!H101),0)</f>
        <v>0</v>
      </c>
      <c r="E101" s="11">
        <f>IFERROR((generation!I101*1000)/(365*24*capacity!I101),0)</f>
        <v>0</v>
      </c>
      <c r="F101" s="11">
        <f>IFERROR((generation!J101*1000)/(365*24*capacity!J101),0)</f>
        <v>0</v>
      </c>
      <c r="G101" s="11">
        <f>IFERROR((generation!K101*1000)/(365*24*capacity!K101),0)</f>
        <v>0</v>
      </c>
      <c r="H101" s="11">
        <f>IFERROR((generation!L101*1000)/(365*24*capacity!L101),0)</f>
        <v>0</v>
      </c>
      <c r="I101" s="11">
        <f>IFERROR((generation!M101*1000)/(365*24*capacity!M101),0)</f>
        <v>0</v>
      </c>
      <c r="J101" s="11">
        <f>IFERROR((generation!N101*1000)/(365*24*capacity!N101),0)</f>
        <v>0</v>
      </c>
      <c r="K101" s="11">
        <f>IFERROR((generation!O101*1000)/(365*24*capacity!O101),0)</f>
        <v>0</v>
      </c>
      <c r="L101" s="11">
        <f>IFERROR((generation!P101*1000)/(365*24*capacity!P101),0)</f>
        <v>0</v>
      </c>
      <c r="M101" s="11">
        <f>IF(AND(AVERAGE(D101:L101)&gt;0,AVERAGE(D101:L101)&lt;1),AVERAGE(D101:L101),CUF_sources!C$23)</f>
        <v>0.18285714285714286</v>
      </c>
      <c r="N101" s="11">
        <f>IFERROR(M101*(CUF_sources!D$23/CUF_sources!C$23),0)</f>
        <v>0.19</v>
      </c>
      <c r="O101" s="11">
        <f>IFERROR(N101*(CUF_sources!E$23/CUF_sources!D$23),0)</f>
        <v>0.19500000000000001</v>
      </c>
      <c r="P101" s="11">
        <f>IFERROR(O101*(CUF_sources!F$23/CUF_sources!E$23),0)</f>
        <v>0.20000000000000004</v>
      </c>
      <c r="Q101" s="11">
        <f>IFERROR(P101*(CUF_sources!G$23/CUF_sources!F$23),0)</f>
        <v>0.20500000000000002</v>
      </c>
      <c r="R101" s="11">
        <f>IFERROR(Q101*(CUF_sources!H$23/CUF_sources!G$23),0)</f>
        <v>0.20999999999999996</v>
      </c>
      <c r="S101" s="11">
        <f>IFERROR(R101*(CUF_sources!I$23/CUF_sources!H$23),0)</f>
        <v>0.20999999999999996</v>
      </c>
      <c r="T101" s="11">
        <f>IFERROR(S101*(CUF_sources!J$23/CUF_sources!I$23),0)</f>
        <v>0.20999999999999996</v>
      </c>
      <c r="U101" s="11">
        <f>IF(M101&gt;0,M101,CUF_sources!C$23)</f>
        <v>0.18285714285714286</v>
      </c>
      <c r="V101" s="11">
        <f>IFERROR(U101*(CUF_sources!D$23/CUF_sources!C$23),0)</f>
        <v>0.19</v>
      </c>
      <c r="W101" s="11">
        <f>IFERROR(V101*(CUF_sources!E$23/CUF_sources!D$23),0)</f>
        <v>0.19500000000000001</v>
      </c>
      <c r="X101" s="11">
        <f>IFERROR(W101*(CUF_sources!F$23/CUF_sources!E$23),0)</f>
        <v>0.20000000000000004</v>
      </c>
      <c r="Y101" s="11">
        <f>IFERROR(X101*(CUF_sources!G$23/CUF_sources!F$23),0)</f>
        <v>0.20500000000000002</v>
      </c>
      <c r="Z101" s="11">
        <f>IFERROR(Y101*(CUF_sources!H$23/CUF_sources!G$23),0)</f>
        <v>0.20999999999999996</v>
      </c>
      <c r="AA101" s="11">
        <f>IFERROR(Z101*(CUF_sources!I$23/CUF_sources!H$23),0)</f>
        <v>0.20999999999999996</v>
      </c>
      <c r="AB101" s="11">
        <f>IFERROR(AA101*(CUF_sources!J$23/CUF_sources!I$23),0)</f>
        <v>0.20999999999999996</v>
      </c>
      <c r="AC101" s="11">
        <f>CUF_sources!C$23</f>
        <v>0.18285714285714286</v>
      </c>
      <c r="AD101" s="11">
        <f>CUF_sources!D$23</f>
        <v>0.19</v>
      </c>
      <c r="AE101" s="11">
        <f>CUF_sources!E$23</f>
        <v>0.19500000000000001</v>
      </c>
      <c r="AF101" s="11">
        <f>CUF_sources!F$23</f>
        <v>0.2</v>
      </c>
      <c r="AG101" s="11">
        <f>CUF_sources!G$23</f>
        <v>0.20500000000000002</v>
      </c>
      <c r="AH101" s="11">
        <f>CUF_sources!H$23</f>
        <v>0.21</v>
      </c>
      <c r="AI101" s="11">
        <f>CUF_sources!I$23</f>
        <v>0.21</v>
      </c>
      <c r="AJ101" s="11">
        <f>CUF_sources!J$23</f>
        <v>0.21</v>
      </c>
    </row>
    <row r="102" spans="1:36" ht="15" x14ac:dyDescent="0.25">
      <c r="A102" s="3" t="s">
        <v>18</v>
      </c>
      <c r="B102" s="3" t="s">
        <v>81</v>
      </c>
      <c r="C102" s="3" t="s">
        <v>86</v>
      </c>
      <c r="D102" s="11">
        <f>IFERROR((generation!H102*1000)/(365*24*capacity!H102),0)</f>
        <v>0</v>
      </c>
      <c r="E102" s="11">
        <f>IFERROR((generation!I102*1000)/(365*24*capacity!I102),0)</f>
        <v>0</v>
      </c>
      <c r="F102" s="11">
        <f>IFERROR((generation!J102*1000)/(365*24*capacity!J102),0)</f>
        <v>0</v>
      </c>
      <c r="G102" s="11">
        <f>IFERROR((generation!K102*1000)/(365*24*capacity!K102),0)</f>
        <v>0</v>
      </c>
      <c r="H102" s="11">
        <f>IFERROR((generation!L102*1000)/(365*24*capacity!L102),0)</f>
        <v>0</v>
      </c>
      <c r="I102" s="11">
        <f>IFERROR((generation!M102*1000)/(365*24*capacity!M102),0)</f>
        <v>0.11046803652968036</v>
      </c>
      <c r="J102" s="11">
        <f>IFERROR((generation!N102*1000)/(365*24*capacity!N102),0)</f>
        <v>0.11028919330289193</v>
      </c>
      <c r="K102" s="11">
        <f>IFERROR((generation!O102*1000)/(365*24*capacity!O102),0)</f>
        <v>0.11022602024019124</v>
      </c>
      <c r="L102" s="11">
        <f>IFERROR((generation!P102*1000)/(365*24*capacity!P102),0)</f>
        <v>6.9572230173334249E-2</v>
      </c>
      <c r="M102" s="11">
        <f>IF(AND(AVERAGE(D102:L102)&gt;0,AVERAGE(D102:L102)&lt;1),AVERAGE(D102:L102),CUF_sources!C$24)</f>
        <v>4.4506164471788644E-2</v>
      </c>
      <c r="N102" s="11">
        <f>IFERROR(M102*(CUF_sources!D$24/CUF_sources!C$24),0)</f>
        <v>4.4506164471788644E-2</v>
      </c>
      <c r="O102" s="11">
        <f>IFERROR(N102*(CUF_sources!E$24/CUF_sources!D$24),0)</f>
        <v>4.636058799144651E-2</v>
      </c>
      <c r="P102" s="11">
        <f>IFERROR(O102*(CUF_sources!F$24/CUF_sources!E$24),0)</f>
        <v>4.8215011511104369E-2</v>
      </c>
      <c r="Q102" s="11">
        <f>IFERROR(P102*(CUF_sources!G$24/CUF_sources!F$24),0)</f>
        <v>5.0069435030762235E-2</v>
      </c>
      <c r="R102" s="11">
        <f>IFERROR(Q102*(CUF_sources!H$24/CUF_sources!G$24),0)</f>
        <v>5.1923858550420095E-2</v>
      </c>
      <c r="S102" s="11">
        <f>IFERROR(R102*(CUF_sources!I$24/CUF_sources!H$24),0)</f>
        <v>5.1923858550420095E-2</v>
      </c>
      <c r="T102" s="11">
        <f>IFERROR(S102*(CUF_sources!J$24/CUF_sources!I$24),0)</f>
        <v>5.1923858550420095E-2</v>
      </c>
      <c r="U102" s="11">
        <f>IF(M102&gt;0,M102,CUF_sources!C$24)</f>
        <v>4.4506164471788644E-2</v>
      </c>
      <c r="V102" s="11">
        <f>IFERROR(U102*(CUF_sources!D$24/CUF_sources!C$24),0)</f>
        <v>4.4506164471788644E-2</v>
      </c>
      <c r="W102" s="11">
        <f>IFERROR(V102*(CUF_sources!E$24/CUF_sources!D$24),0)</f>
        <v>4.636058799144651E-2</v>
      </c>
      <c r="X102" s="11">
        <f>IFERROR(W102*(CUF_sources!F$24/CUF_sources!E$24),0)</f>
        <v>4.8215011511104369E-2</v>
      </c>
      <c r="Y102" s="11">
        <f>IFERROR(X102*(CUF_sources!G$24/CUF_sources!F$24),0)</f>
        <v>5.0069435030762235E-2</v>
      </c>
      <c r="Z102" s="11">
        <f>IFERROR(Y102*(CUF_sources!H$24/CUF_sources!G$24),0)</f>
        <v>5.1923858550420095E-2</v>
      </c>
      <c r="AA102" s="11">
        <f>IFERROR(Z102*(CUF_sources!I$24/CUF_sources!H$24),0)</f>
        <v>5.1923858550420095E-2</v>
      </c>
      <c r="AB102" s="11">
        <f>IFERROR(AA102*(CUF_sources!J$24/CUF_sources!I$24),0)</f>
        <v>5.1923858550420095E-2</v>
      </c>
      <c r="AC102" s="11">
        <f>CUF_sources!C$24</f>
        <v>0.12</v>
      </c>
      <c r="AD102" s="11">
        <f>CUF_sources!D$24</f>
        <v>0.12</v>
      </c>
      <c r="AE102" s="11">
        <f>CUF_sources!E$24</f>
        <v>0.125</v>
      </c>
      <c r="AF102" s="11">
        <f>CUF_sources!F$24</f>
        <v>0.13</v>
      </c>
      <c r="AG102" s="11">
        <f>CUF_sources!G$24</f>
        <v>0.13500000000000001</v>
      </c>
      <c r="AH102" s="11">
        <f>CUF_sources!H$24</f>
        <v>0.14000000000000001</v>
      </c>
      <c r="AI102" s="11">
        <f>CUF_sources!I$24</f>
        <v>0.14000000000000001</v>
      </c>
      <c r="AJ102" s="11">
        <f>CUF_sources!J$24</f>
        <v>0.14000000000000001</v>
      </c>
    </row>
    <row r="103" spans="1:36" ht="15" x14ac:dyDescent="0.25">
      <c r="A103" s="3" t="s">
        <v>18</v>
      </c>
      <c r="B103" s="3" t="s">
        <v>41</v>
      </c>
      <c r="C103" s="3" t="s">
        <v>42</v>
      </c>
      <c r="D103" s="11">
        <f>IFERROR((generation!H103*1000)/(365*24*capacity!H103),0)</f>
        <v>0</v>
      </c>
      <c r="E103" s="11">
        <f>IFERROR((generation!I103*1000)/(365*24*capacity!I103),0)</f>
        <v>0</v>
      </c>
      <c r="F103" s="11">
        <f>IFERROR((generation!J103*1000)/(365*24*capacity!J103),0)</f>
        <v>0</v>
      </c>
      <c r="G103" s="11">
        <f>IFERROR((generation!K103*1000)/(365*24*capacity!K103),0)</f>
        <v>0</v>
      </c>
      <c r="H103" s="11">
        <f>IFERROR((generation!L103*1000)/(365*24*capacity!L103),0)</f>
        <v>0</v>
      </c>
      <c r="I103" s="11">
        <f>IFERROR((generation!M103*1000)/(365*24*capacity!M103),0)</f>
        <v>0</v>
      </c>
      <c r="J103" s="11">
        <f>IFERROR((generation!N103*1000)/(365*24*capacity!N103),0)</f>
        <v>0</v>
      </c>
      <c r="K103" s="11">
        <f>IFERROR((generation!O103*1000)/(365*24*capacity!O103),0)</f>
        <v>0</v>
      </c>
      <c r="L103" s="11">
        <f>IFERROR((generation!P103*1000)/(365*24*capacity!P103),0)</f>
        <v>0</v>
      </c>
      <c r="M103" s="11">
        <f>IF(AND(AVERAGE(D103:L103)&gt;0,AVERAGE(D103:L103)&lt;1),AVERAGE(D103:L103),CUF_sources!C$25)</f>
        <v>0.37285714285714283</v>
      </c>
      <c r="N103" s="11">
        <f>IFERROR(M103*(CUF_sources!D$25/CUF_sources!C$25),0)</f>
        <v>0.38000000000000006</v>
      </c>
      <c r="O103" s="11">
        <f>IFERROR(N103*(CUF_sources!E$25/CUF_sources!D$25),0)</f>
        <v>0.39000000000000007</v>
      </c>
      <c r="P103" s="11">
        <f>IFERROR(O103*(CUF_sources!F$25/CUF_sources!E$25),0)</f>
        <v>0.40000000000000013</v>
      </c>
      <c r="Q103" s="11">
        <f>IFERROR(P103*(CUF_sources!G$25/CUF_sources!F$25),0)</f>
        <v>0.40500000000000014</v>
      </c>
      <c r="R103" s="11">
        <f>IFERROR(Q103*(CUF_sources!H$25/CUF_sources!G$25),0)</f>
        <v>0.41000000000000009</v>
      </c>
      <c r="S103" s="11">
        <f>IFERROR(R103*(CUF_sources!I$25/CUF_sources!H$25),0)</f>
        <v>0.41000000000000009</v>
      </c>
      <c r="T103" s="11">
        <f>IFERROR(S103*(CUF_sources!J$25/CUF_sources!I$25),0)</f>
        <v>0.41000000000000009</v>
      </c>
      <c r="U103" s="11">
        <f>IF(M103&gt;0,M103,CUF_sources!C$25)</f>
        <v>0.37285714285714283</v>
      </c>
      <c r="V103" s="11">
        <f>IFERROR(U103*(CUF_sources!D$25/CUF_sources!C$25),0)</f>
        <v>0.38000000000000006</v>
      </c>
      <c r="W103" s="11">
        <f>IFERROR(V103*(CUF_sources!E$25/CUF_sources!D$25),0)</f>
        <v>0.39000000000000007</v>
      </c>
      <c r="X103" s="11">
        <f>IFERROR(W103*(CUF_sources!F$25/CUF_sources!E$25),0)</f>
        <v>0.40000000000000013</v>
      </c>
      <c r="Y103" s="11">
        <f>IFERROR(X103*(CUF_sources!G$25/CUF_sources!F$25),0)</f>
        <v>0.40500000000000014</v>
      </c>
      <c r="Z103" s="11">
        <f>IFERROR(Y103*(CUF_sources!H$25/CUF_sources!G$25),0)</f>
        <v>0.41000000000000009</v>
      </c>
      <c r="AA103" s="11">
        <f>IFERROR(Z103*(CUF_sources!I$25/CUF_sources!H$25),0)</f>
        <v>0.41000000000000009</v>
      </c>
      <c r="AB103" s="11">
        <f>IFERROR(AA103*(CUF_sources!J$25/CUF_sources!I$25),0)</f>
        <v>0.41000000000000009</v>
      </c>
      <c r="AC103" s="11">
        <f>CUF_sources!C$25</f>
        <v>0.37285714285714283</v>
      </c>
      <c r="AD103" s="11">
        <f>CUF_sources!D$25</f>
        <v>0.38</v>
      </c>
      <c r="AE103" s="11">
        <f>CUF_sources!E$25</f>
        <v>0.39</v>
      </c>
      <c r="AF103" s="11">
        <f>CUF_sources!F$25</f>
        <v>0.4</v>
      </c>
      <c r="AG103" s="11">
        <f>CUF_sources!G$25</f>
        <v>0.40500000000000003</v>
      </c>
      <c r="AH103" s="11">
        <f>CUF_sources!H$25</f>
        <v>0.41</v>
      </c>
      <c r="AI103" s="11">
        <f>CUF_sources!I$25</f>
        <v>0.41</v>
      </c>
      <c r="AJ103" s="11">
        <f>CUF_sources!J$25</f>
        <v>0.41</v>
      </c>
    </row>
    <row r="104" spans="1:36" ht="15" x14ac:dyDescent="0.25">
      <c r="A104" s="3" t="s">
        <v>18</v>
      </c>
      <c r="B104" s="3" t="s">
        <v>43</v>
      </c>
      <c r="C104" s="3" t="s">
        <v>44</v>
      </c>
      <c r="D104" s="11">
        <f>IFERROR((generation!H104*1000)/(365*24*capacity!H104),0)</f>
        <v>0</v>
      </c>
      <c r="E104" s="11">
        <f>IFERROR((generation!I104*1000)/(365*24*capacity!I104),0)</f>
        <v>0</v>
      </c>
      <c r="F104" s="11">
        <f>IFERROR((generation!J104*1000)/(365*24*capacity!J104),0)</f>
        <v>0</v>
      </c>
      <c r="G104" s="11">
        <f>IFERROR((generation!K104*1000)/(365*24*capacity!K104),0)</f>
        <v>0</v>
      </c>
      <c r="H104" s="11">
        <f>IFERROR((generation!L104*1000)/(365*24*capacity!L104),0)</f>
        <v>0</v>
      </c>
      <c r="I104" s="11">
        <f>IFERROR((generation!M104*1000)/(365*24*capacity!M104),0)</f>
        <v>0</v>
      </c>
      <c r="J104" s="11">
        <f>IFERROR((generation!N104*1000)/(365*24*capacity!N104),0)</f>
        <v>0</v>
      </c>
      <c r="K104" s="11">
        <f>IFERROR((generation!O104*1000)/(365*24*capacity!O104),0)</f>
        <v>0</v>
      </c>
      <c r="L104" s="11">
        <f>IFERROR((generation!P104*1000)/(365*24*capacity!P104),0)</f>
        <v>0</v>
      </c>
      <c r="M104" s="11">
        <f>IF(AND(AVERAGE(D104:L104)&gt;0,AVERAGE(D104:L104)&lt;1),AVERAGE(D104:L104),CUF_sources!C$26)</f>
        <v>0.20857142857142857</v>
      </c>
      <c r="N104" s="11">
        <f>IFERROR(M104*(CUF_sources!D$26/CUF_sources!C$26),0)</f>
        <v>0.23</v>
      </c>
      <c r="O104" s="11">
        <f>IFERROR(N104*(CUF_sources!E$26/CUF_sources!D$26),0)</f>
        <v>0.255</v>
      </c>
      <c r="P104" s="11">
        <f>IFERROR(O104*(CUF_sources!F$26/CUF_sources!E$26),0)</f>
        <v>0.28000000000000003</v>
      </c>
      <c r="Q104" s="11">
        <f>IFERROR(P104*(CUF_sources!G$26/CUF_sources!F$26),0)</f>
        <v>0.30000000000000004</v>
      </c>
      <c r="R104" s="11">
        <f>IFERROR(Q104*(CUF_sources!H$26/CUF_sources!G$26),0)</f>
        <v>0.31999999999999995</v>
      </c>
      <c r="S104" s="11">
        <f>IFERROR(R104*(CUF_sources!I$26/CUF_sources!H$26),0)</f>
        <v>0.33999999999999986</v>
      </c>
      <c r="T104" s="11">
        <f>IFERROR(S104*(CUF_sources!J$26/CUF_sources!I$26),0)</f>
        <v>0.35999999999999988</v>
      </c>
      <c r="U104" s="11">
        <f>IF(M104&gt;0,M104,CUF_sources!C$26)</f>
        <v>0.20857142857142857</v>
      </c>
      <c r="V104" s="11">
        <f>IFERROR(U104*(CUF_sources!D$26/CUF_sources!C$26),0)</f>
        <v>0.23</v>
      </c>
      <c r="W104" s="11">
        <f>IFERROR(V104*(CUF_sources!E$26/CUF_sources!D$26),0)</f>
        <v>0.255</v>
      </c>
      <c r="X104" s="11">
        <f>IFERROR(W104*(CUF_sources!F$26/CUF_sources!E$26),0)</f>
        <v>0.28000000000000003</v>
      </c>
      <c r="Y104" s="11">
        <f>IFERROR(X104*(CUF_sources!G$26/CUF_sources!F$26),0)</f>
        <v>0.30000000000000004</v>
      </c>
      <c r="Z104" s="11">
        <f>IFERROR(Y104*(CUF_sources!H$26/CUF_sources!G$26),0)</f>
        <v>0.31999999999999995</v>
      </c>
      <c r="AA104" s="11">
        <f>IFERROR(Z104*(CUF_sources!I$26/CUF_sources!H$26),0)</f>
        <v>0.33999999999999986</v>
      </c>
      <c r="AB104" s="11">
        <f>IFERROR(AA104*(CUF_sources!J$26/CUF_sources!I$26),0)</f>
        <v>0.35999999999999988</v>
      </c>
      <c r="AC104" s="11">
        <f>CUF_sources!C$26</f>
        <v>0.20857142857142857</v>
      </c>
      <c r="AD104" s="11">
        <f>CUF_sources!D$26</f>
        <v>0.23</v>
      </c>
      <c r="AE104" s="11">
        <f>CUF_sources!E$26</f>
        <v>0.255</v>
      </c>
      <c r="AF104" s="11">
        <f>CUF_sources!F$26</f>
        <v>0.28000000000000003</v>
      </c>
      <c r="AG104" s="11">
        <f>CUF_sources!G$26</f>
        <v>0.30000000000000004</v>
      </c>
      <c r="AH104" s="11">
        <f>CUF_sources!H$26</f>
        <v>0.32</v>
      </c>
      <c r="AI104" s="11">
        <f>CUF_sources!I$26</f>
        <v>0.33999999999999997</v>
      </c>
      <c r="AJ104" s="11">
        <f>CUF_sources!J$26</f>
        <v>0.36</v>
      </c>
    </row>
    <row r="105" spans="1:36" ht="15" x14ac:dyDescent="0.25">
      <c r="A105" s="3" t="s">
        <v>18</v>
      </c>
      <c r="B105" s="3" t="s">
        <v>45</v>
      </c>
      <c r="C105" s="3" t="s">
        <v>46</v>
      </c>
      <c r="D105" s="11">
        <f>IFERROR((generation!H105*1000)/(365*24*capacity!H105),0)</f>
        <v>0</v>
      </c>
      <c r="E105" s="11">
        <f>IFERROR((generation!I105*1000)/(365*24*capacity!I105),0)</f>
        <v>0</v>
      </c>
      <c r="F105" s="11">
        <f>IFERROR((generation!J105*1000)/(365*24*capacity!J105),0)</f>
        <v>0</v>
      </c>
      <c r="G105" s="11">
        <f>IFERROR((generation!K105*1000)/(365*24*capacity!K105),0)</f>
        <v>0</v>
      </c>
      <c r="H105" s="11">
        <f>IFERROR((generation!L105*1000)/(365*24*capacity!L105),0)</f>
        <v>0</v>
      </c>
      <c r="I105" s="11">
        <f>IFERROR((generation!M105*1000)/(365*24*capacity!M105),0)</f>
        <v>0</v>
      </c>
      <c r="J105" s="11">
        <f>IFERROR((generation!N105*1000)/(365*24*capacity!N105),0)</f>
        <v>0</v>
      </c>
      <c r="K105" s="11">
        <f>IFERROR((generation!O105*1000)/(365*24*capacity!O105),0)</f>
        <v>0</v>
      </c>
      <c r="L105" s="11">
        <f>IFERROR((generation!P105*1000)/(365*24*capacity!P105),0)</f>
        <v>0</v>
      </c>
      <c r="M105" s="11">
        <f>IF(AND(AVERAGE(D105:L105)&gt;0,AVERAGE(D105:L105)&lt;1),AVERAGE(D105:L105),CUF_sources!C$27)</f>
        <v>0.95</v>
      </c>
      <c r="N105" s="11">
        <f>IFERROR(M105*(CUF_sources!D$27/CUF_sources!C$27),0)</f>
        <v>0.95</v>
      </c>
      <c r="O105" s="11">
        <f>IFERROR(N105*(CUF_sources!E$27/CUF_sources!D$27),0)</f>
        <v>0.95</v>
      </c>
      <c r="P105" s="11">
        <f>IFERROR(O105*(CUF_sources!F$27/CUF_sources!E$27),0)</f>
        <v>0.95</v>
      </c>
      <c r="Q105" s="11">
        <f>IFERROR(P105*(CUF_sources!G$27/CUF_sources!F$27),0)</f>
        <v>0.95</v>
      </c>
      <c r="R105" s="11">
        <f>IFERROR(Q105*(CUF_sources!H$27/CUF_sources!G$27),0)</f>
        <v>0.95</v>
      </c>
      <c r="S105" s="11">
        <f>IFERROR(R105*(CUF_sources!I$27/CUF_sources!H$27),0)</f>
        <v>0.95</v>
      </c>
      <c r="T105" s="11">
        <f>IFERROR(S105*(CUF_sources!J$27/CUF_sources!I$27),0)</f>
        <v>0.95</v>
      </c>
      <c r="U105" s="11">
        <f>IF(M105&gt;0,M105,CUF_sources!C$27)</f>
        <v>0.95</v>
      </c>
      <c r="V105" s="11">
        <f>IFERROR(U105*(CUF_sources!D$27/CUF_sources!C$27),0)</f>
        <v>0.95</v>
      </c>
      <c r="W105" s="11">
        <f>IFERROR(V105*(CUF_sources!E$27/CUF_sources!D$27),0)</f>
        <v>0.95</v>
      </c>
      <c r="X105" s="11">
        <f>IFERROR(W105*(CUF_sources!F$27/CUF_sources!E$27),0)</f>
        <v>0.95</v>
      </c>
      <c r="Y105" s="11">
        <f>IFERROR(X105*(CUF_sources!G$27/CUF_sources!F$27),0)</f>
        <v>0.95</v>
      </c>
      <c r="Z105" s="11">
        <f>IFERROR(Y105*(CUF_sources!H$27/CUF_sources!G$27),0)</f>
        <v>0.95</v>
      </c>
      <c r="AA105" s="11">
        <f>IFERROR(Z105*(CUF_sources!I$27/CUF_sources!H$27),0)</f>
        <v>0.95</v>
      </c>
      <c r="AB105" s="11">
        <f>IFERROR(AA105*(CUF_sources!J$27/CUF_sources!I$27),0)</f>
        <v>0.95</v>
      </c>
      <c r="AC105" s="11">
        <f>CUF_sources!C$27</f>
        <v>0.95</v>
      </c>
      <c r="AD105" s="11">
        <f>CUF_sources!D$27</f>
        <v>0.95</v>
      </c>
      <c r="AE105" s="11">
        <f>CUF_sources!E$27</f>
        <v>0.95</v>
      </c>
      <c r="AF105" s="11">
        <f>CUF_sources!F$27</f>
        <v>0.95</v>
      </c>
      <c r="AG105" s="11">
        <f>CUF_sources!G$27</f>
        <v>0.95</v>
      </c>
      <c r="AH105" s="11">
        <f>CUF_sources!H$27</f>
        <v>0.95</v>
      </c>
      <c r="AI105" s="11">
        <f>CUF_sources!I$27</f>
        <v>0.95</v>
      </c>
      <c r="AJ105" s="11">
        <f>CUF_sources!J$27</f>
        <v>0.95</v>
      </c>
    </row>
    <row r="106" spans="1:36" ht="15" x14ac:dyDescent="0.25">
      <c r="A106" s="3" t="s">
        <v>17</v>
      </c>
      <c r="B106" s="3" t="s">
        <v>29</v>
      </c>
      <c r="C106" s="3" t="s">
        <v>30</v>
      </c>
      <c r="D106" s="11">
        <f>IFERROR((generation!H106*1000)/(365*24*capacity!H106),0)</f>
        <v>0.45641344956413449</v>
      </c>
      <c r="E106" s="11">
        <f>IFERROR((generation!I106*1000)/(365*24*capacity!I106),0)</f>
        <v>0.64152921442549626</v>
      </c>
      <c r="F106" s="11">
        <f>IFERROR((generation!J106*1000)/(365*24*capacity!J106),0)</f>
        <v>0.41076350322925664</v>
      </c>
      <c r="G106" s="11">
        <f>IFERROR((generation!K106*1000)/(365*24*capacity!K106),0)</f>
        <v>0.45723681875815952</v>
      </c>
      <c r="H106" s="11">
        <f>IFERROR((generation!L106*1000)/(365*24*capacity!L106),0)</f>
        <v>0.55270983411603225</v>
      </c>
      <c r="I106" s="11">
        <f>IFERROR((generation!M106*1000)/(365*24*capacity!M106),0)</f>
        <v>0.39735668482767977</v>
      </c>
      <c r="J106" s="11">
        <f>IFERROR((generation!N106*1000)/(365*24*capacity!N106),0)</f>
        <v>0.54027100348870893</v>
      </c>
      <c r="K106" s="11">
        <f>IFERROR((generation!O106*1000)/(365*24*capacity!O106),0)</f>
        <v>0.44705518960426976</v>
      </c>
      <c r="L106" s="11">
        <f>IFERROR((generation!P106*1000)/(365*24*capacity!P106),0)</f>
        <v>0.15353230566146048</v>
      </c>
      <c r="M106" s="11">
        <f>IF(AND(AVERAGE(D106:L106)&gt;0,AVERAGE(D106:L106)&lt;1),AVERAGE(D106:L106),CUF_sources!C$15)</f>
        <v>0.45076311151946652</v>
      </c>
      <c r="N106" s="11">
        <f>IFERROR(M106*(CUF_sources!D$15/CUF_sources!C$15),0)</f>
        <v>0.45076311151946652</v>
      </c>
      <c r="O106" s="11">
        <f>IFERROR(N106*(CUF_sources!E$15/CUF_sources!D$15),0)</f>
        <v>0.45076311151946652</v>
      </c>
      <c r="P106" s="11">
        <f>IFERROR(O106*(CUF_sources!F$15/CUF_sources!E$15),0)</f>
        <v>0.45076311151946652</v>
      </c>
      <c r="Q106" s="11">
        <f>IFERROR(P106*(CUF_sources!G$15/CUF_sources!F$15),0)</f>
        <v>0.45076311151946652</v>
      </c>
      <c r="R106" s="11">
        <f>IFERROR(Q106*(CUF_sources!H$15/CUF_sources!G$15),0)</f>
        <v>0.45076311151946652</v>
      </c>
      <c r="S106" s="11">
        <f>IFERROR(R106*(CUF_sources!I$15/CUF_sources!H$15),0)</f>
        <v>0.45076311151946652</v>
      </c>
      <c r="T106" s="11">
        <f>IFERROR(S106*(CUF_sources!J$15/CUF_sources!I$15),0)</f>
        <v>0.45076311151946652</v>
      </c>
      <c r="U106" s="11">
        <f>IF(M106&lt;CUF_sources!C$15,CUF_sources!C$15,CUF!M106)</f>
        <v>0.85</v>
      </c>
      <c r="V106" s="11">
        <f>IFERROR(U106*(CUF_sources!D$15/CUF_sources!C$15),0)</f>
        <v>0.85</v>
      </c>
      <c r="W106" s="11">
        <f>IFERROR(V106*(CUF_sources!E$15/CUF_sources!D$15),0)</f>
        <v>0.85</v>
      </c>
      <c r="X106" s="11">
        <f>IFERROR(W106*(CUF_sources!F$15/CUF_sources!E$15),0)</f>
        <v>0.85</v>
      </c>
      <c r="Y106" s="11">
        <f>IFERROR(X106*(CUF_sources!G$15/CUF_sources!F$15),0)</f>
        <v>0.85</v>
      </c>
      <c r="Z106" s="11">
        <f>IFERROR(Y106*(CUF_sources!H$15/CUF_sources!G$15),0)</f>
        <v>0.85</v>
      </c>
      <c r="AA106" s="11">
        <f>IFERROR(Z106*(CUF_sources!I$15/CUF_sources!H$15),0)</f>
        <v>0.85</v>
      </c>
      <c r="AB106" s="11">
        <f>IFERROR(AA106*(CUF_sources!J$15/CUF_sources!I$15),0)</f>
        <v>0.85</v>
      </c>
      <c r="AC106" s="11">
        <f>CUF_sources!C$15</f>
        <v>0.85</v>
      </c>
      <c r="AD106" s="11">
        <f>CUF_sources!D$15</f>
        <v>0.85</v>
      </c>
      <c r="AE106" s="11">
        <f>CUF_sources!E$15</f>
        <v>0.85</v>
      </c>
      <c r="AF106" s="11">
        <f>CUF_sources!F$15</f>
        <v>0.85</v>
      </c>
      <c r="AG106" s="11">
        <f>CUF_sources!G$15</f>
        <v>0.85</v>
      </c>
      <c r="AH106" s="11">
        <f>CUF_sources!H$15</f>
        <v>0.85</v>
      </c>
      <c r="AI106" s="11">
        <f>CUF_sources!I$15</f>
        <v>0.85</v>
      </c>
      <c r="AJ106" s="11">
        <f>CUF_sources!J$15</f>
        <v>0.85</v>
      </c>
    </row>
    <row r="107" spans="1:36" ht="15" x14ac:dyDescent="0.25">
      <c r="A107" s="3" t="s">
        <v>17</v>
      </c>
      <c r="B107" s="3" t="s">
        <v>31</v>
      </c>
      <c r="C107" s="3" t="s">
        <v>32</v>
      </c>
      <c r="D107" s="11">
        <f>IFERROR((generation!H107*1000)/(365*24*capacity!H107),0)</f>
        <v>0.32109168469117999</v>
      </c>
      <c r="E107" s="11">
        <f>IFERROR((generation!I107*1000)/(365*24*capacity!I107),0)</f>
        <v>0.26316016197122427</v>
      </c>
      <c r="F107" s="11">
        <f>IFERROR((generation!J107*1000)/(365*24*capacity!J107),0)</f>
        <v>0.20589456205894563</v>
      </c>
      <c r="G107" s="11">
        <f>IFERROR((generation!K107*1000)/(365*24*capacity!K107),0)</f>
        <v>0.16690258210542208</v>
      </c>
      <c r="H107" s="11">
        <f>IFERROR((generation!L107*1000)/(365*24*capacity!L107),0)</f>
        <v>0.19694772665645352</v>
      </c>
      <c r="I107" s="11">
        <f>IFERROR((generation!M107*1000)/(365*24*capacity!M107),0)</f>
        <v>0.19903219558662497</v>
      </c>
      <c r="J107" s="11">
        <f>IFERROR((generation!N107*1000)/(365*24*capacity!N107),0)</f>
        <v>0.23793769545134258</v>
      </c>
      <c r="K107" s="11">
        <f>IFERROR((generation!O107*1000)/(365*24*capacity!O107),0)</f>
        <v>0.21580227445864525</v>
      </c>
      <c r="L107" s="11">
        <f>IFERROR((generation!P107*1000)/(365*24*capacity!P107),0)</f>
        <v>0.31570531243974659</v>
      </c>
      <c r="M107" s="11">
        <f>IF(AND(AVERAGE(D107:L107)&gt;0,AVERAGE(D107:L107)&lt;1),AVERAGE(D107:L107),CUF_sources!C$16)</f>
        <v>0.23583046615773165</v>
      </c>
      <c r="N107" s="11">
        <f>IFERROR(M107*(CUF_sources!D$16/CUF_sources!C$16),0)</f>
        <v>0.23583046615773165</v>
      </c>
      <c r="O107" s="11">
        <f>IFERROR(N107*(CUF_sources!E$16/CUF_sources!D$16),0)</f>
        <v>0.23583046615773165</v>
      </c>
      <c r="P107" s="11">
        <f>IFERROR(O107*(CUF_sources!F$16/CUF_sources!E$16),0)</f>
        <v>0.23583046615773165</v>
      </c>
      <c r="Q107" s="11">
        <f>IFERROR(P107*(CUF_sources!G$16/CUF_sources!F$16),0)</f>
        <v>0.23583046615773165</v>
      </c>
      <c r="R107" s="11">
        <f>IFERROR(Q107*(CUF_sources!H$16/CUF_sources!G$16),0)</f>
        <v>0.23583046615773165</v>
      </c>
      <c r="S107" s="11">
        <f>IFERROR(R107*(CUF_sources!I$16/CUF_sources!H$16),0)</f>
        <v>0.23583046615773165</v>
      </c>
      <c r="T107" s="11">
        <f>IFERROR(S107*(CUF_sources!J$16/CUF_sources!I$16),0)</f>
        <v>0.23583046615773165</v>
      </c>
      <c r="U107" s="11">
        <f>IF(M107&lt;CUF_sources!C$16,CUF_sources!C$16,CUF!M107)</f>
        <v>0.85</v>
      </c>
      <c r="V107" s="11">
        <f>IFERROR(U107*(CUF_sources!D$16/CUF_sources!C$16),0)</f>
        <v>0.85</v>
      </c>
      <c r="W107" s="11">
        <f>IFERROR(V107*(CUF_sources!E$16/CUF_sources!D$16),0)</f>
        <v>0.85</v>
      </c>
      <c r="X107" s="11">
        <f>IFERROR(W107*(CUF_sources!F$16/CUF_sources!E$16),0)</f>
        <v>0.85</v>
      </c>
      <c r="Y107" s="11">
        <f>IFERROR(X107*(CUF_sources!G$16/CUF_sources!F$16),0)</f>
        <v>0.85</v>
      </c>
      <c r="Z107" s="11">
        <f>IFERROR(Y107*(CUF_sources!H$16/CUF_sources!G$16),0)</f>
        <v>0.85</v>
      </c>
      <c r="AA107" s="11">
        <f>IFERROR(Z107*(CUF_sources!I$16/CUF_sources!H$16),0)</f>
        <v>0.85</v>
      </c>
      <c r="AB107" s="11">
        <f>IFERROR(AA107*(CUF_sources!J$16/CUF_sources!I$16),0)</f>
        <v>0.85</v>
      </c>
      <c r="AC107" s="11">
        <f>CUF_sources!C$16</f>
        <v>0.85</v>
      </c>
      <c r="AD107" s="11">
        <f>CUF_sources!D$16</f>
        <v>0.85</v>
      </c>
      <c r="AE107" s="11">
        <f>CUF_sources!E$16</f>
        <v>0.85</v>
      </c>
      <c r="AF107" s="11">
        <f>CUF_sources!F$16</f>
        <v>0.85</v>
      </c>
      <c r="AG107" s="11">
        <f>CUF_sources!G$16</f>
        <v>0.85</v>
      </c>
      <c r="AH107" s="11">
        <f>CUF_sources!H$16</f>
        <v>0.85</v>
      </c>
      <c r="AI107" s="11">
        <f>CUF_sources!I$16</f>
        <v>0.85</v>
      </c>
      <c r="AJ107" s="11">
        <f>CUF_sources!J$16</f>
        <v>0.85</v>
      </c>
    </row>
    <row r="108" spans="1:36" ht="15" x14ac:dyDescent="0.25">
      <c r="A108" s="3" t="s">
        <v>17</v>
      </c>
      <c r="B108" s="3" t="s">
        <v>33</v>
      </c>
      <c r="C108" s="3" t="s">
        <v>34</v>
      </c>
      <c r="D108" s="11">
        <f>IFERROR((generation!H108*1000)/(365*24*capacity!H108),0)</f>
        <v>0.88440440072323867</v>
      </c>
      <c r="E108" s="11">
        <f>IFERROR((generation!I108*1000)/(365*24*capacity!I108),0)</f>
        <v>0.94189574331157488</v>
      </c>
      <c r="F108" s="11">
        <f>IFERROR((generation!J108*1000)/(365*24*capacity!J108),0)</f>
        <v>0.92720085570671651</v>
      </c>
      <c r="G108" s="11">
        <f>IFERROR((generation!K108*1000)/(365*24*capacity!K108),0)</f>
        <v>0.88412848583141868</v>
      </c>
      <c r="H108" s="11">
        <f>IFERROR((generation!L108*1000)/(365*24*capacity!L108),0)</f>
        <v>0.88244678257767772</v>
      </c>
      <c r="I108" s="11">
        <f>IFERROR((generation!M108*1000)/(365*24*capacity!M108),0)</f>
        <v>0.90461749428066607</v>
      </c>
      <c r="J108" s="11">
        <f>IFERROR((generation!N108*1000)/(365*24*capacity!N108),0)</f>
        <v>0.93089597599712337</v>
      </c>
      <c r="K108" s="11">
        <f>IFERROR((generation!O108*1000)/(365*24*capacity!O108),0)</f>
        <v>0.89443899787135517</v>
      </c>
      <c r="L108" s="11">
        <f>IFERROR((generation!P108*1000)/(365*24*capacity!P108),0)</f>
        <v>0.93586811115725899</v>
      </c>
      <c r="M108" s="11">
        <f>IF(AND(AVERAGE(D108:L108)&gt;0,AVERAGE(D108:L108)&lt;1),AVERAGE(D108:L108),CUF_sources!C$17)</f>
        <v>0.9095440941618923</v>
      </c>
      <c r="N108" s="11">
        <f>IFERROR(M108*(CUF_sources!D$17/CUF_sources!C$17),0)</f>
        <v>0.9095440941618923</v>
      </c>
      <c r="O108" s="11">
        <f>IFERROR(N108*(CUF_sources!E$17/CUF_sources!D$17),0)</f>
        <v>0.9095440941618923</v>
      </c>
      <c r="P108" s="11">
        <f>IFERROR(O108*(CUF_sources!F$17/CUF_sources!E$17),0)</f>
        <v>0.9095440941618923</v>
      </c>
      <c r="Q108" s="11">
        <f>IFERROR(P108*(CUF_sources!G$17/CUF_sources!F$17),0)</f>
        <v>0.9095440941618923</v>
      </c>
      <c r="R108" s="11">
        <f>IFERROR(Q108*(CUF_sources!H$17/CUF_sources!G$17),0)</f>
        <v>0.9095440941618923</v>
      </c>
      <c r="S108" s="11">
        <f>IFERROR(R108*(CUF_sources!I$17/CUF_sources!H$17),0)</f>
        <v>0.9095440941618923</v>
      </c>
      <c r="T108" s="11">
        <f>IFERROR(S108*(CUF_sources!J$17/CUF_sources!I$17),0)</f>
        <v>0.9095440941618923</v>
      </c>
      <c r="U108" s="11">
        <f>IF(M108&lt;CUF_sources!C$17,CUF_sources!C$17,CUF!M108)</f>
        <v>0.9095440941618923</v>
      </c>
      <c r="V108" s="11">
        <f>IFERROR(U108*(CUF_sources!D$17/CUF_sources!C$17),0)</f>
        <v>0.9095440941618923</v>
      </c>
      <c r="W108" s="11">
        <f>IFERROR(V108*(CUF_sources!E$17/CUF_sources!D$17),0)</f>
        <v>0.9095440941618923</v>
      </c>
      <c r="X108" s="11">
        <f>IFERROR(W108*(CUF_sources!F$17/CUF_sources!E$17),0)</f>
        <v>0.9095440941618923</v>
      </c>
      <c r="Y108" s="11">
        <f>IFERROR(X108*(CUF_sources!G$17/CUF_sources!F$17),0)</f>
        <v>0.9095440941618923</v>
      </c>
      <c r="Z108" s="11">
        <f>IFERROR(Y108*(CUF_sources!H$17/CUF_sources!G$17),0)</f>
        <v>0.9095440941618923</v>
      </c>
      <c r="AA108" s="11">
        <f>IFERROR(Z108*(CUF_sources!I$17/CUF_sources!H$17),0)</f>
        <v>0.9095440941618923</v>
      </c>
      <c r="AB108" s="11">
        <f>IFERROR(AA108*(CUF_sources!J$17/CUF_sources!I$17),0)</f>
        <v>0.9095440941618923</v>
      </c>
      <c r="AC108" s="11">
        <f>CUF_sources!C$17</f>
        <v>0.81</v>
      </c>
      <c r="AD108" s="11">
        <f>CUF_sources!D$17</f>
        <v>0.81</v>
      </c>
      <c r="AE108" s="11">
        <f>CUF_sources!E$17</f>
        <v>0.81</v>
      </c>
      <c r="AF108" s="11">
        <f>CUF_sources!F$17</f>
        <v>0.81</v>
      </c>
      <c r="AG108" s="11">
        <f>CUF_sources!G$17</f>
        <v>0.81</v>
      </c>
      <c r="AH108" s="11">
        <f>CUF_sources!H$17</f>
        <v>0.81</v>
      </c>
      <c r="AI108" s="11">
        <f>CUF_sources!I$17</f>
        <v>0.81</v>
      </c>
      <c r="AJ108" s="11">
        <f>CUF_sources!J$17</f>
        <v>0.81</v>
      </c>
    </row>
    <row r="109" spans="1:36" ht="15" x14ac:dyDescent="0.25">
      <c r="A109" s="3" t="s">
        <v>17</v>
      </c>
      <c r="B109" s="3" t="s">
        <v>35</v>
      </c>
      <c r="C109" s="3" t="s">
        <v>36</v>
      </c>
      <c r="D109" s="11">
        <f>IFERROR((generation!H109*1000)/(365*24*capacity!H109),0)</f>
        <v>0.20264096387916045</v>
      </c>
      <c r="E109" s="11">
        <f>IFERROR((generation!I109*1000)/(365*24*capacity!I109),0)</f>
        <v>0.14869106081305616</v>
      </c>
      <c r="F109" s="11">
        <f>IFERROR((generation!J109*1000)/(365*24*capacity!J109),0)</f>
        <v>0.24427067379266765</v>
      </c>
      <c r="G109" s="11">
        <f>IFERROR((generation!K109*1000)/(365*24*capacity!K109),0)</f>
        <v>0.25517519443151837</v>
      </c>
      <c r="H109" s="11">
        <f>IFERROR((generation!L109*1000)/(365*24*capacity!L109),0)</f>
        <v>0.17856789097931577</v>
      </c>
      <c r="I109" s="11">
        <f>IFERROR((generation!M109*1000)/(365*24*capacity!M109),0)</f>
        <v>0.22663363100110973</v>
      </c>
      <c r="J109" s="11">
        <f>IFERROR((generation!N109*1000)/(365*24*capacity!N109),0)</f>
        <v>0.11978938899111069</v>
      </c>
      <c r="K109" s="11">
        <f>IFERROR((generation!O109*1000)/(365*24*capacity!O109),0)</f>
        <v>0.20923034155123213</v>
      </c>
      <c r="L109" s="11">
        <f>IFERROR((generation!P109*1000)/(365*24*capacity!P109),0)</f>
        <v>0.15252356614922988</v>
      </c>
      <c r="M109" s="11">
        <f>IF(AND(AVERAGE(D109:L109)&gt;0,AVERAGE(D109:L109)&lt;1),AVERAGE(D109:L109),CUF_sources!C$18)</f>
        <v>0.19305807906537786</v>
      </c>
      <c r="N109" s="11">
        <f>IFERROR(M109*(CUF_sources!D$18/CUF_sources!C$18),0)</f>
        <v>0.19305807906537786</v>
      </c>
      <c r="O109" s="11">
        <f>IFERROR(N109*(CUF_sources!E$18/CUF_sources!D$18),0)</f>
        <v>0.19305807906537786</v>
      </c>
      <c r="P109" s="11">
        <f>IFERROR(O109*(CUF_sources!F$18/CUF_sources!E$18),0)</f>
        <v>0.19305807906537786</v>
      </c>
      <c r="Q109" s="11">
        <f>IFERROR(P109*(CUF_sources!G$18/CUF_sources!F$18),0)</f>
        <v>0.19305807906537786</v>
      </c>
      <c r="R109" s="11">
        <f>IFERROR(Q109*(CUF_sources!H$18/CUF_sources!G$18),0)</f>
        <v>0.19305807906537786</v>
      </c>
      <c r="S109" s="11">
        <f>IFERROR(R109*(CUF_sources!I$18/CUF_sources!H$18),0)</f>
        <v>0.19305807906537786</v>
      </c>
      <c r="T109" s="11">
        <f>IFERROR(S109*(CUF_sources!J$18/CUF_sources!I$18),0)</f>
        <v>0.19305807906537786</v>
      </c>
      <c r="U109" s="11">
        <f>IF(M109&gt;0,M109,CUF_sources!C$18)</f>
        <v>0.19305807906537786</v>
      </c>
      <c r="V109" s="11">
        <f>IFERROR(U109*(CUF_sources!D$18/CUF_sources!C$18),0)</f>
        <v>0.19305807906537786</v>
      </c>
      <c r="W109" s="11">
        <f>IFERROR(V109*(CUF_sources!E$18/CUF_sources!D$18),0)</f>
        <v>0.19305807906537786</v>
      </c>
      <c r="X109" s="11">
        <f>IFERROR(W109*(CUF_sources!F$18/CUF_sources!E$18),0)</f>
        <v>0.19305807906537786</v>
      </c>
      <c r="Y109" s="11">
        <f>IFERROR(X109*(CUF_sources!G$18/CUF_sources!F$18),0)</f>
        <v>0.19305807906537786</v>
      </c>
      <c r="Z109" s="11">
        <f>IFERROR(Y109*(CUF_sources!H$18/CUF_sources!G$18),0)</f>
        <v>0.19305807906537786</v>
      </c>
      <c r="AA109" s="11">
        <f>IFERROR(Z109*(CUF_sources!I$18/CUF_sources!H$18),0)</f>
        <v>0.19305807906537786</v>
      </c>
      <c r="AB109" s="11">
        <f>IFERROR(AA109*(CUF_sources!J$18/CUF_sources!I$18),0)</f>
        <v>0.19305807906537786</v>
      </c>
      <c r="AC109" s="11">
        <f>CUF_sources!C$18</f>
        <v>0.37</v>
      </c>
      <c r="AD109" s="11">
        <f>CUF_sources!D$18</f>
        <v>0.37</v>
      </c>
      <c r="AE109" s="11">
        <f>CUF_sources!E$18</f>
        <v>0.37</v>
      </c>
      <c r="AF109" s="11">
        <f>CUF_sources!F$18</f>
        <v>0.37</v>
      </c>
      <c r="AG109" s="11">
        <f>CUF_sources!G$18</f>
        <v>0.37</v>
      </c>
      <c r="AH109" s="11">
        <f>CUF_sources!H$18</f>
        <v>0.37</v>
      </c>
      <c r="AI109" s="11">
        <f>CUF_sources!I$18</f>
        <v>0.37</v>
      </c>
      <c r="AJ109" s="11">
        <f>CUF_sources!J$18</f>
        <v>0.37</v>
      </c>
    </row>
    <row r="110" spans="1:36" ht="15" x14ac:dyDescent="0.25">
      <c r="A110" s="3" t="s">
        <v>17</v>
      </c>
      <c r="B110" s="3" t="s">
        <v>79</v>
      </c>
      <c r="C110" s="3" t="s">
        <v>83</v>
      </c>
      <c r="D110" s="11">
        <f>IFERROR((generation!H110*1000)/(365*24*capacity!H110),0)</f>
        <v>0.22756816705342331</v>
      </c>
      <c r="E110" s="11">
        <f>IFERROR((generation!I110*1000)/(365*24*capacity!I110),0)</f>
        <v>0.24781642829763859</v>
      </c>
      <c r="F110" s="11">
        <f>IFERROR((generation!J110*1000)/(365*24*capacity!J110),0)</f>
        <v>0.27669148466864846</v>
      </c>
      <c r="G110" s="11">
        <f>IFERROR((generation!K110*1000)/(365*24*capacity!K110),0)</f>
        <v>0.25899921821703692</v>
      </c>
      <c r="H110" s="11">
        <f>IFERROR((generation!L110*1000)/(365*24*capacity!L110),0)</f>
        <v>0.24542159972789424</v>
      </c>
      <c r="I110" s="11">
        <f>IFERROR((generation!M110*1000)/(365*24*capacity!M110),0)</f>
        <v>0.24283438699772186</v>
      </c>
      <c r="J110" s="11">
        <f>IFERROR((generation!N110*1000)/(365*24*capacity!N110),0)</f>
        <v>0.24251811350348912</v>
      </c>
      <c r="K110" s="11">
        <f>IFERROR((generation!O110*1000)/(365*24*capacity!O110),0)</f>
        <v>0.24823892368979505</v>
      </c>
      <c r="L110" s="11">
        <f>IFERROR((generation!P110*1000)/(365*24*capacity!P110),0)</f>
        <v>0.24830397182840722</v>
      </c>
      <c r="M110" s="11">
        <f>IF(AND(AVERAGE(D110:L110)&gt;0,AVERAGE(D110:L110)&lt;1),AVERAGE(D110:L110),CUF_sources!C$19)</f>
        <v>0.24871025488711718</v>
      </c>
      <c r="N110" s="11">
        <f>IFERROR(M110*(CUF_sources!D$19/CUF_sources!C$19),0)</f>
        <v>0.29845230586454058</v>
      </c>
      <c r="O110" s="11">
        <f>IFERROR(N110*(CUF_sources!E$19/CUF_sources!D$19),0)</f>
        <v>0.32332333135325225</v>
      </c>
      <c r="P110" s="11">
        <f>IFERROR(O110*(CUF_sources!F$19/CUF_sources!E$19),0)</f>
        <v>0.34819435684196404</v>
      </c>
      <c r="Q110" s="11">
        <f>IFERROR(P110*(CUF_sources!G$19/CUF_sources!F$19),0)</f>
        <v>0.37306538233067577</v>
      </c>
      <c r="R110" s="11">
        <f>IFERROR(Q110*(CUF_sources!H$19/CUF_sources!G$19),0)</f>
        <v>0.39793640781938749</v>
      </c>
      <c r="S110" s="11">
        <f>IFERROR(R110*(CUF_sources!I$19/CUF_sources!H$19),0)</f>
        <v>0.42280743330809922</v>
      </c>
      <c r="T110" s="11">
        <f>IFERROR(S110*(CUF_sources!J$19/CUF_sources!I$19),0)</f>
        <v>0.44767845879681095</v>
      </c>
      <c r="U110" s="11">
        <f>IF(M110&gt;0,M110,CUF_sources!C$19)</f>
        <v>0.24871025488711718</v>
      </c>
      <c r="V110" s="11">
        <f>IFERROR(U110*(CUF_sources!D$19/CUF_sources!C$19),0)</f>
        <v>0.29845230586454058</v>
      </c>
      <c r="W110" s="11">
        <f>IFERROR(V110*(CUF_sources!E$19/CUF_sources!D$19),0)</f>
        <v>0.32332333135325225</v>
      </c>
      <c r="X110" s="11">
        <f>IFERROR(W110*(CUF_sources!F$19/CUF_sources!E$19),0)</f>
        <v>0.34819435684196404</v>
      </c>
      <c r="Y110" s="11">
        <f>IFERROR(X110*(CUF_sources!G$19/CUF_sources!F$19),0)</f>
        <v>0.37306538233067577</v>
      </c>
      <c r="Z110" s="11">
        <f>IFERROR(Y110*(CUF_sources!H$19/CUF_sources!G$19),0)</f>
        <v>0.39793640781938749</v>
      </c>
      <c r="AA110" s="11">
        <f>IFERROR(Z110*(CUF_sources!I$19/CUF_sources!H$19),0)</f>
        <v>0.42280743330809922</v>
      </c>
      <c r="AB110" s="11">
        <f>IFERROR(AA110*(CUF_sources!J$19/CUF_sources!I$19),0)</f>
        <v>0.44767845879681095</v>
      </c>
      <c r="AC110" s="11">
        <f>CUF_sources!C$19</f>
        <v>0.25</v>
      </c>
      <c r="AD110" s="11">
        <f>CUF_sources!D$19</f>
        <v>0.3</v>
      </c>
      <c r="AE110" s="11">
        <f>CUF_sources!E$19</f>
        <v>0.32499999999999996</v>
      </c>
      <c r="AF110" s="11">
        <f>CUF_sources!F$19</f>
        <v>0.35</v>
      </c>
      <c r="AG110" s="11">
        <f>CUF_sources!G$19</f>
        <v>0.375</v>
      </c>
      <c r="AH110" s="11">
        <f>CUF_sources!H$19</f>
        <v>0.4</v>
      </c>
      <c r="AI110" s="11">
        <f>CUF_sources!I$19</f>
        <v>0.42500000000000004</v>
      </c>
      <c r="AJ110" s="11">
        <f>CUF_sources!J$19</f>
        <v>0.45</v>
      </c>
    </row>
    <row r="111" spans="1:36" ht="15" x14ac:dyDescent="0.25">
      <c r="A111" s="3" t="s">
        <v>17</v>
      </c>
      <c r="B111" s="3" t="s">
        <v>78</v>
      </c>
      <c r="C111" s="3" t="s">
        <v>84</v>
      </c>
      <c r="D111" s="11">
        <f>IFERROR((generation!H111*1000)/(365*24*capacity!H111),0)</f>
        <v>0</v>
      </c>
      <c r="E111" s="11">
        <f>IFERROR((generation!I111*1000)/(365*24*capacity!I111),0)</f>
        <v>0</v>
      </c>
      <c r="F111" s="11">
        <f>IFERROR((generation!J111*1000)/(365*24*capacity!J111),0)</f>
        <v>0</v>
      </c>
      <c r="G111" s="11">
        <f>IFERROR((generation!K111*1000)/(365*24*capacity!K111),0)</f>
        <v>0</v>
      </c>
      <c r="H111" s="11">
        <f>IFERROR((generation!L111*1000)/(365*24*capacity!L111),0)</f>
        <v>0</v>
      </c>
      <c r="I111" s="11">
        <f>IFERROR((generation!M111*1000)/(365*24*capacity!M111),0)</f>
        <v>0</v>
      </c>
      <c r="J111" s="11">
        <f>IFERROR((generation!N111*1000)/(365*24*capacity!N111),0)</f>
        <v>0</v>
      </c>
      <c r="K111" s="11">
        <f>IFERROR((generation!O111*1000)/(365*24*capacity!O111),0)</f>
        <v>0</v>
      </c>
      <c r="L111" s="11">
        <f>IFERROR((generation!P111*1000)/(365*24*capacity!P111),0)</f>
        <v>0</v>
      </c>
      <c r="M111" s="11">
        <f>IF(AND(AVERAGE(D111:L111)&gt;0,AVERAGE(D111:L111)&lt;1),AVERAGE(D111:L111),CUF_sources!C$20)</f>
        <v>0.35714285714285715</v>
      </c>
      <c r="N111" s="11">
        <f>IFERROR(M111*(CUF_sources!D$20/CUF_sources!C$20),0)</f>
        <v>0.4</v>
      </c>
      <c r="O111" s="11">
        <f>IFERROR(N111*(CUF_sources!E$20/CUF_sources!D$20),0)</f>
        <v>0.43</v>
      </c>
      <c r="P111" s="11">
        <f>IFERROR(O111*(CUF_sources!F$20/CUF_sources!E$20),0)</f>
        <v>0.45999999999999996</v>
      </c>
      <c r="Q111" s="11">
        <f>IFERROR(P111*(CUF_sources!G$20/CUF_sources!F$20),0)</f>
        <v>0.46999999999999992</v>
      </c>
      <c r="R111" s="11">
        <f>IFERROR(Q111*(CUF_sources!H$20/CUF_sources!G$20),0)</f>
        <v>0.47999999999999987</v>
      </c>
      <c r="S111" s="11">
        <f>IFERROR(R111*(CUF_sources!I$20/CUF_sources!H$20),0)</f>
        <v>0.47999999999999987</v>
      </c>
      <c r="T111" s="11">
        <f>IFERROR(S111*(CUF_sources!J$20/CUF_sources!I$20),0)</f>
        <v>0.47999999999999987</v>
      </c>
      <c r="U111" s="11">
        <f>IF(M111&gt;0,M111,CUF_sources!C$20)</f>
        <v>0.35714285714285715</v>
      </c>
      <c r="V111" s="11">
        <f>IFERROR(U111*(CUF_sources!D$20/CUF_sources!C$20),0)</f>
        <v>0.4</v>
      </c>
      <c r="W111" s="11">
        <f>IFERROR(V111*(CUF_sources!E$20/CUF_sources!D$20),0)</f>
        <v>0.43</v>
      </c>
      <c r="X111" s="11">
        <f>IFERROR(W111*(CUF_sources!F$20/CUF_sources!E$20),0)</f>
        <v>0.45999999999999996</v>
      </c>
      <c r="Y111" s="11">
        <f>IFERROR(X111*(CUF_sources!G$20/CUF_sources!F$20),0)</f>
        <v>0.46999999999999992</v>
      </c>
      <c r="Z111" s="11">
        <f>IFERROR(Y111*(CUF_sources!H$20/CUF_sources!G$20),0)</f>
        <v>0.47999999999999987</v>
      </c>
      <c r="AA111" s="11">
        <f>IFERROR(Z111*(CUF_sources!I$20/CUF_sources!H$20),0)</f>
        <v>0.47999999999999987</v>
      </c>
      <c r="AB111" s="11">
        <f>IFERROR(AA111*(CUF_sources!J$20/CUF_sources!I$20),0)</f>
        <v>0.47999999999999987</v>
      </c>
      <c r="AC111" s="11">
        <f>CUF_sources!C$20</f>
        <v>0.35714285714285715</v>
      </c>
      <c r="AD111" s="11">
        <f>CUF_sources!D$20</f>
        <v>0.4</v>
      </c>
      <c r="AE111" s="11">
        <f>CUF_sources!E$20</f>
        <v>0.43000000000000005</v>
      </c>
      <c r="AF111" s="11">
        <f>CUF_sources!F$20</f>
        <v>0.46</v>
      </c>
      <c r="AG111" s="11">
        <f>CUF_sources!G$20</f>
        <v>0.47</v>
      </c>
      <c r="AH111" s="11">
        <f>CUF_sources!H$20</f>
        <v>0.48</v>
      </c>
      <c r="AI111" s="11">
        <f>CUF_sources!I$20</f>
        <v>0.48</v>
      </c>
      <c r="AJ111" s="11">
        <f>CUF_sources!J$20</f>
        <v>0.48</v>
      </c>
    </row>
    <row r="112" spans="1:36" ht="15" x14ac:dyDescent="0.25">
      <c r="A112" s="3" t="s">
        <v>17</v>
      </c>
      <c r="B112" s="1" t="s">
        <v>37</v>
      </c>
      <c r="C112" s="1" t="s">
        <v>38</v>
      </c>
      <c r="D112" s="11">
        <f>IFERROR((generation!H112*1000)/(365*24*capacity!H112),0)</f>
        <v>1.1181126331811264</v>
      </c>
      <c r="E112" s="11">
        <f>IFERROR((generation!I112*1000)/(365*24*capacity!I112),0)</f>
        <v>1.4574771689497716</v>
      </c>
      <c r="F112" s="11">
        <f>IFERROR((generation!J112*1000)/(365*24*capacity!J112),0)</f>
        <v>0.9896810843849998</v>
      </c>
      <c r="G112" s="11">
        <f>IFERROR((generation!K112*1000)/(365*24*capacity!K112),0)</f>
        <v>0.81619559563031041</v>
      </c>
      <c r="H112" s="11">
        <f>IFERROR((generation!L112*1000)/(365*24*capacity!L112),0)</f>
        <v>1.1488255412763402</v>
      </c>
      <c r="I112" s="11">
        <f>IFERROR((generation!M112*1000)/(365*24*capacity!M112),0)</f>
        <v>1.147898822796211</v>
      </c>
      <c r="J112" s="11">
        <f>IFERROR((generation!N112*1000)/(365*24*capacity!N112),0)</f>
        <v>1.1126288198133123</v>
      </c>
      <c r="K112" s="11">
        <f>IFERROR((generation!O112*1000)/(365*24*capacity!O112),0)</f>
        <v>1.0231442743659396</v>
      </c>
      <c r="L112" s="11">
        <f>IFERROR((generation!P112*1000)/(365*24*capacity!P112),0)</f>
        <v>0.90917145031427782</v>
      </c>
      <c r="M112" s="11">
        <f>IF(AND(AVERAGE(D112:L112)&gt;0,AVERAGE(D112:L112)&lt;1),AVERAGE(D112:L112),CUF_sources!C$21)</f>
        <v>0.85</v>
      </c>
      <c r="N112" s="11">
        <f>IFERROR(M112*(CUF_sources!D$21/CUF_sources!C$21),0)</f>
        <v>0.85</v>
      </c>
      <c r="O112" s="11">
        <f>IFERROR(N112*(CUF_sources!E$21/CUF_sources!D$21),0)</f>
        <v>0.85</v>
      </c>
      <c r="P112" s="11">
        <f>IFERROR(O112*(CUF_sources!F$21/CUF_sources!E$21),0)</f>
        <v>0.85</v>
      </c>
      <c r="Q112" s="11">
        <f>IFERROR(P112*(CUF_sources!G$21/CUF_sources!F$21),0)</f>
        <v>0.85</v>
      </c>
      <c r="R112" s="11">
        <f>IFERROR(Q112*(CUF_sources!H$21/CUF_sources!G$21),0)</f>
        <v>0.85</v>
      </c>
      <c r="S112" s="11">
        <f>IFERROR(R112*(CUF_sources!I$21/CUF_sources!H$21),0)</f>
        <v>0.85</v>
      </c>
      <c r="T112" s="11">
        <f>IFERROR(S112*(CUF_sources!J$21/CUF_sources!I$21),0)</f>
        <v>0.85</v>
      </c>
      <c r="U112" s="11">
        <f>IF(M112&lt;CUF_sources!C$21,CUF_sources!C$21,CUF!M112)</f>
        <v>0.85</v>
      </c>
      <c r="V112" s="11">
        <f>IFERROR(U112*(CUF_sources!D$21/CUF_sources!C$21),0)</f>
        <v>0.85</v>
      </c>
      <c r="W112" s="11">
        <f>IFERROR(V112*(CUF_sources!E$21/CUF_sources!D$21),0)</f>
        <v>0.85</v>
      </c>
      <c r="X112" s="11">
        <f>IFERROR(W112*(CUF_sources!F$21/CUF_sources!E$21),0)</f>
        <v>0.85</v>
      </c>
      <c r="Y112" s="11">
        <f>IFERROR(X112*(CUF_sources!G$21/CUF_sources!F$21),0)</f>
        <v>0.85</v>
      </c>
      <c r="Z112" s="11">
        <f>IFERROR(Y112*(CUF_sources!H$21/CUF_sources!G$21),0)</f>
        <v>0.85</v>
      </c>
      <c r="AA112" s="11">
        <f>IFERROR(Z112*(CUF_sources!I$21/CUF_sources!H$21),0)</f>
        <v>0.85</v>
      </c>
      <c r="AB112" s="11">
        <f>IFERROR(AA112*(CUF_sources!J$21/CUF_sources!I$21),0)</f>
        <v>0.85</v>
      </c>
      <c r="AC112" s="11">
        <f>CUF_sources!C$21</f>
        <v>0.85</v>
      </c>
      <c r="AD112" s="11">
        <f>CUF_sources!D$21</f>
        <v>0.85</v>
      </c>
      <c r="AE112" s="11">
        <f>CUF_sources!E$21</f>
        <v>0.85</v>
      </c>
      <c r="AF112" s="11">
        <f>CUF_sources!F$21</f>
        <v>0.85</v>
      </c>
      <c r="AG112" s="11">
        <f>CUF_sources!G$21</f>
        <v>0.85</v>
      </c>
      <c r="AH112" s="11">
        <f>CUF_sources!H$21</f>
        <v>0.85</v>
      </c>
      <c r="AI112" s="11">
        <f>CUF_sources!I$21</f>
        <v>0.85</v>
      </c>
      <c r="AJ112" s="11">
        <f>CUF_sources!J$21</f>
        <v>0.85</v>
      </c>
    </row>
    <row r="113" spans="1:36" ht="15" x14ac:dyDescent="0.25">
      <c r="A113" s="3" t="s">
        <v>17</v>
      </c>
      <c r="B113" s="3" t="s">
        <v>39</v>
      </c>
      <c r="C113" s="3" t="s">
        <v>40</v>
      </c>
      <c r="D113" s="11">
        <f>IFERROR((generation!H113*1000)/(365*24*capacity!H113),0)</f>
        <v>0.58976575255157726</v>
      </c>
      <c r="E113" s="11">
        <f>IFERROR((generation!I113*1000)/(365*24*capacity!I113),0)</f>
        <v>0.57400325927360152</v>
      </c>
      <c r="F113" s="11">
        <f>IFERROR((generation!J113*1000)/(365*24*capacity!J113),0)</f>
        <v>0.63714558776680474</v>
      </c>
      <c r="G113" s="11">
        <f>IFERROR((generation!K113*1000)/(365*24*capacity!K113),0)</f>
        <v>0.58813093915833636</v>
      </c>
      <c r="H113" s="11">
        <f>IFERROR((generation!L113*1000)/(365*24*capacity!L113),0)</f>
        <v>0.62925071768491225</v>
      </c>
      <c r="I113" s="11">
        <f>IFERROR((generation!M113*1000)/(365*24*capacity!M113),0)</f>
        <v>0.61884669479606191</v>
      </c>
      <c r="J113" s="11">
        <f>IFERROR((generation!N113*1000)/(365*24*capacity!N113),0)</f>
        <v>0.65491077916217311</v>
      </c>
      <c r="K113" s="11">
        <f>IFERROR((generation!O113*1000)/(365*24*capacity!O113),0)</f>
        <v>0.65497249238380673</v>
      </c>
      <c r="L113" s="11">
        <f>IFERROR((generation!P113*1000)/(365*24*capacity!P113),0)</f>
        <v>0.57963341136611668</v>
      </c>
      <c r="M113" s="11">
        <f>IF(AND(AVERAGE(D113:L113)&gt;0,AVERAGE(D113:L113)&lt;1),AVERAGE(D113:L113),CUF_sources!C$22)</f>
        <v>0.61407329268259891</v>
      </c>
      <c r="N113" s="11">
        <f>IFERROR(M113*(CUF_sources!D$22/CUF_sources!C$22),0)</f>
        <v>0.61407329268259891</v>
      </c>
      <c r="O113" s="11">
        <f>IFERROR(N113*(CUF_sources!E$22/CUF_sources!D$22),0)</f>
        <v>0.61407329268259891</v>
      </c>
      <c r="P113" s="11">
        <f>IFERROR(O113*(CUF_sources!F$22/CUF_sources!E$22),0)</f>
        <v>0.61407329268259891</v>
      </c>
      <c r="Q113" s="11">
        <f>IFERROR(P113*(CUF_sources!G$22/CUF_sources!F$22),0)</f>
        <v>0.61407329268259891</v>
      </c>
      <c r="R113" s="11">
        <f>IFERROR(Q113*(CUF_sources!H$22/CUF_sources!G$22),0)</f>
        <v>0.61407329268259891</v>
      </c>
      <c r="S113" s="11">
        <f>IFERROR(R113*(CUF_sources!I$22/CUF_sources!H$22),0)</f>
        <v>0.61407329268259891</v>
      </c>
      <c r="T113" s="11">
        <f>IFERROR(S113*(CUF_sources!J$22/CUF_sources!I$22),0)</f>
        <v>0.61407329268259891</v>
      </c>
      <c r="U113" s="11">
        <f>IF(M113&lt;CUF_sources!C$22,CUF_sources!C$22,CUF!M113)</f>
        <v>0.7</v>
      </c>
      <c r="V113" s="11">
        <f>IFERROR(U113*(CUF_sources!D$22/CUF_sources!C$22),0)</f>
        <v>0.7</v>
      </c>
      <c r="W113" s="11">
        <f>IFERROR(V113*(CUF_sources!E$22/CUF_sources!D$22),0)</f>
        <v>0.7</v>
      </c>
      <c r="X113" s="11">
        <f>IFERROR(W113*(CUF_sources!F$22/CUF_sources!E$22),0)</f>
        <v>0.7</v>
      </c>
      <c r="Y113" s="11">
        <f>IFERROR(X113*(CUF_sources!G$22/CUF_sources!F$22),0)</f>
        <v>0.7</v>
      </c>
      <c r="Z113" s="11">
        <f>IFERROR(Y113*(CUF_sources!H$22/CUF_sources!G$22),0)</f>
        <v>0.7</v>
      </c>
      <c r="AA113" s="11">
        <f>IFERROR(Z113*(CUF_sources!I$22/CUF_sources!H$22),0)</f>
        <v>0.7</v>
      </c>
      <c r="AB113" s="11">
        <f>IFERROR(AA113*(CUF_sources!J$22/CUF_sources!I$22),0)</f>
        <v>0.7</v>
      </c>
      <c r="AC113" s="11">
        <f>CUF_sources!C$22</f>
        <v>0.7</v>
      </c>
      <c r="AD113" s="11">
        <f>CUF_sources!D$22</f>
        <v>0.7</v>
      </c>
      <c r="AE113" s="11">
        <f>CUF_sources!E$22</f>
        <v>0.7</v>
      </c>
      <c r="AF113" s="11">
        <f>CUF_sources!F$22</f>
        <v>0.7</v>
      </c>
      <c r="AG113" s="11">
        <f>CUF_sources!G$22</f>
        <v>0.7</v>
      </c>
      <c r="AH113" s="11">
        <f>CUF_sources!H$22</f>
        <v>0.7</v>
      </c>
      <c r="AI113" s="11">
        <f>CUF_sources!I$22</f>
        <v>0.7</v>
      </c>
      <c r="AJ113" s="11">
        <f>CUF_sources!J$22</f>
        <v>0.7</v>
      </c>
    </row>
    <row r="114" spans="1:36" ht="15" x14ac:dyDescent="0.25">
      <c r="A114" s="3" t="s">
        <v>17</v>
      </c>
      <c r="B114" s="3" t="s">
        <v>80</v>
      </c>
      <c r="C114" s="3" t="s">
        <v>85</v>
      </c>
      <c r="D114" s="11">
        <f>IFERROR((generation!H114*1000)/(365*24*capacity!H114),0)</f>
        <v>0.26906592786588834</v>
      </c>
      <c r="E114" s="11">
        <f>IFERROR((generation!I114*1000)/(365*24*capacity!I114),0)</f>
        <v>0.27773680216070845</v>
      </c>
      <c r="F114" s="11">
        <f>IFERROR((generation!J114*1000)/(365*24*capacity!J114),0)</f>
        <v>0.2749808615452623</v>
      </c>
      <c r="G114" s="11">
        <f>IFERROR((generation!K114*1000)/(365*24*capacity!K114),0)</f>
        <v>0.2709943509540706</v>
      </c>
      <c r="H114" s="11">
        <f>IFERROR((generation!L114*1000)/(365*24*capacity!L114),0)</f>
        <v>0.27219073213248718</v>
      </c>
      <c r="I114" s="11">
        <f>IFERROR((generation!M114*1000)/(365*24*capacity!M114),0)</f>
        <v>0.26500960280340236</v>
      </c>
      <c r="J114" s="11">
        <f>IFERROR((generation!N114*1000)/(365*24*capacity!N114),0)</f>
        <v>0.27956185366277536</v>
      </c>
      <c r="K114" s="11">
        <f>IFERROR((generation!O114*1000)/(365*24*capacity!O114),0)</f>
        <v>0.25531499338833336</v>
      </c>
      <c r="L114" s="11">
        <f>IFERROR((generation!P114*1000)/(365*24*capacity!P114),0)</f>
        <v>6.4866743336508104E-2</v>
      </c>
      <c r="M114" s="11">
        <f>IF(AND(AVERAGE(D114:L114)&gt;0,AVERAGE(D114:L114)&lt;1),AVERAGE(D114:L114),CUF_sources!C$23)</f>
        <v>0.24774687420549288</v>
      </c>
      <c r="N114" s="11">
        <f>IFERROR(M114*(CUF_sources!D$23/CUF_sources!C$23),0)</f>
        <v>0.25742448647914495</v>
      </c>
      <c r="O114" s="11">
        <f>IFERROR(N114*(CUF_sources!E$23/CUF_sources!D$23),0)</f>
        <v>0.26419881507070142</v>
      </c>
      <c r="P114" s="11">
        <f>IFERROR(O114*(CUF_sources!F$23/CUF_sources!E$23),0)</f>
        <v>0.27097314366225789</v>
      </c>
      <c r="Q114" s="11">
        <f>IFERROR(P114*(CUF_sources!G$23/CUF_sources!F$23),0)</f>
        <v>0.2777474722538143</v>
      </c>
      <c r="R114" s="11">
        <f>IFERROR(Q114*(CUF_sources!H$23/CUF_sources!G$23),0)</f>
        <v>0.28452180084537071</v>
      </c>
      <c r="S114" s="11">
        <f>IFERROR(R114*(CUF_sources!I$23/CUF_sources!H$23),0)</f>
        <v>0.28452180084537071</v>
      </c>
      <c r="T114" s="11">
        <f>IFERROR(S114*(CUF_sources!J$23/CUF_sources!I$23),0)</f>
        <v>0.28452180084537071</v>
      </c>
      <c r="U114" s="11">
        <f>IF(M114&gt;0,M114,CUF_sources!C$23)</f>
        <v>0.24774687420549288</v>
      </c>
      <c r="V114" s="11">
        <f>IFERROR(U114*(CUF_sources!D$23/CUF_sources!C$23),0)</f>
        <v>0.25742448647914495</v>
      </c>
      <c r="W114" s="11">
        <f>IFERROR(V114*(CUF_sources!E$23/CUF_sources!D$23),0)</f>
        <v>0.26419881507070142</v>
      </c>
      <c r="X114" s="11">
        <f>IFERROR(W114*(CUF_sources!F$23/CUF_sources!E$23),0)</f>
        <v>0.27097314366225789</v>
      </c>
      <c r="Y114" s="11">
        <f>IFERROR(X114*(CUF_sources!G$23/CUF_sources!F$23),0)</f>
        <v>0.2777474722538143</v>
      </c>
      <c r="Z114" s="11">
        <f>IFERROR(Y114*(CUF_sources!H$23/CUF_sources!G$23),0)</f>
        <v>0.28452180084537071</v>
      </c>
      <c r="AA114" s="11">
        <f>IFERROR(Z114*(CUF_sources!I$23/CUF_sources!H$23),0)</f>
        <v>0.28452180084537071</v>
      </c>
      <c r="AB114" s="11">
        <f>IFERROR(AA114*(CUF_sources!J$23/CUF_sources!I$23),0)</f>
        <v>0.28452180084537071</v>
      </c>
      <c r="AC114" s="11">
        <f>CUF_sources!C$23</f>
        <v>0.18285714285714286</v>
      </c>
      <c r="AD114" s="11">
        <f>CUF_sources!D$23</f>
        <v>0.19</v>
      </c>
      <c r="AE114" s="11">
        <f>CUF_sources!E$23</f>
        <v>0.19500000000000001</v>
      </c>
      <c r="AF114" s="11">
        <f>CUF_sources!F$23</f>
        <v>0.2</v>
      </c>
      <c r="AG114" s="11">
        <f>CUF_sources!G$23</f>
        <v>0.20500000000000002</v>
      </c>
      <c r="AH114" s="11">
        <f>CUF_sources!H$23</f>
        <v>0.21</v>
      </c>
      <c r="AI114" s="11">
        <f>CUF_sources!I$23</f>
        <v>0.21</v>
      </c>
      <c r="AJ114" s="11">
        <f>CUF_sources!J$23</f>
        <v>0.21</v>
      </c>
    </row>
    <row r="115" spans="1:36" ht="15" x14ac:dyDescent="0.25">
      <c r="A115" s="3" t="s">
        <v>17</v>
      </c>
      <c r="B115" s="3" t="s">
        <v>81</v>
      </c>
      <c r="C115" s="3" t="s">
        <v>86</v>
      </c>
      <c r="D115" s="11">
        <f>IFERROR((generation!H115*1000)/(365*24*capacity!H115),0)</f>
        <v>0.17657451516198922</v>
      </c>
      <c r="E115" s="11">
        <f>IFERROR((generation!I115*1000)/(365*24*capacity!I115),0)</f>
        <v>0.1822647764179649</v>
      </c>
      <c r="F115" s="11">
        <f>IFERROR((generation!J115*1000)/(365*24*capacity!J115),0)</f>
        <v>0.1804561903890784</v>
      </c>
      <c r="G115" s="11">
        <f>IFERROR((generation!K115*1000)/(365*24*capacity!K115),0)</f>
        <v>0.17784004281360882</v>
      </c>
      <c r="H115" s="11">
        <f>IFERROR((generation!L115*1000)/(365*24*capacity!L115),0)</f>
        <v>0.17862516796194472</v>
      </c>
      <c r="I115" s="11">
        <f>IFERROR((generation!M115*1000)/(365*24*capacity!M115),0)</f>
        <v>0.17391255183973281</v>
      </c>
      <c r="J115" s="11">
        <f>IFERROR((generation!N115*1000)/(365*24*capacity!N115),0)</f>
        <v>0.18317103025195658</v>
      </c>
      <c r="K115" s="11">
        <f>IFERROR((generation!O115*1000)/(365*24*capacity!O115),0)</f>
        <v>0.16824864374653981</v>
      </c>
      <c r="L115" s="11">
        <f>IFERROR((generation!P115*1000)/(365*24*capacity!P115),0)</f>
        <v>0.19859126997755946</v>
      </c>
      <c r="M115" s="11">
        <f>IF(AND(AVERAGE(D115:L115)&gt;0,AVERAGE(D115:L115)&lt;1),AVERAGE(D115:L115),CUF_sources!C$24)</f>
        <v>0.17996490984004165</v>
      </c>
      <c r="N115" s="11">
        <f>IFERROR(M115*(CUF_sources!D$24/CUF_sources!C$24),0)</f>
        <v>0.17996490984004165</v>
      </c>
      <c r="O115" s="11">
        <f>IFERROR(N115*(CUF_sources!E$24/CUF_sources!D$24),0)</f>
        <v>0.18746344775004339</v>
      </c>
      <c r="P115" s="11">
        <f>IFERROR(O115*(CUF_sources!F$24/CUF_sources!E$24),0)</f>
        <v>0.19496198566004513</v>
      </c>
      <c r="Q115" s="11">
        <f>IFERROR(P115*(CUF_sources!G$24/CUF_sources!F$24),0)</f>
        <v>0.20246052357004687</v>
      </c>
      <c r="R115" s="11">
        <f>IFERROR(Q115*(CUF_sources!H$24/CUF_sources!G$24),0)</f>
        <v>0.20995906148004859</v>
      </c>
      <c r="S115" s="11">
        <f>IFERROR(R115*(CUF_sources!I$24/CUF_sources!H$24),0)</f>
        <v>0.20995906148004859</v>
      </c>
      <c r="T115" s="11">
        <f>IFERROR(S115*(CUF_sources!J$24/CUF_sources!I$24),0)</f>
        <v>0.20995906148004859</v>
      </c>
      <c r="U115" s="11">
        <f>IF(M115&gt;0,M115,CUF_sources!C$24)</f>
        <v>0.17996490984004165</v>
      </c>
      <c r="V115" s="11">
        <f>IFERROR(U115*(CUF_sources!D$24/CUF_sources!C$24),0)</f>
        <v>0.17996490984004165</v>
      </c>
      <c r="W115" s="11">
        <f>IFERROR(V115*(CUF_sources!E$24/CUF_sources!D$24),0)</f>
        <v>0.18746344775004339</v>
      </c>
      <c r="X115" s="11">
        <f>IFERROR(W115*(CUF_sources!F$24/CUF_sources!E$24),0)</f>
        <v>0.19496198566004513</v>
      </c>
      <c r="Y115" s="11">
        <f>IFERROR(X115*(CUF_sources!G$24/CUF_sources!F$24),0)</f>
        <v>0.20246052357004687</v>
      </c>
      <c r="Z115" s="11">
        <f>IFERROR(Y115*(CUF_sources!H$24/CUF_sources!G$24),0)</f>
        <v>0.20995906148004859</v>
      </c>
      <c r="AA115" s="11">
        <f>IFERROR(Z115*(CUF_sources!I$24/CUF_sources!H$24),0)</f>
        <v>0.20995906148004859</v>
      </c>
      <c r="AB115" s="11">
        <f>IFERROR(AA115*(CUF_sources!J$24/CUF_sources!I$24),0)</f>
        <v>0.20995906148004859</v>
      </c>
      <c r="AC115" s="11">
        <f>CUF_sources!C$24</f>
        <v>0.12</v>
      </c>
      <c r="AD115" s="11">
        <f>CUF_sources!D$24</f>
        <v>0.12</v>
      </c>
      <c r="AE115" s="11">
        <f>CUF_sources!E$24</f>
        <v>0.125</v>
      </c>
      <c r="AF115" s="11">
        <f>CUF_sources!F$24</f>
        <v>0.13</v>
      </c>
      <c r="AG115" s="11">
        <f>CUF_sources!G$24</f>
        <v>0.13500000000000001</v>
      </c>
      <c r="AH115" s="11">
        <f>CUF_sources!H$24</f>
        <v>0.14000000000000001</v>
      </c>
      <c r="AI115" s="11">
        <f>CUF_sources!I$24</f>
        <v>0.14000000000000001</v>
      </c>
      <c r="AJ115" s="11">
        <f>CUF_sources!J$24</f>
        <v>0.14000000000000001</v>
      </c>
    </row>
    <row r="116" spans="1:36" ht="15" x14ac:dyDescent="0.25">
      <c r="A116" s="3" t="s">
        <v>17</v>
      </c>
      <c r="B116" s="3" t="s">
        <v>41</v>
      </c>
      <c r="C116" s="3" t="s">
        <v>42</v>
      </c>
      <c r="D116" s="11">
        <f>IFERROR((generation!H116*1000)/(365*24*capacity!H116),0)</f>
        <v>0.19463023236405688</v>
      </c>
      <c r="E116" s="11">
        <f>IFERROR((generation!I116*1000)/(365*24*capacity!I116),0)</f>
        <v>0.21547049086757991</v>
      </c>
      <c r="F116" s="11">
        <f>IFERROR((generation!J116*1000)/(365*24*capacity!J116),0)</f>
        <v>0.23631804628027384</v>
      </c>
      <c r="G116" s="11">
        <f>IFERROR((generation!K116*1000)/(365*24*capacity!K116),0)</f>
        <v>0.27025942817468418</v>
      </c>
      <c r="H116" s="11">
        <f>IFERROR((generation!L116*1000)/(365*24*capacity!L116),0)</f>
        <v>0.27711801909462702</v>
      </c>
      <c r="I116" s="11">
        <f>IFERROR((generation!M116*1000)/(365*24*capacity!M116),0)</f>
        <v>0.276422553189279</v>
      </c>
      <c r="J116" s="11">
        <f>IFERROR((generation!N116*1000)/(365*24*capacity!N116),0)</f>
        <v>0.29147438349808724</v>
      </c>
      <c r="K116" s="11">
        <f>IFERROR((generation!O116*1000)/(365*24*capacity!O116),0)</f>
        <v>0.24113646515131573</v>
      </c>
      <c r="L116" s="11">
        <f>IFERROR((generation!P116*1000)/(365*24*capacity!P116),0)</f>
        <v>0.28157145477800816</v>
      </c>
      <c r="M116" s="11">
        <f>IF(AND(AVERAGE(D116:L116)&gt;0,AVERAGE(D116:L116)&lt;1),AVERAGE(D116:L116),CUF_sources!C$25)</f>
        <v>0.2538223414886569</v>
      </c>
      <c r="N116" s="11">
        <f>IFERROR(M116*(CUF_sources!D$25/CUF_sources!C$25),0)</f>
        <v>0.25868483845204115</v>
      </c>
      <c r="O116" s="11">
        <f>IFERROR(N116*(CUF_sources!E$25/CUF_sources!D$25),0)</f>
        <v>0.26549233420077911</v>
      </c>
      <c r="P116" s="11">
        <f>IFERROR(O116*(CUF_sources!F$25/CUF_sources!E$25),0)</f>
        <v>0.27229982994951707</v>
      </c>
      <c r="Q116" s="11">
        <f>IFERROR(P116*(CUF_sources!G$25/CUF_sources!F$25),0)</f>
        <v>0.27570357782388605</v>
      </c>
      <c r="R116" s="11">
        <f>IFERROR(Q116*(CUF_sources!H$25/CUF_sources!G$25),0)</f>
        <v>0.27910732569825497</v>
      </c>
      <c r="S116" s="11">
        <f>IFERROR(R116*(CUF_sources!I$25/CUF_sources!H$25),0)</f>
        <v>0.27910732569825497</v>
      </c>
      <c r="T116" s="11">
        <f>IFERROR(S116*(CUF_sources!J$25/CUF_sources!I$25),0)</f>
        <v>0.27910732569825497</v>
      </c>
      <c r="U116" s="11">
        <f>IF(M116&gt;0,M116,CUF_sources!C$25)</f>
        <v>0.2538223414886569</v>
      </c>
      <c r="V116" s="11">
        <f>IFERROR(U116*(CUF_sources!D$25/CUF_sources!C$25),0)</f>
        <v>0.25868483845204115</v>
      </c>
      <c r="W116" s="11">
        <f>IFERROR(V116*(CUF_sources!E$25/CUF_sources!D$25),0)</f>
        <v>0.26549233420077911</v>
      </c>
      <c r="X116" s="11">
        <f>IFERROR(W116*(CUF_sources!F$25/CUF_sources!E$25),0)</f>
        <v>0.27229982994951707</v>
      </c>
      <c r="Y116" s="11">
        <f>IFERROR(X116*(CUF_sources!G$25/CUF_sources!F$25),0)</f>
        <v>0.27570357782388605</v>
      </c>
      <c r="Z116" s="11">
        <f>IFERROR(Y116*(CUF_sources!H$25/CUF_sources!G$25),0)</f>
        <v>0.27910732569825497</v>
      </c>
      <c r="AA116" s="11">
        <f>IFERROR(Z116*(CUF_sources!I$25/CUF_sources!H$25),0)</f>
        <v>0.27910732569825497</v>
      </c>
      <c r="AB116" s="11">
        <f>IFERROR(AA116*(CUF_sources!J$25/CUF_sources!I$25),0)</f>
        <v>0.27910732569825497</v>
      </c>
      <c r="AC116" s="11">
        <f>CUF_sources!C$25</f>
        <v>0.37285714285714283</v>
      </c>
      <c r="AD116" s="11">
        <f>CUF_sources!D$25</f>
        <v>0.38</v>
      </c>
      <c r="AE116" s="11">
        <f>CUF_sources!E$25</f>
        <v>0.39</v>
      </c>
      <c r="AF116" s="11">
        <f>CUF_sources!F$25</f>
        <v>0.4</v>
      </c>
      <c r="AG116" s="11">
        <f>CUF_sources!G$25</f>
        <v>0.40500000000000003</v>
      </c>
      <c r="AH116" s="11">
        <f>CUF_sources!H$25</f>
        <v>0.41</v>
      </c>
      <c r="AI116" s="11">
        <f>CUF_sources!I$25</f>
        <v>0.41</v>
      </c>
      <c r="AJ116" s="11">
        <f>CUF_sources!J$25</f>
        <v>0.41</v>
      </c>
    </row>
    <row r="117" spans="1:36" ht="15" x14ac:dyDescent="0.25">
      <c r="A117" s="3" t="s">
        <v>17</v>
      </c>
      <c r="B117" s="3" t="s">
        <v>43</v>
      </c>
      <c r="C117" s="3" t="s">
        <v>44</v>
      </c>
      <c r="D117" s="11">
        <f>IFERROR((generation!H117*1000)/(365*24*capacity!H117),0)</f>
        <v>0</v>
      </c>
      <c r="E117" s="11">
        <f>IFERROR((generation!I117*1000)/(365*24*capacity!I117),0)</f>
        <v>0</v>
      </c>
      <c r="F117" s="11">
        <f>IFERROR((generation!J117*1000)/(365*24*capacity!J117),0)</f>
        <v>0</v>
      </c>
      <c r="G117" s="11">
        <f>IFERROR((generation!K117*1000)/(365*24*capacity!K117),0)</f>
        <v>0</v>
      </c>
      <c r="H117" s="11">
        <f>IFERROR((generation!L117*1000)/(365*24*capacity!L117),0)</f>
        <v>0</v>
      </c>
      <c r="I117" s="11">
        <f>IFERROR((generation!M117*1000)/(365*24*capacity!M117),0)</f>
        <v>0</v>
      </c>
      <c r="J117" s="11">
        <f>IFERROR((generation!N117*1000)/(365*24*capacity!N117),0)</f>
        <v>0</v>
      </c>
      <c r="K117" s="11">
        <f>IFERROR((generation!O117*1000)/(365*24*capacity!O117),0)</f>
        <v>0</v>
      </c>
      <c r="L117" s="11">
        <f>IFERROR((generation!P117*1000)/(365*24*capacity!P117),0)</f>
        <v>0.47604358274208719</v>
      </c>
      <c r="M117" s="11">
        <f>IF(AND(AVERAGE(D117:L117)&gt;0,AVERAGE(D117:L117)&lt;1),AVERAGE(D117:L117),CUF_sources!C$26)</f>
        <v>5.2893731415787466E-2</v>
      </c>
      <c r="N117" s="11">
        <f>IFERROR(M117*(CUF_sources!D$26/CUF_sources!C$26),0)</f>
        <v>5.8328018890012205E-2</v>
      </c>
      <c r="O117" s="11">
        <f>IFERROR(N117*(CUF_sources!E$26/CUF_sources!D$26),0)</f>
        <v>6.466802094327441E-2</v>
      </c>
      <c r="P117" s="11">
        <f>IFERROR(O117*(CUF_sources!F$26/CUF_sources!E$26),0)</f>
        <v>7.1008022996536607E-2</v>
      </c>
      <c r="Q117" s="11">
        <f>IFERROR(P117*(CUF_sources!G$26/CUF_sources!F$26),0)</f>
        <v>7.6080024639146357E-2</v>
      </c>
      <c r="R117" s="11">
        <f>IFERROR(Q117*(CUF_sources!H$26/CUF_sources!G$26),0)</f>
        <v>8.1152026281756093E-2</v>
      </c>
      <c r="S117" s="11">
        <f>IFERROR(R117*(CUF_sources!I$26/CUF_sources!H$26),0)</f>
        <v>8.6224027924365829E-2</v>
      </c>
      <c r="T117" s="11">
        <f>IFERROR(S117*(CUF_sources!J$26/CUF_sources!I$26),0)</f>
        <v>9.1296029566975578E-2</v>
      </c>
      <c r="U117" s="11">
        <f>IF(M117&gt;0,M117,CUF_sources!C$26)</f>
        <v>5.2893731415787466E-2</v>
      </c>
      <c r="V117" s="11">
        <f>IFERROR(U117*(CUF_sources!D$26/CUF_sources!C$26),0)</f>
        <v>5.8328018890012205E-2</v>
      </c>
      <c r="W117" s="11">
        <f>IFERROR(V117*(CUF_sources!E$26/CUF_sources!D$26),0)</f>
        <v>6.466802094327441E-2</v>
      </c>
      <c r="X117" s="11">
        <f>IFERROR(W117*(CUF_sources!F$26/CUF_sources!E$26),0)</f>
        <v>7.1008022996536607E-2</v>
      </c>
      <c r="Y117" s="11">
        <f>IFERROR(X117*(CUF_sources!G$26/CUF_sources!F$26),0)</f>
        <v>7.6080024639146357E-2</v>
      </c>
      <c r="Z117" s="11">
        <f>IFERROR(Y117*(CUF_sources!H$26/CUF_sources!G$26),0)</f>
        <v>8.1152026281756093E-2</v>
      </c>
      <c r="AA117" s="11">
        <f>IFERROR(Z117*(CUF_sources!I$26/CUF_sources!H$26),0)</f>
        <v>8.6224027924365829E-2</v>
      </c>
      <c r="AB117" s="11">
        <f>IFERROR(AA117*(CUF_sources!J$26/CUF_sources!I$26),0)</f>
        <v>9.1296029566975578E-2</v>
      </c>
      <c r="AC117" s="11">
        <f>CUF_sources!C$26</f>
        <v>0.20857142857142857</v>
      </c>
      <c r="AD117" s="11">
        <f>CUF_sources!D$26</f>
        <v>0.23</v>
      </c>
      <c r="AE117" s="11">
        <f>CUF_sources!E$26</f>
        <v>0.255</v>
      </c>
      <c r="AF117" s="11">
        <f>CUF_sources!F$26</f>
        <v>0.28000000000000003</v>
      </c>
      <c r="AG117" s="11">
        <f>CUF_sources!G$26</f>
        <v>0.30000000000000004</v>
      </c>
      <c r="AH117" s="11">
        <f>CUF_sources!H$26</f>
        <v>0.32</v>
      </c>
      <c r="AI117" s="11">
        <f>CUF_sources!I$26</f>
        <v>0.33999999999999997</v>
      </c>
      <c r="AJ117" s="11">
        <f>CUF_sources!J$26</f>
        <v>0.36</v>
      </c>
    </row>
    <row r="118" spans="1:36" ht="15" x14ac:dyDescent="0.25">
      <c r="A118" s="3" t="s">
        <v>17</v>
      </c>
      <c r="B118" s="3" t="s">
        <v>45</v>
      </c>
      <c r="C118" s="3" t="s">
        <v>46</v>
      </c>
      <c r="D118" s="11">
        <f>IFERROR((generation!H118*1000)/(365*24*capacity!H118),0)</f>
        <v>0</v>
      </c>
      <c r="E118" s="11">
        <f>IFERROR((generation!I118*1000)/(365*24*capacity!I118),0)</f>
        <v>0</v>
      </c>
      <c r="F118" s="11">
        <f>IFERROR((generation!J118*1000)/(365*24*capacity!J118),0)</f>
        <v>0</v>
      </c>
      <c r="G118" s="11">
        <f>IFERROR((generation!K118*1000)/(365*24*capacity!K118),0)</f>
        <v>0</v>
      </c>
      <c r="H118" s="11">
        <f>IFERROR((generation!L118*1000)/(365*24*capacity!L118),0)</f>
        <v>0</v>
      </c>
      <c r="I118" s="11">
        <f>IFERROR((generation!M118*1000)/(365*24*capacity!M118),0)</f>
        <v>0</v>
      </c>
      <c r="J118" s="11">
        <f>IFERROR((generation!N118*1000)/(365*24*capacity!N118),0)</f>
        <v>0</v>
      </c>
      <c r="K118" s="11">
        <f>IFERROR((generation!O118*1000)/(365*24*capacity!O118),0)</f>
        <v>0</v>
      </c>
      <c r="L118" s="11">
        <f>IFERROR((generation!P118*1000)/(365*24*capacity!P118),0)</f>
        <v>0</v>
      </c>
      <c r="M118" s="11">
        <f>IF(AND(AVERAGE(D118:L118)&gt;0,AVERAGE(D118:L118)&lt;1),AVERAGE(D118:L118),CUF_sources!C$27)</f>
        <v>0.95</v>
      </c>
      <c r="N118" s="11">
        <f>IFERROR(M118*(CUF_sources!D$27/CUF_sources!C$27),0)</f>
        <v>0.95</v>
      </c>
      <c r="O118" s="11">
        <f>IFERROR(N118*(CUF_sources!E$27/CUF_sources!D$27),0)</f>
        <v>0.95</v>
      </c>
      <c r="P118" s="11">
        <f>IFERROR(O118*(CUF_sources!F$27/CUF_sources!E$27),0)</f>
        <v>0.95</v>
      </c>
      <c r="Q118" s="11">
        <f>IFERROR(P118*(CUF_sources!G$27/CUF_sources!F$27),0)</f>
        <v>0.95</v>
      </c>
      <c r="R118" s="11">
        <f>IFERROR(Q118*(CUF_sources!H$27/CUF_sources!G$27),0)</f>
        <v>0.95</v>
      </c>
      <c r="S118" s="11">
        <f>IFERROR(R118*(CUF_sources!I$27/CUF_sources!H$27),0)</f>
        <v>0.95</v>
      </c>
      <c r="T118" s="11">
        <f>IFERROR(S118*(CUF_sources!J$27/CUF_sources!I$27),0)</f>
        <v>0.95</v>
      </c>
      <c r="U118" s="11">
        <f>IF(M118&gt;0,M118,CUF_sources!C$27)</f>
        <v>0.95</v>
      </c>
      <c r="V118" s="11">
        <f>IFERROR(U118*(CUF_sources!D$27/CUF_sources!C$27),0)</f>
        <v>0.95</v>
      </c>
      <c r="W118" s="11">
        <f>IFERROR(V118*(CUF_sources!E$27/CUF_sources!D$27),0)</f>
        <v>0.95</v>
      </c>
      <c r="X118" s="11">
        <f>IFERROR(W118*(CUF_sources!F$27/CUF_sources!E$27),0)</f>
        <v>0.95</v>
      </c>
      <c r="Y118" s="11">
        <f>IFERROR(X118*(CUF_sources!G$27/CUF_sources!F$27),0)</f>
        <v>0.95</v>
      </c>
      <c r="Z118" s="11">
        <f>IFERROR(Y118*(CUF_sources!H$27/CUF_sources!G$27),0)</f>
        <v>0.95</v>
      </c>
      <c r="AA118" s="11">
        <f>IFERROR(Z118*(CUF_sources!I$27/CUF_sources!H$27),0)</f>
        <v>0.95</v>
      </c>
      <c r="AB118" s="11">
        <f>IFERROR(AA118*(CUF_sources!J$27/CUF_sources!I$27),0)</f>
        <v>0.95</v>
      </c>
      <c r="AC118" s="11">
        <f>CUF_sources!C$27</f>
        <v>0.95</v>
      </c>
      <c r="AD118" s="11">
        <f>CUF_sources!D$27</f>
        <v>0.95</v>
      </c>
      <c r="AE118" s="11">
        <f>CUF_sources!E$27</f>
        <v>0.95</v>
      </c>
      <c r="AF118" s="11">
        <f>CUF_sources!F$27</f>
        <v>0.95</v>
      </c>
      <c r="AG118" s="11">
        <f>CUF_sources!G$27</f>
        <v>0.95</v>
      </c>
      <c r="AH118" s="11">
        <f>CUF_sources!H$27</f>
        <v>0.95</v>
      </c>
      <c r="AI118" s="11">
        <f>CUF_sources!I$27</f>
        <v>0.95</v>
      </c>
      <c r="AJ118" s="11">
        <f>CUF_sources!J$27</f>
        <v>0.95</v>
      </c>
    </row>
    <row r="119" spans="1:36" ht="15" x14ac:dyDescent="0.25">
      <c r="A119" s="3" t="s">
        <v>16</v>
      </c>
      <c r="B119" s="3" t="s">
        <v>29</v>
      </c>
      <c r="C119" s="3" t="s">
        <v>30</v>
      </c>
      <c r="D119" s="11">
        <f>IFERROR((generation!H119*1000)/(365*24*capacity!H119),0)</f>
        <v>0.45734198509973562</v>
      </c>
      <c r="E119" s="11">
        <f>IFERROR((generation!I119*1000)/(365*24*capacity!I119),0)</f>
        <v>0.39692885550154661</v>
      </c>
      <c r="F119" s="11">
        <f>IFERROR((generation!J119*1000)/(365*24*capacity!J119),0)</f>
        <v>0.50714933848495491</v>
      </c>
      <c r="G119" s="11">
        <f>IFERROR((generation!K119*1000)/(365*24*capacity!K119),0)</f>
        <v>0.3753371639130233</v>
      </c>
      <c r="H119" s="11">
        <f>IFERROR((generation!L119*1000)/(365*24*capacity!L119),0)</f>
        <v>0.33576035901662937</v>
      </c>
      <c r="I119" s="11">
        <f>IFERROR((generation!M119*1000)/(365*24*capacity!M119),0)</f>
        <v>0.33023483365949119</v>
      </c>
      <c r="J119" s="11">
        <f>IFERROR((generation!N119*1000)/(365*24*capacity!N119),0)</f>
        <v>0.345105643605226</v>
      </c>
      <c r="K119" s="11">
        <f>IFERROR((generation!O119*1000)/(365*24*capacity!O119),0)</f>
        <v>0.46428814829959791</v>
      </c>
      <c r="L119" s="11">
        <f>IFERROR((generation!P119*1000)/(365*24*capacity!P119),0)</f>
        <v>0.36907525226406246</v>
      </c>
      <c r="M119" s="11">
        <f>IF(AND(AVERAGE(D119:L119)&gt;0,AVERAGE(D119:L119)&lt;1),AVERAGE(D119:L119),CUF_sources!C$15)</f>
        <v>0.39791350887158528</v>
      </c>
      <c r="N119" s="11">
        <f>IFERROR(M119*(CUF_sources!D$15/CUF_sources!C$15),0)</f>
        <v>0.39791350887158528</v>
      </c>
      <c r="O119" s="11">
        <f>IFERROR(N119*(CUF_sources!E$15/CUF_sources!D$15),0)</f>
        <v>0.39791350887158528</v>
      </c>
      <c r="P119" s="11">
        <f>IFERROR(O119*(CUF_sources!F$15/CUF_sources!E$15),0)</f>
        <v>0.39791350887158528</v>
      </c>
      <c r="Q119" s="11">
        <f>IFERROR(P119*(CUF_sources!G$15/CUF_sources!F$15),0)</f>
        <v>0.39791350887158528</v>
      </c>
      <c r="R119" s="11">
        <f>IFERROR(Q119*(CUF_sources!H$15/CUF_sources!G$15),0)</f>
        <v>0.39791350887158528</v>
      </c>
      <c r="S119" s="11">
        <f>IFERROR(R119*(CUF_sources!I$15/CUF_sources!H$15),0)</f>
        <v>0.39791350887158528</v>
      </c>
      <c r="T119" s="11">
        <f>IFERROR(S119*(CUF_sources!J$15/CUF_sources!I$15),0)</f>
        <v>0.39791350887158528</v>
      </c>
      <c r="U119" s="11">
        <f>IF(M119&lt;CUF_sources!C$15,CUF_sources!C$15,CUF!M119)</f>
        <v>0.85</v>
      </c>
      <c r="V119" s="11">
        <f>IFERROR(U119*(CUF_sources!D$15/CUF_sources!C$15),0)</f>
        <v>0.85</v>
      </c>
      <c r="W119" s="11">
        <f>IFERROR(V119*(CUF_sources!E$15/CUF_sources!D$15),0)</f>
        <v>0.85</v>
      </c>
      <c r="X119" s="11">
        <f>IFERROR(W119*(CUF_sources!F$15/CUF_sources!E$15),0)</f>
        <v>0.85</v>
      </c>
      <c r="Y119" s="11">
        <f>IFERROR(X119*(CUF_sources!G$15/CUF_sources!F$15),0)</f>
        <v>0.85</v>
      </c>
      <c r="Z119" s="11">
        <f>IFERROR(Y119*(CUF_sources!H$15/CUF_sources!G$15),0)</f>
        <v>0.85</v>
      </c>
      <c r="AA119" s="11">
        <f>IFERROR(Z119*(CUF_sources!I$15/CUF_sources!H$15),0)</f>
        <v>0.85</v>
      </c>
      <c r="AB119" s="11">
        <f>IFERROR(AA119*(CUF_sources!J$15/CUF_sources!I$15),0)</f>
        <v>0.85</v>
      </c>
      <c r="AC119" s="11">
        <f>CUF_sources!C$15</f>
        <v>0.85</v>
      </c>
      <c r="AD119" s="11">
        <f>CUF_sources!D$15</f>
        <v>0.85</v>
      </c>
      <c r="AE119" s="11">
        <f>CUF_sources!E$15</f>
        <v>0.85</v>
      </c>
      <c r="AF119" s="11">
        <f>CUF_sources!F$15</f>
        <v>0.85</v>
      </c>
      <c r="AG119" s="11">
        <f>CUF_sources!G$15</f>
        <v>0.85</v>
      </c>
      <c r="AH119" s="11">
        <f>CUF_sources!H$15</f>
        <v>0.85</v>
      </c>
      <c r="AI119" s="11">
        <f>CUF_sources!I$15</f>
        <v>0.85</v>
      </c>
      <c r="AJ119" s="11">
        <f>CUF_sources!J$15</f>
        <v>0.85</v>
      </c>
    </row>
    <row r="120" spans="1:36" ht="15" x14ac:dyDescent="0.25">
      <c r="A120" s="3" t="s">
        <v>16</v>
      </c>
      <c r="B120" s="3" t="s">
        <v>31</v>
      </c>
      <c r="C120" s="3" t="s">
        <v>32</v>
      </c>
      <c r="D120" s="11">
        <f>IFERROR((generation!H120*1000)/(365*24*capacity!H120),0)</f>
        <v>0.43123287671232879</v>
      </c>
      <c r="E120" s="11">
        <f>IFERROR((generation!I120*1000)/(365*24*capacity!I120),0)</f>
        <v>0.30712328767123287</v>
      </c>
      <c r="F120" s="11">
        <f>IFERROR((generation!J120*1000)/(365*24*capacity!J120),0)</f>
        <v>0.31245396965679778</v>
      </c>
      <c r="G120" s="11">
        <f>IFERROR((generation!K120*1000)/(365*24*capacity!K120),0)</f>
        <v>0.3455324240967716</v>
      </c>
      <c r="H120" s="11">
        <f>IFERROR((generation!L120*1000)/(365*24*capacity!L120),0)</f>
        <v>0.36811702649308831</v>
      </c>
      <c r="I120" s="11">
        <f>IFERROR((generation!M120*1000)/(365*24*capacity!M120),0)</f>
        <v>0.88529528789859602</v>
      </c>
      <c r="J120" s="11">
        <f>IFERROR((generation!N120*1000)/(365*24*capacity!N120),0)</f>
        <v>0.20986759262792384</v>
      </c>
      <c r="K120" s="11">
        <f>IFERROR((generation!O120*1000)/(365*24*capacity!O120),0)</f>
        <v>0.256711594256124</v>
      </c>
      <c r="L120" s="11">
        <f>IFERROR((generation!P120*1000)/(365*24*capacity!P120),0)</f>
        <v>0.22992252727307463</v>
      </c>
      <c r="M120" s="11">
        <f>IF(AND(AVERAGE(D120:L120)&gt;0,AVERAGE(D120:L120)&lt;1),AVERAGE(D120:L120),CUF_sources!C$16)</f>
        <v>0.37180628740954863</v>
      </c>
      <c r="N120" s="11">
        <f>IFERROR(M120*(CUF_sources!D$16/CUF_sources!C$16),0)</f>
        <v>0.37180628740954863</v>
      </c>
      <c r="O120" s="11">
        <f>IFERROR(N120*(CUF_sources!E$16/CUF_sources!D$16),0)</f>
        <v>0.37180628740954863</v>
      </c>
      <c r="P120" s="11">
        <f>IFERROR(O120*(CUF_sources!F$16/CUF_sources!E$16),0)</f>
        <v>0.37180628740954863</v>
      </c>
      <c r="Q120" s="11">
        <f>IFERROR(P120*(CUF_sources!G$16/CUF_sources!F$16),0)</f>
        <v>0.37180628740954863</v>
      </c>
      <c r="R120" s="11">
        <f>IFERROR(Q120*(CUF_sources!H$16/CUF_sources!G$16),0)</f>
        <v>0.37180628740954863</v>
      </c>
      <c r="S120" s="11">
        <f>IFERROR(R120*(CUF_sources!I$16/CUF_sources!H$16),0)</f>
        <v>0.37180628740954863</v>
      </c>
      <c r="T120" s="11">
        <f>IFERROR(S120*(CUF_sources!J$16/CUF_sources!I$16),0)</f>
        <v>0.37180628740954863</v>
      </c>
      <c r="U120" s="11">
        <f>IF(M120&lt;CUF_sources!C$16,CUF_sources!C$16,CUF!M120)</f>
        <v>0.85</v>
      </c>
      <c r="V120" s="11">
        <f>IFERROR(U120*(CUF_sources!D$16/CUF_sources!C$16),0)</f>
        <v>0.85</v>
      </c>
      <c r="W120" s="11">
        <f>IFERROR(V120*(CUF_sources!E$16/CUF_sources!D$16),0)</f>
        <v>0.85</v>
      </c>
      <c r="X120" s="11">
        <f>IFERROR(W120*(CUF_sources!F$16/CUF_sources!E$16),0)</f>
        <v>0.85</v>
      </c>
      <c r="Y120" s="11">
        <f>IFERROR(X120*(CUF_sources!G$16/CUF_sources!F$16),0)</f>
        <v>0.85</v>
      </c>
      <c r="Z120" s="11">
        <f>IFERROR(Y120*(CUF_sources!H$16/CUF_sources!G$16),0)</f>
        <v>0.85</v>
      </c>
      <c r="AA120" s="11">
        <f>IFERROR(Z120*(CUF_sources!I$16/CUF_sources!H$16),0)</f>
        <v>0.85</v>
      </c>
      <c r="AB120" s="11">
        <f>IFERROR(AA120*(CUF_sources!J$16/CUF_sources!I$16),0)</f>
        <v>0.85</v>
      </c>
      <c r="AC120" s="11">
        <f>CUF_sources!C$16</f>
        <v>0.85</v>
      </c>
      <c r="AD120" s="11">
        <f>CUF_sources!D$16</f>
        <v>0.85</v>
      </c>
      <c r="AE120" s="11">
        <f>CUF_sources!E$16</f>
        <v>0.85</v>
      </c>
      <c r="AF120" s="11">
        <f>CUF_sources!F$16</f>
        <v>0.85</v>
      </c>
      <c r="AG120" s="11">
        <f>CUF_sources!G$16</f>
        <v>0.85</v>
      </c>
      <c r="AH120" s="11">
        <f>CUF_sources!H$16</f>
        <v>0.85</v>
      </c>
      <c r="AI120" s="11">
        <f>CUF_sources!I$16</f>
        <v>0.85</v>
      </c>
      <c r="AJ120" s="11">
        <f>CUF_sources!J$16</f>
        <v>0.85</v>
      </c>
    </row>
    <row r="121" spans="1:36" ht="15" x14ac:dyDescent="0.25">
      <c r="A121" s="3" t="s">
        <v>16</v>
      </c>
      <c r="B121" s="3" t="s">
        <v>33</v>
      </c>
      <c r="C121" s="3" t="s">
        <v>34</v>
      </c>
      <c r="D121" s="11">
        <f>IFERROR((generation!H121*1000)/(365*24*capacity!H121),0)</f>
        <v>0.97456473056670767</v>
      </c>
      <c r="E121" s="11">
        <f>IFERROR((generation!I121*1000)/(365*24*capacity!I121),0)</f>
        <v>0.96050027744907307</v>
      </c>
      <c r="F121" s="11">
        <f>IFERROR((generation!J121*1000)/(365*24*capacity!J121),0)</f>
        <v>0.97919653286609321</v>
      </c>
      <c r="G121" s="11">
        <f>IFERROR((generation!K121*1000)/(365*24*capacity!K121),0)</f>
        <v>0.97811803122013385</v>
      </c>
      <c r="H121" s="11">
        <f>IFERROR((generation!L121*1000)/(365*24*capacity!L121),0)</f>
        <v>0.96422195232027186</v>
      </c>
      <c r="I121" s="11">
        <f>IFERROR((generation!M121*1000)/(365*24*capacity!M121),0)</f>
        <v>0.95830111875450175</v>
      </c>
      <c r="J121" s="11">
        <f>IFERROR((generation!N121*1000)/(365*24*capacity!N121),0)</f>
        <v>0.9233060740945217</v>
      </c>
      <c r="K121" s="11">
        <f>IFERROR((generation!O121*1000)/(365*24*capacity!O121),0)</f>
        <v>0.93460511468010288</v>
      </c>
      <c r="L121" s="11">
        <f>IFERROR((generation!P121*1000)/(365*24*capacity!P121),0)</f>
        <v>0.97526336605184627</v>
      </c>
      <c r="M121" s="11">
        <f>IF(AND(AVERAGE(D121:L121)&gt;0,AVERAGE(D121:L121)&lt;1),AVERAGE(D121:L121),CUF_sources!C$17)</f>
        <v>0.960897466444806</v>
      </c>
      <c r="N121" s="11">
        <f>IFERROR(M121*(CUF_sources!D$17/CUF_sources!C$17),0)</f>
        <v>0.960897466444806</v>
      </c>
      <c r="O121" s="11">
        <f>IFERROR(N121*(CUF_sources!E$17/CUF_sources!D$17),0)</f>
        <v>0.960897466444806</v>
      </c>
      <c r="P121" s="11">
        <f>IFERROR(O121*(CUF_sources!F$17/CUF_sources!E$17),0)</f>
        <v>0.960897466444806</v>
      </c>
      <c r="Q121" s="11">
        <f>IFERROR(P121*(CUF_sources!G$17/CUF_sources!F$17),0)</f>
        <v>0.960897466444806</v>
      </c>
      <c r="R121" s="11">
        <f>IFERROR(Q121*(CUF_sources!H$17/CUF_sources!G$17),0)</f>
        <v>0.960897466444806</v>
      </c>
      <c r="S121" s="11">
        <f>IFERROR(R121*(CUF_sources!I$17/CUF_sources!H$17),0)</f>
        <v>0.960897466444806</v>
      </c>
      <c r="T121" s="11">
        <f>IFERROR(S121*(CUF_sources!J$17/CUF_sources!I$17),0)</f>
        <v>0.960897466444806</v>
      </c>
      <c r="U121" s="11">
        <f>IF(M121&lt;CUF_sources!C$17,CUF_sources!C$17,CUF!M121)</f>
        <v>0.960897466444806</v>
      </c>
      <c r="V121" s="11">
        <f>IFERROR(U121*(CUF_sources!D$17/CUF_sources!C$17),0)</f>
        <v>0.960897466444806</v>
      </c>
      <c r="W121" s="11">
        <f>IFERROR(V121*(CUF_sources!E$17/CUF_sources!D$17),0)</f>
        <v>0.960897466444806</v>
      </c>
      <c r="X121" s="11">
        <f>IFERROR(W121*(CUF_sources!F$17/CUF_sources!E$17),0)</f>
        <v>0.960897466444806</v>
      </c>
      <c r="Y121" s="11">
        <f>IFERROR(X121*(CUF_sources!G$17/CUF_sources!F$17),0)</f>
        <v>0.960897466444806</v>
      </c>
      <c r="Z121" s="11">
        <f>IFERROR(Y121*(CUF_sources!H$17/CUF_sources!G$17),0)</f>
        <v>0.960897466444806</v>
      </c>
      <c r="AA121" s="11">
        <f>IFERROR(Z121*(CUF_sources!I$17/CUF_sources!H$17),0)</f>
        <v>0.960897466444806</v>
      </c>
      <c r="AB121" s="11">
        <f>IFERROR(AA121*(CUF_sources!J$17/CUF_sources!I$17),0)</f>
        <v>0.960897466444806</v>
      </c>
      <c r="AC121" s="11">
        <f>CUF_sources!C$17</f>
        <v>0.81</v>
      </c>
      <c r="AD121" s="11">
        <f>CUF_sources!D$17</f>
        <v>0.81</v>
      </c>
      <c r="AE121" s="11">
        <f>CUF_sources!E$17</f>
        <v>0.81</v>
      </c>
      <c r="AF121" s="11">
        <f>CUF_sources!F$17</f>
        <v>0.81</v>
      </c>
      <c r="AG121" s="11">
        <f>CUF_sources!G$17</f>
        <v>0.81</v>
      </c>
      <c r="AH121" s="11">
        <f>CUF_sources!H$17</f>
        <v>0.81</v>
      </c>
      <c r="AI121" s="11">
        <f>CUF_sources!I$17</f>
        <v>0.81</v>
      </c>
      <c r="AJ121" s="11">
        <f>CUF_sources!J$17</f>
        <v>0.81</v>
      </c>
    </row>
    <row r="122" spans="1:36" ht="15" x14ac:dyDescent="0.25">
      <c r="A122" s="3" t="s">
        <v>16</v>
      </c>
      <c r="B122" s="3" t="s">
        <v>35</v>
      </c>
      <c r="C122" s="3" t="s">
        <v>36</v>
      </c>
      <c r="D122" s="11">
        <f>IFERROR((generation!H122*1000)/(365*24*capacity!H122),0)</f>
        <v>0.44451394008492351</v>
      </c>
      <c r="E122" s="11">
        <f>IFERROR((generation!I122*1000)/(365*24*capacity!I122),0)</f>
        <v>0.60217709351300996</v>
      </c>
      <c r="F122" s="11">
        <f>IFERROR((generation!J122*1000)/(365*24*capacity!J122),0)</f>
        <v>0.45458862328200594</v>
      </c>
      <c r="G122" s="11">
        <f>IFERROR((generation!K122*1000)/(365*24*capacity!K122),0)</f>
        <v>0.47085681107587107</v>
      </c>
      <c r="H122" s="11">
        <f>IFERROR((generation!L122*1000)/(365*24*capacity!L122),0)</f>
        <v>0.5891766486632346</v>
      </c>
      <c r="I122" s="11">
        <f>IFERROR((generation!M122*1000)/(365*24*capacity!M122),0)</f>
        <v>0.55493948015454864</v>
      </c>
      <c r="J122" s="11">
        <f>IFERROR((generation!N122*1000)/(365*24*capacity!N122),0)</f>
        <v>0.5153547534916435</v>
      </c>
      <c r="K122" s="11">
        <f>IFERROR((generation!O122*1000)/(365*24*capacity!O122),0)</f>
        <v>0.46200398096836076</v>
      </c>
      <c r="L122" s="11">
        <f>IFERROR((generation!P122*1000)/(365*24*capacity!P122),0)</f>
        <v>0.43292871522502502</v>
      </c>
      <c r="M122" s="11">
        <f>IF(AND(AVERAGE(D122:L122)&gt;0,AVERAGE(D122:L122)&lt;1),AVERAGE(D122:L122),CUF_sources!C$18)</f>
        <v>0.50294889405095811</v>
      </c>
      <c r="N122" s="11">
        <f>IFERROR(M122*(CUF_sources!D$18/CUF_sources!C$18),0)</f>
        <v>0.50294889405095811</v>
      </c>
      <c r="O122" s="11">
        <f>IFERROR(N122*(CUF_sources!E$18/CUF_sources!D$18),0)</f>
        <v>0.50294889405095811</v>
      </c>
      <c r="P122" s="11">
        <f>IFERROR(O122*(CUF_sources!F$18/CUF_sources!E$18),0)</f>
        <v>0.50294889405095811</v>
      </c>
      <c r="Q122" s="11">
        <f>IFERROR(P122*(CUF_sources!G$18/CUF_sources!F$18),0)</f>
        <v>0.50294889405095811</v>
      </c>
      <c r="R122" s="11">
        <f>IFERROR(Q122*(CUF_sources!H$18/CUF_sources!G$18),0)</f>
        <v>0.50294889405095811</v>
      </c>
      <c r="S122" s="11">
        <f>IFERROR(R122*(CUF_sources!I$18/CUF_sources!H$18),0)</f>
        <v>0.50294889405095811</v>
      </c>
      <c r="T122" s="11">
        <f>IFERROR(S122*(CUF_sources!J$18/CUF_sources!I$18),0)</f>
        <v>0.50294889405095811</v>
      </c>
      <c r="U122" s="11">
        <f>IF(M122&gt;0,M122,CUF_sources!C$18)</f>
        <v>0.50294889405095811</v>
      </c>
      <c r="V122" s="11">
        <f>IFERROR(U122*(CUF_sources!D$18/CUF_sources!C$18),0)</f>
        <v>0.50294889405095811</v>
      </c>
      <c r="W122" s="11">
        <f>IFERROR(V122*(CUF_sources!E$18/CUF_sources!D$18),0)</f>
        <v>0.50294889405095811</v>
      </c>
      <c r="X122" s="11">
        <f>IFERROR(W122*(CUF_sources!F$18/CUF_sources!E$18),0)</f>
        <v>0.50294889405095811</v>
      </c>
      <c r="Y122" s="11">
        <f>IFERROR(X122*(CUF_sources!G$18/CUF_sources!F$18),0)</f>
        <v>0.50294889405095811</v>
      </c>
      <c r="Z122" s="11">
        <f>IFERROR(Y122*(CUF_sources!H$18/CUF_sources!G$18),0)</f>
        <v>0.50294889405095811</v>
      </c>
      <c r="AA122" s="11">
        <f>IFERROR(Z122*(CUF_sources!I$18/CUF_sources!H$18),0)</f>
        <v>0.50294889405095811</v>
      </c>
      <c r="AB122" s="11">
        <f>IFERROR(AA122*(CUF_sources!J$18/CUF_sources!I$18),0)</f>
        <v>0.50294889405095811</v>
      </c>
      <c r="AC122" s="11">
        <f>CUF_sources!C$18</f>
        <v>0.37</v>
      </c>
      <c r="AD122" s="11">
        <f>CUF_sources!D$18</f>
        <v>0.37</v>
      </c>
      <c r="AE122" s="11">
        <f>CUF_sources!E$18</f>
        <v>0.37</v>
      </c>
      <c r="AF122" s="11">
        <f>CUF_sources!F$18</f>
        <v>0.37</v>
      </c>
      <c r="AG122" s="11">
        <f>CUF_sources!G$18</f>
        <v>0.37</v>
      </c>
      <c r="AH122" s="11">
        <f>CUF_sources!H$18</f>
        <v>0.37</v>
      </c>
      <c r="AI122" s="11">
        <f>CUF_sources!I$18</f>
        <v>0.37</v>
      </c>
      <c r="AJ122" s="11">
        <f>CUF_sources!J$18</f>
        <v>0.37</v>
      </c>
    </row>
    <row r="123" spans="1:36" ht="15" x14ac:dyDescent="0.25">
      <c r="A123" s="3" t="s">
        <v>16</v>
      </c>
      <c r="B123" s="3" t="s">
        <v>79</v>
      </c>
      <c r="C123" s="3" t="s">
        <v>83</v>
      </c>
      <c r="D123" s="11">
        <f>IFERROR((generation!H123*1000)/(365*24*capacity!H123),0)</f>
        <v>0.27407300364693238</v>
      </c>
      <c r="E123" s="11">
        <f>IFERROR((generation!I123*1000)/(365*24*capacity!I123),0)</f>
        <v>0.2171549302339757</v>
      </c>
      <c r="F123" s="11">
        <f>IFERROR((generation!J123*1000)/(365*24*capacity!J123),0)</f>
        <v>0.19612986231546997</v>
      </c>
      <c r="G123" s="11">
        <f>IFERROR((generation!K123*1000)/(365*24*capacity!K123),0)</f>
        <v>0.2012006925210803</v>
      </c>
      <c r="H123" s="11">
        <f>IFERROR((generation!L123*1000)/(365*24*capacity!L123),0)</f>
        <v>0.2636931545178649</v>
      </c>
      <c r="I123" s="11">
        <f>IFERROR((generation!M123*1000)/(365*24*capacity!M123),0)</f>
        <v>0.22352690939231401</v>
      </c>
      <c r="J123" s="11">
        <f>IFERROR((generation!N123*1000)/(365*24*capacity!N123),0)</f>
        <v>0.27178342548910195</v>
      </c>
      <c r="K123" s="11">
        <f>IFERROR((generation!O123*1000)/(365*24*capacity!O123),0)</f>
        <v>0.3248339491441633</v>
      </c>
      <c r="L123" s="11">
        <f>IFERROR((generation!P123*1000)/(365*24*capacity!P123),0)</f>
        <v>0.29708653701191012</v>
      </c>
      <c r="M123" s="11">
        <f>IF(AND(AVERAGE(D123:L123)&gt;0,AVERAGE(D123:L123)&lt;1),AVERAGE(D123:L123),CUF_sources!C$19)</f>
        <v>0.25216471825253473</v>
      </c>
      <c r="N123" s="11">
        <f>IFERROR(M123*(CUF_sources!D$19/CUF_sources!C$19),0)</f>
        <v>0.30259766190304166</v>
      </c>
      <c r="O123" s="11">
        <f>IFERROR(N123*(CUF_sources!E$19/CUF_sources!D$19),0)</f>
        <v>0.3278141337282951</v>
      </c>
      <c r="P123" s="11">
        <f>IFERROR(O123*(CUF_sources!F$19/CUF_sources!E$19),0)</f>
        <v>0.35303060555354865</v>
      </c>
      <c r="Q123" s="11">
        <f>IFERROR(P123*(CUF_sources!G$19/CUF_sources!F$19),0)</f>
        <v>0.37824707737880209</v>
      </c>
      <c r="R123" s="11">
        <f>IFERROR(Q123*(CUF_sources!H$19/CUF_sources!G$19),0)</f>
        <v>0.40346354920405553</v>
      </c>
      <c r="S123" s="11">
        <f>IFERROR(R123*(CUF_sources!I$19/CUF_sources!H$19),0)</f>
        <v>0.42868002102930902</v>
      </c>
      <c r="T123" s="11">
        <f>IFERROR(S123*(CUF_sources!J$19/CUF_sources!I$19),0)</f>
        <v>0.45389649285456252</v>
      </c>
      <c r="U123" s="11">
        <f>IF(M123&gt;0,M123,CUF_sources!C$19)</f>
        <v>0.25216471825253473</v>
      </c>
      <c r="V123" s="11">
        <f>IFERROR(U123*(CUF_sources!D$19/CUF_sources!C$19),0)</f>
        <v>0.30259766190304166</v>
      </c>
      <c r="W123" s="11">
        <f>IFERROR(V123*(CUF_sources!E$19/CUF_sources!D$19),0)</f>
        <v>0.3278141337282951</v>
      </c>
      <c r="X123" s="11">
        <f>IFERROR(W123*(CUF_sources!F$19/CUF_sources!E$19),0)</f>
        <v>0.35303060555354865</v>
      </c>
      <c r="Y123" s="11">
        <f>IFERROR(X123*(CUF_sources!G$19/CUF_sources!F$19),0)</f>
        <v>0.37824707737880209</v>
      </c>
      <c r="Z123" s="11">
        <f>IFERROR(Y123*(CUF_sources!H$19/CUF_sources!G$19),0)</f>
        <v>0.40346354920405553</v>
      </c>
      <c r="AA123" s="11">
        <f>IFERROR(Z123*(CUF_sources!I$19/CUF_sources!H$19),0)</f>
        <v>0.42868002102930902</v>
      </c>
      <c r="AB123" s="11">
        <f>IFERROR(AA123*(CUF_sources!J$19/CUF_sources!I$19),0)</f>
        <v>0.45389649285456252</v>
      </c>
      <c r="AC123" s="11">
        <f>CUF_sources!C$19</f>
        <v>0.25</v>
      </c>
      <c r="AD123" s="11">
        <f>CUF_sources!D$19</f>
        <v>0.3</v>
      </c>
      <c r="AE123" s="11">
        <f>CUF_sources!E$19</f>
        <v>0.32499999999999996</v>
      </c>
      <c r="AF123" s="11">
        <f>CUF_sources!F$19</f>
        <v>0.35</v>
      </c>
      <c r="AG123" s="11">
        <f>CUF_sources!G$19</f>
        <v>0.375</v>
      </c>
      <c r="AH123" s="11">
        <f>CUF_sources!H$19</f>
        <v>0.4</v>
      </c>
      <c r="AI123" s="11">
        <f>CUF_sources!I$19</f>
        <v>0.42500000000000004</v>
      </c>
      <c r="AJ123" s="11">
        <f>CUF_sources!J$19</f>
        <v>0.45</v>
      </c>
    </row>
    <row r="124" spans="1:36" ht="15" x14ac:dyDescent="0.25">
      <c r="A124" s="3" t="s">
        <v>16</v>
      </c>
      <c r="B124" s="3" t="s">
        <v>78</v>
      </c>
      <c r="C124" s="3" t="s">
        <v>84</v>
      </c>
      <c r="D124" s="11">
        <f>IFERROR((generation!H124*1000)/(365*24*capacity!H124),0)</f>
        <v>0.45364304149295215</v>
      </c>
      <c r="E124" s="11">
        <f>IFERROR((generation!I124*1000)/(365*24*capacity!I124),0)</f>
        <v>0.48704586063132815</v>
      </c>
      <c r="F124" s="11">
        <f>IFERROR((generation!J124*1000)/(365*24*capacity!J124),0)</f>
        <v>0.47915425848719478</v>
      </c>
      <c r="G124" s="11">
        <f>IFERROR((generation!K124*1000)/(365*24*capacity!K124),0)</f>
        <v>0.25623871721354996</v>
      </c>
      <c r="H124" s="11">
        <f>IFERROR((generation!L124*1000)/(365*24*capacity!L124),0)</f>
        <v>0.41918870128491026</v>
      </c>
      <c r="I124" s="11">
        <f>IFERROR((generation!M124*1000)/(365*24*capacity!M124),0)</f>
        <v>0.31966125092917064</v>
      </c>
      <c r="J124" s="11">
        <f>IFERROR((generation!N124*1000)/(365*24*capacity!N124),0)</f>
        <v>0.15996809305772769</v>
      </c>
      <c r="K124" s="11">
        <f>IFERROR((generation!O124*1000)/(365*24*capacity!O124),0)</f>
        <v>0.37336932285680191</v>
      </c>
      <c r="L124" s="11">
        <f>IFERROR((generation!P124*1000)/(365*24*capacity!P124),0)</f>
        <v>0.4232610871332958</v>
      </c>
      <c r="M124" s="11">
        <f>IF(AND(AVERAGE(D124:L124)&gt;0,AVERAGE(D124:L124)&lt;1),AVERAGE(D124:L124),CUF_sources!C$20)</f>
        <v>0.37461448145410353</v>
      </c>
      <c r="N124" s="11">
        <f>IFERROR(M124*(CUF_sources!D$20/CUF_sources!C$20),0)</f>
        <v>0.419568219228596</v>
      </c>
      <c r="O124" s="11">
        <f>IFERROR(N124*(CUF_sources!E$20/CUF_sources!D$20),0)</f>
        <v>0.45103583567074068</v>
      </c>
      <c r="P124" s="11">
        <f>IFERROR(O124*(CUF_sources!F$20/CUF_sources!E$20),0)</f>
        <v>0.48250345211288531</v>
      </c>
      <c r="Q124" s="11">
        <f>IFERROR(P124*(CUF_sources!G$20/CUF_sources!F$20),0)</f>
        <v>0.49299265759360017</v>
      </c>
      <c r="R124" s="11">
        <f>IFERROR(Q124*(CUF_sources!H$20/CUF_sources!G$20),0)</f>
        <v>0.50348186307431497</v>
      </c>
      <c r="S124" s="11">
        <f>IFERROR(R124*(CUF_sources!I$20/CUF_sources!H$20),0)</f>
        <v>0.50348186307431497</v>
      </c>
      <c r="T124" s="11">
        <f>IFERROR(S124*(CUF_sources!J$20/CUF_sources!I$20),0)</f>
        <v>0.50348186307431497</v>
      </c>
      <c r="U124" s="11">
        <f>IF(M124&gt;0,M124,CUF_sources!C$20)</f>
        <v>0.37461448145410353</v>
      </c>
      <c r="V124" s="11">
        <f>IFERROR(U124*(CUF_sources!D$20/CUF_sources!C$20),0)</f>
        <v>0.419568219228596</v>
      </c>
      <c r="W124" s="11">
        <f>IFERROR(V124*(CUF_sources!E$20/CUF_sources!D$20),0)</f>
        <v>0.45103583567074068</v>
      </c>
      <c r="X124" s="11">
        <f>IFERROR(W124*(CUF_sources!F$20/CUF_sources!E$20),0)</f>
        <v>0.48250345211288531</v>
      </c>
      <c r="Y124" s="11">
        <f>IFERROR(X124*(CUF_sources!G$20/CUF_sources!F$20),0)</f>
        <v>0.49299265759360017</v>
      </c>
      <c r="Z124" s="11">
        <f>IFERROR(Y124*(CUF_sources!H$20/CUF_sources!G$20),0)</f>
        <v>0.50348186307431497</v>
      </c>
      <c r="AA124" s="11">
        <f>IFERROR(Z124*(CUF_sources!I$20/CUF_sources!H$20),0)</f>
        <v>0.50348186307431497</v>
      </c>
      <c r="AB124" s="11">
        <f>IFERROR(AA124*(CUF_sources!J$20/CUF_sources!I$20),0)</f>
        <v>0.50348186307431497</v>
      </c>
      <c r="AC124" s="11">
        <f>CUF_sources!C$20</f>
        <v>0.35714285714285715</v>
      </c>
      <c r="AD124" s="11">
        <f>CUF_sources!D$20</f>
        <v>0.4</v>
      </c>
      <c r="AE124" s="11">
        <f>CUF_sources!E$20</f>
        <v>0.43000000000000005</v>
      </c>
      <c r="AF124" s="11">
        <f>CUF_sources!F$20</f>
        <v>0.46</v>
      </c>
      <c r="AG124" s="11">
        <f>CUF_sources!G$20</f>
        <v>0.47</v>
      </c>
      <c r="AH124" s="11">
        <f>CUF_sources!H$20</f>
        <v>0.48</v>
      </c>
      <c r="AI124" s="11">
        <f>CUF_sources!I$20</f>
        <v>0.48</v>
      </c>
      <c r="AJ124" s="11">
        <f>CUF_sources!J$20</f>
        <v>0.48</v>
      </c>
    </row>
    <row r="125" spans="1:36" ht="15" x14ac:dyDescent="0.25">
      <c r="A125" s="3" t="s">
        <v>16</v>
      </c>
      <c r="B125" s="1" t="s">
        <v>37</v>
      </c>
      <c r="C125" s="1" t="s">
        <v>38</v>
      </c>
      <c r="D125" s="11">
        <f>IFERROR((generation!H125*1000)/(365*24*capacity!H125),0)</f>
        <v>3.3920417482061316E-2</v>
      </c>
      <c r="E125" s="11">
        <f>IFERROR((generation!I125*1000)/(365*24*capacity!I125),0)</f>
        <v>2.5440313111545987E-2</v>
      </c>
      <c r="F125" s="11">
        <f>IFERROR((generation!J125*1000)/(365*24*capacity!J125),0)</f>
        <v>1.5900195694716242E-2</v>
      </c>
      <c r="G125" s="11">
        <f>IFERROR((generation!K125*1000)/(365*24*capacity!K125),0)</f>
        <v>3.1001886385968232E-2</v>
      </c>
      <c r="H125" s="11">
        <f>IFERROR((generation!L125*1000)/(365*24*capacity!L125),0)</f>
        <v>7.1389124607696558E-3</v>
      </c>
      <c r="I125" s="11">
        <f>IFERROR((generation!M125*1000)/(365*24*capacity!M125),0)</f>
        <v>1.1909781026766042E-2</v>
      </c>
      <c r="J125" s="11">
        <f>IFERROR((generation!N125*1000)/(365*24*capacity!N125),0)</f>
        <v>8.3884050359607273E-3</v>
      </c>
      <c r="K125" s="11">
        <f>IFERROR((generation!O125*1000)/(365*24*capacity!O125),0)</f>
        <v>1.1999659481361133E-2</v>
      </c>
      <c r="L125" s="11">
        <f>IFERROR((generation!P125*1000)/(365*24*capacity!P125),0)</f>
        <v>1.3597316796152226E-2</v>
      </c>
      <c r="M125" s="11">
        <f>IF(AND(AVERAGE(D125:L125)&gt;0,AVERAGE(D125:L125)&lt;1),AVERAGE(D125:L125),CUF_sources!C$21)</f>
        <v>1.7699654163922395E-2</v>
      </c>
      <c r="N125" s="11">
        <f>IFERROR(M125*(CUF_sources!D$21/CUF_sources!C$21),0)</f>
        <v>1.7699654163922395E-2</v>
      </c>
      <c r="O125" s="11">
        <f>IFERROR(N125*(CUF_sources!E$21/CUF_sources!D$21),0)</f>
        <v>1.7699654163922395E-2</v>
      </c>
      <c r="P125" s="11">
        <f>IFERROR(O125*(CUF_sources!F$21/CUF_sources!E$21),0)</f>
        <v>1.7699654163922395E-2</v>
      </c>
      <c r="Q125" s="11">
        <f>IFERROR(P125*(CUF_sources!G$21/CUF_sources!F$21),0)</f>
        <v>1.7699654163922395E-2</v>
      </c>
      <c r="R125" s="11">
        <f>IFERROR(Q125*(CUF_sources!H$21/CUF_sources!G$21),0)</f>
        <v>1.7699654163922395E-2</v>
      </c>
      <c r="S125" s="11">
        <f>IFERROR(R125*(CUF_sources!I$21/CUF_sources!H$21),0)</f>
        <v>1.7699654163922395E-2</v>
      </c>
      <c r="T125" s="11">
        <f>IFERROR(S125*(CUF_sources!J$21/CUF_sources!I$21),0)</f>
        <v>1.7699654163922395E-2</v>
      </c>
      <c r="U125" s="11">
        <f>IF(M125&lt;CUF_sources!C$21,CUF_sources!C$21,CUF!M125)</f>
        <v>0.85</v>
      </c>
      <c r="V125" s="11">
        <f>IFERROR(U125*(CUF_sources!D$21/CUF_sources!C$21),0)</f>
        <v>0.85</v>
      </c>
      <c r="W125" s="11">
        <f>IFERROR(V125*(CUF_sources!E$21/CUF_sources!D$21),0)</f>
        <v>0.85</v>
      </c>
      <c r="X125" s="11">
        <f>IFERROR(W125*(CUF_sources!F$21/CUF_sources!E$21),0)</f>
        <v>0.85</v>
      </c>
      <c r="Y125" s="11">
        <f>IFERROR(X125*(CUF_sources!G$21/CUF_sources!F$21),0)</f>
        <v>0.85</v>
      </c>
      <c r="Z125" s="11">
        <f>IFERROR(Y125*(CUF_sources!H$21/CUF_sources!G$21),0)</f>
        <v>0.85</v>
      </c>
      <c r="AA125" s="11">
        <f>IFERROR(Z125*(CUF_sources!I$21/CUF_sources!H$21),0)</f>
        <v>0.85</v>
      </c>
      <c r="AB125" s="11">
        <f>IFERROR(AA125*(CUF_sources!J$21/CUF_sources!I$21),0)</f>
        <v>0.85</v>
      </c>
      <c r="AC125" s="11">
        <f>CUF_sources!C$21</f>
        <v>0.85</v>
      </c>
      <c r="AD125" s="11">
        <f>CUF_sources!D$21</f>
        <v>0.85</v>
      </c>
      <c r="AE125" s="11">
        <f>CUF_sources!E$21</f>
        <v>0.85</v>
      </c>
      <c r="AF125" s="11">
        <f>CUF_sources!F$21</f>
        <v>0.85</v>
      </c>
      <c r="AG125" s="11">
        <f>CUF_sources!G$21</f>
        <v>0.85</v>
      </c>
      <c r="AH125" s="11">
        <f>CUF_sources!H$21</f>
        <v>0.85</v>
      </c>
      <c r="AI125" s="11">
        <f>CUF_sources!I$21</f>
        <v>0.85</v>
      </c>
      <c r="AJ125" s="11">
        <f>CUF_sources!J$21</f>
        <v>0.85</v>
      </c>
    </row>
    <row r="126" spans="1:36" ht="15" x14ac:dyDescent="0.25">
      <c r="A126" s="3" t="s">
        <v>16</v>
      </c>
      <c r="B126" s="3" t="s">
        <v>39</v>
      </c>
      <c r="C126" s="3" t="s">
        <v>40</v>
      </c>
      <c r="D126" s="11">
        <f>IFERROR((generation!H126*1000)/(365*24*capacity!H126),0)</f>
        <v>0.7417287862568972</v>
      </c>
      <c r="E126" s="11">
        <f>IFERROR((generation!I126*1000)/(365*24*capacity!I126),0)</f>
        <v>0.7472409322700625</v>
      </c>
      <c r="F126" s="11">
        <f>IFERROR((generation!J126*1000)/(365*24*capacity!J126),0)</f>
        <v>0.79125206914400215</v>
      </c>
      <c r="G126" s="11">
        <f>IFERROR((generation!K126*1000)/(365*24*capacity!K126),0)</f>
        <v>0.74446619998576891</v>
      </c>
      <c r="H126" s="11">
        <f>IFERROR((generation!L126*1000)/(365*24*capacity!L126),0)</f>
        <v>0.71979514254771104</v>
      </c>
      <c r="I126" s="11">
        <f>IFERROR((generation!M126*1000)/(365*24*capacity!M126),0)</f>
        <v>0.73000371355766158</v>
      </c>
      <c r="J126" s="11">
        <f>IFERROR((generation!N126*1000)/(365*24*capacity!N126),0)</f>
        <v>0.66789984663772717</v>
      </c>
      <c r="K126" s="11">
        <f>IFERROR((generation!O126*1000)/(365*24*capacity!O126),0)</f>
        <v>0.72699579536277459</v>
      </c>
      <c r="L126" s="11">
        <f>IFERROR((generation!P126*1000)/(365*24*capacity!P126),0)</f>
        <v>0.74810440489664221</v>
      </c>
      <c r="M126" s="11">
        <f>IF(AND(AVERAGE(D126:L126)&gt;0,AVERAGE(D126:L126)&lt;1),AVERAGE(D126:L126),CUF_sources!C$22)</f>
        <v>0.73527632118436081</v>
      </c>
      <c r="N126" s="11">
        <f>IFERROR(M126*(CUF_sources!D$22/CUF_sources!C$22),0)</f>
        <v>0.73527632118436081</v>
      </c>
      <c r="O126" s="11">
        <f>IFERROR(N126*(CUF_sources!E$22/CUF_sources!D$22),0)</f>
        <v>0.73527632118436081</v>
      </c>
      <c r="P126" s="11">
        <f>IFERROR(O126*(CUF_sources!F$22/CUF_sources!E$22),0)</f>
        <v>0.73527632118436081</v>
      </c>
      <c r="Q126" s="11">
        <f>IFERROR(P126*(CUF_sources!G$22/CUF_sources!F$22),0)</f>
        <v>0.73527632118436081</v>
      </c>
      <c r="R126" s="11">
        <f>IFERROR(Q126*(CUF_sources!H$22/CUF_sources!G$22),0)</f>
        <v>0.73527632118436081</v>
      </c>
      <c r="S126" s="11">
        <f>IFERROR(R126*(CUF_sources!I$22/CUF_sources!H$22),0)</f>
        <v>0.73527632118436081</v>
      </c>
      <c r="T126" s="11">
        <f>IFERROR(S126*(CUF_sources!J$22/CUF_sources!I$22),0)</f>
        <v>0.73527632118436081</v>
      </c>
      <c r="U126" s="11">
        <f>IF(M126&lt;CUF_sources!C$22,CUF_sources!C$22,CUF!M126)</f>
        <v>0.73527632118436081</v>
      </c>
      <c r="V126" s="11">
        <f>IFERROR(U126*(CUF_sources!D$22/CUF_sources!C$22),0)</f>
        <v>0.73527632118436081</v>
      </c>
      <c r="W126" s="11">
        <f>IFERROR(V126*(CUF_sources!E$22/CUF_sources!D$22),0)</f>
        <v>0.73527632118436081</v>
      </c>
      <c r="X126" s="11">
        <f>IFERROR(W126*(CUF_sources!F$22/CUF_sources!E$22),0)</f>
        <v>0.73527632118436081</v>
      </c>
      <c r="Y126" s="11">
        <f>IFERROR(X126*(CUF_sources!G$22/CUF_sources!F$22),0)</f>
        <v>0.73527632118436081</v>
      </c>
      <c r="Z126" s="11">
        <f>IFERROR(Y126*(CUF_sources!H$22/CUF_sources!G$22),0)</f>
        <v>0.73527632118436081</v>
      </c>
      <c r="AA126" s="11">
        <f>IFERROR(Z126*(CUF_sources!I$22/CUF_sources!H$22),0)</f>
        <v>0.73527632118436081</v>
      </c>
      <c r="AB126" s="11">
        <f>IFERROR(AA126*(CUF_sources!J$22/CUF_sources!I$22),0)</f>
        <v>0.73527632118436081</v>
      </c>
      <c r="AC126" s="11">
        <f>CUF_sources!C$22</f>
        <v>0.7</v>
      </c>
      <c r="AD126" s="11">
        <f>CUF_sources!D$22</f>
        <v>0.7</v>
      </c>
      <c r="AE126" s="11">
        <f>CUF_sources!E$22</f>
        <v>0.7</v>
      </c>
      <c r="AF126" s="11">
        <f>CUF_sources!F$22</f>
        <v>0.7</v>
      </c>
      <c r="AG126" s="11">
        <f>CUF_sources!G$22</f>
        <v>0.7</v>
      </c>
      <c r="AH126" s="11">
        <f>CUF_sources!H$22</f>
        <v>0.7</v>
      </c>
      <c r="AI126" s="11">
        <f>CUF_sources!I$22</f>
        <v>0.7</v>
      </c>
      <c r="AJ126" s="11">
        <f>CUF_sources!J$22</f>
        <v>0.7</v>
      </c>
    </row>
    <row r="127" spans="1:36" ht="15" x14ac:dyDescent="0.25">
      <c r="A127" s="3" t="s">
        <v>16</v>
      </c>
      <c r="B127" s="3" t="s">
        <v>80</v>
      </c>
      <c r="C127" s="3" t="s">
        <v>85</v>
      </c>
      <c r="D127" s="11">
        <f>IFERROR((generation!H127*1000)/(365*24*capacity!H127),0)</f>
        <v>0</v>
      </c>
      <c r="E127" s="11">
        <f>IFERROR((generation!I127*1000)/(365*24*capacity!I127),0)</f>
        <v>0</v>
      </c>
      <c r="F127" s="11">
        <f>IFERROR((generation!J127*1000)/(365*24*capacity!J127),0)</f>
        <v>0</v>
      </c>
      <c r="G127" s="11">
        <f>IFERROR((generation!K127*1000)/(365*24*capacity!K127),0)</f>
        <v>0</v>
      </c>
      <c r="H127" s="11">
        <f>IFERROR((generation!L127*1000)/(365*24*capacity!L127),0)</f>
        <v>0</v>
      </c>
      <c r="I127" s="11">
        <f>IFERROR((generation!M127*1000)/(365*24*capacity!M127),0)</f>
        <v>0</v>
      </c>
      <c r="J127" s="11">
        <f>IFERROR((generation!N127*1000)/(365*24*capacity!N127),0)</f>
        <v>0</v>
      </c>
      <c r="K127" s="11">
        <f>IFERROR((generation!O127*1000)/(365*24*capacity!O127),0)</f>
        <v>0</v>
      </c>
      <c r="L127" s="11">
        <f>IFERROR((generation!P127*1000)/(365*24*capacity!P127),0)</f>
        <v>0</v>
      </c>
      <c r="M127" s="11">
        <f>IF(AND(AVERAGE(D127:L127)&gt;0,AVERAGE(D127:L127)&lt;1),AVERAGE(D127:L127),CUF_sources!C$23)</f>
        <v>0.18285714285714286</v>
      </c>
      <c r="N127" s="11">
        <f>IFERROR(M127*(CUF_sources!D$23/CUF_sources!C$23),0)</f>
        <v>0.19</v>
      </c>
      <c r="O127" s="11">
        <f>IFERROR(N127*(CUF_sources!E$23/CUF_sources!D$23),0)</f>
        <v>0.19500000000000001</v>
      </c>
      <c r="P127" s="11">
        <f>IFERROR(O127*(CUF_sources!F$23/CUF_sources!E$23),0)</f>
        <v>0.20000000000000004</v>
      </c>
      <c r="Q127" s="11">
        <f>IFERROR(P127*(CUF_sources!G$23/CUF_sources!F$23),0)</f>
        <v>0.20500000000000002</v>
      </c>
      <c r="R127" s="11">
        <f>IFERROR(Q127*(CUF_sources!H$23/CUF_sources!G$23),0)</f>
        <v>0.20999999999999996</v>
      </c>
      <c r="S127" s="11">
        <f>IFERROR(R127*(CUF_sources!I$23/CUF_sources!H$23),0)</f>
        <v>0.20999999999999996</v>
      </c>
      <c r="T127" s="11">
        <f>IFERROR(S127*(CUF_sources!J$23/CUF_sources!I$23),0)</f>
        <v>0.20999999999999996</v>
      </c>
      <c r="U127" s="11">
        <f>IF(M127&gt;0,M127,CUF_sources!C$23)</f>
        <v>0.18285714285714286</v>
      </c>
      <c r="V127" s="11">
        <f>IFERROR(U127*(CUF_sources!D$23/CUF_sources!C$23),0)</f>
        <v>0.19</v>
      </c>
      <c r="W127" s="11">
        <f>IFERROR(V127*(CUF_sources!E$23/CUF_sources!D$23),0)</f>
        <v>0.19500000000000001</v>
      </c>
      <c r="X127" s="11">
        <f>IFERROR(W127*(CUF_sources!F$23/CUF_sources!E$23),0)</f>
        <v>0.20000000000000004</v>
      </c>
      <c r="Y127" s="11">
        <f>IFERROR(X127*(CUF_sources!G$23/CUF_sources!F$23),0)</f>
        <v>0.20500000000000002</v>
      </c>
      <c r="Z127" s="11">
        <f>IFERROR(Y127*(CUF_sources!H$23/CUF_sources!G$23),0)</f>
        <v>0.20999999999999996</v>
      </c>
      <c r="AA127" s="11">
        <f>IFERROR(Z127*(CUF_sources!I$23/CUF_sources!H$23),0)</f>
        <v>0.20999999999999996</v>
      </c>
      <c r="AB127" s="11">
        <f>IFERROR(AA127*(CUF_sources!J$23/CUF_sources!I$23),0)</f>
        <v>0.20999999999999996</v>
      </c>
      <c r="AC127" s="11">
        <f>CUF_sources!C$23</f>
        <v>0.18285714285714286</v>
      </c>
      <c r="AD127" s="11">
        <f>CUF_sources!D$23</f>
        <v>0.19</v>
      </c>
      <c r="AE127" s="11">
        <f>CUF_sources!E$23</f>
        <v>0.19500000000000001</v>
      </c>
      <c r="AF127" s="11">
        <f>CUF_sources!F$23</f>
        <v>0.2</v>
      </c>
      <c r="AG127" s="11">
        <f>CUF_sources!G$23</f>
        <v>0.20500000000000002</v>
      </c>
      <c r="AH127" s="11">
        <f>CUF_sources!H$23</f>
        <v>0.21</v>
      </c>
      <c r="AI127" s="11">
        <f>CUF_sources!I$23</f>
        <v>0.21</v>
      </c>
      <c r="AJ127" s="11">
        <f>CUF_sources!J$23</f>
        <v>0.21</v>
      </c>
    </row>
    <row r="128" spans="1:36" ht="15" x14ac:dyDescent="0.25">
      <c r="A128" s="3" t="s">
        <v>16</v>
      </c>
      <c r="B128" s="3" t="s">
        <v>81</v>
      </c>
      <c r="C128" s="3" t="s">
        <v>86</v>
      </c>
      <c r="D128" s="11">
        <f>IFERROR((generation!H128*1000)/(365*24*capacity!H128),0)</f>
        <v>8.6431833007175468E-2</v>
      </c>
      <c r="E128" s="11">
        <f>IFERROR((generation!I128*1000)/(365*24*capacity!I128),0)</f>
        <v>8.2034817351598177E-2</v>
      </c>
      <c r="F128" s="11">
        <f>IFERROR((generation!J128*1000)/(365*24*capacity!J128),0)</f>
        <v>8.1836631151699646E-2</v>
      </c>
      <c r="G128" s="11">
        <f>IFERROR((generation!K128*1000)/(365*24*capacity!K128),0)</f>
        <v>8.0448318804483193E-2</v>
      </c>
      <c r="H128" s="11">
        <f>IFERROR((generation!L128*1000)/(365*24*capacity!L128),0)</f>
        <v>7.5953532097770615E-2</v>
      </c>
      <c r="I128" s="11">
        <f>IFERROR((generation!M128*1000)/(365*24*capacity!M128),0)</f>
        <v>6.4588455684346097E-2</v>
      </c>
      <c r="J128" s="11">
        <f>IFERROR((generation!N128*1000)/(365*24*capacity!N128),0)</f>
        <v>6.7536752422318727E-2</v>
      </c>
      <c r="K128" s="11">
        <f>IFERROR((generation!O128*1000)/(365*24*capacity!O128),0)</f>
        <v>7.3568982387475543E-2</v>
      </c>
      <c r="L128" s="11">
        <f>IFERROR((generation!P128*1000)/(365*24*capacity!P128),0)</f>
        <v>7.5717841128800034E-2</v>
      </c>
      <c r="M128" s="11">
        <f>IF(AND(AVERAGE(D128:L128)&gt;0,AVERAGE(D128:L128)&lt;1),AVERAGE(D128:L128),CUF_sources!C$24)</f>
        <v>7.6457462670629736E-2</v>
      </c>
      <c r="N128" s="11">
        <f>IFERROR(M128*(CUF_sources!D$24/CUF_sources!C$24),0)</f>
        <v>7.6457462670629736E-2</v>
      </c>
      <c r="O128" s="11">
        <f>IFERROR(N128*(CUF_sources!E$24/CUF_sources!D$24),0)</f>
        <v>7.9643190281905987E-2</v>
      </c>
      <c r="P128" s="11">
        <f>IFERROR(O128*(CUF_sources!F$24/CUF_sources!E$24),0)</f>
        <v>8.2828917893182225E-2</v>
      </c>
      <c r="Q128" s="11">
        <f>IFERROR(P128*(CUF_sources!G$24/CUF_sources!F$24),0)</f>
        <v>8.6014645504458476E-2</v>
      </c>
      <c r="R128" s="11">
        <f>IFERROR(Q128*(CUF_sources!H$24/CUF_sources!G$24),0)</f>
        <v>8.9200373115734713E-2</v>
      </c>
      <c r="S128" s="11">
        <f>IFERROR(R128*(CUF_sources!I$24/CUF_sources!H$24),0)</f>
        <v>8.9200373115734713E-2</v>
      </c>
      <c r="T128" s="11">
        <f>IFERROR(S128*(CUF_sources!J$24/CUF_sources!I$24),0)</f>
        <v>8.9200373115734713E-2</v>
      </c>
      <c r="U128" s="11">
        <f>IF(M128&gt;0,M128,CUF_sources!C$24)</f>
        <v>7.6457462670629736E-2</v>
      </c>
      <c r="V128" s="11">
        <f>IFERROR(U128*(CUF_sources!D$24/CUF_sources!C$24),0)</f>
        <v>7.6457462670629736E-2</v>
      </c>
      <c r="W128" s="11">
        <f>IFERROR(V128*(CUF_sources!E$24/CUF_sources!D$24),0)</f>
        <v>7.9643190281905987E-2</v>
      </c>
      <c r="X128" s="11">
        <f>IFERROR(W128*(CUF_sources!F$24/CUF_sources!E$24),0)</f>
        <v>8.2828917893182225E-2</v>
      </c>
      <c r="Y128" s="11">
        <f>IFERROR(X128*(CUF_sources!G$24/CUF_sources!F$24),0)</f>
        <v>8.6014645504458476E-2</v>
      </c>
      <c r="Z128" s="11">
        <f>IFERROR(Y128*(CUF_sources!H$24/CUF_sources!G$24),0)</f>
        <v>8.9200373115734713E-2</v>
      </c>
      <c r="AA128" s="11">
        <f>IFERROR(Z128*(CUF_sources!I$24/CUF_sources!H$24),0)</f>
        <v>8.9200373115734713E-2</v>
      </c>
      <c r="AB128" s="11">
        <f>IFERROR(AA128*(CUF_sources!J$24/CUF_sources!I$24),0)</f>
        <v>8.9200373115734713E-2</v>
      </c>
      <c r="AC128" s="11">
        <f>CUF_sources!C$24</f>
        <v>0.12</v>
      </c>
      <c r="AD128" s="11">
        <f>CUF_sources!D$24</f>
        <v>0.12</v>
      </c>
      <c r="AE128" s="11">
        <f>CUF_sources!E$24</f>
        <v>0.125</v>
      </c>
      <c r="AF128" s="11">
        <f>CUF_sources!F$24</f>
        <v>0.13</v>
      </c>
      <c r="AG128" s="11">
        <f>CUF_sources!G$24</f>
        <v>0.13500000000000001</v>
      </c>
      <c r="AH128" s="11">
        <f>CUF_sources!H$24</f>
        <v>0.14000000000000001</v>
      </c>
      <c r="AI128" s="11">
        <f>CUF_sources!I$24</f>
        <v>0.14000000000000001</v>
      </c>
      <c r="AJ128" s="11">
        <f>CUF_sources!J$24</f>
        <v>0.14000000000000001</v>
      </c>
    </row>
    <row r="129" spans="1:36" ht="15" x14ac:dyDescent="0.25">
      <c r="A129" s="3" t="s">
        <v>16</v>
      </c>
      <c r="B129" s="3" t="s">
        <v>41</v>
      </c>
      <c r="C129" s="3" t="s">
        <v>42</v>
      </c>
      <c r="D129" s="11">
        <f>IFERROR((generation!H129*1000)/(365*24*capacity!H129),0)</f>
        <v>0</v>
      </c>
      <c r="E129" s="11">
        <f>IFERROR((generation!I129*1000)/(365*24*capacity!I129),0)</f>
        <v>0</v>
      </c>
      <c r="F129" s="11">
        <f>IFERROR((generation!J129*1000)/(365*24*capacity!J129),0)</f>
        <v>0</v>
      </c>
      <c r="G129" s="11">
        <f>IFERROR((generation!K129*1000)/(365*24*capacity!K129),0)</f>
        <v>0</v>
      </c>
      <c r="H129" s="11">
        <f>IFERROR((generation!L129*1000)/(365*24*capacity!L129),0)</f>
        <v>0</v>
      </c>
      <c r="I129" s="11">
        <f>IFERROR((generation!M129*1000)/(365*24*capacity!M129),0)</f>
        <v>0</v>
      </c>
      <c r="J129" s="11">
        <f>IFERROR((generation!N129*1000)/(365*24*capacity!N129),0)</f>
        <v>0</v>
      </c>
      <c r="K129" s="11">
        <f>IFERROR((generation!O129*1000)/(365*24*capacity!O129),0)</f>
        <v>0</v>
      </c>
      <c r="L129" s="11">
        <f>IFERROR((generation!P129*1000)/(365*24*capacity!P129),0)</f>
        <v>0</v>
      </c>
      <c r="M129" s="11">
        <f>IF(AND(AVERAGE(D129:L129)&gt;0,AVERAGE(D129:L129)&lt;1),AVERAGE(D129:L129),CUF_sources!C$25)</f>
        <v>0.37285714285714283</v>
      </c>
      <c r="N129" s="11">
        <f>IFERROR(M129*(CUF_sources!D$25/CUF_sources!C$25),0)</f>
        <v>0.38000000000000006</v>
      </c>
      <c r="O129" s="11">
        <f>IFERROR(N129*(CUF_sources!E$25/CUF_sources!D$25),0)</f>
        <v>0.39000000000000007</v>
      </c>
      <c r="P129" s="11">
        <f>IFERROR(O129*(CUF_sources!F$25/CUF_sources!E$25),0)</f>
        <v>0.40000000000000013</v>
      </c>
      <c r="Q129" s="11">
        <f>IFERROR(P129*(CUF_sources!G$25/CUF_sources!F$25),0)</f>
        <v>0.40500000000000014</v>
      </c>
      <c r="R129" s="11">
        <f>IFERROR(Q129*(CUF_sources!H$25/CUF_sources!G$25),0)</f>
        <v>0.41000000000000009</v>
      </c>
      <c r="S129" s="11">
        <f>IFERROR(R129*(CUF_sources!I$25/CUF_sources!H$25),0)</f>
        <v>0.41000000000000009</v>
      </c>
      <c r="T129" s="11">
        <f>IFERROR(S129*(CUF_sources!J$25/CUF_sources!I$25),0)</f>
        <v>0.41000000000000009</v>
      </c>
      <c r="U129" s="11">
        <f>IF(M129&gt;0,M129,CUF_sources!C$25)</f>
        <v>0.37285714285714283</v>
      </c>
      <c r="V129" s="11">
        <f>IFERROR(U129*(CUF_sources!D$25/CUF_sources!C$25),0)</f>
        <v>0.38000000000000006</v>
      </c>
      <c r="W129" s="11">
        <f>IFERROR(V129*(CUF_sources!E$25/CUF_sources!D$25),0)</f>
        <v>0.39000000000000007</v>
      </c>
      <c r="X129" s="11">
        <f>IFERROR(W129*(CUF_sources!F$25/CUF_sources!E$25),0)</f>
        <v>0.40000000000000013</v>
      </c>
      <c r="Y129" s="11">
        <f>IFERROR(X129*(CUF_sources!G$25/CUF_sources!F$25),0)</f>
        <v>0.40500000000000014</v>
      </c>
      <c r="Z129" s="11">
        <f>IFERROR(Y129*(CUF_sources!H$25/CUF_sources!G$25),0)</f>
        <v>0.41000000000000009</v>
      </c>
      <c r="AA129" s="11">
        <f>IFERROR(Z129*(CUF_sources!I$25/CUF_sources!H$25),0)</f>
        <v>0.41000000000000009</v>
      </c>
      <c r="AB129" s="11">
        <f>IFERROR(AA129*(CUF_sources!J$25/CUF_sources!I$25),0)</f>
        <v>0.41000000000000009</v>
      </c>
      <c r="AC129" s="11">
        <f>CUF_sources!C$25</f>
        <v>0.37285714285714283</v>
      </c>
      <c r="AD129" s="11">
        <f>CUF_sources!D$25</f>
        <v>0.38</v>
      </c>
      <c r="AE129" s="11">
        <f>CUF_sources!E$25</f>
        <v>0.39</v>
      </c>
      <c r="AF129" s="11">
        <f>CUF_sources!F$25</f>
        <v>0.4</v>
      </c>
      <c r="AG129" s="11">
        <f>CUF_sources!G$25</f>
        <v>0.40500000000000003</v>
      </c>
      <c r="AH129" s="11">
        <f>CUF_sources!H$25</f>
        <v>0.41</v>
      </c>
      <c r="AI129" s="11">
        <f>CUF_sources!I$25</f>
        <v>0.41</v>
      </c>
      <c r="AJ129" s="11">
        <f>CUF_sources!J$25</f>
        <v>0.41</v>
      </c>
    </row>
    <row r="130" spans="1:36" ht="15" x14ac:dyDescent="0.25">
      <c r="A130" s="3" t="s">
        <v>16</v>
      </c>
      <c r="B130" s="3" t="s">
        <v>43</v>
      </c>
      <c r="C130" s="3" t="s">
        <v>44</v>
      </c>
      <c r="D130" s="11">
        <f>IFERROR((generation!H130*1000)/(365*24*capacity!H130),0)</f>
        <v>0</v>
      </c>
      <c r="E130" s="11">
        <f>IFERROR((generation!I130*1000)/(365*24*capacity!I130),0)</f>
        <v>0</v>
      </c>
      <c r="F130" s="11">
        <f>IFERROR((generation!J130*1000)/(365*24*capacity!J130),0)</f>
        <v>0</v>
      </c>
      <c r="G130" s="11">
        <f>IFERROR((generation!K130*1000)/(365*24*capacity!K130),0)</f>
        <v>0</v>
      </c>
      <c r="H130" s="11">
        <f>IFERROR((generation!L130*1000)/(365*24*capacity!L130),0)</f>
        <v>0</v>
      </c>
      <c r="I130" s="11">
        <f>IFERROR((generation!M130*1000)/(365*24*capacity!M130),0)</f>
        <v>0</v>
      </c>
      <c r="J130" s="11">
        <f>IFERROR((generation!N130*1000)/(365*24*capacity!N130),0)</f>
        <v>0</v>
      </c>
      <c r="K130" s="11">
        <f>IFERROR((generation!O130*1000)/(365*24*capacity!O130),0)</f>
        <v>0</v>
      </c>
      <c r="L130" s="11">
        <f>IFERROR((generation!P130*1000)/(365*24*capacity!P130),0)</f>
        <v>0</v>
      </c>
      <c r="M130" s="11">
        <f>IF(AND(AVERAGE(D130:L130)&gt;0,AVERAGE(D130:L130)&lt;1),AVERAGE(D130:L130),CUF_sources!C$26)</f>
        <v>0.20857142857142857</v>
      </c>
      <c r="N130" s="11">
        <f>IFERROR(M130*(CUF_sources!D$26/CUF_sources!C$26),0)</f>
        <v>0.23</v>
      </c>
      <c r="O130" s="11">
        <f>IFERROR(N130*(CUF_sources!E$26/CUF_sources!D$26),0)</f>
        <v>0.255</v>
      </c>
      <c r="P130" s="11">
        <f>IFERROR(O130*(CUF_sources!F$26/CUF_sources!E$26),0)</f>
        <v>0.28000000000000003</v>
      </c>
      <c r="Q130" s="11">
        <f>IFERROR(P130*(CUF_sources!G$26/CUF_sources!F$26),0)</f>
        <v>0.30000000000000004</v>
      </c>
      <c r="R130" s="11">
        <f>IFERROR(Q130*(CUF_sources!H$26/CUF_sources!G$26),0)</f>
        <v>0.31999999999999995</v>
      </c>
      <c r="S130" s="11">
        <f>IFERROR(R130*(CUF_sources!I$26/CUF_sources!H$26),0)</f>
        <v>0.33999999999999986</v>
      </c>
      <c r="T130" s="11">
        <f>IFERROR(S130*(CUF_sources!J$26/CUF_sources!I$26),0)</f>
        <v>0.35999999999999988</v>
      </c>
      <c r="U130" s="11">
        <f>IF(M130&gt;0,M130,CUF_sources!C$26)</f>
        <v>0.20857142857142857</v>
      </c>
      <c r="V130" s="11">
        <f>IFERROR(U130*(CUF_sources!D$26/CUF_sources!C$26),0)</f>
        <v>0.23</v>
      </c>
      <c r="W130" s="11">
        <f>IFERROR(V130*(CUF_sources!E$26/CUF_sources!D$26),0)</f>
        <v>0.255</v>
      </c>
      <c r="X130" s="11">
        <f>IFERROR(W130*(CUF_sources!F$26/CUF_sources!E$26),0)</f>
        <v>0.28000000000000003</v>
      </c>
      <c r="Y130" s="11">
        <f>IFERROR(X130*(CUF_sources!G$26/CUF_sources!F$26),0)</f>
        <v>0.30000000000000004</v>
      </c>
      <c r="Z130" s="11">
        <f>IFERROR(Y130*(CUF_sources!H$26/CUF_sources!G$26),0)</f>
        <v>0.31999999999999995</v>
      </c>
      <c r="AA130" s="11">
        <f>IFERROR(Z130*(CUF_sources!I$26/CUF_sources!H$26),0)</f>
        <v>0.33999999999999986</v>
      </c>
      <c r="AB130" s="11">
        <f>IFERROR(AA130*(CUF_sources!J$26/CUF_sources!I$26),0)</f>
        <v>0.35999999999999988</v>
      </c>
      <c r="AC130" s="11">
        <f>CUF_sources!C$26</f>
        <v>0.20857142857142857</v>
      </c>
      <c r="AD130" s="11">
        <f>CUF_sources!D$26</f>
        <v>0.23</v>
      </c>
      <c r="AE130" s="11">
        <f>CUF_sources!E$26</f>
        <v>0.255</v>
      </c>
      <c r="AF130" s="11">
        <f>CUF_sources!F$26</f>
        <v>0.28000000000000003</v>
      </c>
      <c r="AG130" s="11">
        <f>CUF_sources!G$26</f>
        <v>0.30000000000000004</v>
      </c>
      <c r="AH130" s="11">
        <f>CUF_sources!H$26</f>
        <v>0.32</v>
      </c>
      <c r="AI130" s="11">
        <f>CUF_sources!I$26</f>
        <v>0.33999999999999997</v>
      </c>
      <c r="AJ130" s="11">
        <f>CUF_sources!J$26</f>
        <v>0.36</v>
      </c>
    </row>
    <row r="131" spans="1:36" ht="15" x14ac:dyDescent="0.25">
      <c r="A131" s="3" t="s">
        <v>16</v>
      </c>
      <c r="B131" s="3" t="s">
        <v>45</v>
      </c>
      <c r="C131" s="3" t="s">
        <v>46</v>
      </c>
      <c r="D131" s="11">
        <f>IFERROR((generation!H131*1000)/(365*24*capacity!H131),0)</f>
        <v>0</v>
      </c>
      <c r="E131" s="11">
        <f>IFERROR((generation!I131*1000)/(365*24*capacity!I131),0)</f>
        <v>0</v>
      </c>
      <c r="F131" s="11">
        <f>IFERROR((generation!J131*1000)/(365*24*capacity!J131),0)</f>
        <v>0</v>
      </c>
      <c r="G131" s="11">
        <f>IFERROR((generation!K131*1000)/(365*24*capacity!K131),0)</f>
        <v>0</v>
      </c>
      <c r="H131" s="11">
        <f>IFERROR((generation!L131*1000)/(365*24*capacity!L131),0)</f>
        <v>0</v>
      </c>
      <c r="I131" s="11">
        <f>IFERROR((generation!M131*1000)/(365*24*capacity!M131),0)</f>
        <v>0</v>
      </c>
      <c r="J131" s="11">
        <f>IFERROR((generation!N131*1000)/(365*24*capacity!N131),0)</f>
        <v>0</v>
      </c>
      <c r="K131" s="11">
        <f>IFERROR((generation!O131*1000)/(365*24*capacity!O131),0)</f>
        <v>0</v>
      </c>
      <c r="L131" s="11">
        <f>IFERROR((generation!P131*1000)/(365*24*capacity!P131),0)</f>
        <v>0</v>
      </c>
      <c r="M131" s="11">
        <f>IF(AND(AVERAGE(D131:L131)&gt;0,AVERAGE(D131:L131)&lt;1),AVERAGE(D131:L131),CUF_sources!C$27)</f>
        <v>0.95</v>
      </c>
      <c r="N131" s="11">
        <f>IFERROR(M131*(CUF_sources!D$27/CUF_sources!C$27),0)</f>
        <v>0.95</v>
      </c>
      <c r="O131" s="11">
        <f>IFERROR(N131*(CUF_sources!E$27/CUF_sources!D$27),0)</f>
        <v>0.95</v>
      </c>
      <c r="P131" s="11">
        <f>IFERROR(O131*(CUF_sources!F$27/CUF_sources!E$27),0)</f>
        <v>0.95</v>
      </c>
      <c r="Q131" s="11">
        <f>IFERROR(P131*(CUF_sources!G$27/CUF_sources!F$27),0)</f>
        <v>0.95</v>
      </c>
      <c r="R131" s="11">
        <f>IFERROR(Q131*(CUF_sources!H$27/CUF_sources!G$27),0)</f>
        <v>0.95</v>
      </c>
      <c r="S131" s="11">
        <f>IFERROR(R131*(CUF_sources!I$27/CUF_sources!H$27),0)</f>
        <v>0.95</v>
      </c>
      <c r="T131" s="11">
        <f>IFERROR(S131*(CUF_sources!J$27/CUF_sources!I$27),0)</f>
        <v>0.95</v>
      </c>
      <c r="U131" s="11">
        <f>IF(M131&gt;0,M131,CUF_sources!C$27)</f>
        <v>0.95</v>
      </c>
      <c r="V131" s="11">
        <f>IFERROR(U131*(CUF_sources!D$27/CUF_sources!C$27),0)</f>
        <v>0.95</v>
      </c>
      <c r="W131" s="11">
        <f>IFERROR(V131*(CUF_sources!E$27/CUF_sources!D$27),0)</f>
        <v>0.95</v>
      </c>
      <c r="X131" s="11">
        <f>IFERROR(W131*(CUF_sources!F$27/CUF_sources!E$27),0)</f>
        <v>0.95</v>
      </c>
      <c r="Y131" s="11">
        <f>IFERROR(X131*(CUF_sources!G$27/CUF_sources!F$27),0)</f>
        <v>0.95</v>
      </c>
      <c r="Z131" s="11">
        <f>IFERROR(Y131*(CUF_sources!H$27/CUF_sources!G$27),0)</f>
        <v>0.95</v>
      </c>
      <c r="AA131" s="11">
        <f>IFERROR(Z131*(CUF_sources!I$27/CUF_sources!H$27),0)</f>
        <v>0.95</v>
      </c>
      <c r="AB131" s="11">
        <f>IFERROR(AA131*(CUF_sources!J$27/CUF_sources!I$27),0)</f>
        <v>0.95</v>
      </c>
      <c r="AC131" s="11">
        <f>CUF_sources!C$27</f>
        <v>0.95</v>
      </c>
      <c r="AD131" s="11">
        <f>CUF_sources!D$27</f>
        <v>0.95</v>
      </c>
      <c r="AE131" s="11">
        <f>CUF_sources!E$27</f>
        <v>0.95</v>
      </c>
      <c r="AF131" s="11">
        <f>CUF_sources!F$27</f>
        <v>0.95</v>
      </c>
      <c r="AG131" s="11">
        <f>CUF_sources!G$27</f>
        <v>0.95</v>
      </c>
      <c r="AH131" s="11">
        <f>CUF_sources!H$27</f>
        <v>0.95</v>
      </c>
      <c r="AI131" s="11">
        <f>CUF_sources!I$27</f>
        <v>0.95</v>
      </c>
      <c r="AJ131" s="11">
        <f>CUF_sources!J$27</f>
        <v>0.95</v>
      </c>
    </row>
    <row r="132" spans="1:36" ht="15" x14ac:dyDescent="0.25">
      <c r="A132" s="3" t="s">
        <v>15</v>
      </c>
      <c r="B132" s="3" t="s">
        <v>29</v>
      </c>
      <c r="C132" s="3" t="s">
        <v>30</v>
      </c>
      <c r="D132" s="11">
        <f>IFERROR((generation!H132*1000)/(365*24*capacity!H132),0)</f>
        <v>0.24820894691780823</v>
      </c>
      <c r="E132" s="11">
        <f>IFERROR((generation!I132*1000)/(365*24*capacity!I132),0)</f>
        <v>0.31004673140280908</v>
      </c>
      <c r="F132" s="11">
        <f>IFERROR((generation!J132*1000)/(365*24*capacity!J132),0)</f>
        <v>0.35813757209805336</v>
      </c>
      <c r="G132" s="11">
        <f>IFERROR((generation!K132*1000)/(365*24*capacity!K132),0)</f>
        <v>0.20063436812706967</v>
      </c>
      <c r="H132" s="11">
        <f>IFERROR((generation!L132*1000)/(365*24*capacity!L132),0)</f>
        <v>0.28228979770075663</v>
      </c>
      <c r="I132" s="11">
        <f>IFERROR((generation!M132*1000)/(365*24*capacity!M132),0)</f>
        <v>0.39840338491748095</v>
      </c>
      <c r="J132" s="11">
        <f>IFERROR((generation!N132*1000)/(365*24*capacity!N132),0)</f>
        <v>0.49922199105459192</v>
      </c>
      <c r="K132" s="11">
        <f>IFERROR((generation!O132*1000)/(365*24*capacity!O132),0)</f>
        <v>0.23881485466760471</v>
      </c>
      <c r="L132" s="11">
        <f>IFERROR((generation!P132*1000)/(365*24*capacity!P132),0)</f>
        <v>0.10469429649739682</v>
      </c>
      <c r="M132" s="11">
        <f>IF(AND(AVERAGE(D132:L132)&gt;0,AVERAGE(D132:L132)&lt;1),AVERAGE(D132:L132),CUF_sources!C$15)</f>
        <v>0.29338354926484128</v>
      </c>
      <c r="N132" s="11">
        <f>IFERROR(M132*(CUF_sources!D$15/CUF_sources!C$15),0)</f>
        <v>0.29338354926484128</v>
      </c>
      <c r="O132" s="11">
        <f>IFERROR(N132*(CUF_sources!E$15/CUF_sources!D$15),0)</f>
        <v>0.29338354926484128</v>
      </c>
      <c r="P132" s="11">
        <f>IFERROR(O132*(CUF_sources!F$15/CUF_sources!E$15),0)</f>
        <v>0.29338354926484128</v>
      </c>
      <c r="Q132" s="11">
        <f>IFERROR(P132*(CUF_sources!G$15/CUF_sources!F$15),0)</f>
        <v>0.29338354926484128</v>
      </c>
      <c r="R132" s="11">
        <f>IFERROR(Q132*(CUF_sources!H$15/CUF_sources!G$15),0)</f>
        <v>0.29338354926484128</v>
      </c>
      <c r="S132" s="11">
        <f>IFERROR(R132*(CUF_sources!I$15/CUF_sources!H$15),0)</f>
        <v>0.29338354926484128</v>
      </c>
      <c r="T132" s="11">
        <f>IFERROR(S132*(CUF_sources!J$15/CUF_sources!I$15),0)</f>
        <v>0.29338354926484128</v>
      </c>
      <c r="U132" s="11">
        <f>IF(M132&lt;CUF_sources!C$15,CUF_sources!C$15,CUF!M132)</f>
        <v>0.85</v>
      </c>
      <c r="V132" s="11">
        <f>IFERROR(U132*(CUF_sources!D$15/CUF_sources!C$15),0)</f>
        <v>0.85</v>
      </c>
      <c r="W132" s="11">
        <f>IFERROR(V132*(CUF_sources!E$15/CUF_sources!D$15),0)</f>
        <v>0.85</v>
      </c>
      <c r="X132" s="11">
        <f>IFERROR(W132*(CUF_sources!F$15/CUF_sources!E$15),0)</f>
        <v>0.85</v>
      </c>
      <c r="Y132" s="11">
        <f>IFERROR(X132*(CUF_sources!G$15/CUF_sources!F$15),0)</f>
        <v>0.85</v>
      </c>
      <c r="Z132" s="11">
        <f>IFERROR(Y132*(CUF_sources!H$15/CUF_sources!G$15),0)</f>
        <v>0.85</v>
      </c>
      <c r="AA132" s="11">
        <f>IFERROR(Z132*(CUF_sources!I$15/CUF_sources!H$15),0)</f>
        <v>0.85</v>
      </c>
      <c r="AB132" s="11">
        <f>IFERROR(AA132*(CUF_sources!J$15/CUF_sources!I$15),0)</f>
        <v>0.85</v>
      </c>
      <c r="AC132" s="11">
        <f>CUF_sources!C$15</f>
        <v>0.85</v>
      </c>
      <c r="AD132" s="11">
        <f>CUF_sources!D$15</f>
        <v>0.85</v>
      </c>
      <c r="AE132" s="11">
        <f>CUF_sources!E$15</f>
        <v>0.85</v>
      </c>
      <c r="AF132" s="11">
        <f>CUF_sources!F$15</f>
        <v>0.85</v>
      </c>
      <c r="AG132" s="11">
        <f>CUF_sources!G$15</f>
        <v>0.85</v>
      </c>
      <c r="AH132" s="11">
        <f>CUF_sources!H$15</f>
        <v>0.85</v>
      </c>
      <c r="AI132" s="11">
        <f>CUF_sources!I$15</f>
        <v>0.85</v>
      </c>
      <c r="AJ132" s="11">
        <f>CUF_sources!J$15</f>
        <v>0.85</v>
      </c>
    </row>
    <row r="133" spans="1:36" ht="15" x14ac:dyDescent="0.25">
      <c r="A133" s="3" t="s">
        <v>15</v>
      </c>
      <c r="B133" s="3" t="s">
        <v>31</v>
      </c>
      <c r="C133" s="3" t="s">
        <v>32</v>
      </c>
      <c r="D133" s="11">
        <f>IFERROR((generation!H133*1000)/(365*24*capacity!H133),0)</f>
        <v>0.48787545496658064</v>
      </c>
      <c r="E133" s="11">
        <f>IFERROR((generation!I133*1000)/(365*24*capacity!I133),0)</f>
        <v>0.27056285673515984</v>
      </c>
      <c r="F133" s="11">
        <f>IFERROR((generation!J133*1000)/(365*24*capacity!J133),0)</f>
        <v>0.21646270536176623</v>
      </c>
      <c r="G133" s="11">
        <f>IFERROR((generation!K133*1000)/(365*24*capacity!K133),0)</f>
        <v>0.13795551005555584</v>
      </c>
      <c r="H133" s="11">
        <f>IFERROR((generation!L133*1000)/(365*24*capacity!L133),0)</f>
        <v>0.39431497151433909</v>
      </c>
      <c r="I133" s="11">
        <f>IFERROR((generation!M133*1000)/(365*24*capacity!M133),0)</f>
        <v>0.65212816272149399</v>
      </c>
      <c r="J133" s="11">
        <f>IFERROR((generation!N133*1000)/(365*24*capacity!N133),0)</f>
        <v>0.6904613877023289</v>
      </c>
      <c r="K133" s="11">
        <f>IFERROR((generation!O133*1000)/(365*24*capacity!O133),0)</f>
        <v>0.29584047528478896</v>
      </c>
      <c r="L133" s="11">
        <f>IFERROR((generation!P133*1000)/(365*24*capacity!P133),0)</f>
        <v>0.37548966795645289</v>
      </c>
      <c r="M133" s="11">
        <f>IF(AND(AVERAGE(D133:L133)&gt;0,AVERAGE(D133:L133)&lt;1),AVERAGE(D133:L133),CUF_sources!C$16)</f>
        <v>0.39123235469982959</v>
      </c>
      <c r="N133" s="11">
        <f>IFERROR(M133*(CUF_sources!D$16/CUF_sources!C$16),0)</f>
        <v>0.39123235469982959</v>
      </c>
      <c r="O133" s="11">
        <f>IFERROR(N133*(CUF_sources!E$16/CUF_sources!D$16),0)</f>
        <v>0.39123235469982959</v>
      </c>
      <c r="P133" s="11">
        <f>IFERROR(O133*(CUF_sources!F$16/CUF_sources!E$16),0)</f>
        <v>0.39123235469982959</v>
      </c>
      <c r="Q133" s="11">
        <f>IFERROR(P133*(CUF_sources!G$16/CUF_sources!F$16),0)</f>
        <v>0.39123235469982959</v>
      </c>
      <c r="R133" s="11">
        <f>IFERROR(Q133*(CUF_sources!H$16/CUF_sources!G$16),0)</f>
        <v>0.39123235469982959</v>
      </c>
      <c r="S133" s="11">
        <f>IFERROR(R133*(CUF_sources!I$16/CUF_sources!H$16),0)</f>
        <v>0.39123235469982959</v>
      </c>
      <c r="T133" s="11">
        <f>IFERROR(S133*(CUF_sources!J$16/CUF_sources!I$16),0)</f>
        <v>0.39123235469982959</v>
      </c>
      <c r="U133" s="11">
        <f>IF(M133&lt;CUF_sources!C$16,CUF_sources!C$16,CUF!M133)</f>
        <v>0.85</v>
      </c>
      <c r="V133" s="11">
        <f>IFERROR(U133*(CUF_sources!D$16/CUF_sources!C$16),0)</f>
        <v>0.85</v>
      </c>
      <c r="W133" s="11">
        <f>IFERROR(V133*(CUF_sources!E$16/CUF_sources!D$16),0)</f>
        <v>0.85</v>
      </c>
      <c r="X133" s="11">
        <f>IFERROR(W133*(CUF_sources!F$16/CUF_sources!E$16),0)</f>
        <v>0.85</v>
      </c>
      <c r="Y133" s="11">
        <f>IFERROR(X133*(CUF_sources!G$16/CUF_sources!F$16),0)</f>
        <v>0.85</v>
      </c>
      <c r="Z133" s="11">
        <f>IFERROR(Y133*(CUF_sources!H$16/CUF_sources!G$16),0)</f>
        <v>0.85</v>
      </c>
      <c r="AA133" s="11">
        <f>IFERROR(Z133*(CUF_sources!I$16/CUF_sources!H$16),0)</f>
        <v>0.85</v>
      </c>
      <c r="AB133" s="11">
        <f>IFERROR(AA133*(CUF_sources!J$16/CUF_sources!I$16),0)</f>
        <v>0.85</v>
      </c>
      <c r="AC133" s="11">
        <f>CUF_sources!C$16</f>
        <v>0.85</v>
      </c>
      <c r="AD133" s="11">
        <f>CUF_sources!D$16</f>
        <v>0.85</v>
      </c>
      <c r="AE133" s="11">
        <f>CUF_sources!E$16</f>
        <v>0.85</v>
      </c>
      <c r="AF133" s="11">
        <f>CUF_sources!F$16</f>
        <v>0.85</v>
      </c>
      <c r="AG133" s="11">
        <f>CUF_sources!G$16</f>
        <v>0.85</v>
      </c>
      <c r="AH133" s="11">
        <f>CUF_sources!H$16</f>
        <v>0.85</v>
      </c>
      <c r="AI133" s="11">
        <f>CUF_sources!I$16</f>
        <v>0.85</v>
      </c>
      <c r="AJ133" s="11">
        <f>CUF_sources!J$16</f>
        <v>0.85</v>
      </c>
    </row>
    <row r="134" spans="1:36" ht="15" x14ac:dyDescent="0.25">
      <c r="A134" s="3" t="s">
        <v>15</v>
      </c>
      <c r="B134" s="3" t="s">
        <v>33</v>
      </c>
      <c r="C134" s="3" t="s">
        <v>34</v>
      </c>
      <c r="D134" s="11">
        <f>IFERROR((generation!H134*1000)/(365*24*capacity!H134),0)</f>
        <v>0.79995067617954396</v>
      </c>
      <c r="E134" s="11">
        <f>IFERROR((generation!I134*1000)/(365*24*capacity!I134),0)</f>
        <v>0.76924331867198725</v>
      </c>
      <c r="F134" s="11">
        <f>IFERROR((generation!J134*1000)/(365*24*capacity!J134),0)</f>
        <v>0.76613068307985188</v>
      </c>
      <c r="G134" s="11">
        <f>IFERROR((generation!K134*1000)/(365*24*capacity!K134),0)</f>
        <v>0.78926613163964765</v>
      </c>
      <c r="H134" s="11">
        <f>IFERROR((generation!L134*1000)/(365*24*capacity!L134),0)</f>
        <v>0.79098180387357542</v>
      </c>
      <c r="I134" s="11">
        <f>IFERROR((generation!M134*1000)/(365*24*capacity!M134),0)</f>
        <v>0.72908096795262656</v>
      </c>
      <c r="J134" s="11">
        <f>IFERROR((generation!N134*1000)/(365*24*capacity!N134),0)</f>
        <v>0.7203355998023937</v>
      </c>
      <c r="K134" s="11">
        <f>IFERROR((generation!O134*1000)/(365*24*capacity!O134),0)</f>
        <v>0.74670483535098631</v>
      </c>
      <c r="L134" s="11">
        <f>IFERROR((generation!P134*1000)/(365*24*capacity!P134),0)</f>
        <v>0.72151541141096831</v>
      </c>
      <c r="M134" s="11">
        <f>IF(AND(AVERAGE(D134:L134)&gt;0,AVERAGE(D134:L134)&lt;1),AVERAGE(D134:L134),CUF_sources!C$17)</f>
        <v>0.75924549199573121</v>
      </c>
      <c r="N134" s="11">
        <f>IFERROR(M134*(CUF_sources!D$17/CUF_sources!C$17),0)</f>
        <v>0.75924549199573121</v>
      </c>
      <c r="O134" s="11">
        <f>IFERROR(N134*(CUF_sources!E$17/CUF_sources!D$17),0)</f>
        <v>0.75924549199573121</v>
      </c>
      <c r="P134" s="11">
        <f>IFERROR(O134*(CUF_sources!F$17/CUF_sources!E$17),0)</f>
        <v>0.75924549199573121</v>
      </c>
      <c r="Q134" s="11">
        <f>IFERROR(P134*(CUF_sources!G$17/CUF_sources!F$17),0)</f>
        <v>0.75924549199573121</v>
      </c>
      <c r="R134" s="11">
        <f>IFERROR(Q134*(CUF_sources!H$17/CUF_sources!G$17),0)</f>
        <v>0.75924549199573121</v>
      </c>
      <c r="S134" s="11">
        <f>IFERROR(R134*(CUF_sources!I$17/CUF_sources!H$17),0)</f>
        <v>0.75924549199573121</v>
      </c>
      <c r="T134" s="11">
        <f>IFERROR(S134*(CUF_sources!J$17/CUF_sources!I$17),0)</f>
        <v>0.75924549199573121</v>
      </c>
      <c r="U134" s="11">
        <f>IF(M134&lt;CUF_sources!C$17,CUF_sources!C$17,CUF!M134)</f>
        <v>0.81</v>
      </c>
      <c r="V134" s="11">
        <f>IFERROR(U134*(CUF_sources!D$17/CUF_sources!C$17),0)</f>
        <v>0.81</v>
      </c>
      <c r="W134" s="11">
        <f>IFERROR(V134*(CUF_sources!E$17/CUF_sources!D$17),0)</f>
        <v>0.81</v>
      </c>
      <c r="X134" s="11">
        <f>IFERROR(W134*(CUF_sources!F$17/CUF_sources!E$17),0)</f>
        <v>0.81</v>
      </c>
      <c r="Y134" s="11">
        <f>IFERROR(X134*(CUF_sources!G$17/CUF_sources!F$17),0)</f>
        <v>0.81</v>
      </c>
      <c r="Z134" s="11">
        <f>IFERROR(Y134*(CUF_sources!H$17/CUF_sources!G$17),0)</f>
        <v>0.81</v>
      </c>
      <c r="AA134" s="11">
        <f>IFERROR(Z134*(CUF_sources!I$17/CUF_sources!H$17),0)</f>
        <v>0.81</v>
      </c>
      <c r="AB134" s="11">
        <f>IFERROR(AA134*(CUF_sources!J$17/CUF_sources!I$17),0)</f>
        <v>0.81</v>
      </c>
      <c r="AC134" s="11">
        <f>CUF_sources!C$17</f>
        <v>0.81</v>
      </c>
      <c r="AD134" s="11">
        <f>CUF_sources!D$17</f>
        <v>0.81</v>
      </c>
      <c r="AE134" s="11">
        <f>CUF_sources!E$17</f>
        <v>0.81</v>
      </c>
      <c r="AF134" s="11">
        <f>CUF_sources!F$17</f>
        <v>0.81</v>
      </c>
      <c r="AG134" s="11">
        <f>CUF_sources!G$17</f>
        <v>0.81</v>
      </c>
      <c r="AH134" s="11">
        <f>CUF_sources!H$17</f>
        <v>0.81</v>
      </c>
      <c r="AI134" s="11">
        <f>CUF_sources!I$17</f>
        <v>0.81</v>
      </c>
      <c r="AJ134" s="11">
        <f>CUF_sources!J$17</f>
        <v>0.81</v>
      </c>
    </row>
    <row r="135" spans="1:36" ht="15" x14ac:dyDescent="0.25">
      <c r="A135" s="3" t="s">
        <v>15</v>
      </c>
      <c r="B135" s="3" t="s">
        <v>35</v>
      </c>
      <c r="C135" s="3" t="s">
        <v>36</v>
      </c>
      <c r="D135" s="11">
        <f>IFERROR((generation!H135*1000)/(365*24*capacity!H135),0)</f>
        <v>0.2265699826475257</v>
      </c>
      <c r="E135" s="11">
        <f>IFERROR((generation!I135*1000)/(365*24*capacity!I135),0)</f>
        <v>0.28814186167751865</v>
      </c>
      <c r="F135" s="11">
        <f>IFERROR((generation!J135*1000)/(365*24*capacity!J135),0)</f>
        <v>0.34306335353812917</v>
      </c>
      <c r="G135" s="11">
        <f>IFERROR((generation!K135*1000)/(365*24*capacity!K135),0)</f>
        <v>0.31050755573748895</v>
      </c>
      <c r="H135" s="11">
        <f>IFERROR((generation!L135*1000)/(365*24*capacity!L135),0)</f>
        <v>0.27034926347874866</v>
      </c>
      <c r="I135" s="11">
        <f>IFERROR((generation!M135*1000)/(365*24*capacity!M135),0)</f>
        <v>0.2926659088325631</v>
      </c>
      <c r="J135" s="11">
        <f>IFERROR((generation!N135*1000)/(365*24*capacity!N135),0)</f>
        <v>0.24483427383365902</v>
      </c>
      <c r="K135" s="11">
        <f>IFERROR((generation!O135*1000)/(365*24*capacity!O135),0)</f>
        <v>0.31269804580294602</v>
      </c>
      <c r="L135" s="11">
        <f>IFERROR((generation!P135*1000)/(365*24*capacity!P135),0)</f>
        <v>0.27171345124429391</v>
      </c>
      <c r="M135" s="11">
        <f>IF(AND(AVERAGE(D135:L135)&gt;0,AVERAGE(D135:L135)&lt;1),AVERAGE(D135:L135),CUF_sources!C$18)</f>
        <v>0.28450485519920821</v>
      </c>
      <c r="N135" s="11">
        <f>IFERROR(M135*(CUF_sources!D$18/CUF_sources!C$18),0)</f>
        <v>0.28450485519920821</v>
      </c>
      <c r="O135" s="11">
        <f>IFERROR(N135*(CUF_sources!E$18/CUF_sources!D$18),0)</f>
        <v>0.28450485519920821</v>
      </c>
      <c r="P135" s="11">
        <f>IFERROR(O135*(CUF_sources!F$18/CUF_sources!E$18),0)</f>
        <v>0.28450485519920821</v>
      </c>
      <c r="Q135" s="11">
        <f>IFERROR(P135*(CUF_sources!G$18/CUF_sources!F$18),0)</f>
        <v>0.28450485519920821</v>
      </c>
      <c r="R135" s="11">
        <f>IFERROR(Q135*(CUF_sources!H$18/CUF_sources!G$18),0)</f>
        <v>0.28450485519920821</v>
      </c>
      <c r="S135" s="11">
        <f>IFERROR(R135*(CUF_sources!I$18/CUF_sources!H$18),0)</f>
        <v>0.28450485519920821</v>
      </c>
      <c r="T135" s="11">
        <f>IFERROR(S135*(CUF_sources!J$18/CUF_sources!I$18),0)</f>
        <v>0.28450485519920821</v>
      </c>
      <c r="U135" s="11">
        <f>IF(M135&gt;0,M135,CUF_sources!C$18)</f>
        <v>0.28450485519920821</v>
      </c>
      <c r="V135" s="11">
        <f>IFERROR(U135*(CUF_sources!D$18/CUF_sources!C$18),0)</f>
        <v>0.28450485519920821</v>
      </c>
      <c r="W135" s="11">
        <f>IFERROR(V135*(CUF_sources!E$18/CUF_sources!D$18),0)</f>
        <v>0.28450485519920821</v>
      </c>
      <c r="X135" s="11">
        <f>IFERROR(W135*(CUF_sources!F$18/CUF_sources!E$18),0)</f>
        <v>0.28450485519920821</v>
      </c>
      <c r="Y135" s="11">
        <f>IFERROR(X135*(CUF_sources!G$18/CUF_sources!F$18),0)</f>
        <v>0.28450485519920821</v>
      </c>
      <c r="Z135" s="11">
        <f>IFERROR(Y135*(CUF_sources!H$18/CUF_sources!G$18),0)</f>
        <v>0.28450485519920821</v>
      </c>
      <c r="AA135" s="11">
        <f>IFERROR(Z135*(CUF_sources!I$18/CUF_sources!H$18),0)</f>
        <v>0.28450485519920821</v>
      </c>
      <c r="AB135" s="11">
        <f>IFERROR(AA135*(CUF_sources!J$18/CUF_sources!I$18),0)</f>
        <v>0.28450485519920821</v>
      </c>
      <c r="AC135" s="11">
        <f>CUF_sources!C$18</f>
        <v>0.37</v>
      </c>
      <c r="AD135" s="11">
        <f>CUF_sources!D$18</f>
        <v>0.37</v>
      </c>
      <c r="AE135" s="11">
        <f>CUF_sources!E$18</f>
        <v>0.37</v>
      </c>
      <c r="AF135" s="11">
        <f>CUF_sources!F$18</f>
        <v>0.37</v>
      </c>
      <c r="AG135" s="11">
        <f>CUF_sources!G$18</f>
        <v>0.37</v>
      </c>
      <c r="AH135" s="11">
        <f>CUF_sources!H$18</f>
        <v>0.37</v>
      </c>
      <c r="AI135" s="11">
        <f>CUF_sources!I$18</f>
        <v>0.37</v>
      </c>
      <c r="AJ135" s="11">
        <f>CUF_sources!J$18</f>
        <v>0.37</v>
      </c>
    </row>
    <row r="136" spans="1:36" ht="15" x14ac:dyDescent="0.25">
      <c r="A136" s="3" t="s">
        <v>15</v>
      </c>
      <c r="B136" s="3" t="s">
        <v>79</v>
      </c>
      <c r="C136" s="3" t="s">
        <v>83</v>
      </c>
      <c r="D136" s="11">
        <f>IFERROR((generation!H136*1000)/(365*24*capacity!H136),0)</f>
        <v>0.20897930728235994</v>
      </c>
      <c r="E136" s="11">
        <f>IFERROR((generation!I136*1000)/(365*24*capacity!I136),0)</f>
        <v>0.22776141636182795</v>
      </c>
      <c r="F136" s="11">
        <f>IFERROR((generation!J136*1000)/(365*24*capacity!J136),0)</f>
        <v>0.225718538645969</v>
      </c>
      <c r="G136" s="11">
        <f>IFERROR((generation!K136*1000)/(365*24*capacity!K136),0)</f>
        <v>0.21492326921816496</v>
      </c>
      <c r="H136" s="11">
        <f>IFERROR((generation!L136*1000)/(365*24*capacity!L136),0)</f>
        <v>0.23744721891763806</v>
      </c>
      <c r="I136" s="11">
        <f>IFERROR((generation!M136*1000)/(365*24*capacity!M136),0)</f>
        <v>0.2110178613262777</v>
      </c>
      <c r="J136" s="11">
        <f>IFERROR((generation!N136*1000)/(365*24*capacity!N136),0)</f>
        <v>0.20810594617115577</v>
      </c>
      <c r="K136" s="11">
        <f>IFERROR((generation!O136*1000)/(365*24*capacity!O136),0)</f>
        <v>0.21910387955396865</v>
      </c>
      <c r="L136" s="11">
        <f>IFERROR((generation!P136*1000)/(365*24*capacity!P136),0)</f>
        <v>0.24129164093609318</v>
      </c>
      <c r="M136" s="11">
        <f>IF(AND(AVERAGE(D136:L136)&gt;0,AVERAGE(D136:L136)&lt;1),AVERAGE(D136:L136),CUF_sources!C$19)</f>
        <v>0.22159434204593947</v>
      </c>
      <c r="N136" s="11">
        <f>IFERROR(M136*(CUF_sources!D$19/CUF_sources!C$19),0)</f>
        <v>0.26591321045512734</v>
      </c>
      <c r="O136" s="11">
        <f>IFERROR(N136*(CUF_sources!E$19/CUF_sources!D$19),0)</f>
        <v>0.28807264465972127</v>
      </c>
      <c r="P136" s="11">
        <f>IFERROR(O136*(CUF_sources!F$19/CUF_sources!E$19),0)</f>
        <v>0.31023207886431525</v>
      </c>
      <c r="Q136" s="11">
        <f>IFERROR(P136*(CUF_sources!G$19/CUF_sources!F$19),0)</f>
        <v>0.33239151306890918</v>
      </c>
      <c r="R136" s="11">
        <f>IFERROR(Q136*(CUF_sources!H$19/CUF_sources!G$19),0)</f>
        <v>0.35455094727350311</v>
      </c>
      <c r="S136" s="11">
        <f>IFERROR(R136*(CUF_sources!I$19/CUF_sources!H$19),0)</f>
        <v>0.37671038147809704</v>
      </c>
      <c r="T136" s="11">
        <f>IFERROR(S136*(CUF_sources!J$19/CUF_sources!I$19),0)</f>
        <v>0.39886981568269098</v>
      </c>
      <c r="U136" s="11">
        <f>IF(M136&gt;0,M136,CUF_sources!C$19)</f>
        <v>0.22159434204593947</v>
      </c>
      <c r="V136" s="11">
        <f>IFERROR(U136*(CUF_sources!D$19/CUF_sources!C$19),0)</f>
        <v>0.26591321045512734</v>
      </c>
      <c r="W136" s="11">
        <f>IFERROR(V136*(CUF_sources!E$19/CUF_sources!D$19),0)</f>
        <v>0.28807264465972127</v>
      </c>
      <c r="X136" s="11">
        <f>IFERROR(W136*(CUF_sources!F$19/CUF_sources!E$19),0)</f>
        <v>0.31023207886431525</v>
      </c>
      <c r="Y136" s="11">
        <f>IFERROR(X136*(CUF_sources!G$19/CUF_sources!F$19),0)</f>
        <v>0.33239151306890918</v>
      </c>
      <c r="Z136" s="11">
        <f>IFERROR(Y136*(CUF_sources!H$19/CUF_sources!G$19),0)</f>
        <v>0.35455094727350311</v>
      </c>
      <c r="AA136" s="11">
        <f>IFERROR(Z136*(CUF_sources!I$19/CUF_sources!H$19),0)</f>
        <v>0.37671038147809704</v>
      </c>
      <c r="AB136" s="11">
        <f>IFERROR(AA136*(CUF_sources!J$19/CUF_sources!I$19),0)</f>
        <v>0.39886981568269098</v>
      </c>
      <c r="AC136" s="11">
        <f>CUF_sources!C$19</f>
        <v>0.25</v>
      </c>
      <c r="AD136" s="11">
        <f>CUF_sources!D$19</f>
        <v>0.3</v>
      </c>
      <c r="AE136" s="11">
        <f>CUF_sources!E$19</f>
        <v>0.32499999999999996</v>
      </c>
      <c r="AF136" s="11">
        <f>CUF_sources!F$19</f>
        <v>0.35</v>
      </c>
      <c r="AG136" s="11">
        <f>CUF_sources!G$19</f>
        <v>0.375</v>
      </c>
      <c r="AH136" s="11">
        <f>CUF_sources!H$19</f>
        <v>0.4</v>
      </c>
      <c r="AI136" s="11">
        <f>CUF_sources!I$19</f>
        <v>0.42500000000000004</v>
      </c>
      <c r="AJ136" s="11">
        <f>CUF_sources!J$19</f>
        <v>0.45</v>
      </c>
    </row>
    <row r="137" spans="1:36" ht="15" x14ac:dyDescent="0.25">
      <c r="A137" s="3" t="s">
        <v>15</v>
      </c>
      <c r="B137" s="3" t="s">
        <v>78</v>
      </c>
      <c r="C137" s="3" t="s">
        <v>84</v>
      </c>
      <c r="D137" s="11">
        <f>IFERROR((generation!H137*1000)/(365*24*capacity!H137),0)</f>
        <v>0</v>
      </c>
      <c r="E137" s="11">
        <f>IFERROR((generation!I137*1000)/(365*24*capacity!I137),0)</f>
        <v>0</v>
      </c>
      <c r="F137" s="11">
        <f>IFERROR((generation!J137*1000)/(365*24*capacity!J137),0)</f>
        <v>0</v>
      </c>
      <c r="G137" s="11">
        <f>IFERROR((generation!K137*1000)/(365*24*capacity!K137),0)</f>
        <v>0</v>
      </c>
      <c r="H137" s="11">
        <f>IFERROR((generation!L137*1000)/(365*24*capacity!L137),0)</f>
        <v>0</v>
      </c>
      <c r="I137" s="11">
        <f>IFERROR((generation!M137*1000)/(365*24*capacity!M137),0)</f>
        <v>0</v>
      </c>
      <c r="J137" s="11">
        <f>IFERROR((generation!N137*1000)/(365*24*capacity!N137),0)</f>
        <v>0</v>
      </c>
      <c r="K137" s="11">
        <f>IFERROR((generation!O137*1000)/(365*24*capacity!O137),0)</f>
        <v>0</v>
      </c>
      <c r="L137" s="11">
        <f>IFERROR((generation!P137*1000)/(365*24*capacity!P137),0)</f>
        <v>0</v>
      </c>
      <c r="M137" s="11">
        <f>IF(AND(AVERAGE(D137:L137)&gt;0,AVERAGE(D137:L137)&lt;1),AVERAGE(D137:L137),CUF_sources!C$20)</f>
        <v>0.35714285714285715</v>
      </c>
      <c r="N137" s="11">
        <f>IFERROR(M137*(CUF_sources!D$20/CUF_sources!C$20),0)</f>
        <v>0.4</v>
      </c>
      <c r="O137" s="11">
        <f>IFERROR(N137*(CUF_sources!E$20/CUF_sources!D$20),0)</f>
        <v>0.43</v>
      </c>
      <c r="P137" s="11">
        <f>IFERROR(O137*(CUF_sources!F$20/CUF_sources!E$20),0)</f>
        <v>0.45999999999999996</v>
      </c>
      <c r="Q137" s="11">
        <f>IFERROR(P137*(CUF_sources!G$20/CUF_sources!F$20),0)</f>
        <v>0.46999999999999992</v>
      </c>
      <c r="R137" s="11">
        <f>IFERROR(Q137*(CUF_sources!H$20/CUF_sources!G$20),0)</f>
        <v>0.47999999999999987</v>
      </c>
      <c r="S137" s="11">
        <f>IFERROR(R137*(CUF_sources!I$20/CUF_sources!H$20),0)</f>
        <v>0.47999999999999987</v>
      </c>
      <c r="T137" s="11">
        <f>IFERROR(S137*(CUF_sources!J$20/CUF_sources!I$20),0)</f>
        <v>0.47999999999999987</v>
      </c>
      <c r="U137" s="11">
        <f>IF(M137&gt;0,M137,CUF_sources!C$20)</f>
        <v>0.35714285714285715</v>
      </c>
      <c r="V137" s="11">
        <f>IFERROR(U137*(CUF_sources!D$20/CUF_sources!C$20),0)</f>
        <v>0.4</v>
      </c>
      <c r="W137" s="11">
        <f>IFERROR(V137*(CUF_sources!E$20/CUF_sources!D$20),0)</f>
        <v>0.43</v>
      </c>
      <c r="X137" s="11">
        <f>IFERROR(W137*(CUF_sources!F$20/CUF_sources!E$20),0)</f>
        <v>0.45999999999999996</v>
      </c>
      <c r="Y137" s="11">
        <f>IFERROR(X137*(CUF_sources!G$20/CUF_sources!F$20),0)</f>
        <v>0.46999999999999992</v>
      </c>
      <c r="Z137" s="11">
        <f>IFERROR(Y137*(CUF_sources!H$20/CUF_sources!G$20),0)</f>
        <v>0.47999999999999987</v>
      </c>
      <c r="AA137" s="11">
        <f>IFERROR(Z137*(CUF_sources!I$20/CUF_sources!H$20),0)</f>
        <v>0.47999999999999987</v>
      </c>
      <c r="AB137" s="11">
        <f>IFERROR(AA137*(CUF_sources!J$20/CUF_sources!I$20),0)</f>
        <v>0.47999999999999987</v>
      </c>
      <c r="AC137" s="11">
        <f>CUF_sources!C$20</f>
        <v>0.35714285714285715</v>
      </c>
      <c r="AD137" s="11">
        <f>CUF_sources!D$20</f>
        <v>0.4</v>
      </c>
      <c r="AE137" s="11">
        <f>CUF_sources!E$20</f>
        <v>0.43000000000000005</v>
      </c>
      <c r="AF137" s="11">
        <f>CUF_sources!F$20</f>
        <v>0.46</v>
      </c>
      <c r="AG137" s="11">
        <f>CUF_sources!G$20</f>
        <v>0.47</v>
      </c>
      <c r="AH137" s="11">
        <f>CUF_sources!H$20</f>
        <v>0.48</v>
      </c>
      <c r="AI137" s="11">
        <f>CUF_sources!I$20</f>
        <v>0.48</v>
      </c>
      <c r="AJ137" s="11">
        <f>CUF_sources!J$20</f>
        <v>0.48</v>
      </c>
    </row>
    <row r="138" spans="1:36" ht="15" x14ac:dyDescent="0.25">
      <c r="A138" s="3" t="s">
        <v>15</v>
      </c>
      <c r="B138" s="1" t="s">
        <v>37</v>
      </c>
      <c r="C138" s="1" t="s">
        <v>38</v>
      </c>
      <c r="D138" s="11">
        <f>IFERROR((generation!H138*1000)/(365*24*capacity!H138),0)</f>
        <v>9.2391242306928731E-2</v>
      </c>
      <c r="E138" s="11">
        <f>IFERROR((generation!I138*1000)/(365*24*capacity!I138),0)</f>
        <v>8.4860590811667136E-2</v>
      </c>
      <c r="F138" s="11">
        <f>IFERROR((generation!J138*1000)/(365*24*capacity!J138),0)</f>
        <v>7.2225157104751567E-2</v>
      </c>
      <c r="G138" s="11">
        <f>IFERROR((generation!K138*1000)/(365*24*capacity!K138),0)</f>
        <v>0.16915709689939012</v>
      </c>
      <c r="H138" s="11">
        <f>IFERROR((generation!L138*1000)/(365*24*capacity!L138),0)</f>
        <v>0.11421816489015767</v>
      </c>
      <c r="I138" s="11">
        <f>IFERROR((generation!M138*1000)/(365*24*capacity!M138),0)</f>
        <v>0.11733366193615521</v>
      </c>
      <c r="J138" s="11">
        <f>IFERROR((generation!N138*1000)/(365*24*capacity!N138),0)</f>
        <v>0.15032010855518221</v>
      </c>
      <c r="K138" s="11">
        <f>IFERROR((generation!O138*1000)/(365*24*capacity!O138),0)</f>
        <v>0.10421986195653679</v>
      </c>
      <c r="L138" s="11">
        <f>IFERROR((generation!P138*1000)/(365*24*capacity!P138),0)</f>
        <v>0.20641084164283052</v>
      </c>
      <c r="M138" s="11">
        <f>IF(AND(AVERAGE(D138:L138)&gt;0,AVERAGE(D138:L138)&lt;1),AVERAGE(D138:L138),CUF_sources!C$21)</f>
        <v>0.12345963623373334</v>
      </c>
      <c r="N138" s="11">
        <f>IFERROR(M138*(CUF_sources!D$21/CUF_sources!C$21),0)</f>
        <v>0.12345963623373334</v>
      </c>
      <c r="O138" s="11">
        <f>IFERROR(N138*(CUF_sources!E$21/CUF_sources!D$21),0)</f>
        <v>0.12345963623373334</v>
      </c>
      <c r="P138" s="11">
        <f>IFERROR(O138*(CUF_sources!F$21/CUF_sources!E$21),0)</f>
        <v>0.12345963623373334</v>
      </c>
      <c r="Q138" s="11">
        <f>IFERROR(P138*(CUF_sources!G$21/CUF_sources!F$21),0)</f>
        <v>0.12345963623373334</v>
      </c>
      <c r="R138" s="11">
        <f>IFERROR(Q138*(CUF_sources!H$21/CUF_sources!G$21),0)</f>
        <v>0.12345963623373334</v>
      </c>
      <c r="S138" s="11">
        <f>IFERROR(R138*(CUF_sources!I$21/CUF_sources!H$21),0)</f>
        <v>0.12345963623373334</v>
      </c>
      <c r="T138" s="11">
        <f>IFERROR(S138*(CUF_sources!J$21/CUF_sources!I$21),0)</f>
        <v>0.12345963623373334</v>
      </c>
      <c r="U138" s="11">
        <f>IF(M138&lt;CUF_sources!C$21,CUF_sources!C$21,CUF!M138)</f>
        <v>0.85</v>
      </c>
      <c r="V138" s="11">
        <f>IFERROR(U138*(CUF_sources!D$21/CUF_sources!C$21),0)</f>
        <v>0.85</v>
      </c>
      <c r="W138" s="11">
        <f>IFERROR(V138*(CUF_sources!E$21/CUF_sources!D$21),0)</f>
        <v>0.85</v>
      </c>
      <c r="X138" s="11">
        <f>IFERROR(W138*(CUF_sources!F$21/CUF_sources!E$21),0)</f>
        <v>0.85</v>
      </c>
      <c r="Y138" s="11">
        <f>IFERROR(X138*(CUF_sources!G$21/CUF_sources!F$21),0)</f>
        <v>0.85</v>
      </c>
      <c r="Z138" s="11">
        <f>IFERROR(Y138*(CUF_sources!H$21/CUF_sources!G$21),0)</f>
        <v>0.85</v>
      </c>
      <c r="AA138" s="11">
        <f>IFERROR(Z138*(CUF_sources!I$21/CUF_sources!H$21),0)</f>
        <v>0.85</v>
      </c>
      <c r="AB138" s="11">
        <f>IFERROR(AA138*(CUF_sources!J$21/CUF_sources!I$21),0)</f>
        <v>0.85</v>
      </c>
      <c r="AC138" s="11">
        <f>CUF_sources!C$21</f>
        <v>0.85</v>
      </c>
      <c r="AD138" s="11">
        <f>CUF_sources!D$21</f>
        <v>0.85</v>
      </c>
      <c r="AE138" s="11">
        <f>CUF_sources!E$21</f>
        <v>0.85</v>
      </c>
      <c r="AF138" s="11">
        <f>CUF_sources!F$21</f>
        <v>0.85</v>
      </c>
      <c r="AG138" s="11">
        <f>CUF_sources!G$21</f>
        <v>0.85</v>
      </c>
      <c r="AH138" s="11">
        <f>CUF_sources!H$21</f>
        <v>0.85</v>
      </c>
      <c r="AI138" s="11">
        <f>CUF_sources!I$21</f>
        <v>0.85</v>
      </c>
      <c r="AJ138" s="11">
        <f>CUF_sources!J$21</f>
        <v>0.85</v>
      </c>
    </row>
    <row r="139" spans="1:36" ht="15" x14ac:dyDescent="0.25">
      <c r="A139" s="3" t="s">
        <v>15</v>
      </c>
      <c r="B139" s="3" t="s">
        <v>39</v>
      </c>
      <c r="C139" s="3" t="s">
        <v>40</v>
      </c>
      <c r="D139" s="11">
        <f>IFERROR((generation!H139*1000)/(365*24*capacity!H139),0)</f>
        <v>0.58483722006871863</v>
      </c>
      <c r="E139" s="11">
        <f>IFERROR((generation!I139*1000)/(365*24*capacity!I139),0)</f>
        <v>0.57225176699655511</v>
      </c>
      <c r="F139" s="11">
        <f>IFERROR((generation!J139*1000)/(365*24*capacity!J139),0)</f>
        <v>0.54714787415233801</v>
      </c>
      <c r="G139" s="11">
        <f>IFERROR((generation!K139*1000)/(365*24*capacity!K139),0)</f>
        <v>0.54597994704528785</v>
      </c>
      <c r="H139" s="11">
        <f>IFERROR((generation!L139*1000)/(365*24*capacity!L139),0)</f>
        <v>0.57333675888280211</v>
      </c>
      <c r="I139" s="11">
        <f>IFERROR((generation!M139*1000)/(365*24*capacity!M139),0)</f>
        <v>0.58812332333154971</v>
      </c>
      <c r="J139" s="11">
        <f>IFERROR((generation!N139*1000)/(365*24*capacity!N139),0)</f>
        <v>0.59262394718274747</v>
      </c>
      <c r="K139" s="11">
        <f>IFERROR((generation!O139*1000)/(365*24*capacity!O139),0)</f>
        <v>0.55548476404721125</v>
      </c>
      <c r="L139" s="11">
        <f>IFERROR((generation!P139*1000)/(365*24*capacity!P139),0)</f>
        <v>0.54595965395115631</v>
      </c>
      <c r="M139" s="11">
        <f>IF(AND(AVERAGE(D139:L139)&gt;0,AVERAGE(D139:L139)&lt;1),AVERAGE(D139:L139),CUF_sources!C$22)</f>
        <v>0.56730502840648511</v>
      </c>
      <c r="N139" s="11">
        <f>IFERROR(M139*(CUF_sources!D$22/CUF_sources!C$22),0)</f>
        <v>0.56730502840648511</v>
      </c>
      <c r="O139" s="11">
        <f>IFERROR(N139*(CUF_sources!E$22/CUF_sources!D$22),0)</f>
        <v>0.56730502840648511</v>
      </c>
      <c r="P139" s="11">
        <f>IFERROR(O139*(CUF_sources!F$22/CUF_sources!E$22),0)</f>
        <v>0.56730502840648511</v>
      </c>
      <c r="Q139" s="11">
        <f>IFERROR(P139*(CUF_sources!G$22/CUF_sources!F$22),0)</f>
        <v>0.56730502840648511</v>
      </c>
      <c r="R139" s="11">
        <f>IFERROR(Q139*(CUF_sources!H$22/CUF_sources!G$22),0)</f>
        <v>0.56730502840648511</v>
      </c>
      <c r="S139" s="11">
        <f>IFERROR(R139*(CUF_sources!I$22/CUF_sources!H$22),0)</f>
        <v>0.56730502840648511</v>
      </c>
      <c r="T139" s="11">
        <f>IFERROR(S139*(CUF_sources!J$22/CUF_sources!I$22),0)</f>
        <v>0.56730502840648511</v>
      </c>
      <c r="U139" s="11">
        <f>IF(M139&lt;CUF_sources!C$22,CUF_sources!C$22,CUF!M139)</f>
        <v>0.7</v>
      </c>
      <c r="V139" s="11">
        <f>IFERROR(U139*(CUF_sources!D$22/CUF_sources!C$22),0)</f>
        <v>0.7</v>
      </c>
      <c r="W139" s="11">
        <f>IFERROR(V139*(CUF_sources!E$22/CUF_sources!D$22),0)</f>
        <v>0.7</v>
      </c>
      <c r="X139" s="11">
        <f>IFERROR(W139*(CUF_sources!F$22/CUF_sources!E$22),0)</f>
        <v>0.7</v>
      </c>
      <c r="Y139" s="11">
        <f>IFERROR(X139*(CUF_sources!G$22/CUF_sources!F$22),0)</f>
        <v>0.7</v>
      </c>
      <c r="Z139" s="11">
        <f>IFERROR(Y139*(CUF_sources!H$22/CUF_sources!G$22),0)</f>
        <v>0.7</v>
      </c>
      <c r="AA139" s="11">
        <f>IFERROR(Z139*(CUF_sources!I$22/CUF_sources!H$22),0)</f>
        <v>0.7</v>
      </c>
      <c r="AB139" s="11">
        <f>IFERROR(AA139*(CUF_sources!J$22/CUF_sources!I$22),0)</f>
        <v>0.7</v>
      </c>
      <c r="AC139" s="11">
        <f>CUF_sources!C$22</f>
        <v>0.7</v>
      </c>
      <c r="AD139" s="11">
        <f>CUF_sources!D$22</f>
        <v>0.7</v>
      </c>
      <c r="AE139" s="11">
        <f>CUF_sources!E$22</f>
        <v>0.7</v>
      </c>
      <c r="AF139" s="11">
        <f>CUF_sources!F$22</f>
        <v>0.7</v>
      </c>
      <c r="AG139" s="11">
        <f>CUF_sources!G$22</f>
        <v>0.7</v>
      </c>
      <c r="AH139" s="11">
        <f>CUF_sources!H$22</f>
        <v>0.7</v>
      </c>
      <c r="AI139" s="11">
        <f>CUF_sources!I$22</f>
        <v>0.7</v>
      </c>
      <c r="AJ139" s="11">
        <f>CUF_sources!J$22</f>
        <v>0.7</v>
      </c>
    </row>
    <row r="140" spans="1:36" ht="15" x14ac:dyDescent="0.25">
      <c r="A140" s="3" t="s">
        <v>15</v>
      </c>
      <c r="B140" s="3" t="s">
        <v>80</v>
      </c>
      <c r="C140" s="3" t="s">
        <v>85</v>
      </c>
      <c r="D140" s="11">
        <f>IFERROR((generation!H140*1000)/(365*24*capacity!H140),0)</f>
        <v>7.7001712272997236E-2</v>
      </c>
      <c r="E140" s="11">
        <f>IFERROR((generation!I140*1000)/(365*24*capacity!I140),0)</f>
        <v>0.11721847679289767</v>
      </c>
      <c r="F140" s="11">
        <f>IFERROR((generation!J140*1000)/(365*24*capacity!J140),0)</f>
        <v>0.10473926768501338</v>
      </c>
      <c r="G140" s="11">
        <f>IFERROR((generation!K140*1000)/(365*24*capacity!K140),0)</f>
        <v>0.12318793781937235</v>
      </c>
      <c r="H140" s="11">
        <f>IFERROR((generation!L140*1000)/(365*24*capacity!L140),0)</f>
        <v>0.12701966038061341</v>
      </c>
      <c r="I140" s="11">
        <f>IFERROR((generation!M140*1000)/(365*24*capacity!M140),0)</f>
        <v>0.13590291089860365</v>
      </c>
      <c r="J140" s="11">
        <f>IFERROR((generation!N140*1000)/(365*24*capacity!N140),0)</f>
        <v>0.1325889898722675</v>
      </c>
      <c r="K140" s="11">
        <f>IFERROR((generation!O140*1000)/(365*24*capacity!O140),0)</f>
        <v>0.13444400700138137</v>
      </c>
      <c r="L140" s="11">
        <f>IFERROR((generation!P140*1000)/(365*24*capacity!P140),0)</f>
        <v>0.13654766307033178</v>
      </c>
      <c r="M140" s="11">
        <f>IF(AND(AVERAGE(D140:L140)&gt;0,AVERAGE(D140:L140)&lt;1),AVERAGE(D140:L140),CUF_sources!C$23)</f>
        <v>0.1209611806437198</v>
      </c>
      <c r="N140" s="11">
        <f>IFERROR(M140*(CUF_sources!D$23/CUF_sources!C$23),0)</f>
        <v>0.12568622676261509</v>
      </c>
      <c r="O140" s="11">
        <f>IFERROR(N140*(CUF_sources!E$23/CUF_sources!D$23),0)</f>
        <v>0.12899375904584182</v>
      </c>
      <c r="P140" s="11">
        <f>IFERROR(O140*(CUF_sources!F$23/CUF_sources!E$23),0)</f>
        <v>0.13230129132906854</v>
      </c>
      <c r="Q140" s="11">
        <f>IFERROR(P140*(CUF_sources!G$23/CUF_sources!F$23),0)</f>
        <v>0.13560882361229523</v>
      </c>
      <c r="R140" s="11">
        <f>IFERROR(Q140*(CUF_sources!H$23/CUF_sources!G$23),0)</f>
        <v>0.13891635589552193</v>
      </c>
      <c r="S140" s="11">
        <f>IFERROR(R140*(CUF_sources!I$23/CUF_sources!H$23),0)</f>
        <v>0.13891635589552193</v>
      </c>
      <c r="T140" s="11">
        <f>IFERROR(S140*(CUF_sources!J$23/CUF_sources!I$23),0)</f>
        <v>0.13891635589552193</v>
      </c>
      <c r="U140" s="11">
        <f>IF(M140&gt;0,M140,CUF_sources!C$23)</f>
        <v>0.1209611806437198</v>
      </c>
      <c r="V140" s="11">
        <f>IFERROR(U140*(CUF_sources!D$23/CUF_sources!C$23),0)</f>
        <v>0.12568622676261509</v>
      </c>
      <c r="W140" s="11">
        <f>IFERROR(V140*(CUF_sources!E$23/CUF_sources!D$23),0)</f>
        <v>0.12899375904584182</v>
      </c>
      <c r="X140" s="11">
        <f>IFERROR(W140*(CUF_sources!F$23/CUF_sources!E$23),0)</f>
        <v>0.13230129132906854</v>
      </c>
      <c r="Y140" s="11">
        <f>IFERROR(X140*(CUF_sources!G$23/CUF_sources!F$23),0)</f>
        <v>0.13560882361229523</v>
      </c>
      <c r="Z140" s="11">
        <f>IFERROR(Y140*(CUF_sources!H$23/CUF_sources!G$23),0)</f>
        <v>0.13891635589552193</v>
      </c>
      <c r="AA140" s="11">
        <f>IFERROR(Z140*(CUF_sources!I$23/CUF_sources!H$23),0)</f>
        <v>0.13891635589552193</v>
      </c>
      <c r="AB140" s="11">
        <f>IFERROR(AA140*(CUF_sources!J$23/CUF_sources!I$23),0)</f>
        <v>0.13891635589552193</v>
      </c>
      <c r="AC140" s="11">
        <f>CUF_sources!C$23</f>
        <v>0.18285714285714286</v>
      </c>
      <c r="AD140" s="11">
        <f>CUF_sources!D$23</f>
        <v>0.19</v>
      </c>
      <c r="AE140" s="11">
        <f>CUF_sources!E$23</f>
        <v>0.19500000000000001</v>
      </c>
      <c r="AF140" s="11">
        <f>CUF_sources!F$23</f>
        <v>0.2</v>
      </c>
      <c r="AG140" s="11">
        <f>CUF_sources!G$23</f>
        <v>0.20500000000000002</v>
      </c>
      <c r="AH140" s="11">
        <f>CUF_sources!H$23</f>
        <v>0.21</v>
      </c>
      <c r="AI140" s="11">
        <f>CUF_sources!I$23</f>
        <v>0.21</v>
      </c>
      <c r="AJ140" s="11">
        <f>CUF_sources!J$23</f>
        <v>0.21</v>
      </c>
    </row>
    <row r="141" spans="1:36" ht="15" x14ac:dyDescent="0.25">
      <c r="A141" s="3" t="s">
        <v>15</v>
      </c>
      <c r="B141" s="3" t="s">
        <v>81</v>
      </c>
      <c r="C141" s="3" t="s">
        <v>86</v>
      </c>
      <c r="D141" s="11">
        <f>IFERROR((generation!H141*1000)/(365*24*capacity!H141),0)</f>
        <v>9.421215067886346E-2</v>
      </c>
      <c r="E141" s="11">
        <f>IFERROR((generation!I141*1000)/(365*24*capacity!I141),0)</f>
        <v>0.11519736116287894</v>
      </c>
      <c r="F141" s="11">
        <f>IFERROR((generation!J141*1000)/(365*24*capacity!J141),0)</f>
        <v>0.11798710019158898</v>
      </c>
      <c r="G141" s="11">
        <f>IFERROR((generation!K141*1000)/(365*24*capacity!K141),0)</f>
        <v>0.1191830975237967</v>
      </c>
      <c r="H141" s="11">
        <f>IFERROR((generation!L141*1000)/(365*24*capacity!L141),0)</f>
        <v>0.12125648731163313</v>
      </c>
      <c r="I141" s="11">
        <f>IFERROR((generation!M141*1000)/(365*24*capacity!M141),0)</f>
        <v>0.12124097785858462</v>
      </c>
      <c r="J141" s="11">
        <f>IFERROR((generation!N141*1000)/(365*24*capacity!N141),0)</f>
        <v>0.12149105118975764</v>
      </c>
      <c r="K141" s="11">
        <f>IFERROR((generation!O141*1000)/(365*24*capacity!O141),0)</f>
        <v>0.12199363055739504</v>
      </c>
      <c r="L141" s="11">
        <f>IFERROR((generation!P141*1000)/(365*24*capacity!P141),0)</f>
        <v>0.12167429033606625</v>
      </c>
      <c r="M141" s="11">
        <f>IF(AND(AVERAGE(D141:L141)&gt;0,AVERAGE(D141:L141)&lt;1),AVERAGE(D141:L141),CUF_sources!C$24)</f>
        <v>0.11713734964561834</v>
      </c>
      <c r="N141" s="11">
        <f>IFERROR(M141*(CUF_sources!D$24/CUF_sources!C$24),0)</f>
        <v>0.11713734964561834</v>
      </c>
      <c r="O141" s="11">
        <f>IFERROR(N141*(CUF_sources!E$24/CUF_sources!D$24),0)</f>
        <v>0.1220180725475191</v>
      </c>
      <c r="P141" s="11">
        <f>IFERROR(O141*(CUF_sources!F$24/CUF_sources!E$24),0)</f>
        <v>0.12689879544941987</v>
      </c>
      <c r="Q141" s="11">
        <f>IFERROR(P141*(CUF_sources!G$24/CUF_sources!F$24),0)</f>
        <v>0.13177951835132065</v>
      </c>
      <c r="R141" s="11">
        <f>IFERROR(Q141*(CUF_sources!H$24/CUF_sources!G$24),0)</f>
        <v>0.1366602412532214</v>
      </c>
      <c r="S141" s="11">
        <f>IFERROR(R141*(CUF_sources!I$24/CUF_sources!H$24),0)</f>
        <v>0.1366602412532214</v>
      </c>
      <c r="T141" s="11">
        <f>IFERROR(S141*(CUF_sources!J$24/CUF_sources!I$24),0)</f>
        <v>0.1366602412532214</v>
      </c>
      <c r="U141" s="11">
        <f>IF(M141&gt;0,M141,CUF_sources!C$24)</f>
        <v>0.11713734964561834</v>
      </c>
      <c r="V141" s="11">
        <f>IFERROR(U141*(CUF_sources!D$24/CUF_sources!C$24),0)</f>
        <v>0.11713734964561834</v>
      </c>
      <c r="W141" s="11">
        <f>IFERROR(V141*(CUF_sources!E$24/CUF_sources!D$24),0)</f>
        <v>0.1220180725475191</v>
      </c>
      <c r="X141" s="11">
        <f>IFERROR(W141*(CUF_sources!F$24/CUF_sources!E$24),0)</f>
        <v>0.12689879544941987</v>
      </c>
      <c r="Y141" s="11">
        <f>IFERROR(X141*(CUF_sources!G$24/CUF_sources!F$24),0)</f>
        <v>0.13177951835132065</v>
      </c>
      <c r="Z141" s="11">
        <f>IFERROR(Y141*(CUF_sources!H$24/CUF_sources!G$24),0)</f>
        <v>0.1366602412532214</v>
      </c>
      <c r="AA141" s="11">
        <f>IFERROR(Z141*(CUF_sources!I$24/CUF_sources!H$24),0)</f>
        <v>0.1366602412532214</v>
      </c>
      <c r="AB141" s="11">
        <f>IFERROR(AA141*(CUF_sources!J$24/CUF_sources!I$24),0)</f>
        <v>0.1366602412532214</v>
      </c>
      <c r="AC141" s="11">
        <f>CUF_sources!C$24</f>
        <v>0.12</v>
      </c>
      <c r="AD141" s="11">
        <f>CUF_sources!D$24</f>
        <v>0.12</v>
      </c>
      <c r="AE141" s="11">
        <f>CUF_sources!E$24</f>
        <v>0.125</v>
      </c>
      <c r="AF141" s="11">
        <f>CUF_sources!F$24</f>
        <v>0.13</v>
      </c>
      <c r="AG141" s="11">
        <f>CUF_sources!G$24</f>
        <v>0.13500000000000001</v>
      </c>
      <c r="AH141" s="11">
        <f>CUF_sources!H$24</f>
        <v>0.14000000000000001</v>
      </c>
      <c r="AI141" s="11">
        <f>CUF_sources!I$24</f>
        <v>0.14000000000000001</v>
      </c>
      <c r="AJ141" s="11">
        <f>CUF_sources!J$24</f>
        <v>0.14000000000000001</v>
      </c>
    </row>
    <row r="142" spans="1:36" ht="15" x14ac:dyDescent="0.25">
      <c r="A142" s="3" t="s">
        <v>15</v>
      </c>
      <c r="B142" s="3" t="s">
        <v>41</v>
      </c>
      <c r="C142" s="3" t="s">
        <v>42</v>
      </c>
      <c r="D142" s="11">
        <f>IFERROR((generation!H142*1000)/(365*24*capacity!H142),0)</f>
        <v>0</v>
      </c>
      <c r="E142" s="11">
        <f>IFERROR((generation!I142*1000)/(365*24*capacity!I142),0)</f>
        <v>0</v>
      </c>
      <c r="F142" s="11">
        <f>IFERROR((generation!J142*1000)/(365*24*capacity!J142),0)</f>
        <v>0</v>
      </c>
      <c r="G142" s="11">
        <f>IFERROR((generation!K142*1000)/(365*24*capacity!K142),0)</f>
        <v>0</v>
      </c>
      <c r="H142" s="11">
        <f>IFERROR((generation!L142*1000)/(365*24*capacity!L142),0)</f>
        <v>0</v>
      </c>
      <c r="I142" s="11">
        <f>IFERROR((generation!M142*1000)/(365*24*capacity!M142),0)</f>
        <v>0</v>
      </c>
      <c r="J142" s="11">
        <f>IFERROR((generation!N142*1000)/(365*24*capacity!N142),0)</f>
        <v>0</v>
      </c>
      <c r="K142" s="11">
        <f>IFERROR((generation!O142*1000)/(365*24*capacity!O142),0)</f>
        <v>0</v>
      </c>
      <c r="L142" s="11">
        <f>IFERROR((generation!P142*1000)/(365*24*capacity!P142),0)</f>
        <v>0</v>
      </c>
      <c r="M142" s="11">
        <f>IF(AND(AVERAGE(D142:L142)&gt;0,AVERAGE(D142:L142)&lt;1),AVERAGE(D142:L142),CUF_sources!C$25)</f>
        <v>0.37285714285714283</v>
      </c>
      <c r="N142" s="11">
        <f>IFERROR(M142*(CUF_sources!D$25/CUF_sources!C$25),0)</f>
        <v>0.38000000000000006</v>
      </c>
      <c r="O142" s="11">
        <f>IFERROR(N142*(CUF_sources!E$25/CUF_sources!D$25),0)</f>
        <v>0.39000000000000007</v>
      </c>
      <c r="P142" s="11">
        <f>IFERROR(O142*(CUF_sources!F$25/CUF_sources!E$25),0)</f>
        <v>0.40000000000000013</v>
      </c>
      <c r="Q142" s="11">
        <f>IFERROR(P142*(CUF_sources!G$25/CUF_sources!F$25),0)</f>
        <v>0.40500000000000014</v>
      </c>
      <c r="R142" s="11">
        <f>IFERROR(Q142*(CUF_sources!H$25/CUF_sources!G$25),0)</f>
        <v>0.41000000000000009</v>
      </c>
      <c r="S142" s="11">
        <f>IFERROR(R142*(CUF_sources!I$25/CUF_sources!H$25),0)</f>
        <v>0.41000000000000009</v>
      </c>
      <c r="T142" s="11">
        <f>IFERROR(S142*(CUF_sources!J$25/CUF_sources!I$25),0)</f>
        <v>0.41000000000000009</v>
      </c>
      <c r="U142" s="11">
        <f>IF(M142&gt;0,M142,CUF_sources!C$25)</f>
        <v>0.37285714285714283</v>
      </c>
      <c r="V142" s="11">
        <f>IFERROR(U142*(CUF_sources!D$25/CUF_sources!C$25),0)</f>
        <v>0.38000000000000006</v>
      </c>
      <c r="W142" s="11">
        <f>IFERROR(V142*(CUF_sources!E$25/CUF_sources!D$25),0)</f>
        <v>0.39000000000000007</v>
      </c>
      <c r="X142" s="11">
        <f>IFERROR(W142*(CUF_sources!F$25/CUF_sources!E$25),0)</f>
        <v>0.40000000000000013</v>
      </c>
      <c r="Y142" s="11">
        <f>IFERROR(X142*(CUF_sources!G$25/CUF_sources!F$25),0)</f>
        <v>0.40500000000000014</v>
      </c>
      <c r="Z142" s="11">
        <f>IFERROR(Y142*(CUF_sources!H$25/CUF_sources!G$25),0)</f>
        <v>0.41000000000000009</v>
      </c>
      <c r="AA142" s="11">
        <f>IFERROR(Z142*(CUF_sources!I$25/CUF_sources!H$25),0)</f>
        <v>0.41000000000000009</v>
      </c>
      <c r="AB142" s="11">
        <f>IFERROR(AA142*(CUF_sources!J$25/CUF_sources!I$25),0)</f>
        <v>0.41000000000000009</v>
      </c>
      <c r="AC142" s="11">
        <f>CUF_sources!C$25</f>
        <v>0.37285714285714283</v>
      </c>
      <c r="AD142" s="11">
        <f>CUF_sources!D$25</f>
        <v>0.38</v>
      </c>
      <c r="AE142" s="11">
        <f>CUF_sources!E$25</f>
        <v>0.39</v>
      </c>
      <c r="AF142" s="11">
        <f>CUF_sources!F$25</f>
        <v>0.4</v>
      </c>
      <c r="AG142" s="11">
        <f>CUF_sources!G$25</f>
        <v>0.40500000000000003</v>
      </c>
      <c r="AH142" s="11">
        <f>CUF_sources!H$25</f>
        <v>0.41</v>
      </c>
      <c r="AI142" s="11">
        <f>CUF_sources!I$25</f>
        <v>0.41</v>
      </c>
      <c r="AJ142" s="11">
        <f>CUF_sources!J$25</f>
        <v>0.41</v>
      </c>
    </row>
    <row r="143" spans="1:36" ht="15" x14ac:dyDescent="0.25">
      <c r="A143" s="3" t="s">
        <v>15</v>
      </c>
      <c r="B143" s="3" t="s">
        <v>43</v>
      </c>
      <c r="C143" s="3" t="s">
        <v>44</v>
      </c>
      <c r="D143" s="11">
        <f>IFERROR((generation!H143*1000)/(365*24*capacity!H143),0)</f>
        <v>0.25373634284780555</v>
      </c>
      <c r="E143" s="11">
        <f>IFERROR((generation!I143*1000)/(365*24*capacity!I143),0)</f>
        <v>0.24214602841620808</v>
      </c>
      <c r="F143" s="11">
        <f>IFERROR((generation!J143*1000)/(365*24*capacity!J143),0)</f>
        <v>0.21608241882901649</v>
      </c>
      <c r="G143" s="11">
        <f>IFERROR((generation!K143*1000)/(365*24*capacity!K143),0)</f>
        <v>0.24932001227352629</v>
      </c>
      <c r="H143" s="11">
        <f>IFERROR((generation!L143*1000)/(365*24*capacity!L143),0)</f>
        <v>0.25485081780667362</v>
      </c>
      <c r="I143" s="11">
        <f>IFERROR((generation!M143*1000)/(365*24*capacity!M143),0)</f>
        <v>0.25944733398887176</v>
      </c>
      <c r="J143" s="11">
        <f>IFERROR((generation!N143*1000)/(365*24*capacity!N143),0)</f>
        <v>0.27210435167932928</v>
      </c>
      <c r="K143" s="11">
        <f>IFERROR((generation!O143*1000)/(365*24*capacity!O143),0)</f>
        <v>0.25131205071680673</v>
      </c>
      <c r="L143" s="11">
        <f>IFERROR((generation!P143*1000)/(365*24*capacity!P143),0)</f>
        <v>0.25541655513349815</v>
      </c>
      <c r="M143" s="11">
        <f>IF(AND(AVERAGE(D143:L143)&gt;0,AVERAGE(D143:L143)&lt;1),AVERAGE(D143:L143),CUF_sources!C$26)</f>
        <v>0.25049065685463734</v>
      </c>
      <c r="N143" s="11">
        <f>IFERROR(M143*(CUF_sources!D$26/CUF_sources!C$26),0)</f>
        <v>0.27622599831230554</v>
      </c>
      <c r="O143" s="11">
        <f>IFERROR(N143*(CUF_sources!E$26/CUF_sources!D$26),0)</f>
        <v>0.30625056334625178</v>
      </c>
      <c r="P143" s="11">
        <f>IFERROR(O143*(CUF_sources!F$26/CUF_sources!E$26),0)</f>
        <v>0.33627512838019807</v>
      </c>
      <c r="Q143" s="11">
        <f>IFERROR(P143*(CUF_sources!G$26/CUF_sources!F$26),0)</f>
        <v>0.36029478040735508</v>
      </c>
      <c r="R143" s="11">
        <f>IFERROR(Q143*(CUF_sources!H$26/CUF_sources!G$26),0)</f>
        <v>0.38431443243451202</v>
      </c>
      <c r="S143" s="11">
        <f>IFERROR(R143*(CUF_sources!I$26/CUF_sources!H$26),0)</f>
        <v>0.40833408446166891</v>
      </c>
      <c r="T143" s="11">
        <f>IFERROR(S143*(CUF_sources!J$26/CUF_sources!I$26),0)</f>
        <v>0.43235373648882591</v>
      </c>
      <c r="U143" s="11">
        <f>IF(M143&gt;0,M143,CUF_sources!C$26)</f>
        <v>0.25049065685463734</v>
      </c>
      <c r="V143" s="11">
        <f>IFERROR(U143*(CUF_sources!D$26/CUF_sources!C$26),0)</f>
        <v>0.27622599831230554</v>
      </c>
      <c r="W143" s="11">
        <f>IFERROR(V143*(CUF_sources!E$26/CUF_sources!D$26),0)</f>
        <v>0.30625056334625178</v>
      </c>
      <c r="X143" s="11">
        <f>IFERROR(W143*(CUF_sources!F$26/CUF_sources!E$26),0)</f>
        <v>0.33627512838019807</v>
      </c>
      <c r="Y143" s="11">
        <f>IFERROR(X143*(CUF_sources!G$26/CUF_sources!F$26),0)</f>
        <v>0.36029478040735508</v>
      </c>
      <c r="Z143" s="11">
        <f>IFERROR(Y143*(CUF_sources!H$26/CUF_sources!G$26),0)</f>
        <v>0.38431443243451202</v>
      </c>
      <c r="AA143" s="11">
        <f>IFERROR(Z143*(CUF_sources!I$26/CUF_sources!H$26),0)</f>
        <v>0.40833408446166891</v>
      </c>
      <c r="AB143" s="11">
        <f>IFERROR(AA143*(CUF_sources!J$26/CUF_sources!I$26),0)</f>
        <v>0.43235373648882591</v>
      </c>
      <c r="AC143" s="11">
        <f>CUF_sources!C$26</f>
        <v>0.20857142857142857</v>
      </c>
      <c r="AD143" s="11">
        <f>CUF_sources!D$26</f>
        <v>0.23</v>
      </c>
      <c r="AE143" s="11">
        <f>CUF_sources!E$26</f>
        <v>0.255</v>
      </c>
      <c r="AF143" s="11">
        <f>CUF_sources!F$26</f>
        <v>0.28000000000000003</v>
      </c>
      <c r="AG143" s="11">
        <f>CUF_sources!G$26</f>
        <v>0.30000000000000004</v>
      </c>
      <c r="AH143" s="11">
        <f>CUF_sources!H$26</f>
        <v>0.32</v>
      </c>
      <c r="AI143" s="11">
        <f>CUF_sources!I$26</f>
        <v>0.33999999999999997</v>
      </c>
      <c r="AJ143" s="11">
        <f>CUF_sources!J$26</f>
        <v>0.36</v>
      </c>
    </row>
    <row r="144" spans="1:36" ht="15" x14ac:dyDescent="0.25">
      <c r="A144" s="3" t="s">
        <v>15</v>
      </c>
      <c r="B144" s="3" t="s">
        <v>45</v>
      </c>
      <c r="C144" s="3" t="s">
        <v>46</v>
      </c>
      <c r="D144" s="11">
        <f>IFERROR((generation!H144*1000)/(365*24*capacity!H144),0)</f>
        <v>0.43586996106115361</v>
      </c>
      <c r="E144" s="11">
        <f>IFERROR((generation!I144*1000)/(365*24*capacity!I144),0)</f>
        <v>0.42165069985376191</v>
      </c>
      <c r="F144" s="11">
        <f>IFERROR((generation!J144*1000)/(365*24*capacity!J144),0)</f>
        <v>0.63136257948847241</v>
      </c>
      <c r="G144" s="11">
        <f>IFERROR((generation!K144*1000)/(365*24*capacity!K144),0)</f>
        <v>0.58207972658766838</v>
      </c>
      <c r="H144" s="11">
        <f>IFERROR((generation!L144*1000)/(365*24*capacity!L144),0)</f>
        <v>0.64388464016584024</v>
      </c>
      <c r="I144" s="11">
        <f>IFERROR((generation!M144*1000)/(365*24*capacity!M144),0)</f>
        <v>0.71838319069447021</v>
      </c>
      <c r="J144" s="11">
        <f>IFERROR((generation!N144*1000)/(365*24*capacity!N144),0)</f>
        <v>0.95581689210533871</v>
      </c>
      <c r="K144" s="11">
        <f>IFERROR((generation!O144*1000)/(365*24*capacity!O144),0)</f>
        <v>0.91162660463513401</v>
      </c>
      <c r="L144" s="11">
        <f>IFERROR((generation!P144*1000)/(365*24*capacity!P144),0)</f>
        <v>0.92247494328135315</v>
      </c>
      <c r="M144" s="11">
        <f>IF(AND(AVERAGE(D144:L144)&gt;0,AVERAGE(D144:L144)&lt;1),AVERAGE(D144:L144),CUF_sources!C$27)</f>
        <v>0.69146102643035467</v>
      </c>
      <c r="N144" s="11">
        <f>IFERROR(M144*(CUF_sources!D$27/CUF_sources!C$27),0)</f>
        <v>0.69146102643035467</v>
      </c>
      <c r="O144" s="11">
        <f>IFERROR(N144*(CUF_sources!E$27/CUF_sources!D$27),0)</f>
        <v>0.69146102643035467</v>
      </c>
      <c r="P144" s="11">
        <f>IFERROR(O144*(CUF_sources!F$27/CUF_sources!E$27),0)</f>
        <v>0.69146102643035467</v>
      </c>
      <c r="Q144" s="11">
        <f>IFERROR(P144*(CUF_sources!G$27/CUF_sources!F$27),0)</f>
        <v>0.69146102643035467</v>
      </c>
      <c r="R144" s="11">
        <f>IFERROR(Q144*(CUF_sources!H$27/CUF_sources!G$27),0)</f>
        <v>0.69146102643035467</v>
      </c>
      <c r="S144" s="11">
        <f>IFERROR(R144*(CUF_sources!I$27/CUF_sources!H$27),0)</f>
        <v>0.69146102643035467</v>
      </c>
      <c r="T144" s="11">
        <f>IFERROR(S144*(CUF_sources!J$27/CUF_sources!I$27),0)</f>
        <v>0.69146102643035467</v>
      </c>
      <c r="U144" s="11">
        <f>IF(M144&gt;0,M144,CUF_sources!C$27)</f>
        <v>0.69146102643035467</v>
      </c>
      <c r="V144" s="11">
        <f>IFERROR(U144*(CUF_sources!D$27/CUF_sources!C$27),0)</f>
        <v>0.69146102643035467</v>
      </c>
      <c r="W144" s="11">
        <f>IFERROR(V144*(CUF_sources!E$27/CUF_sources!D$27),0)</f>
        <v>0.69146102643035467</v>
      </c>
      <c r="X144" s="11">
        <f>IFERROR(W144*(CUF_sources!F$27/CUF_sources!E$27),0)</f>
        <v>0.69146102643035467</v>
      </c>
      <c r="Y144" s="11">
        <f>IFERROR(X144*(CUF_sources!G$27/CUF_sources!F$27),0)</f>
        <v>0.69146102643035467</v>
      </c>
      <c r="Z144" s="11">
        <f>IFERROR(Y144*(CUF_sources!H$27/CUF_sources!G$27),0)</f>
        <v>0.69146102643035467</v>
      </c>
      <c r="AA144" s="11">
        <f>IFERROR(Z144*(CUF_sources!I$27/CUF_sources!H$27),0)</f>
        <v>0.69146102643035467</v>
      </c>
      <c r="AB144" s="11">
        <f>IFERROR(AA144*(CUF_sources!J$27/CUF_sources!I$27),0)</f>
        <v>0.69146102643035467</v>
      </c>
      <c r="AC144" s="11">
        <f>CUF_sources!C$27</f>
        <v>0.95</v>
      </c>
      <c r="AD144" s="11">
        <f>CUF_sources!D$27</f>
        <v>0.95</v>
      </c>
      <c r="AE144" s="11">
        <f>CUF_sources!E$27</f>
        <v>0.95</v>
      </c>
      <c r="AF144" s="11">
        <f>CUF_sources!F$27</f>
        <v>0.95</v>
      </c>
      <c r="AG144" s="11">
        <f>CUF_sources!G$27</f>
        <v>0.95</v>
      </c>
      <c r="AH144" s="11">
        <f>CUF_sources!H$27</f>
        <v>0.95</v>
      </c>
      <c r="AI144" s="11">
        <f>CUF_sources!I$27</f>
        <v>0.95</v>
      </c>
      <c r="AJ144" s="11">
        <f>CUF_sources!J$27</f>
        <v>0.95</v>
      </c>
    </row>
    <row r="145" spans="1:36" ht="15" x14ac:dyDescent="0.25">
      <c r="A145" s="3" t="s">
        <v>47</v>
      </c>
      <c r="B145" s="3" t="s">
        <v>29</v>
      </c>
      <c r="C145" s="3" t="s">
        <v>30</v>
      </c>
      <c r="D145" s="11">
        <f>IFERROR((generation!H145*1000)/(365*24*capacity!H145),0)</f>
        <v>0.79506828838790267</v>
      </c>
      <c r="E145" s="11">
        <f>IFERROR((generation!I145*1000)/(365*24*capacity!I145),0)</f>
        <v>0.79650162786411938</v>
      </c>
      <c r="F145" s="11">
        <f>IFERROR((generation!J145*1000)/(365*24*capacity!J145),0)</f>
        <v>0.7010194329404269</v>
      </c>
      <c r="G145" s="11">
        <f>IFERROR((generation!K145*1000)/(365*24*capacity!K145),0)</f>
        <v>0.6595693662231622</v>
      </c>
      <c r="H145" s="11">
        <f>IFERROR((generation!L145*1000)/(365*24*capacity!L145),0)</f>
        <v>0.56596325117432189</v>
      </c>
      <c r="I145" s="11">
        <f>IFERROR((generation!M145*1000)/(365*24*capacity!M145),0)</f>
        <v>0.55102086076327605</v>
      </c>
      <c r="J145" s="11">
        <f>IFERROR((generation!N145*1000)/(365*24*capacity!N145),0)</f>
        <v>0.54757752752332134</v>
      </c>
      <c r="K145" s="11">
        <f>IFERROR((generation!O145*1000)/(365*24*capacity!O145),0)</f>
        <v>0.501476402078606</v>
      </c>
      <c r="L145" s="11">
        <f>IFERROR((generation!P145*1000)/(365*24*capacity!P145),0)</f>
        <v>0.35377497292022675</v>
      </c>
      <c r="M145" s="11">
        <f>IF(AND(AVERAGE(D145:L145)&gt;0,AVERAGE(D145:L145)&lt;1),AVERAGE(D145:L145),CUF_sources!C$15)</f>
        <v>0.6079968588750404</v>
      </c>
      <c r="N145" s="11">
        <f>IFERROR(M145*(CUF_sources!D$15/CUF_sources!C$15),0)</f>
        <v>0.6079968588750404</v>
      </c>
      <c r="O145" s="11">
        <f>IFERROR(N145*(CUF_sources!E$15/CUF_sources!D$15),0)</f>
        <v>0.6079968588750404</v>
      </c>
      <c r="P145" s="11">
        <f>IFERROR(O145*(CUF_sources!F$15/CUF_sources!E$15),0)</f>
        <v>0.6079968588750404</v>
      </c>
      <c r="Q145" s="11">
        <f>IFERROR(P145*(CUF_sources!G$15/CUF_sources!F$15),0)</f>
        <v>0.6079968588750404</v>
      </c>
      <c r="R145" s="11">
        <f>IFERROR(Q145*(CUF_sources!H$15/CUF_sources!G$15),0)</f>
        <v>0.6079968588750404</v>
      </c>
      <c r="S145" s="11">
        <f>IFERROR(R145*(CUF_sources!I$15/CUF_sources!H$15),0)</f>
        <v>0.6079968588750404</v>
      </c>
      <c r="T145" s="11">
        <f>IFERROR(S145*(CUF_sources!J$15/CUF_sources!I$15),0)</f>
        <v>0.6079968588750404</v>
      </c>
      <c r="U145" s="11">
        <f>IF(M145&lt;CUF_sources!C$15,CUF_sources!C$15,CUF!M145)</f>
        <v>0.85</v>
      </c>
      <c r="V145" s="11">
        <f>IFERROR(U145*(CUF_sources!D$15/CUF_sources!C$15),0)</f>
        <v>0.85</v>
      </c>
      <c r="W145" s="11">
        <f>IFERROR(V145*(CUF_sources!E$15/CUF_sources!D$15),0)</f>
        <v>0.85</v>
      </c>
      <c r="X145" s="11">
        <f>IFERROR(W145*(CUF_sources!F$15/CUF_sources!E$15),0)</f>
        <v>0.85</v>
      </c>
      <c r="Y145" s="11">
        <f>IFERROR(X145*(CUF_sources!G$15/CUF_sources!F$15),0)</f>
        <v>0.85</v>
      </c>
      <c r="Z145" s="11">
        <f>IFERROR(Y145*(CUF_sources!H$15/CUF_sources!G$15),0)</f>
        <v>0.85</v>
      </c>
      <c r="AA145" s="11">
        <f>IFERROR(Z145*(CUF_sources!I$15/CUF_sources!H$15),0)</f>
        <v>0.85</v>
      </c>
      <c r="AB145" s="11">
        <f>IFERROR(AA145*(CUF_sources!J$15/CUF_sources!I$15),0)</f>
        <v>0.85</v>
      </c>
      <c r="AC145" s="11">
        <f>CUF_sources!C$15</f>
        <v>0.85</v>
      </c>
      <c r="AD145" s="11">
        <f>CUF_sources!D$15</f>
        <v>0.85</v>
      </c>
      <c r="AE145" s="11">
        <f>CUF_sources!E$15</f>
        <v>0.85</v>
      </c>
      <c r="AF145" s="11">
        <f>CUF_sources!F$15</f>
        <v>0.85</v>
      </c>
      <c r="AG145" s="11">
        <f>CUF_sources!G$15</f>
        <v>0.85</v>
      </c>
      <c r="AH145" s="11">
        <f>CUF_sources!H$15</f>
        <v>0.85</v>
      </c>
      <c r="AI145" s="11">
        <f>CUF_sources!I$15</f>
        <v>0.85</v>
      </c>
      <c r="AJ145" s="11">
        <f>CUF_sources!J$15</f>
        <v>0.85</v>
      </c>
    </row>
    <row r="146" spans="1:36" ht="15" x14ac:dyDescent="0.25">
      <c r="A146" s="3" t="s">
        <v>47</v>
      </c>
      <c r="B146" s="3" t="s">
        <v>31</v>
      </c>
      <c r="C146" s="3" t="s">
        <v>32</v>
      </c>
      <c r="D146" s="11">
        <f>IFERROR((generation!H146*1000)/(365*24*capacity!H146),0)</f>
        <v>0.43831842711045699</v>
      </c>
      <c r="E146" s="11">
        <f>IFERROR((generation!I146*1000)/(365*24*capacity!I146),0)</f>
        <v>0.34121438713697611</v>
      </c>
      <c r="F146" s="11">
        <f>IFERROR((generation!J146*1000)/(365*24*capacity!J146),0)</f>
        <v>0.25300531171372659</v>
      </c>
      <c r="G146" s="11">
        <f>IFERROR((generation!K146*1000)/(365*24*capacity!K146),0)</f>
        <v>0.16223070086727345</v>
      </c>
      <c r="H146" s="11">
        <f>IFERROR((generation!L146*1000)/(365*24*capacity!L146),0)</f>
        <v>0.21120928818984577</v>
      </c>
      <c r="I146" s="11">
        <f>IFERROR((generation!M146*1000)/(365*24*capacity!M146),0)</f>
        <v>0.31454045106979295</v>
      </c>
      <c r="J146" s="11">
        <f>IFERROR((generation!N146*1000)/(365*24*capacity!N146),0)</f>
        <v>0.37245824464264726</v>
      </c>
      <c r="K146" s="11">
        <f>IFERROR((generation!O146*1000)/(365*24*capacity!O146),0)</f>
        <v>0.30644758434865127</v>
      </c>
      <c r="L146" s="11">
        <f>IFERROR((generation!P146*1000)/(365*24*capacity!P146),0)</f>
        <v>0.26424430248393627</v>
      </c>
      <c r="M146" s="11">
        <f>IF(AND(AVERAGE(D146:L146)&gt;0,AVERAGE(D146:L146)&lt;1),AVERAGE(D146:L146),CUF_sources!C$16)</f>
        <v>0.29596318861814519</v>
      </c>
      <c r="N146" s="11">
        <f>IFERROR(M146*(CUF_sources!D$16/CUF_sources!C$16),0)</f>
        <v>0.29596318861814519</v>
      </c>
      <c r="O146" s="11">
        <f>IFERROR(N146*(CUF_sources!E$16/CUF_sources!D$16),0)</f>
        <v>0.29596318861814519</v>
      </c>
      <c r="P146" s="11">
        <f>IFERROR(O146*(CUF_sources!F$16/CUF_sources!E$16),0)</f>
        <v>0.29596318861814519</v>
      </c>
      <c r="Q146" s="11">
        <f>IFERROR(P146*(CUF_sources!G$16/CUF_sources!F$16),0)</f>
        <v>0.29596318861814519</v>
      </c>
      <c r="R146" s="11">
        <f>IFERROR(Q146*(CUF_sources!H$16/CUF_sources!G$16),0)</f>
        <v>0.29596318861814519</v>
      </c>
      <c r="S146" s="11">
        <f>IFERROR(R146*(CUF_sources!I$16/CUF_sources!H$16),0)</f>
        <v>0.29596318861814519</v>
      </c>
      <c r="T146" s="11">
        <f>IFERROR(S146*(CUF_sources!J$16/CUF_sources!I$16),0)</f>
        <v>0.29596318861814519</v>
      </c>
      <c r="U146" s="11">
        <f>IF(M146&lt;CUF_sources!C$16,CUF_sources!C$16,CUF!M146)</f>
        <v>0.85</v>
      </c>
      <c r="V146" s="11">
        <f>IFERROR(U146*(CUF_sources!D$16/CUF_sources!C$16),0)</f>
        <v>0.85</v>
      </c>
      <c r="W146" s="11">
        <f>IFERROR(V146*(CUF_sources!E$16/CUF_sources!D$16),0)</f>
        <v>0.85</v>
      </c>
      <c r="X146" s="11">
        <f>IFERROR(W146*(CUF_sources!F$16/CUF_sources!E$16),0)</f>
        <v>0.85</v>
      </c>
      <c r="Y146" s="11">
        <f>IFERROR(X146*(CUF_sources!G$16/CUF_sources!F$16),0)</f>
        <v>0.85</v>
      </c>
      <c r="Z146" s="11">
        <f>IFERROR(Y146*(CUF_sources!H$16/CUF_sources!G$16),0)</f>
        <v>0.85</v>
      </c>
      <c r="AA146" s="11">
        <f>IFERROR(Z146*(CUF_sources!I$16/CUF_sources!H$16),0)</f>
        <v>0.85</v>
      </c>
      <c r="AB146" s="11">
        <f>IFERROR(AA146*(CUF_sources!J$16/CUF_sources!I$16),0)</f>
        <v>0.85</v>
      </c>
      <c r="AC146" s="11">
        <f>CUF_sources!C$16</f>
        <v>0.85</v>
      </c>
      <c r="AD146" s="11">
        <f>CUF_sources!D$16</f>
        <v>0.85</v>
      </c>
      <c r="AE146" s="11">
        <f>CUF_sources!E$16</f>
        <v>0.85</v>
      </c>
      <c r="AF146" s="11">
        <f>CUF_sources!F$16</f>
        <v>0.85</v>
      </c>
      <c r="AG146" s="11">
        <f>CUF_sources!G$16</f>
        <v>0.85</v>
      </c>
      <c r="AH146" s="11">
        <f>CUF_sources!H$16</f>
        <v>0.85</v>
      </c>
      <c r="AI146" s="11">
        <f>CUF_sources!I$16</f>
        <v>0.85</v>
      </c>
      <c r="AJ146" s="11">
        <f>CUF_sources!J$16</f>
        <v>0.85</v>
      </c>
    </row>
    <row r="147" spans="1:36" ht="15" x14ac:dyDescent="0.25">
      <c r="A147" s="3" t="s">
        <v>47</v>
      </c>
      <c r="B147" s="3" t="s">
        <v>33</v>
      </c>
      <c r="C147" s="3" t="s">
        <v>34</v>
      </c>
      <c r="D147" s="11">
        <f>IFERROR((generation!H147*1000)/(365*24*capacity!H147),0)</f>
        <v>0</v>
      </c>
      <c r="E147" s="11">
        <f>IFERROR((generation!I147*1000)/(365*24*capacity!I147),0)</f>
        <v>0</v>
      </c>
      <c r="F147" s="11">
        <f>IFERROR((generation!J147*1000)/(365*24*capacity!J147),0)</f>
        <v>0</v>
      </c>
      <c r="G147" s="11">
        <f>IFERROR((generation!K147*1000)/(365*24*capacity!K147),0)</f>
        <v>0</v>
      </c>
      <c r="H147" s="11">
        <f>IFERROR((generation!L147*1000)/(365*24*capacity!L147),0)</f>
        <v>0</v>
      </c>
      <c r="I147" s="11">
        <f>IFERROR((generation!M147*1000)/(365*24*capacity!M147),0)</f>
        <v>0</v>
      </c>
      <c r="J147" s="11">
        <f>IFERROR((generation!N147*1000)/(365*24*capacity!N147),0)</f>
        <v>0</v>
      </c>
      <c r="K147" s="11">
        <f>IFERROR((generation!O147*1000)/(365*24*capacity!O147),0)</f>
        <v>0</v>
      </c>
      <c r="L147" s="11">
        <f>IFERROR((generation!P147*1000)/(365*24*capacity!P147),0)</f>
        <v>0</v>
      </c>
      <c r="M147" s="11">
        <f>IF(AND(AVERAGE(D147:L147)&gt;0,AVERAGE(D147:L147)&lt;1),AVERAGE(D147:L147),CUF_sources!C$17)</f>
        <v>0.81</v>
      </c>
      <c r="N147" s="11">
        <f>IFERROR(M147*(CUF_sources!D$17/CUF_sources!C$17),0)</f>
        <v>0.81</v>
      </c>
      <c r="O147" s="11">
        <f>IFERROR(N147*(CUF_sources!E$17/CUF_sources!D$17),0)</f>
        <v>0.81</v>
      </c>
      <c r="P147" s="11">
        <f>IFERROR(O147*(CUF_sources!F$17/CUF_sources!E$17),0)</f>
        <v>0.81</v>
      </c>
      <c r="Q147" s="11">
        <f>IFERROR(P147*(CUF_sources!G$17/CUF_sources!F$17),0)</f>
        <v>0.81</v>
      </c>
      <c r="R147" s="11">
        <f>IFERROR(Q147*(CUF_sources!H$17/CUF_sources!G$17),0)</f>
        <v>0.81</v>
      </c>
      <c r="S147" s="11">
        <f>IFERROR(R147*(CUF_sources!I$17/CUF_sources!H$17),0)</f>
        <v>0.81</v>
      </c>
      <c r="T147" s="11">
        <f>IFERROR(S147*(CUF_sources!J$17/CUF_sources!I$17),0)</f>
        <v>0.81</v>
      </c>
      <c r="U147" s="11">
        <f>IF(M147&lt;CUF_sources!C$17,CUF_sources!C$17,CUF!M147)</f>
        <v>0.81</v>
      </c>
      <c r="V147" s="11">
        <f>IFERROR(U147*(CUF_sources!D$17/CUF_sources!C$17),0)</f>
        <v>0.81</v>
      </c>
      <c r="W147" s="11">
        <f>IFERROR(V147*(CUF_sources!E$17/CUF_sources!D$17),0)</f>
        <v>0.81</v>
      </c>
      <c r="X147" s="11">
        <f>IFERROR(W147*(CUF_sources!F$17/CUF_sources!E$17),0)</f>
        <v>0.81</v>
      </c>
      <c r="Y147" s="11">
        <f>IFERROR(X147*(CUF_sources!G$17/CUF_sources!F$17),0)</f>
        <v>0.81</v>
      </c>
      <c r="Z147" s="11">
        <f>IFERROR(Y147*(CUF_sources!H$17/CUF_sources!G$17),0)</f>
        <v>0.81</v>
      </c>
      <c r="AA147" s="11">
        <f>IFERROR(Z147*(CUF_sources!I$17/CUF_sources!H$17),0)</f>
        <v>0.81</v>
      </c>
      <c r="AB147" s="11">
        <f>IFERROR(AA147*(CUF_sources!J$17/CUF_sources!I$17),0)</f>
        <v>0.81</v>
      </c>
      <c r="AC147" s="11">
        <f>CUF_sources!C$17</f>
        <v>0.81</v>
      </c>
      <c r="AD147" s="11">
        <f>CUF_sources!D$17</f>
        <v>0.81</v>
      </c>
      <c r="AE147" s="11">
        <f>CUF_sources!E$17</f>
        <v>0.81</v>
      </c>
      <c r="AF147" s="11">
        <f>CUF_sources!F$17</f>
        <v>0.81</v>
      </c>
      <c r="AG147" s="11">
        <f>CUF_sources!G$17</f>
        <v>0.81</v>
      </c>
      <c r="AH147" s="11">
        <f>CUF_sources!H$17</f>
        <v>0.81</v>
      </c>
      <c r="AI147" s="11">
        <f>CUF_sources!I$17</f>
        <v>0.81</v>
      </c>
      <c r="AJ147" s="11">
        <f>CUF_sources!J$17</f>
        <v>0.81</v>
      </c>
    </row>
    <row r="148" spans="1:36" ht="15" x14ac:dyDescent="0.25">
      <c r="A148" s="3" t="s">
        <v>47</v>
      </c>
      <c r="B148" s="3" t="s">
        <v>35</v>
      </c>
      <c r="C148" s="3" t="s">
        <v>36</v>
      </c>
      <c r="D148" s="11">
        <f>IFERROR((generation!H148*1000)/(365*24*capacity!H148),0)</f>
        <v>0.15137673215722267</v>
      </c>
      <c r="E148" s="11">
        <f>IFERROR((generation!I148*1000)/(365*24*capacity!I148),0)</f>
        <v>0.16194273470263193</v>
      </c>
      <c r="F148" s="11">
        <f>IFERROR((generation!J148*1000)/(365*24*capacity!J148),0)</f>
        <v>0.22506307095253003</v>
      </c>
      <c r="G148" s="11">
        <f>IFERROR((generation!K148*1000)/(365*24*capacity!K148),0)</f>
        <v>0.15518811869181923</v>
      </c>
      <c r="H148" s="11">
        <f>IFERROR((generation!L148*1000)/(365*24*capacity!L148),0)</f>
        <v>0.20698447057809943</v>
      </c>
      <c r="I148" s="11">
        <f>IFERROR((generation!M148*1000)/(365*24*capacity!M148),0)</f>
        <v>0.18728908875032307</v>
      </c>
      <c r="J148" s="11">
        <f>IFERROR((generation!N148*1000)/(365*24*capacity!N148),0)</f>
        <v>0.13595668292840526</v>
      </c>
      <c r="K148" s="11">
        <f>IFERROR((generation!O148*1000)/(365*24*capacity!O148),0)</f>
        <v>0.19287854068802565</v>
      </c>
      <c r="L148" s="11">
        <f>IFERROR((generation!P148*1000)/(365*24*capacity!P148),0)</f>
        <v>0.13553075500382747</v>
      </c>
      <c r="M148" s="11">
        <f>IF(AND(AVERAGE(D148:L148)&gt;0,AVERAGE(D148:L148)&lt;1),AVERAGE(D148:L148),CUF_sources!C$18)</f>
        <v>0.17246779938365384</v>
      </c>
      <c r="N148" s="11">
        <f>IFERROR(M148*(CUF_sources!D$18/CUF_sources!C$18),0)</f>
        <v>0.17246779938365384</v>
      </c>
      <c r="O148" s="11">
        <f>IFERROR(N148*(CUF_sources!E$18/CUF_sources!D$18),0)</f>
        <v>0.17246779938365384</v>
      </c>
      <c r="P148" s="11">
        <f>IFERROR(O148*(CUF_sources!F$18/CUF_sources!E$18),0)</f>
        <v>0.17246779938365384</v>
      </c>
      <c r="Q148" s="11">
        <f>IFERROR(P148*(CUF_sources!G$18/CUF_sources!F$18),0)</f>
        <v>0.17246779938365384</v>
      </c>
      <c r="R148" s="11">
        <f>IFERROR(Q148*(CUF_sources!H$18/CUF_sources!G$18),0)</f>
        <v>0.17246779938365384</v>
      </c>
      <c r="S148" s="11">
        <f>IFERROR(R148*(CUF_sources!I$18/CUF_sources!H$18),0)</f>
        <v>0.17246779938365384</v>
      </c>
      <c r="T148" s="11">
        <f>IFERROR(S148*(CUF_sources!J$18/CUF_sources!I$18),0)</f>
        <v>0.17246779938365384</v>
      </c>
      <c r="U148" s="11">
        <f>IF(M148&gt;0,M148,CUF_sources!C$18)</f>
        <v>0.17246779938365384</v>
      </c>
      <c r="V148" s="11">
        <f>IFERROR(U148*(CUF_sources!D$18/CUF_sources!C$18),0)</f>
        <v>0.17246779938365384</v>
      </c>
      <c r="W148" s="11">
        <f>IFERROR(V148*(CUF_sources!E$18/CUF_sources!D$18),0)</f>
        <v>0.17246779938365384</v>
      </c>
      <c r="X148" s="11">
        <f>IFERROR(W148*(CUF_sources!F$18/CUF_sources!E$18),0)</f>
        <v>0.17246779938365384</v>
      </c>
      <c r="Y148" s="11">
        <f>IFERROR(X148*(CUF_sources!G$18/CUF_sources!F$18),0)</f>
        <v>0.17246779938365384</v>
      </c>
      <c r="Z148" s="11">
        <f>IFERROR(Y148*(CUF_sources!H$18/CUF_sources!G$18),0)</f>
        <v>0.17246779938365384</v>
      </c>
      <c r="AA148" s="11">
        <f>IFERROR(Z148*(CUF_sources!I$18/CUF_sources!H$18),0)</f>
        <v>0.17246779938365384</v>
      </c>
      <c r="AB148" s="11">
        <f>IFERROR(AA148*(CUF_sources!J$18/CUF_sources!I$18),0)</f>
        <v>0.17246779938365384</v>
      </c>
      <c r="AC148" s="11">
        <f>CUF_sources!C$18</f>
        <v>0.37</v>
      </c>
      <c r="AD148" s="11">
        <f>CUF_sources!D$18</f>
        <v>0.37</v>
      </c>
      <c r="AE148" s="11">
        <f>CUF_sources!E$18</f>
        <v>0.37</v>
      </c>
      <c r="AF148" s="11">
        <f>CUF_sources!F$18</f>
        <v>0.37</v>
      </c>
      <c r="AG148" s="11">
        <f>CUF_sources!G$18</f>
        <v>0.37</v>
      </c>
      <c r="AH148" s="11">
        <f>CUF_sources!H$18</f>
        <v>0.37</v>
      </c>
      <c r="AI148" s="11">
        <f>CUF_sources!I$18</f>
        <v>0.37</v>
      </c>
      <c r="AJ148" s="11">
        <f>CUF_sources!J$18</f>
        <v>0.37</v>
      </c>
    </row>
    <row r="149" spans="1:36" ht="15" x14ac:dyDescent="0.25">
      <c r="A149" s="3" t="s">
        <v>47</v>
      </c>
      <c r="B149" s="3" t="s">
        <v>79</v>
      </c>
      <c r="C149" s="3" t="s">
        <v>83</v>
      </c>
      <c r="D149" s="11">
        <f>IFERROR((generation!H149*1000)/(365*24*capacity!H149),0)</f>
        <v>0.23076254315625347</v>
      </c>
      <c r="E149" s="11">
        <f>IFERROR((generation!I149*1000)/(365*24*capacity!I149),0)</f>
        <v>0.25072198475151536</v>
      </c>
      <c r="F149" s="11">
        <f>IFERROR((generation!J149*1000)/(365*24*capacity!J149),0)</f>
        <v>0.26119630159703766</v>
      </c>
      <c r="G149" s="11">
        <f>IFERROR((generation!K149*1000)/(365*24*capacity!K149),0)</f>
        <v>0.21287674695624473</v>
      </c>
      <c r="H149" s="11">
        <f>IFERROR((generation!L149*1000)/(365*24*capacity!L149),0)</f>
        <v>0.25227813700377133</v>
      </c>
      <c r="I149" s="11">
        <f>IFERROR((generation!M149*1000)/(365*24*capacity!M149),0)</f>
        <v>0.24786120262797912</v>
      </c>
      <c r="J149" s="11">
        <f>IFERROR((generation!N149*1000)/(365*24*capacity!N149),0)</f>
        <v>0.24088267589653636</v>
      </c>
      <c r="K149" s="11">
        <f>IFERROR((generation!O149*1000)/(365*24*capacity!O149),0)</f>
        <v>0.24994227562578789</v>
      </c>
      <c r="L149" s="11">
        <f>IFERROR((generation!P149*1000)/(365*24*capacity!P149),0)</f>
        <v>0.23112055354323396</v>
      </c>
      <c r="M149" s="11">
        <f>IF(AND(AVERAGE(D149:L149)&gt;0,AVERAGE(D149:L149)&lt;1),AVERAGE(D149:L149),CUF_sources!C$19)</f>
        <v>0.24196026901759554</v>
      </c>
      <c r="N149" s="11">
        <f>IFERROR(M149*(CUF_sources!D$19/CUF_sources!C$19),0)</f>
        <v>0.29035232282111462</v>
      </c>
      <c r="O149" s="11">
        <f>IFERROR(N149*(CUF_sources!E$19/CUF_sources!D$19),0)</f>
        <v>0.31454834972287415</v>
      </c>
      <c r="P149" s="11">
        <f>IFERROR(O149*(CUF_sources!F$19/CUF_sources!E$19),0)</f>
        <v>0.33874437662463375</v>
      </c>
      <c r="Q149" s="11">
        <f>IFERROR(P149*(CUF_sources!G$19/CUF_sources!F$19),0)</f>
        <v>0.36294040352639328</v>
      </c>
      <c r="R149" s="11">
        <f>IFERROR(Q149*(CUF_sources!H$19/CUF_sources!G$19),0)</f>
        <v>0.38713643042815282</v>
      </c>
      <c r="S149" s="11">
        <f>IFERROR(R149*(CUF_sources!I$19/CUF_sources!H$19),0)</f>
        <v>0.41133245732991236</v>
      </c>
      <c r="T149" s="11">
        <f>IFERROR(S149*(CUF_sources!J$19/CUF_sources!I$19),0)</f>
        <v>0.4355284842316719</v>
      </c>
      <c r="U149" s="11">
        <f>IF(M149&gt;0,M149,CUF_sources!C$19)</f>
        <v>0.24196026901759554</v>
      </c>
      <c r="V149" s="11">
        <f>IFERROR(U149*(CUF_sources!D$19/CUF_sources!C$19),0)</f>
        <v>0.29035232282111462</v>
      </c>
      <c r="W149" s="11">
        <f>IFERROR(V149*(CUF_sources!E$19/CUF_sources!D$19),0)</f>
        <v>0.31454834972287415</v>
      </c>
      <c r="X149" s="11">
        <f>IFERROR(W149*(CUF_sources!F$19/CUF_sources!E$19),0)</f>
        <v>0.33874437662463375</v>
      </c>
      <c r="Y149" s="11">
        <f>IFERROR(X149*(CUF_sources!G$19/CUF_sources!F$19),0)</f>
        <v>0.36294040352639328</v>
      </c>
      <c r="Z149" s="11">
        <f>IFERROR(Y149*(CUF_sources!H$19/CUF_sources!G$19),0)</f>
        <v>0.38713643042815282</v>
      </c>
      <c r="AA149" s="11">
        <f>IFERROR(Z149*(CUF_sources!I$19/CUF_sources!H$19),0)</f>
        <v>0.41133245732991236</v>
      </c>
      <c r="AB149" s="11">
        <f>IFERROR(AA149*(CUF_sources!J$19/CUF_sources!I$19),0)</f>
        <v>0.4355284842316719</v>
      </c>
      <c r="AC149" s="11">
        <f>CUF_sources!C$19</f>
        <v>0.25</v>
      </c>
      <c r="AD149" s="11">
        <f>CUF_sources!D$19</f>
        <v>0.3</v>
      </c>
      <c r="AE149" s="11">
        <f>CUF_sources!E$19</f>
        <v>0.32499999999999996</v>
      </c>
      <c r="AF149" s="11">
        <f>CUF_sources!F$19</f>
        <v>0.35</v>
      </c>
      <c r="AG149" s="11">
        <f>CUF_sources!G$19</f>
        <v>0.375</v>
      </c>
      <c r="AH149" s="11">
        <f>CUF_sources!H$19</f>
        <v>0.4</v>
      </c>
      <c r="AI149" s="11">
        <f>CUF_sources!I$19</f>
        <v>0.42500000000000004</v>
      </c>
      <c r="AJ149" s="11">
        <f>CUF_sources!J$19</f>
        <v>0.45</v>
      </c>
    </row>
    <row r="150" spans="1:36" ht="15" x14ac:dyDescent="0.25">
      <c r="A150" s="3" t="s">
        <v>47</v>
      </c>
      <c r="B150" s="3" t="s">
        <v>78</v>
      </c>
      <c r="C150" s="3" t="s">
        <v>84</v>
      </c>
      <c r="D150" s="11">
        <f>IFERROR((generation!H150*1000)/(365*24*capacity!H150),0)</f>
        <v>0</v>
      </c>
      <c r="E150" s="11">
        <f>IFERROR((generation!I150*1000)/(365*24*capacity!I150),0)</f>
        <v>0</v>
      </c>
      <c r="F150" s="11">
        <f>IFERROR((generation!J150*1000)/(365*24*capacity!J150),0)</f>
        <v>0</v>
      </c>
      <c r="G150" s="11">
        <f>IFERROR((generation!K150*1000)/(365*24*capacity!K150),0)</f>
        <v>0</v>
      </c>
      <c r="H150" s="11">
        <f>IFERROR((generation!L150*1000)/(365*24*capacity!L150),0)</f>
        <v>0</v>
      </c>
      <c r="I150" s="11">
        <f>IFERROR((generation!M150*1000)/(365*24*capacity!M150),0)</f>
        <v>0</v>
      </c>
      <c r="J150" s="11">
        <f>IFERROR((generation!N150*1000)/(365*24*capacity!N150),0)</f>
        <v>0</v>
      </c>
      <c r="K150" s="11">
        <f>IFERROR((generation!O150*1000)/(365*24*capacity!O150),0)</f>
        <v>0</v>
      </c>
      <c r="L150" s="11">
        <f>IFERROR((generation!P150*1000)/(365*24*capacity!P150),0)</f>
        <v>0</v>
      </c>
      <c r="M150" s="11">
        <f>IF(AND(AVERAGE(D150:L150)&gt;0,AVERAGE(D150:L150)&lt;1),AVERAGE(D150:L150),CUF_sources!C$20)</f>
        <v>0.35714285714285715</v>
      </c>
      <c r="N150" s="11">
        <f>IFERROR(M150*(CUF_sources!D$20/CUF_sources!C$20),0)</f>
        <v>0.4</v>
      </c>
      <c r="O150" s="11">
        <f>IFERROR(N150*(CUF_sources!E$20/CUF_sources!D$20),0)</f>
        <v>0.43</v>
      </c>
      <c r="P150" s="11">
        <f>IFERROR(O150*(CUF_sources!F$20/CUF_sources!E$20),0)</f>
        <v>0.45999999999999996</v>
      </c>
      <c r="Q150" s="11">
        <f>IFERROR(P150*(CUF_sources!G$20/CUF_sources!F$20),0)</f>
        <v>0.46999999999999992</v>
      </c>
      <c r="R150" s="11">
        <f>IFERROR(Q150*(CUF_sources!H$20/CUF_sources!G$20),0)</f>
        <v>0.47999999999999987</v>
      </c>
      <c r="S150" s="11">
        <f>IFERROR(R150*(CUF_sources!I$20/CUF_sources!H$20),0)</f>
        <v>0.47999999999999987</v>
      </c>
      <c r="T150" s="11">
        <f>IFERROR(S150*(CUF_sources!J$20/CUF_sources!I$20),0)</f>
        <v>0.47999999999999987</v>
      </c>
      <c r="U150" s="11">
        <f>IF(M150&gt;0,M150,CUF_sources!C$20)</f>
        <v>0.35714285714285715</v>
      </c>
      <c r="V150" s="11">
        <f>IFERROR(U150*(CUF_sources!D$20/CUF_sources!C$20),0)</f>
        <v>0.4</v>
      </c>
      <c r="W150" s="11">
        <f>IFERROR(V150*(CUF_sources!E$20/CUF_sources!D$20),0)</f>
        <v>0.43</v>
      </c>
      <c r="X150" s="11">
        <f>IFERROR(W150*(CUF_sources!F$20/CUF_sources!E$20),0)</f>
        <v>0.45999999999999996</v>
      </c>
      <c r="Y150" s="11">
        <f>IFERROR(X150*(CUF_sources!G$20/CUF_sources!F$20),0)</f>
        <v>0.46999999999999992</v>
      </c>
      <c r="Z150" s="11">
        <f>IFERROR(Y150*(CUF_sources!H$20/CUF_sources!G$20),0)</f>
        <v>0.47999999999999987</v>
      </c>
      <c r="AA150" s="11">
        <f>IFERROR(Z150*(CUF_sources!I$20/CUF_sources!H$20),0)</f>
        <v>0.47999999999999987</v>
      </c>
      <c r="AB150" s="11">
        <f>IFERROR(AA150*(CUF_sources!J$20/CUF_sources!I$20),0)</f>
        <v>0.47999999999999987</v>
      </c>
      <c r="AC150" s="11">
        <f>CUF_sources!C$20</f>
        <v>0.35714285714285715</v>
      </c>
      <c r="AD150" s="11">
        <f>CUF_sources!D$20</f>
        <v>0.4</v>
      </c>
      <c r="AE150" s="11">
        <f>CUF_sources!E$20</f>
        <v>0.43000000000000005</v>
      </c>
      <c r="AF150" s="11">
        <f>CUF_sources!F$20</f>
        <v>0.46</v>
      </c>
      <c r="AG150" s="11">
        <f>CUF_sources!G$20</f>
        <v>0.47</v>
      </c>
      <c r="AH150" s="11">
        <f>CUF_sources!H$20</f>
        <v>0.48</v>
      </c>
      <c r="AI150" s="11">
        <f>CUF_sources!I$20</f>
        <v>0.48</v>
      </c>
      <c r="AJ150" s="11">
        <f>CUF_sources!J$20</f>
        <v>0.48</v>
      </c>
    </row>
    <row r="151" spans="1:36" ht="15" x14ac:dyDescent="0.25">
      <c r="A151" s="3" t="s">
        <v>47</v>
      </c>
      <c r="B151" s="1" t="s">
        <v>37</v>
      </c>
      <c r="C151" s="1" t="s">
        <v>38</v>
      </c>
      <c r="D151" s="11">
        <f>IFERROR((generation!H151*1000)/(365*24*capacity!H151),0)</f>
        <v>0.96461187214611877</v>
      </c>
      <c r="E151" s="11">
        <f>IFERROR((generation!I151*1000)/(365*24*capacity!I151),0)</f>
        <v>0.99151989562948462</v>
      </c>
      <c r="F151" s="11">
        <f>IFERROR((generation!J151*1000)/(365*24*capacity!J151),0)</f>
        <v>1.5074061699521104</v>
      </c>
      <c r="G151" s="11">
        <f>IFERROR((generation!K151*1000)/(365*24*capacity!K151),0)</f>
        <v>0.51684500802675959</v>
      </c>
      <c r="H151" s="11">
        <f>IFERROR((generation!L151*1000)/(365*24*capacity!L151),0)</f>
        <v>0.90036377049388838</v>
      </c>
      <c r="I151" s="11">
        <f>IFERROR((generation!M151*1000)/(365*24*capacity!M151),0)</f>
        <v>0</v>
      </c>
      <c r="J151" s="11">
        <f>IFERROR((generation!N151*1000)/(365*24*capacity!N151),0)</f>
        <v>0</v>
      </c>
      <c r="K151" s="11">
        <f>IFERROR((generation!O151*1000)/(365*24*capacity!O151),0)</f>
        <v>0</v>
      </c>
      <c r="L151" s="11">
        <f>IFERROR((generation!P151*1000)/(365*24*capacity!P151),0)</f>
        <v>0</v>
      </c>
      <c r="M151" s="11">
        <f>IF(AND(AVERAGE(D151:L151)&gt;0,AVERAGE(D151:L151)&lt;1),AVERAGE(D151:L151),CUF_sources!C$21)</f>
        <v>0.54230519069426242</v>
      </c>
      <c r="N151" s="11">
        <f>IFERROR(M151*(CUF_sources!D$21/CUF_sources!C$21),0)</f>
        <v>0.54230519069426242</v>
      </c>
      <c r="O151" s="11">
        <f>IFERROR(N151*(CUF_sources!E$21/CUF_sources!D$21),0)</f>
        <v>0.54230519069426242</v>
      </c>
      <c r="P151" s="11">
        <f>IFERROR(O151*(CUF_sources!F$21/CUF_sources!E$21),0)</f>
        <v>0.54230519069426242</v>
      </c>
      <c r="Q151" s="11">
        <f>IFERROR(P151*(CUF_sources!G$21/CUF_sources!F$21),0)</f>
        <v>0.54230519069426242</v>
      </c>
      <c r="R151" s="11">
        <f>IFERROR(Q151*(CUF_sources!H$21/CUF_sources!G$21),0)</f>
        <v>0.54230519069426242</v>
      </c>
      <c r="S151" s="11">
        <f>IFERROR(R151*(CUF_sources!I$21/CUF_sources!H$21),0)</f>
        <v>0.54230519069426242</v>
      </c>
      <c r="T151" s="11">
        <f>IFERROR(S151*(CUF_sources!J$21/CUF_sources!I$21),0)</f>
        <v>0.54230519069426242</v>
      </c>
      <c r="U151" s="11">
        <f>IF(M151&lt;CUF_sources!C$21,CUF_sources!C$21,CUF!M151)</f>
        <v>0.85</v>
      </c>
      <c r="V151" s="11">
        <f>IFERROR(U151*(CUF_sources!D$21/CUF_sources!C$21),0)</f>
        <v>0.85</v>
      </c>
      <c r="W151" s="11">
        <f>IFERROR(V151*(CUF_sources!E$21/CUF_sources!D$21),0)</f>
        <v>0.85</v>
      </c>
      <c r="X151" s="11">
        <f>IFERROR(W151*(CUF_sources!F$21/CUF_sources!E$21),0)</f>
        <v>0.85</v>
      </c>
      <c r="Y151" s="11">
        <f>IFERROR(X151*(CUF_sources!G$21/CUF_sources!F$21),0)</f>
        <v>0.85</v>
      </c>
      <c r="Z151" s="11">
        <f>IFERROR(Y151*(CUF_sources!H$21/CUF_sources!G$21),0)</f>
        <v>0.85</v>
      </c>
      <c r="AA151" s="11">
        <f>IFERROR(Z151*(CUF_sources!I$21/CUF_sources!H$21),0)</f>
        <v>0.85</v>
      </c>
      <c r="AB151" s="11">
        <f>IFERROR(AA151*(CUF_sources!J$21/CUF_sources!I$21),0)</f>
        <v>0.85</v>
      </c>
      <c r="AC151" s="11">
        <f>CUF_sources!C$21</f>
        <v>0.85</v>
      </c>
      <c r="AD151" s="11">
        <f>CUF_sources!D$21</f>
        <v>0.85</v>
      </c>
      <c r="AE151" s="11">
        <f>CUF_sources!E$21</f>
        <v>0.85</v>
      </c>
      <c r="AF151" s="11">
        <f>CUF_sources!F$21</f>
        <v>0.85</v>
      </c>
      <c r="AG151" s="11">
        <f>CUF_sources!G$21</f>
        <v>0.85</v>
      </c>
      <c r="AH151" s="11">
        <f>CUF_sources!H$21</f>
        <v>0.85</v>
      </c>
      <c r="AI151" s="11">
        <f>CUF_sources!I$21</f>
        <v>0.85</v>
      </c>
      <c r="AJ151" s="11">
        <f>CUF_sources!J$21</f>
        <v>0.85</v>
      </c>
    </row>
    <row r="152" spans="1:36" ht="15" x14ac:dyDescent="0.25">
      <c r="A152" s="3" t="s">
        <v>47</v>
      </c>
      <c r="B152" s="3" t="s">
        <v>39</v>
      </c>
      <c r="C152" s="3" t="s">
        <v>40</v>
      </c>
      <c r="D152" s="11">
        <f>IFERROR((generation!H152*1000)/(365*24*capacity!H152),0)</f>
        <v>0.41487001867995021</v>
      </c>
      <c r="E152" s="11">
        <f>IFERROR((generation!I152*1000)/(365*24*capacity!I152),0)</f>
        <v>0</v>
      </c>
      <c r="F152" s="11">
        <f>IFERROR((generation!J152*1000)/(365*24*capacity!J152),0)</f>
        <v>0</v>
      </c>
      <c r="G152" s="11">
        <f>IFERROR((generation!K152*1000)/(365*24*capacity!K152),0)</f>
        <v>0</v>
      </c>
      <c r="H152" s="11">
        <f>IFERROR((generation!L152*1000)/(365*24*capacity!L152),0)</f>
        <v>1.5031644336866757E-2</v>
      </c>
      <c r="I152" s="11">
        <f>IFERROR((generation!M152*1000)/(365*24*capacity!M152),0)</f>
        <v>2.1063280602605476E-2</v>
      </c>
      <c r="J152" s="11">
        <f>IFERROR((generation!N152*1000)/(365*24*capacity!N152),0)</f>
        <v>1.3569824737993414E-2</v>
      </c>
      <c r="K152" s="11">
        <f>IFERROR((generation!O152*1000)/(365*24*capacity!O152),0)</f>
        <v>2.5724951956173844E-2</v>
      </c>
      <c r="L152" s="11">
        <f>IFERROR((generation!P152*1000)/(365*24*capacity!P152),0)</f>
        <v>2.7738466910383223E-2</v>
      </c>
      <c r="M152" s="11">
        <f>IF(AND(AVERAGE(D152:L152)&gt;0,AVERAGE(D152:L152)&lt;1),AVERAGE(D152:L152),CUF_sources!C$22)</f>
        <v>5.7555354135996994E-2</v>
      </c>
      <c r="N152" s="11">
        <f>IFERROR(M152*(CUF_sources!D$22/CUF_sources!C$22),0)</f>
        <v>5.7555354135996994E-2</v>
      </c>
      <c r="O152" s="11">
        <f>IFERROR(N152*(CUF_sources!E$22/CUF_sources!D$22),0)</f>
        <v>5.7555354135996994E-2</v>
      </c>
      <c r="P152" s="11">
        <f>IFERROR(O152*(CUF_sources!F$22/CUF_sources!E$22),0)</f>
        <v>5.7555354135996994E-2</v>
      </c>
      <c r="Q152" s="11">
        <f>IFERROR(P152*(CUF_sources!G$22/CUF_sources!F$22),0)</f>
        <v>5.7555354135996994E-2</v>
      </c>
      <c r="R152" s="11">
        <f>IFERROR(Q152*(CUF_sources!H$22/CUF_sources!G$22),0)</f>
        <v>5.7555354135996994E-2</v>
      </c>
      <c r="S152" s="11">
        <f>IFERROR(R152*(CUF_sources!I$22/CUF_sources!H$22),0)</f>
        <v>5.7555354135996994E-2</v>
      </c>
      <c r="T152" s="11">
        <f>IFERROR(S152*(CUF_sources!J$22/CUF_sources!I$22),0)</f>
        <v>5.7555354135996994E-2</v>
      </c>
      <c r="U152" s="11">
        <f>IF(M152&lt;CUF_sources!C$22,CUF_sources!C$22,CUF!M152)</f>
        <v>0.7</v>
      </c>
      <c r="V152" s="11">
        <f>IFERROR(U152*(CUF_sources!D$22/CUF_sources!C$22),0)</f>
        <v>0.7</v>
      </c>
      <c r="W152" s="11">
        <f>IFERROR(V152*(CUF_sources!E$22/CUF_sources!D$22),0)</f>
        <v>0.7</v>
      </c>
      <c r="X152" s="11">
        <f>IFERROR(W152*(CUF_sources!F$22/CUF_sources!E$22),0)</f>
        <v>0.7</v>
      </c>
      <c r="Y152" s="11">
        <f>IFERROR(X152*(CUF_sources!G$22/CUF_sources!F$22),0)</f>
        <v>0.7</v>
      </c>
      <c r="Z152" s="11">
        <f>IFERROR(Y152*(CUF_sources!H$22/CUF_sources!G$22),0)</f>
        <v>0.7</v>
      </c>
      <c r="AA152" s="11">
        <f>IFERROR(Z152*(CUF_sources!I$22/CUF_sources!H$22),0)</f>
        <v>0.7</v>
      </c>
      <c r="AB152" s="11">
        <f>IFERROR(AA152*(CUF_sources!J$22/CUF_sources!I$22),0)</f>
        <v>0.7</v>
      </c>
      <c r="AC152" s="11">
        <f>CUF_sources!C$22</f>
        <v>0.7</v>
      </c>
      <c r="AD152" s="11">
        <f>CUF_sources!D$22</f>
        <v>0.7</v>
      </c>
      <c r="AE152" s="11">
        <f>CUF_sources!E$22</f>
        <v>0.7</v>
      </c>
      <c r="AF152" s="11">
        <f>CUF_sources!F$22</f>
        <v>0.7</v>
      </c>
      <c r="AG152" s="11">
        <f>CUF_sources!G$22</f>
        <v>0.7</v>
      </c>
      <c r="AH152" s="11">
        <f>CUF_sources!H$22</f>
        <v>0.7</v>
      </c>
      <c r="AI152" s="11">
        <f>CUF_sources!I$22</f>
        <v>0.7</v>
      </c>
      <c r="AJ152" s="11">
        <f>CUF_sources!J$22</f>
        <v>0.7</v>
      </c>
    </row>
    <row r="153" spans="1:36" ht="15" x14ac:dyDescent="0.25">
      <c r="A153" s="3" t="s">
        <v>47</v>
      </c>
      <c r="B153" s="3" t="s">
        <v>80</v>
      </c>
      <c r="C153" s="3" t="s">
        <v>85</v>
      </c>
      <c r="D153" s="11">
        <f>IFERROR((generation!H153*1000)/(365*24*capacity!H153),0)</f>
        <v>0.11434178783998712</v>
      </c>
      <c r="E153" s="11">
        <f>IFERROR((generation!I153*1000)/(365*24*capacity!I153),0)</f>
        <v>0.12645144722592419</v>
      </c>
      <c r="F153" s="11">
        <f>IFERROR((generation!J153*1000)/(365*24*capacity!J153),0)</f>
        <v>0.16218874545246331</v>
      </c>
      <c r="G153" s="11">
        <f>IFERROR((generation!K153*1000)/(365*24*capacity!K153),0)</f>
        <v>0.1674771927277586</v>
      </c>
      <c r="H153" s="11">
        <f>IFERROR((generation!L153*1000)/(365*24*capacity!L153),0)</f>
        <v>0.17170711613112971</v>
      </c>
      <c r="I153" s="11">
        <f>IFERROR((generation!M153*1000)/(365*24*capacity!M153),0)</f>
        <v>0.173031585915803</v>
      </c>
      <c r="J153" s="11">
        <f>IFERROR((generation!N153*1000)/(365*24*capacity!N153),0)</f>
        <v>0.17564781682683878</v>
      </c>
      <c r="K153" s="11">
        <f>IFERROR((generation!O153*1000)/(365*24*capacity!O153),0)</f>
        <v>4.3454654925470786E-2</v>
      </c>
      <c r="L153" s="11">
        <f>IFERROR((generation!P153*1000)/(365*24*capacity!P153),0)</f>
        <v>6.0054297118744368E-2</v>
      </c>
      <c r="M153" s="11">
        <f>IF(AND(AVERAGE(D153:L153)&gt;0,AVERAGE(D153:L153)&lt;1),AVERAGE(D153:L153),CUF_sources!C$23)</f>
        <v>0.13270607157379111</v>
      </c>
      <c r="N153" s="11">
        <f>IFERROR(M153*(CUF_sources!D$23/CUF_sources!C$23),0)</f>
        <v>0.13788990249464234</v>
      </c>
      <c r="O153" s="11">
        <f>IFERROR(N153*(CUF_sources!E$23/CUF_sources!D$23),0)</f>
        <v>0.14151858413923821</v>
      </c>
      <c r="P153" s="11">
        <f>IFERROR(O153*(CUF_sources!F$23/CUF_sources!E$23),0)</f>
        <v>0.14514726578383408</v>
      </c>
      <c r="Q153" s="11">
        <f>IFERROR(P153*(CUF_sources!G$23/CUF_sources!F$23),0)</f>
        <v>0.14877594742842992</v>
      </c>
      <c r="R153" s="11">
        <f>IFERROR(Q153*(CUF_sources!H$23/CUF_sources!G$23),0)</f>
        <v>0.15240462907302574</v>
      </c>
      <c r="S153" s="11">
        <f>IFERROR(R153*(CUF_sources!I$23/CUF_sources!H$23),0)</f>
        <v>0.15240462907302574</v>
      </c>
      <c r="T153" s="11">
        <f>IFERROR(S153*(CUF_sources!J$23/CUF_sources!I$23),0)</f>
        <v>0.15240462907302574</v>
      </c>
      <c r="U153" s="11">
        <f>IF(M153&gt;0,M153,CUF_sources!C$23)</f>
        <v>0.13270607157379111</v>
      </c>
      <c r="V153" s="11">
        <f>IFERROR(U153*(CUF_sources!D$23/CUF_sources!C$23),0)</f>
        <v>0.13788990249464234</v>
      </c>
      <c r="W153" s="11">
        <f>IFERROR(V153*(CUF_sources!E$23/CUF_sources!D$23),0)</f>
        <v>0.14151858413923821</v>
      </c>
      <c r="X153" s="11">
        <f>IFERROR(W153*(CUF_sources!F$23/CUF_sources!E$23),0)</f>
        <v>0.14514726578383408</v>
      </c>
      <c r="Y153" s="11">
        <f>IFERROR(X153*(CUF_sources!G$23/CUF_sources!F$23),0)</f>
        <v>0.14877594742842992</v>
      </c>
      <c r="Z153" s="11">
        <f>IFERROR(Y153*(CUF_sources!H$23/CUF_sources!G$23),0)</f>
        <v>0.15240462907302574</v>
      </c>
      <c r="AA153" s="11">
        <f>IFERROR(Z153*(CUF_sources!I$23/CUF_sources!H$23),0)</f>
        <v>0.15240462907302574</v>
      </c>
      <c r="AB153" s="11">
        <f>IFERROR(AA153*(CUF_sources!J$23/CUF_sources!I$23),0)</f>
        <v>0.15240462907302574</v>
      </c>
      <c r="AC153" s="11">
        <f>CUF_sources!C$23</f>
        <v>0.18285714285714286</v>
      </c>
      <c r="AD153" s="11">
        <f>CUF_sources!D$23</f>
        <v>0.19</v>
      </c>
      <c r="AE153" s="11">
        <f>CUF_sources!E$23</f>
        <v>0.19500000000000001</v>
      </c>
      <c r="AF153" s="11">
        <f>CUF_sources!F$23</f>
        <v>0.2</v>
      </c>
      <c r="AG153" s="11">
        <f>CUF_sources!G$23</f>
        <v>0.20500000000000002</v>
      </c>
      <c r="AH153" s="11">
        <f>CUF_sources!H$23</f>
        <v>0.21</v>
      </c>
      <c r="AI153" s="11">
        <f>CUF_sources!I$23</f>
        <v>0.21</v>
      </c>
      <c r="AJ153" s="11">
        <f>CUF_sources!J$23</f>
        <v>0.21</v>
      </c>
    </row>
    <row r="154" spans="1:36" ht="15" x14ac:dyDescent="0.25">
      <c r="A154" s="3" t="s">
        <v>47</v>
      </c>
      <c r="B154" s="3" t="s">
        <v>81</v>
      </c>
      <c r="C154" s="3" t="s">
        <v>86</v>
      </c>
      <c r="D154" s="11">
        <f>IFERROR((generation!H154*1000)/(365*24*capacity!H154),0)</f>
        <v>0.11366229495303766</v>
      </c>
      <c r="E154" s="11">
        <f>IFERROR((generation!I154*1000)/(365*24*capacity!I154),0)</f>
        <v>0.12569999090748074</v>
      </c>
      <c r="F154" s="11">
        <f>IFERROR((generation!J154*1000)/(365*24*capacity!J154),0)</f>
        <v>0.16122491498452951</v>
      </c>
      <c r="G154" s="11">
        <f>IFERROR((generation!K154*1000)/(365*24*capacity!K154),0)</f>
        <v>0.16648193488428298</v>
      </c>
      <c r="H154" s="11">
        <f>IFERROR((generation!L154*1000)/(365*24*capacity!L154),0)</f>
        <v>0.17068672134586552</v>
      </c>
      <c r="I154" s="11">
        <f>IFERROR((generation!M154*1000)/(365*24*capacity!M154),0)</f>
        <v>0.17200332027409465</v>
      </c>
      <c r="J154" s="11">
        <f>IFERROR((generation!N154*1000)/(365*24*capacity!N154),0)</f>
        <v>0.17460400384825336</v>
      </c>
      <c r="K154" s="11">
        <f>IFERROR((generation!O154*1000)/(365*24*capacity!O154),0)</f>
        <v>0.16414704053762602</v>
      </c>
      <c r="L154" s="11">
        <f>IFERROR((generation!P154*1000)/(365*24*capacity!P154),0)</f>
        <v>0.15965281418132804</v>
      </c>
      <c r="M154" s="11">
        <f>IF(AND(AVERAGE(D154:L154)&gt;0,AVERAGE(D154:L154)&lt;1),AVERAGE(D154:L154),CUF_sources!C$24)</f>
        <v>0.15646255954627758</v>
      </c>
      <c r="N154" s="11">
        <f>IFERROR(M154*(CUF_sources!D$24/CUF_sources!C$24),0)</f>
        <v>0.15646255954627758</v>
      </c>
      <c r="O154" s="11">
        <f>IFERROR(N154*(CUF_sources!E$24/CUF_sources!D$24),0)</f>
        <v>0.16298183286070583</v>
      </c>
      <c r="P154" s="11">
        <f>IFERROR(O154*(CUF_sources!F$24/CUF_sources!E$24),0)</f>
        <v>0.16950110617513406</v>
      </c>
      <c r="Q154" s="11">
        <f>IFERROR(P154*(CUF_sources!G$24/CUF_sources!F$24),0)</f>
        <v>0.17602037948956231</v>
      </c>
      <c r="R154" s="11">
        <f>IFERROR(Q154*(CUF_sources!H$24/CUF_sources!G$24),0)</f>
        <v>0.18253965280399054</v>
      </c>
      <c r="S154" s="11">
        <f>IFERROR(R154*(CUF_sources!I$24/CUF_sources!H$24),0)</f>
        <v>0.18253965280399054</v>
      </c>
      <c r="T154" s="11">
        <f>IFERROR(S154*(CUF_sources!J$24/CUF_sources!I$24),0)</f>
        <v>0.18253965280399054</v>
      </c>
      <c r="U154" s="11">
        <f>IF(M154&gt;0,M154,CUF_sources!C$24)</f>
        <v>0.15646255954627758</v>
      </c>
      <c r="V154" s="11">
        <f>IFERROR(U154*(CUF_sources!D$24/CUF_sources!C$24),0)</f>
        <v>0.15646255954627758</v>
      </c>
      <c r="W154" s="11">
        <f>IFERROR(V154*(CUF_sources!E$24/CUF_sources!D$24),0)</f>
        <v>0.16298183286070583</v>
      </c>
      <c r="X154" s="11">
        <f>IFERROR(W154*(CUF_sources!F$24/CUF_sources!E$24),0)</f>
        <v>0.16950110617513406</v>
      </c>
      <c r="Y154" s="11">
        <f>IFERROR(X154*(CUF_sources!G$24/CUF_sources!F$24),0)</f>
        <v>0.17602037948956231</v>
      </c>
      <c r="Z154" s="11">
        <f>IFERROR(Y154*(CUF_sources!H$24/CUF_sources!G$24),0)</f>
        <v>0.18253965280399054</v>
      </c>
      <c r="AA154" s="11">
        <f>IFERROR(Z154*(CUF_sources!I$24/CUF_sources!H$24),0)</f>
        <v>0.18253965280399054</v>
      </c>
      <c r="AB154" s="11">
        <f>IFERROR(AA154*(CUF_sources!J$24/CUF_sources!I$24),0)</f>
        <v>0.18253965280399054</v>
      </c>
      <c r="AC154" s="11">
        <f>CUF_sources!C$24</f>
        <v>0.12</v>
      </c>
      <c r="AD154" s="11">
        <f>CUF_sources!D$24</f>
        <v>0.12</v>
      </c>
      <c r="AE154" s="11">
        <f>CUF_sources!E$24</f>
        <v>0.125</v>
      </c>
      <c r="AF154" s="11">
        <f>CUF_sources!F$24</f>
        <v>0.13</v>
      </c>
      <c r="AG154" s="11">
        <f>CUF_sources!G$24</f>
        <v>0.13500000000000001</v>
      </c>
      <c r="AH154" s="11">
        <f>CUF_sources!H$24</f>
        <v>0.14000000000000001</v>
      </c>
      <c r="AI154" s="11">
        <f>CUF_sources!I$24</f>
        <v>0.14000000000000001</v>
      </c>
      <c r="AJ154" s="11">
        <f>CUF_sources!J$24</f>
        <v>0.14000000000000001</v>
      </c>
    </row>
    <row r="155" spans="1:36" ht="15" x14ac:dyDescent="0.25">
      <c r="A155" s="3" t="s">
        <v>47</v>
      </c>
      <c r="B155" s="3" t="s">
        <v>41</v>
      </c>
      <c r="C155" s="3" t="s">
        <v>42</v>
      </c>
      <c r="D155" s="11">
        <f>IFERROR((generation!H155*1000)/(365*24*capacity!H155),0)</f>
        <v>0</v>
      </c>
      <c r="E155" s="11">
        <f>IFERROR((generation!I155*1000)/(365*24*capacity!I155),0)</f>
        <v>0</v>
      </c>
      <c r="F155" s="11">
        <f>IFERROR((generation!J155*1000)/(365*24*capacity!J155),0)</f>
        <v>0</v>
      </c>
      <c r="G155" s="11">
        <f>IFERROR((generation!K155*1000)/(365*24*capacity!K155),0)</f>
        <v>0</v>
      </c>
      <c r="H155" s="11">
        <f>IFERROR((generation!L155*1000)/(365*24*capacity!L155),0)</f>
        <v>0</v>
      </c>
      <c r="I155" s="11">
        <f>IFERROR((generation!M155*1000)/(365*24*capacity!M155),0)</f>
        <v>0</v>
      </c>
      <c r="J155" s="11">
        <f>IFERROR((generation!N155*1000)/(365*24*capacity!N155),0)</f>
        <v>0</v>
      </c>
      <c r="K155" s="11">
        <f>IFERROR((generation!O155*1000)/(365*24*capacity!O155),0)</f>
        <v>0</v>
      </c>
      <c r="L155" s="11">
        <f>IFERROR((generation!P155*1000)/(365*24*capacity!P155),0)</f>
        <v>0</v>
      </c>
      <c r="M155" s="11">
        <f>IF(AND(AVERAGE(D155:L155)&gt;0,AVERAGE(D155:L155)&lt;1),AVERAGE(D155:L155),CUF_sources!C$25)</f>
        <v>0.37285714285714283</v>
      </c>
      <c r="N155" s="11">
        <f>IFERROR(M155*(CUF_sources!D$25/CUF_sources!C$25),0)</f>
        <v>0.38000000000000006</v>
      </c>
      <c r="O155" s="11">
        <f>IFERROR(N155*(CUF_sources!E$25/CUF_sources!D$25),0)</f>
        <v>0.39000000000000007</v>
      </c>
      <c r="P155" s="11">
        <f>IFERROR(O155*(CUF_sources!F$25/CUF_sources!E$25),0)</f>
        <v>0.40000000000000013</v>
      </c>
      <c r="Q155" s="11">
        <f>IFERROR(P155*(CUF_sources!G$25/CUF_sources!F$25),0)</f>
        <v>0.40500000000000014</v>
      </c>
      <c r="R155" s="11">
        <f>IFERROR(Q155*(CUF_sources!H$25/CUF_sources!G$25),0)</f>
        <v>0.41000000000000009</v>
      </c>
      <c r="S155" s="11">
        <f>IFERROR(R155*(CUF_sources!I$25/CUF_sources!H$25),0)</f>
        <v>0.41000000000000009</v>
      </c>
      <c r="T155" s="11">
        <f>IFERROR(S155*(CUF_sources!J$25/CUF_sources!I$25),0)</f>
        <v>0.41000000000000009</v>
      </c>
      <c r="U155" s="11">
        <f>IF(M155&gt;0,M155,CUF_sources!C$25)</f>
        <v>0.37285714285714283</v>
      </c>
      <c r="V155" s="11">
        <f>IFERROR(U155*(CUF_sources!D$25/CUF_sources!C$25),0)</f>
        <v>0.38000000000000006</v>
      </c>
      <c r="W155" s="11">
        <f>IFERROR(V155*(CUF_sources!E$25/CUF_sources!D$25),0)</f>
        <v>0.39000000000000007</v>
      </c>
      <c r="X155" s="11">
        <f>IFERROR(W155*(CUF_sources!F$25/CUF_sources!E$25),0)</f>
        <v>0.40000000000000013</v>
      </c>
      <c r="Y155" s="11">
        <f>IFERROR(X155*(CUF_sources!G$25/CUF_sources!F$25),0)</f>
        <v>0.40500000000000014</v>
      </c>
      <c r="Z155" s="11">
        <f>IFERROR(Y155*(CUF_sources!H$25/CUF_sources!G$25),0)</f>
        <v>0.41000000000000009</v>
      </c>
      <c r="AA155" s="11">
        <f>IFERROR(Z155*(CUF_sources!I$25/CUF_sources!H$25),0)</f>
        <v>0.41000000000000009</v>
      </c>
      <c r="AB155" s="11">
        <f>IFERROR(AA155*(CUF_sources!J$25/CUF_sources!I$25),0)</f>
        <v>0.41000000000000009</v>
      </c>
      <c r="AC155" s="11">
        <f>CUF_sources!C$25</f>
        <v>0.37285714285714283</v>
      </c>
      <c r="AD155" s="11">
        <f>CUF_sources!D$25</f>
        <v>0.38</v>
      </c>
      <c r="AE155" s="11">
        <f>CUF_sources!E$25</f>
        <v>0.39</v>
      </c>
      <c r="AF155" s="11">
        <f>CUF_sources!F$25</f>
        <v>0.4</v>
      </c>
      <c r="AG155" s="11">
        <f>CUF_sources!G$25</f>
        <v>0.40500000000000003</v>
      </c>
      <c r="AH155" s="11">
        <f>CUF_sources!H$25</f>
        <v>0.41</v>
      </c>
      <c r="AI155" s="11">
        <f>CUF_sources!I$25</f>
        <v>0.41</v>
      </c>
      <c r="AJ155" s="11">
        <f>CUF_sources!J$25</f>
        <v>0.41</v>
      </c>
    </row>
    <row r="156" spans="1:36" ht="15" x14ac:dyDescent="0.25">
      <c r="A156" s="3" t="s">
        <v>47</v>
      </c>
      <c r="B156" s="3" t="s">
        <v>43</v>
      </c>
      <c r="C156" s="3" t="s">
        <v>44</v>
      </c>
      <c r="D156" s="11">
        <f>IFERROR((generation!H156*1000)/(365*24*capacity!H156),0)</f>
        <v>0</v>
      </c>
      <c r="E156" s="11">
        <f>IFERROR((generation!I156*1000)/(365*24*capacity!I156),0)</f>
        <v>0</v>
      </c>
      <c r="F156" s="11">
        <f>IFERROR((generation!J156*1000)/(365*24*capacity!J156),0)</f>
        <v>0</v>
      </c>
      <c r="G156" s="11">
        <f>IFERROR((generation!K156*1000)/(365*24*capacity!K156),0)</f>
        <v>0</v>
      </c>
      <c r="H156" s="11">
        <f>IFERROR((generation!L156*1000)/(365*24*capacity!L156),0)</f>
        <v>0</v>
      </c>
      <c r="I156" s="11">
        <f>IFERROR((generation!M156*1000)/(365*24*capacity!M156),0)</f>
        <v>0</v>
      </c>
      <c r="J156" s="11">
        <f>IFERROR((generation!N156*1000)/(365*24*capacity!N156),0)</f>
        <v>0</v>
      </c>
      <c r="K156" s="11">
        <f>IFERROR((generation!O156*1000)/(365*24*capacity!O156),0)</f>
        <v>0</v>
      </c>
      <c r="L156" s="11">
        <f>IFERROR((generation!P156*1000)/(365*24*capacity!P156),0)</f>
        <v>0</v>
      </c>
      <c r="M156" s="11">
        <f>IF(AND(AVERAGE(D156:L156)&gt;0,AVERAGE(D156:L156)&lt;1),AVERAGE(D156:L156),CUF_sources!C$26)</f>
        <v>0.20857142857142857</v>
      </c>
      <c r="N156" s="11">
        <f>IFERROR(M156*(CUF_sources!D$26/CUF_sources!C$26),0)</f>
        <v>0.23</v>
      </c>
      <c r="O156" s="11">
        <f>IFERROR(N156*(CUF_sources!E$26/CUF_sources!D$26),0)</f>
        <v>0.255</v>
      </c>
      <c r="P156" s="11">
        <f>IFERROR(O156*(CUF_sources!F$26/CUF_sources!E$26),0)</f>
        <v>0.28000000000000003</v>
      </c>
      <c r="Q156" s="11">
        <f>IFERROR(P156*(CUF_sources!G$26/CUF_sources!F$26),0)</f>
        <v>0.30000000000000004</v>
      </c>
      <c r="R156" s="11">
        <f>IFERROR(Q156*(CUF_sources!H$26/CUF_sources!G$26),0)</f>
        <v>0.31999999999999995</v>
      </c>
      <c r="S156" s="11">
        <f>IFERROR(R156*(CUF_sources!I$26/CUF_sources!H$26),0)</f>
        <v>0.33999999999999986</v>
      </c>
      <c r="T156" s="11">
        <f>IFERROR(S156*(CUF_sources!J$26/CUF_sources!I$26),0)</f>
        <v>0.35999999999999988</v>
      </c>
      <c r="U156" s="11">
        <f>IF(M156&gt;0,M156,CUF_sources!C$26)</f>
        <v>0.20857142857142857</v>
      </c>
      <c r="V156" s="11">
        <f>IFERROR(U156*(CUF_sources!D$26/CUF_sources!C$26),0)</f>
        <v>0.23</v>
      </c>
      <c r="W156" s="11">
        <f>IFERROR(V156*(CUF_sources!E$26/CUF_sources!D$26),0)</f>
        <v>0.255</v>
      </c>
      <c r="X156" s="11">
        <f>IFERROR(W156*(CUF_sources!F$26/CUF_sources!E$26),0)</f>
        <v>0.28000000000000003</v>
      </c>
      <c r="Y156" s="11">
        <f>IFERROR(X156*(CUF_sources!G$26/CUF_sources!F$26),0)</f>
        <v>0.30000000000000004</v>
      </c>
      <c r="Z156" s="11">
        <f>IFERROR(Y156*(CUF_sources!H$26/CUF_sources!G$26),0)</f>
        <v>0.31999999999999995</v>
      </c>
      <c r="AA156" s="11">
        <f>IFERROR(Z156*(CUF_sources!I$26/CUF_sources!H$26),0)</f>
        <v>0.33999999999999986</v>
      </c>
      <c r="AB156" s="11">
        <f>IFERROR(AA156*(CUF_sources!J$26/CUF_sources!I$26),0)</f>
        <v>0.35999999999999988</v>
      </c>
      <c r="AC156" s="11">
        <f>CUF_sources!C$26</f>
        <v>0.20857142857142857</v>
      </c>
      <c r="AD156" s="11">
        <f>CUF_sources!D$26</f>
        <v>0.23</v>
      </c>
      <c r="AE156" s="11">
        <f>CUF_sources!E$26</f>
        <v>0.255</v>
      </c>
      <c r="AF156" s="11">
        <f>CUF_sources!F$26</f>
        <v>0.28000000000000003</v>
      </c>
      <c r="AG156" s="11">
        <f>CUF_sources!G$26</f>
        <v>0.30000000000000004</v>
      </c>
      <c r="AH156" s="11">
        <f>CUF_sources!H$26</f>
        <v>0.32</v>
      </c>
      <c r="AI156" s="11">
        <f>CUF_sources!I$26</f>
        <v>0.33999999999999997</v>
      </c>
      <c r="AJ156" s="11">
        <f>CUF_sources!J$26</f>
        <v>0.36</v>
      </c>
    </row>
    <row r="157" spans="1:36" ht="15" x14ac:dyDescent="0.25">
      <c r="A157" s="3" t="s">
        <v>47</v>
      </c>
      <c r="B157" s="3" t="s">
        <v>45</v>
      </c>
      <c r="C157" s="3" t="s">
        <v>46</v>
      </c>
      <c r="D157" s="11">
        <f>IFERROR((generation!H157*1000)/(365*24*capacity!H157),0)</f>
        <v>0</v>
      </c>
      <c r="E157" s="11">
        <f>IFERROR((generation!I157*1000)/(365*24*capacity!I157),0)</f>
        <v>0</v>
      </c>
      <c r="F157" s="11">
        <f>IFERROR((generation!J157*1000)/(365*24*capacity!J157),0)</f>
        <v>0</v>
      </c>
      <c r="G157" s="11">
        <f>IFERROR((generation!K157*1000)/(365*24*capacity!K157),0)</f>
        <v>0</v>
      </c>
      <c r="H157" s="11">
        <f>IFERROR((generation!L157*1000)/(365*24*capacity!L157),0)</f>
        <v>0</v>
      </c>
      <c r="I157" s="11">
        <f>IFERROR((generation!M157*1000)/(365*24*capacity!M157),0)</f>
        <v>0</v>
      </c>
      <c r="J157" s="11">
        <f>IFERROR((generation!N157*1000)/(365*24*capacity!N157),0)</f>
        <v>0</v>
      </c>
      <c r="K157" s="11">
        <f>IFERROR((generation!O157*1000)/(365*24*capacity!O157),0)</f>
        <v>0</v>
      </c>
      <c r="L157" s="11">
        <f>IFERROR((generation!P157*1000)/(365*24*capacity!P157),0)</f>
        <v>0</v>
      </c>
      <c r="M157" s="11">
        <f>IF(AND(AVERAGE(D157:L157)&gt;0,AVERAGE(D157:L157)&lt;1),AVERAGE(D157:L157),CUF_sources!C$27)</f>
        <v>0.95</v>
      </c>
      <c r="N157" s="11">
        <f>IFERROR(M157*(CUF_sources!D$27/CUF_sources!C$27),0)</f>
        <v>0.95</v>
      </c>
      <c r="O157" s="11">
        <f>IFERROR(N157*(CUF_sources!E$27/CUF_sources!D$27),0)</f>
        <v>0.95</v>
      </c>
      <c r="P157" s="11">
        <f>IFERROR(O157*(CUF_sources!F$27/CUF_sources!E$27),0)</f>
        <v>0.95</v>
      </c>
      <c r="Q157" s="11">
        <f>IFERROR(P157*(CUF_sources!G$27/CUF_sources!F$27),0)</f>
        <v>0.95</v>
      </c>
      <c r="R157" s="11">
        <f>IFERROR(Q157*(CUF_sources!H$27/CUF_sources!G$27),0)</f>
        <v>0.95</v>
      </c>
      <c r="S157" s="11">
        <f>IFERROR(R157*(CUF_sources!I$27/CUF_sources!H$27),0)</f>
        <v>0.95</v>
      </c>
      <c r="T157" s="11">
        <f>IFERROR(S157*(CUF_sources!J$27/CUF_sources!I$27),0)</f>
        <v>0.95</v>
      </c>
      <c r="U157" s="11">
        <f>IF(M157&gt;0,M157,CUF_sources!C$27)</f>
        <v>0.95</v>
      </c>
      <c r="V157" s="11">
        <f>IFERROR(U157*(CUF_sources!D$27/CUF_sources!C$27),0)</f>
        <v>0.95</v>
      </c>
      <c r="W157" s="11">
        <f>IFERROR(V157*(CUF_sources!E$27/CUF_sources!D$27),0)</f>
        <v>0.95</v>
      </c>
      <c r="X157" s="11">
        <f>IFERROR(W157*(CUF_sources!F$27/CUF_sources!E$27),0)</f>
        <v>0.95</v>
      </c>
      <c r="Y157" s="11">
        <f>IFERROR(X157*(CUF_sources!G$27/CUF_sources!F$27),0)</f>
        <v>0.95</v>
      </c>
      <c r="Z157" s="11">
        <f>IFERROR(Y157*(CUF_sources!H$27/CUF_sources!G$27),0)</f>
        <v>0.95</v>
      </c>
      <c r="AA157" s="11">
        <f>IFERROR(Z157*(CUF_sources!I$27/CUF_sources!H$27),0)</f>
        <v>0.95</v>
      </c>
      <c r="AB157" s="11">
        <f>IFERROR(AA157*(CUF_sources!J$27/CUF_sources!I$27),0)</f>
        <v>0.95</v>
      </c>
      <c r="AC157" s="11">
        <f>CUF_sources!C$27</f>
        <v>0.95</v>
      </c>
      <c r="AD157" s="11">
        <f>CUF_sources!D$27</f>
        <v>0.95</v>
      </c>
      <c r="AE157" s="11">
        <f>CUF_sources!E$27</f>
        <v>0.95</v>
      </c>
      <c r="AF157" s="11">
        <f>CUF_sources!F$27</f>
        <v>0.95</v>
      </c>
      <c r="AG157" s="11">
        <f>CUF_sources!G$27</f>
        <v>0.95</v>
      </c>
      <c r="AH157" s="11">
        <f>CUF_sources!H$27</f>
        <v>0.95</v>
      </c>
      <c r="AI157" s="11">
        <f>CUF_sources!I$27</f>
        <v>0.95</v>
      </c>
      <c r="AJ157" s="11">
        <f>CUF_sources!J$27</f>
        <v>0.95</v>
      </c>
    </row>
    <row r="158" spans="1:36" ht="15" x14ac:dyDescent="0.25">
      <c r="A158" s="3" t="s">
        <v>14</v>
      </c>
      <c r="B158" s="3" t="s">
        <v>29</v>
      </c>
      <c r="C158" s="3" t="s">
        <v>30</v>
      </c>
      <c r="D158" s="11">
        <f>IFERROR((generation!H158*1000)/(365*24*capacity!H158),0)</f>
        <v>0.98249619482496198</v>
      </c>
      <c r="E158" s="11">
        <f>IFERROR((generation!I158*1000)/(365*24*capacity!I158),0)</f>
        <v>0.85159817351598177</v>
      </c>
      <c r="F158" s="11">
        <f>IFERROR((generation!J158*1000)/(365*24*capacity!J158),0)</f>
        <v>0.92123287671232879</v>
      </c>
      <c r="G158" s="11">
        <f>IFERROR((generation!K158*1000)/(365*24*capacity!K158),0)</f>
        <v>0.83175272216368101</v>
      </c>
      <c r="H158" s="11">
        <f>IFERROR((generation!L158*1000)/(365*24*capacity!L158),0)</f>
        <v>0.81138040042149628</v>
      </c>
      <c r="I158" s="11">
        <f>IFERROR((generation!M158*1000)/(365*24*capacity!M158),0)</f>
        <v>0.91183702142606249</v>
      </c>
      <c r="J158" s="11">
        <f>IFERROR((generation!N158*1000)/(365*24*capacity!N158),0)</f>
        <v>0.48018967334035828</v>
      </c>
      <c r="K158" s="11">
        <f>IFERROR((generation!O158*1000)/(365*24*capacity!O158),0)</f>
        <v>0.51022128556375135</v>
      </c>
      <c r="L158" s="11">
        <f>IFERROR((generation!P158*1000)/(365*24*capacity!P158),0)</f>
        <v>0.56369312867909993</v>
      </c>
      <c r="M158" s="11">
        <f>IF(AND(AVERAGE(D158:L158)&gt;0,AVERAGE(D158:L158)&lt;1),AVERAGE(D158:L158),CUF_sources!C$15)</f>
        <v>0.76271127518308013</v>
      </c>
      <c r="N158" s="11">
        <f>IFERROR(M158*(CUF_sources!D$15/CUF_sources!C$15),0)</f>
        <v>0.76271127518308013</v>
      </c>
      <c r="O158" s="11">
        <f>IFERROR(N158*(CUF_sources!E$15/CUF_sources!D$15),0)</f>
        <v>0.76271127518308013</v>
      </c>
      <c r="P158" s="11">
        <f>IFERROR(O158*(CUF_sources!F$15/CUF_sources!E$15),0)</f>
        <v>0.76271127518308013</v>
      </c>
      <c r="Q158" s="11">
        <f>IFERROR(P158*(CUF_sources!G$15/CUF_sources!F$15),0)</f>
        <v>0.76271127518308013</v>
      </c>
      <c r="R158" s="11">
        <f>IFERROR(Q158*(CUF_sources!H$15/CUF_sources!G$15),0)</f>
        <v>0.76271127518308013</v>
      </c>
      <c r="S158" s="11">
        <f>IFERROR(R158*(CUF_sources!I$15/CUF_sources!H$15),0)</f>
        <v>0.76271127518308013</v>
      </c>
      <c r="T158" s="11">
        <f>IFERROR(S158*(CUF_sources!J$15/CUF_sources!I$15),0)</f>
        <v>0.76271127518308013</v>
      </c>
      <c r="U158" s="11">
        <f>IF(M158&lt;CUF_sources!C$15,CUF_sources!C$15,CUF!M158)</f>
        <v>0.85</v>
      </c>
      <c r="V158" s="11">
        <f>IFERROR(U158*(CUF_sources!D$15/CUF_sources!C$15),0)</f>
        <v>0.85</v>
      </c>
      <c r="W158" s="11">
        <f>IFERROR(V158*(CUF_sources!E$15/CUF_sources!D$15),0)</f>
        <v>0.85</v>
      </c>
      <c r="X158" s="11">
        <f>IFERROR(W158*(CUF_sources!F$15/CUF_sources!E$15),0)</f>
        <v>0.85</v>
      </c>
      <c r="Y158" s="11">
        <f>IFERROR(X158*(CUF_sources!G$15/CUF_sources!F$15),0)</f>
        <v>0.85</v>
      </c>
      <c r="Z158" s="11">
        <f>IFERROR(Y158*(CUF_sources!H$15/CUF_sources!G$15),0)</f>
        <v>0.85</v>
      </c>
      <c r="AA158" s="11">
        <f>IFERROR(Z158*(CUF_sources!I$15/CUF_sources!H$15),0)</f>
        <v>0.85</v>
      </c>
      <c r="AB158" s="11">
        <f>IFERROR(AA158*(CUF_sources!J$15/CUF_sources!I$15),0)</f>
        <v>0.85</v>
      </c>
      <c r="AC158" s="11">
        <f>CUF_sources!C$15</f>
        <v>0.85</v>
      </c>
      <c r="AD158" s="11">
        <f>CUF_sources!D$15</f>
        <v>0.85</v>
      </c>
      <c r="AE158" s="11">
        <f>CUF_sources!E$15</f>
        <v>0.85</v>
      </c>
      <c r="AF158" s="11">
        <f>CUF_sources!F$15</f>
        <v>0.85</v>
      </c>
      <c r="AG158" s="11">
        <f>CUF_sources!G$15</f>
        <v>0.85</v>
      </c>
      <c r="AH158" s="11">
        <f>CUF_sources!H$15</f>
        <v>0.85</v>
      </c>
      <c r="AI158" s="11">
        <f>CUF_sources!I$15</f>
        <v>0.85</v>
      </c>
      <c r="AJ158" s="11">
        <f>CUF_sources!J$15</f>
        <v>0.85</v>
      </c>
    </row>
    <row r="159" spans="1:36" ht="15" x14ac:dyDescent="0.25">
      <c r="A159" s="3" t="s">
        <v>14</v>
      </c>
      <c r="B159" s="3" t="s">
        <v>31</v>
      </c>
      <c r="C159" s="3" t="s">
        <v>32</v>
      </c>
      <c r="D159" s="11">
        <f>IFERROR((generation!H159*1000)/(365*24*capacity!H159),0)</f>
        <v>0.5984018264840183</v>
      </c>
      <c r="E159" s="11">
        <f>IFERROR((generation!I159*1000)/(365*24*capacity!I159),0)</f>
        <v>0.57328767123287672</v>
      </c>
      <c r="F159" s="11">
        <f>IFERROR((generation!J159*1000)/(365*24*capacity!J159),0)</f>
        <v>0.46141552511415523</v>
      </c>
      <c r="G159" s="11">
        <f>IFERROR((generation!K159*1000)/(365*24*capacity!K159),0)</f>
        <v>0.23061201944321696</v>
      </c>
      <c r="H159" s="11">
        <f>IFERROR((generation!L159*1000)/(365*24*capacity!L159),0)</f>
        <v>0.18390825789561016</v>
      </c>
      <c r="I159" s="11">
        <f>IFERROR((generation!M159*1000)/(365*24*capacity!M159),0)</f>
        <v>0.24367460068708249</v>
      </c>
      <c r="J159" s="11">
        <f>IFERROR((generation!N159*1000)/(365*24*capacity!N159),0)</f>
        <v>0.47476600478130743</v>
      </c>
      <c r="K159" s="11">
        <f>IFERROR((generation!O159*1000)/(365*24*capacity!O159),0)</f>
        <v>0.34497010146450585</v>
      </c>
      <c r="L159" s="11">
        <f>IFERROR((generation!P159*1000)/(365*24*capacity!P159),0)</f>
        <v>0.40398360343418327</v>
      </c>
      <c r="M159" s="11">
        <f>IF(AND(AVERAGE(D159:L159)&gt;0,AVERAGE(D159:L159)&lt;1),AVERAGE(D159:L159),CUF_sources!C$16)</f>
        <v>0.3905577345041063</v>
      </c>
      <c r="N159" s="11">
        <f>IFERROR(M159*(CUF_sources!D$16/CUF_sources!C$16),0)</f>
        <v>0.3905577345041063</v>
      </c>
      <c r="O159" s="11">
        <f>IFERROR(N159*(CUF_sources!E$16/CUF_sources!D$16),0)</f>
        <v>0.3905577345041063</v>
      </c>
      <c r="P159" s="11">
        <f>IFERROR(O159*(CUF_sources!F$16/CUF_sources!E$16),0)</f>
        <v>0.3905577345041063</v>
      </c>
      <c r="Q159" s="11">
        <f>IFERROR(P159*(CUF_sources!G$16/CUF_sources!F$16),0)</f>
        <v>0.3905577345041063</v>
      </c>
      <c r="R159" s="11">
        <f>IFERROR(Q159*(CUF_sources!H$16/CUF_sources!G$16),0)</f>
        <v>0.3905577345041063</v>
      </c>
      <c r="S159" s="11">
        <f>IFERROR(R159*(CUF_sources!I$16/CUF_sources!H$16),0)</f>
        <v>0.3905577345041063</v>
      </c>
      <c r="T159" s="11">
        <f>IFERROR(S159*(CUF_sources!J$16/CUF_sources!I$16),0)</f>
        <v>0.3905577345041063</v>
      </c>
      <c r="U159" s="11">
        <f>IF(M159&lt;CUF_sources!C$16,CUF_sources!C$16,CUF!M159)</f>
        <v>0.85</v>
      </c>
      <c r="V159" s="11">
        <f>IFERROR(U159*(CUF_sources!D$16/CUF_sources!C$16),0)</f>
        <v>0.85</v>
      </c>
      <c r="W159" s="11">
        <f>IFERROR(V159*(CUF_sources!E$16/CUF_sources!D$16),0)</f>
        <v>0.85</v>
      </c>
      <c r="X159" s="11">
        <f>IFERROR(W159*(CUF_sources!F$16/CUF_sources!E$16),0)</f>
        <v>0.85</v>
      </c>
      <c r="Y159" s="11">
        <f>IFERROR(X159*(CUF_sources!G$16/CUF_sources!F$16),0)</f>
        <v>0.85</v>
      </c>
      <c r="Z159" s="11">
        <f>IFERROR(Y159*(CUF_sources!H$16/CUF_sources!G$16),0)</f>
        <v>0.85</v>
      </c>
      <c r="AA159" s="11">
        <f>IFERROR(Z159*(CUF_sources!I$16/CUF_sources!H$16),0)</f>
        <v>0.85</v>
      </c>
      <c r="AB159" s="11">
        <f>IFERROR(AA159*(CUF_sources!J$16/CUF_sources!I$16),0)</f>
        <v>0.85</v>
      </c>
      <c r="AC159" s="11">
        <f>CUF_sources!C$16</f>
        <v>0.85</v>
      </c>
      <c r="AD159" s="11">
        <f>CUF_sources!D$16</f>
        <v>0.85</v>
      </c>
      <c r="AE159" s="11">
        <f>CUF_sources!E$16</f>
        <v>0.85</v>
      </c>
      <c r="AF159" s="11">
        <f>CUF_sources!F$16</f>
        <v>0.85</v>
      </c>
      <c r="AG159" s="11">
        <f>CUF_sources!G$16</f>
        <v>0.85</v>
      </c>
      <c r="AH159" s="11">
        <f>CUF_sources!H$16</f>
        <v>0.85</v>
      </c>
      <c r="AI159" s="11">
        <f>CUF_sources!I$16</f>
        <v>0.85</v>
      </c>
      <c r="AJ159" s="11">
        <f>CUF_sources!J$16</f>
        <v>0.85</v>
      </c>
    </row>
    <row r="160" spans="1:36" ht="15" x14ac:dyDescent="0.25">
      <c r="A160" s="3" t="s">
        <v>14</v>
      </c>
      <c r="B160" s="3" t="s">
        <v>33</v>
      </c>
      <c r="C160" s="3" t="s">
        <v>34</v>
      </c>
      <c r="D160" s="11">
        <f>IFERROR((generation!H160*1000)/(365*24*capacity!H160),0)</f>
        <v>0</v>
      </c>
      <c r="E160" s="11">
        <f>IFERROR((generation!I160*1000)/(365*24*capacity!I160),0)</f>
        <v>0</v>
      </c>
      <c r="F160" s="11">
        <f>IFERROR((generation!J160*1000)/(365*24*capacity!J160),0)</f>
        <v>0</v>
      </c>
      <c r="G160" s="11">
        <f>IFERROR((generation!K160*1000)/(365*24*capacity!K160),0)</f>
        <v>0</v>
      </c>
      <c r="H160" s="11">
        <f>IFERROR((generation!L160*1000)/(365*24*capacity!L160),0)</f>
        <v>0</v>
      </c>
      <c r="I160" s="11">
        <f>IFERROR((generation!M160*1000)/(365*24*capacity!M160),0)</f>
        <v>0</v>
      </c>
      <c r="J160" s="11">
        <f>IFERROR((generation!N160*1000)/(365*24*capacity!N160),0)</f>
        <v>0</v>
      </c>
      <c r="K160" s="11">
        <f>IFERROR((generation!O160*1000)/(365*24*capacity!O160),0)</f>
        <v>0</v>
      </c>
      <c r="L160" s="11">
        <f>IFERROR((generation!P160*1000)/(365*24*capacity!P160),0)</f>
        <v>0</v>
      </c>
      <c r="M160" s="11">
        <f>IF(AND(AVERAGE(D160:L160)&gt;0,AVERAGE(D160:L160)&lt;1),AVERAGE(D160:L160),CUF_sources!C$17)</f>
        <v>0.81</v>
      </c>
      <c r="N160" s="11">
        <f>IFERROR(M160*(CUF_sources!D$17/CUF_sources!C$17),0)</f>
        <v>0.81</v>
      </c>
      <c r="O160" s="11">
        <f>IFERROR(N160*(CUF_sources!E$17/CUF_sources!D$17),0)</f>
        <v>0.81</v>
      </c>
      <c r="P160" s="11">
        <f>IFERROR(O160*(CUF_sources!F$17/CUF_sources!E$17),0)</f>
        <v>0.81</v>
      </c>
      <c r="Q160" s="11">
        <f>IFERROR(P160*(CUF_sources!G$17/CUF_sources!F$17),0)</f>
        <v>0.81</v>
      </c>
      <c r="R160" s="11">
        <f>IFERROR(Q160*(CUF_sources!H$17/CUF_sources!G$17),0)</f>
        <v>0.81</v>
      </c>
      <c r="S160" s="11">
        <f>IFERROR(R160*(CUF_sources!I$17/CUF_sources!H$17),0)</f>
        <v>0.81</v>
      </c>
      <c r="T160" s="11">
        <f>IFERROR(S160*(CUF_sources!J$17/CUF_sources!I$17),0)</f>
        <v>0.81</v>
      </c>
      <c r="U160" s="11">
        <f>IF(M160&lt;CUF_sources!C$17,CUF_sources!C$17,CUF!M160)</f>
        <v>0.81</v>
      </c>
      <c r="V160" s="11">
        <f>IFERROR(U160*(CUF_sources!D$17/CUF_sources!C$17),0)</f>
        <v>0.81</v>
      </c>
      <c r="W160" s="11">
        <f>IFERROR(V160*(CUF_sources!E$17/CUF_sources!D$17),0)</f>
        <v>0.81</v>
      </c>
      <c r="X160" s="11">
        <f>IFERROR(W160*(CUF_sources!F$17/CUF_sources!E$17),0)</f>
        <v>0.81</v>
      </c>
      <c r="Y160" s="11">
        <f>IFERROR(X160*(CUF_sources!G$17/CUF_sources!F$17),0)</f>
        <v>0.81</v>
      </c>
      <c r="Z160" s="11">
        <f>IFERROR(Y160*(CUF_sources!H$17/CUF_sources!G$17),0)</f>
        <v>0.81</v>
      </c>
      <c r="AA160" s="11">
        <f>IFERROR(Z160*(CUF_sources!I$17/CUF_sources!H$17),0)</f>
        <v>0.81</v>
      </c>
      <c r="AB160" s="11">
        <f>IFERROR(AA160*(CUF_sources!J$17/CUF_sources!I$17),0)</f>
        <v>0.81</v>
      </c>
      <c r="AC160" s="11">
        <f>CUF_sources!C$17</f>
        <v>0.81</v>
      </c>
      <c r="AD160" s="11">
        <f>CUF_sources!D$17</f>
        <v>0.81</v>
      </c>
      <c r="AE160" s="11">
        <f>CUF_sources!E$17</f>
        <v>0.81</v>
      </c>
      <c r="AF160" s="11">
        <f>CUF_sources!F$17</f>
        <v>0.81</v>
      </c>
      <c r="AG160" s="11">
        <f>CUF_sources!G$17</f>
        <v>0.81</v>
      </c>
      <c r="AH160" s="11">
        <f>CUF_sources!H$17</f>
        <v>0.81</v>
      </c>
      <c r="AI160" s="11">
        <f>CUF_sources!I$17</f>
        <v>0.81</v>
      </c>
      <c r="AJ160" s="11">
        <f>CUF_sources!J$17</f>
        <v>0.81</v>
      </c>
    </row>
    <row r="161" spans="1:36" ht="15" x14ac:dyDescent="0.25">
      <c r="A161" s="3" t="s">
        <v>14</v>
      </c>
      <c r="B161" s="3" t="s">
        <v>35</v>
      </c>
      <c r="C161" s="3" t="s">
        <v>36</v>
      </c>
      <c r="D161" s="11">
        <f>IFERROR((generation!H161*1000)/(365*24*capacity!H161),0)</f>
        <v>0.27677082730117469</v>
      </c>
      <c r="E161" s="11">
        <f>IFERROR((generation!I161*1000)/(365*24*capacity!I161),0)</f>
        <v>0.26803695863386889</v>
      </c>
      <c r="F161" s="11">
        <f>IFERROR((generation!J161*1000)/(365*24*capacity!J161),0)</f>
        <v>0.45740719775589017</v>
      </c>
      <c r="G161" s="11">
        <f>IFERROR((generation!K161*1000)/(365*24*capacity!K161),0)</f>
        <v>0.47776074952784831</v>
      </c>
      <c r="H161" s="11">
        <f>IFERROR((generation!L161*1000)/(365*24*capacity!L161),0)</f>
        <v>0.34092308959619277</v>
      </c>
      <c r="I161" s="11">
        <f>IFERROR((generation!M161*1000)/(365*24*capacity!M161),0)</f>
        <v>0.36752975972873952</v>
      </c>
      <c r="J161" s="11">
        <f>IFERROR((generation!N161*1000)/(365*24*capacity!N161),0)</f>
        <v>0.28669989818163649</v>
      </c>
      <c r="K161" s="11">
        <f>IFERROR((generation!O161*1000)/(365*24*capacity!O161),0)</f>
        <v>0.40404056131478616</v>
      </c>
      <c r="L161" s="11">
        <f>IFERROR((generation!P161*1000)/(365*24*capacity!P161),0)</f>
        <v>0.30787718458079483</v>
      </c>
      <c r="M161" s="11">
        <f>IF(AND(AVERAGE(D161:L161)&gt;0,AVERAGE(D161:L161)&lt;1),AVERAGE(D161:L161),CUF_sources!C$18)</f>
        <v>0.35411624740232583</v>
      </c>
      <c r="N161" s="11">
        <f>IFERROR(M161*(CUF_sources!D$18/CUF_sources!C$18),0)</f>
        <v>0.35411624740232583</v>
      </c>
      <c r="O161" s="11">
        <f>IFERROR(N161*(CUF_sources!E$18/CUF_sources!D$18),0)</f>
        <v>0.35411624740232583</v>
      </c>
      <c r="P161" s="11">
        <f>IFERROR(O161*(CUF_sources!F$18/CUF_sources!E$18),0)</f>
        <v>0.35411624740232583</v>
      </c>
      <c r="Q161" s="11">
        <f>IFERROR(P161*(CUF_sources!G$18/CUF_sources!F$18),0)</f>
        <v>0.35411624740232583</v>
      </c>
      <c r="R161" s="11">
        <f>IFERROR(Q161*(CUF_sources!H$18/CUF_sources!G$18),0)</f>
        <v>0.35411624740232583</v>
      </c>
      <c r="S161" s="11">
        <f>IFERROR(R161*(CUF_sources!I$18/CUF_sources!H$18),0)</f>
        <v>0.35411624740232583</v>
      </c>
      <c r="T161" s="11">
        <f>IFERROR(S161*(CUF_sources!J$18/CUF_sources!I$18),0)</f>
        <v>0.35411624740232583</v>
      </c>
      <c r="U161" s="11">
        <f>IF(M161&gt;0,M161,CUF_sources!C$18)</f>
        <v>0.35411624740232583</v>
      </c>
      <c r="V161" s="11">
        <f>IFERROR(U161*(CUF_sources!D$18/CUF_sources!C$18),0)</f>
        <v>0.35411624740232583</v>
      </c>
      <c r="W161" s="11">
        <f>IFERROR(V161*(CUF_sources!E$18/CUF_sources!D$18),0)</f>
        <v>0.35411624740232583</v>
      </c>
      <c r="X161" s="11">
        <f>IFERROR(W161*(CUF_sources!F$18/CUF_sources!E$18),0)</f>
        <v>0.35411624740232583</v>
      </c>
      <c r="Y161" s="11">
        <f>IFERROR(X161*(CUF_sources!G$18/CUF_sources!F$18),0)</f>
        <v>0.35411624740232583</v>
      </c>
      <c r="Z161" s="11">
        <f>IFERROR(Y161*(CUF_sources!H$18/CUF_sources!G$18),0)</f>
        <v>0.35411624740232583</v>
      </c>
      <c r="AA161" s="11">
        <f>IFERROR(Z161*(CUF_sources!I$18/CUF_sources!H$18),0)</f>
        <v>0.35411624740232583</v>
      </c>
      <c r="AB161" s="11">
        <f>IFERROR(AA161*(CUF_sources!J$18/CUF_sources!I$18),0)</f>
        <v>0.35411624740232583</v>
      </c>
      <c r="AC161" s="11">
        <f>CUF_sources!C$18</f>
        <v>0.37</v>
      </c>
      <c r="AD161" s="11">
        <f>CUF_sources!D$18</f>
        <v>0.37</v>
      </c>
      <c r="AE161" s="11">
        <f>CUF_sources!E$18</f>
        <v>0.37</v>
      </c>
      <c r="AF161" s="11">
        <f>CUF_sources!F$18</f>
        <v>0.37</v>
      </c>
      <c r="AG161" s="11">
        <f>CUF_sources!G$18</f>
        <v>0.37</v>
      </c>
      <c r="AH161" s="11">
        <f>CUF_sources!H$18</f>
        <v>0.37</v>
      </c>
      <c r="AI161" s="11">
        <f>CUF_sources!I$18</f>
        <v>0.37</v>
      </c>
      <c r="AJ161" s="11">
        <f>CUF_sources!J$18</f>
        <v>0.37</v>
      </c>
    </row>
    <row r="162" spans="1:36" ht="15" x14ac:dyDescent="0.25">
      <c r="A162" s="3" t="s">
        <v>14</v>
      </c>
      <c r="B162" s="3" t="s">
        <v>79</v>
      </c>
      <c r="C162" s="3" t="s">
        <v>83</v>
      </c>
      <c r="D162" s="11">
        <f>IFERROR((generation!H162*1000)/(365*24*capacity!H162),0)</f>
        <v>0.17650158061116966</v>
      </c>
      <c r="E162" s="11">
        <f>IFERROR((generation!I162*1000)/(365*24*capacity!I162),0)</f>
        <v>0.20848934550989345</v>
      </c>
      <c r="F162" s="11">
        <f>IFERROR((generation!J162*1000)/(365*24*capacity!J162),0)</f>
        <v>0.23248435983173338</v>
      </c>
      <c r="G162" s="11">
        <f>IFERROR((generation!K162*1000)/(365*24*capacity!K162),0)</f>
        <v>0.24581094004660498</v>
      </c>
      <c r="H162" s="11">
        <f>IFERROR((generation!L162*1000)/(365*24*capacity!L162),0)</f>
        <v>0.21746711891809223</v>
      </c>
      <c r="I162" s="11">
        <f>IFERROR((generation!M162*1000)/(365*24*capacity!M162),0)</f>
        <v>0.23971373739092619</v>
      </c>
      <c r="J162" s="11">
        <f>IFERROR((generation!N162*1000)/(365*24*capacity!N162),0)</f>
        <v>0.23857476544771605</v>
      </c>
      <c r="K162" s="11">
        <f>IFERROR((generation!O162*1000)/(365*24*capacity!O162),0)</f>
        <v>0.26000839565824529</v>
      </c>
      <c r="L162" s="11">
        <f>IFERROR((generation!P162*1000)/(365*24*capacity!P162),0)</f>
        <v>0.25916756924029088</v>
      </c>
      <c r="M162" s="11">
        <f>IF(AND(AVERAGE(D162:L162)&gt;0,AVERAGE(D162:L162)&lt;1),AVERAGE(D162:L162),CUF_sources!C$19)</f>
        <v>0.2309130902949636</v>
      </c>
      <c r="N162" s="11">
        <f>IFERROR(M162*(CUF_sources!D$19/CUF_sources!C$19),0)</f>
        <v>0.2770957083539563</v>
      </c>
      <c r="O162" s="11">
        <f>IFERROR(N162*(CUF_sources!E$19/CUF_sources!D$19),0)</f>
        <v>0.30018701738345266</v>
      </c>
      <c r="P162" s="11">
        <f>IFERROR(O162*(CUF_sources!F$19/CUF_sources!E$19),0)</f>
        <v>0.32327832641294907</v>
      </c>
      <c r="Q162" s="11">
        <f>IFERROR(P162*(CUF_sources!G$19/CUF_sources!F$19),0)</f>
        <v>0.34636963544244542</v>
      </c>
      <c r="R162" s="11">
        <f>IFERROR(Q162*(CUF_sources!H$19/CUF_sources!G$19),0)</f>
        <v>0.36946094447194178</v>
      </c>
      <c r="S162" s="11">
        <f>IFERROR(R162*(CUF_sources!I$19/CUF_sources!H$19),0)</f>
        <v>0.39255225350143813</v>
      </c>
      <c r="T162" s="11">
        <f>IFERROR(S162*(CUF_sources!J$19/CUF_sources!I$19),0)</f>
        <v>0.41564356253093449</v>
      </c>
      <c r="U162" s="11">
        <f>IF(M162&gt;0,M162,CUF_sources!C$19)</f>
        <v>0.2309130902949636</v>
      </c>
      <c r="V162" s="11">
        <f>IFERROR(U162*(CUF_sources!D$19/CUF_sources!C$19),0)</f>
        <v>0.2770957083539563</v>
      </c>
      <c r="W162" s="11">
        <f>IFERROR(V162*(CUF_sources!E$19/CUF_sources!D$19),0)</f>
        <v>0.30018701738345266</v>
      </c>
      <c r="X162" s="11">
        <f>IFERROR(W162*(CUF_sources!F$19/CUF_sources!E$19),0)</f>
        <v>0.32327832641294907</v>
      </c>
      <c r="Y162" s="11">
        <f>IFERROR(X162*(CUF_sources!G$19/CUF_sources!F$19),0)</f>
        <v>0.34636963544244542</v>
      </c>
      <c r="Z162" s="11">
        <f>IFERROR(Y162*(CUF_sources!H$19/CUF_sources!G$19),0)</f>
        <v>0.36946094447194178</v>
      </c>
      <c r="AA162" s="11">
        <f>IFERROR(Z162*(CUF_sources!I$19/CUF_sources!H$19),0)</f>
        <v>0.39255225350143813</v>
      </c>
      <c r="AB162" s="11">
        <f>IFERROR(AA162*(CUF_sources!J$19/CUF_sources!I$19),0)</f>
        <v>0.41564356253093449</v>
      </c>
      <c r="AC162" s="11">
        <f>CUF_sources!C$19</f>
        <v>0.25</v>
      </c>
      <c r="AD162" s="11">
        <f>CUF_sources!D$19</f>
        <v>0.3</v>
      </c>
      <c r="AE162" s="11">
        <f>CUF_sources!E$19</f>
        <v>0.32499999999999996</v>
      </c>
      <c r="AF162" s="11">
        <f>CUF_sources!F$19</f>
        <v>0.35</v>
      </c>
      <c r="AG162" s="11">
        <f>CUF_sources!G$19</f>
        <v>0.375</v>
      </c>
      <c r="AH162" s="11">
        <f>CUF_sources!H$19</f>
        <v>0.4</v>
      </c>
      <c r="AI162" s="11">
        <f>CUF_sources!I$19</f>
        <v>0.42500000000000004</v>
      </c>
      <c r="AJ162" s="11">
        <f>CUF_sources!J$19</f>
        <v>0.45</v>
      </c>
    </row>
    <row r="163" spans="1:36" ht="15" x14ac:dyDescent="0.25">
      <c r="A163" s="3" t="s">
        <v>14</v>
      </c>
      <c r="B163" s="3" t="s">
        <v>78</v>
      </c>
      <c r="C163" s="3" t="s">
        <v>84</v>
      </c>
      <c r="D163" s="11">
        <f>IFERROR((generation!H163*1000)/(365*24*capacity!H163),0)</f>
        <v>0</v>
      </c>
      <c r="E163" s="11">
        <f>IFERROR((generation!I163*1000)/(365*24*capacity!I163),0)</f>
        <v>0</v>
      </c>
      <c r="F163" s="11">
        <f>IFERROR((generation!J163*1000)/(365*24*capacity!J163),0)</f>
        <v>0</v>
      </c>
      <c r="G163" s="11">
        <f>IFERROR((generation!K163*1000)/(365*24*capacity!K163),0)</f>
        <v>0</v>
      </c>
      <c r="H163" s="11">
        <f>IFERROR((generation!L163*1000)/(365*24*capacity!L163),0)</f>
        <v>0</v>
      </c>
      <c r="I163" s="11">
        <f>IFERROR((generation!M163*1000)/(365*24*capacity!M163),0)</f>
        <v>0</v>
      </c>
      <c r="J163" s="11">
        <f>IFERROR((generation!N163*1000)/(365*24*capacity!N163),0)</f>
        <v>0</v>
      </c>
      <c r="K163" s="11">
        <f>IFERROR((generation!O163*1000)/(365*24*capacity!O163),0)</f>
        <v>0</v>
      </c>
      <c r="L163" s="11">
        <f>IFERROR((generation!P163*1000)/(365*24*capacity!P163),0)</f>
        <v>0</v>
      </c>
      <c r="M163" s="11">
        <f>IF(AND(AVERAGE(D163:L163)&gt;0,AVERAGE(D163:L163)&lt;1),AVERAGE(D163:L163),CUF_sources!C$20)</f>
        <v>0.35714285714285715</v>
      </c>
      <c r="N163" s="11">
        <f>IFERROR(M163*(CUF_sources!D$20/CUF_sources!C$20),0)</f>
        <v>0.4</v>
      </c>
      <c r="O163" s="11">
        <f>IFERROR(N163*(CUF_sources!E$20/CUF_sources!D$20),0)</f>
        <v>0.43</v>
      </c>
      <c r="P163" s="11">
        <f>IFERROR(O163*(CUF_sources!F$20/CUF_sources!E$20),0)</f>
        <v>0.45999999999999996</v>
      </c>
      <c r="Q163" s="11">
        <f>IFERROR(P163*(CUF_sources!G$20/CUF_sources!F$20),0)</f>
        <v>0.46999999999999992</v>
      </c>
      <c r="R163" s="11">
        <f>IFERROR(Q163*(CUF_sources!H$20/CUF_sources!G$20),0)</f>
        <v>0.47999999999999987</v>
      </c>
      <c r="S163" s="11">
        <f>IFERROR(R163*(CUF_sources!I$20/CUF_sources!H$20),0)</f>
        <v>0.47999999999999987</v>
      </c>
      <c r="T163" s="11">
        <f>IFERROR(S163*(CUF_sources!J$20/CUF_sources!I$20),0)</f>
        <v>0.47999999999999987</v>
      </c>
      <c r="U163" s="11">
        <f>IF(M163&gt;0,M163,CUF_sources!C$20)</f>
        <v>0.35714285714285715</v>
      </c>
      <c r="V163" s="11">
        <f>IFERROR(U163*(CUF_sources!D$20/CUF_sources!C$20),0)</f>
        <v>0.4</v>
      </c>
      <c r="W163" s="11">
        <f>IFERROR(V163*(CUF_sources!E$20/CUF_sources!D$20),0)</f>
        <v>0.43</v>
      </c>
      <c r="X163" s="11">
        <f>IFERROR(W163*(CUF_sources!F$20/CUF_sources!E$20),0)</f>
        <v>0.45999999999999996</v>
      </c>
      <c r="Y163" s="11">
        <f>IFERROR(X163*(CUF_sources!G$20/CUF_sources!F$20),0)</f>
        <v>0.46999999999999992</v>
      </c>
      <c r="Z163" s="11">
        <f>IFERROR(Y163*(CUF_sources!H$20/CUF_sources!G$20),0)</f>
        <v>0.47999999999999987</v>
      </c>
      <c r="AA163" s="11">
        <f>IFERROR(Z163*(CUF_sources!I$20/CUF_sources!H$20),0)</f>
        <v>0.47999999999999987</v>
      </c>
      <c r="AB163" s="11">
        <f>IFERROR(AA163*(CUF_sources!J$20/CUF_sources!I$20),0)</f>
        <v>0.47999999999999987</v>
      </c>
      <c r="AC163" s="11">
        <f>CUF_sources!C$20</f>
        <v>0.35714285714285715</v>
      </c>
      <c r="AD163" s="11">
        <f>CUF_sources!D$20</f>
        <v>0.4</v>
      </c>
      <c r="AE163" s="11">
        <f>CUF_sources!E$20</f>
        <v>0.43000000000000005</v>
      </c>
      <c r="AF163" s="11">
        <f>CUF_sources!F$20</f>
        <v>0.46</v>
      </c>
      <c r="AG163" s="11">
        <f>CUF_sources!G$20</f>
        <v>0.47</v>
      </c>
      <c r="AH163" s="11">
        <f>CUF_sources!H$20</f>
        <v>0.48</v>
      </c>
      <c r="AI163" s="11">
        <f>CUF_sources!I$20</f>
        <v>0.48</v>
      </c>
      <c r="AJ163" s="11">
        <f>CUF_sources!J$20</f>
        <v>0.48</v>
      </c>
    </row>
    <row r="164" spans="1:36" ht="15" x14ac:dyDescent="0.25">
      <c r="A164" s="3" t="s">
        <v>14</v>
      </c>
      <c r="B164" s="1" t="s">
        <v>37</v>
      </c>
      <c r="C164" s="1" t="s">
        <v>38</v>
      </c>
      <c r="D164" s="11">
        <f>IFERROR((generation!H164*1000)/(365*24*capacity!H164),0)</f>
        <v>0.28614916286149161</v>
      </c>
      <c r="E164" s="11">
        <f>IFERROR((generation!I164*1000)/(365*24*capacity!I164),0)</f>
        <v>0.22146118721461186</v>
      </c>
      <c r="F164" s="11">
        <f>IFERROR((generation!J164*1000)/(365*24*capacity!J164),0)</f>
        <v>8.7519025875190254E-2</v>
      </c>
      <c r="G164" s="11">
        <f>IFERROR((generation!K164*1000)/(365*24*capacity!K164),0)</f>
        <v>9.2037671232876705E-2</v>
      </c>
      <c r="H164" s="11">
        <f>IFERROR((generation!L164*1000)/(365*24*capacity!L164),0)</f>
        <v>2.6556116318192741E-2</v>
      </c>
      <c r="I164" s="11">
        <f>IFERROR((generation!M164*1000)/(365*24*capacity!M164),0)</f>
        <v>8.2912761355443398E-3</v>
      </c>
      <c r="J164" s="11">
        <f>IFERROR((generation!N164*1000)/(365*24*capacity!N164),0)</f>
        <v>2.5270367700072099E-2</v>
      </c>
      <c r="K164" s="11">
        <f>IFERROR((generation!O164*1000)/(365*24*capacity!O164),0)</f>
        <v>8.2311944244172069E-3</v>
      </c>
      <c r="L164" s="11">
        <f>IFERROR((generation!P164*1000)/(365*24*capacity!P164),0)</f>
        <v>4.6539280614805827E-3</v>
      </c>
      <c r="M164" s="11">
        <f>IF(AND(AVERAGE(D164:L164)&gt;0,AVERAGE(D164:L164)&lt;1),AVERAGE(D164:L164),CUF_sources!C$21)</f>
        <v>8.4463325535986386E-2</v>
      </c>
      <c r="N164" s="11">
        <f>IFERROR(M164*(CUF_sources!D$21/CUF_sources!C$21),0)</f>
        <v>8.4463325535986386E-2</v>
      </c>
      <c r="O164" s="11">
        <f>IFERROR(N164*(CUF_sources!E$21/CUF_sources!D$21),0)</f>
        <v>8.4463325535986386E-2</v>
      </c>
      <c r="P164" s="11">
        <f>IFERROR(O164*(CUF_sources!F$21/CUF_sources!E$21),0)</f>
        <v>8.4463325535986386E-2</v>
      </c>
      <c r="Q164" s="11">
        <f>IFERROR(P164*(CUF_sources!G$21/CUF_sources!F$21),0)</f>
        <v>8.4463325535986386E-2</v>
      </c>
      <c r="R164" s="11">
        <f>IFERROR(Q164*(CUF_sources!H$21/CUF_sources!G$21),0)</f>
        <v>8.4463325535986386E-2</v>
      </c>
      <c r="S164" s="11">
        <f>IFERROR(R164*(CUF_sources!I$21/CUF_sources!H$21),0)</f>
        <v>8.4463325535986386E-2</v>
      </c>
      <c r="T164" s="11">
        <f>IFERROR(S164*(CUF_sources!J$21/CUF_sources!I$21),0)</f>
        <v>8.4463325535986386E-2</v>
      </c>
      <c r="U164" s="11">
        <f>IF(M164&lt;CUF_sources!C$21,CUF_sources!C$21,CUF!M164)</f>
        <v>0.85</v>
      </c>
      <c r="V164" s="11">
        <f>IFERROR(U164*(CUF_sources!D$21/CUF_sources!C$21),0)</f>
        <v>0.85</v>
      </c>
      <c r="W164" s="11">
        <f>IFERROR(V164*(CUF_sources!E$21/CUF_sources!D$21),0)</f>
        <v>0.85</v>
      </c>
      <c r="X164" s="11">
        <f>IFERROR(W164*(CUF_sources!F$21/CUF_sources!E$21),0)</f>
        <v>0.85</v>
      </c>
      <c r="Y164" s="11">
        <f>IFERROR(X164*(CUF_sources!G$21/CUF_sources!F$21),0)</f>
        <v>0.85</v>
      </c>
      <c r="Z164" s="11">
        <f>IFERROR(Y164*(CUF_sources!H$21/CUF_sources!G$21),0)</f>
        <v>0.85</v>
      </c>
      <c r="AA164" s="11">
        <f>IFERROR(Z164*(CUF_sources!I$21/CUF_sources!H$21),0)</f>
        <v>0.85</v>
      </c>
      <c r="AB164" s="11">
        <f>IFERROR(AA164*(CUF_sources!J$21/CUF_sources!I$21),0)</f>
        <v>0.85</v>
      </c>
      <c r="AC164" s="11">
        <f>CUF_sources!C$21</f>
        <v>0.85</v>
      </c>
      <c r="AD164" s="11">
        <f>CUF_sources!D$21</f>
        <v>0.85</v>
      </c>
      <c r="AE164" s="11">
        <f>CUF_sources!E$21</f>
        <v>0.85</v>
      </c>
      <c r="AF164" s="11">
        <f>CUF_sources!F$21</f>
        <v>0.85</v>
      </c>
      <c r="AG164" s="11">
        <f>CUF_sources!G$21</f>
        <v>0.85</v>
      </c>
      <c r="AH164" s="11">
        <f>CUF_sources!H$21</f>
        <v>0.85</v>
      </c>
      <c r="AI164" s="11">
        <f>CUF_sources!I$21</f>
        <v>0.85</v>
      </c>
      <c r="AJ164" s="11">
        <f>CUF_sources!J$21</f>
        <v>0.85</v>
      </c>
    </row>
    <row r="165" spans="1:36" ht="15" x14ac:dyDescent="0.25">
      <c r="A165" s="3" t="s">
        <v>14</v>
      </c>
      <c r="B165" s="3" t="s">
        <v>39</v>
      </c>
      <c r="C165" s="3" t="s">
        <v>40</v>
      </c>
      <c r="D165" s="11">
        <f>IFERROR((generation!H165*1000)/(365*24*capacity!H165),0)</f>
        <v>0.42705873090851842</v>
      </c>
      <c r="E165" s="11">
        <f>IFERROR((generation!I165*1000)/(365*24*capacity!I165),0)</f>
        <v>0.57945205479452055</v>
      </c>
      <c r="F165" s="11">
        <f>IFERROR((generation!J165*1000)/(365*24*capacity!J165),0)</f>
        <v>0.61058486349946561</v>
      </c>
      <c r="G165" s="11">
        <f>IFERROR((generation!K165*1000)/(365*24*capacity!K165),0)</f>
        <v>0.76683440499487465</v>
      </c>
      <c r="H165" s="11">
        <f>IFERROR((generation!L165*1000)/(365*24*capacity!L165),0)</f>
        <v>0.57660578386605787</v>
      </c>
      <c r="I165" s="11">
        <f>IFERROR((generation!M165*1000)/(365*24*capacity!M165),0)</f>
        <v>0.78798904109589041</v>
      </c>
      <c r="J165" s="11">
        <f>IFERROR((generation!N165*1000)/(365*24*capacity!N165),0)</f>
        <v>0.69284064665127021</v>
      </c>
      <c r="K165" s="11">
        <f>IFERROR((generation!O165*1000)/(365*24*capacity!O165),0)</f>
        <v>0.66089361601101582</v>
      </c>
      <c r="L165" s="11">
        <f>IFERROR((generation!P165*1000)/(365*24*capacity!P165),0)</f>
        <v>0.78707984774520978</v>
      </c>
      <c r="M165" s="11">
        <f>IF(AND(AVERAGE(D165:L165)&gt;0,AVERAGE(D165:L165)&lt;1),AVERAGE(D165:L165),CUF_sources!C$22)</f>
        <v>0.65437099884075822</v>
      </c>
      <c r="N165" s="11">
        <f>IFERROR(M165*(CUF_sources!D$22/CUF_sources!C$22),0)</f>
        <v>0.65437099884075822</v>
      </c>
      <c r="O165" s="11">
        <f>IFERROR(N165*(CUF_sources!E$22/CUF_sources!D$22),0)</f>
        <v>0.65437099884075822</v>
      </c>
      <c r="P165" s="11">
        <f>IFERROR(O165*(CUF_sources!F$22/CUF_sources!E$22),0)</f>
        <v>0.65437099884075822</v>
      </c>
      <c r="Q165" s="11">
        <f>IFERROR(P165*(CUF_sources!G$22/CUF_sources!F$22),0)</f>
        <v>0.65437099884075822</v>
      </c>
      <c r="R165" s="11">
        <f>IFERROR(Q165*(CUF_sources!H$22/CUF_sources!G$22),0)</f>
        <v>0.65437099884075822</v>
      </c>
      <c r="S165" s="11">
        <f>IFERROR(R165*(CUF_sources!I$22/CUF_sources!H$22),0)</f>
        <v>0.65437099884075822</v>
      </c>
      <c r="T165" s="11">
        <f>IFERROR(S165*(CUF_sources!J$22/CUF_sources!I$22),0)</f>
        <v>0.65437099884075822</v>
      </c>
      <c r="U165" s="11">
        <f>IF(M165&lt;CUF_sources!C$22,CUF_sources!C$22,CUF!M165)</f>
        <v>0.7</v>
      </c>
      <c r="V165" s="11">
        <f>IFERROR(U165*(CUF_sources!D$22/CUF_sources!C$22),0)</f>
        <v>0.7</v>
      </c>
      <c r="W165" s="11">
        <f>IFERROR(V165*(CUF_sources!E$22/CUF_sources!D$22),0)</f>
        <v>0.7</v>
      </c>
      <c r="X165" s="11">
        <f>IFERROR(W165*(CUF_sources!F$22/CUF_sources!E$22),0)</f>
        <v>0.7</v>
      </c>
      <c r="Y165" s="11">
        <f>IFERROR(X165*(CUF_sources!G$22/CUF_sources!F$22),0)</f>
        <v>0.7</v>
      </c>
      <c r="Z165" s="11">
        <f>IFERROR(Y165*(CUF_sources!H$22/CUF_sources!G$22),0)</f>
        <v>0.7</v>
      </c>
      <c r="AA165" s="11">
        <f>IFERROR(Z165*(CUF_sources!I$22/CUF_sources!H$22),0)</f>
        <v>0.7</v>
      </c>
      <c r="AB165" s="11">
        <f>IFERROR(AA165*(CUF_sources!J$22/CUF_sources!I$22),0)</f>
        <v>0.7</v>
      </c>
      <c r="AC165" s="11">
        <f>CUF_sources!C$22</f>
        <v>0.7</v>
      </c>
      <c r="AD165" s="11">
        <f>CUF_sources!D$22</f>
        <v>0.7</v>
      </c>
      <c r="AE165" s="11">
        <f>CUF_sources!E$22</f>
        <v>0.7</v>
      </c>
      <c r="AF165" s="11">
        <f>CUF_sources!F$22</f>
        <v>0.7</v>
      </c>
      <c r="AG165" s="11">
        <f>CUF_sources!G$22</f>
        <v>0.7</v>
      </c>
      <c r="AH165" s="11">
        <f>CUF_sources!H$22</f>
        <v>0.7</v>
      </c>
      <c r="AI165" s="11">
        <f>CUF_sources!I$22</f>
        <v>0.7</v>
      </c>
      <c r="AJ165" s="11">
        <f>CUF_sources!J$22</f>
        <v>0.7</v>
      </c>
    </row>
    <row r="166" spans="1:36" ht="15" x14ac:dyDescent="0.25">
      <c r="A166" s="3" t="s">
        <v>14</v>
      </c>
      <c r="B166" s="3" t="s">
        <v>80</v>
      </c>
      <c r="C166" s="3" t="s">
        <v>85</v>
      </c>
      <c r="D166" s="11">
        <f>IFERROR((generation!H166*1000)/(365*24*capacity!H166),0)</f>
        <v>0</v>
      </c>
      <c r="E166" s="11">
        <f>IFERROR((generation!I166*1000)/(365*24*capacity!I166),0)</f>
        <v>0</v>
      </c>
      <c r="F166" s="11">
        <f>IFERROR((generation!J166*1000)/(365*24*capacity!J166),0)</f>
        <v>0</v>
      </c>
      <c r="G166" s="11">
        <f>IFERROR((generation!K166*1000)/(365*24*capacity!K166),0)</f>
        <v>0</v>
      </c>
      <c r="H166" s="11">
        <f>IFERROR((generation!L166*1000)/(365*24*capacity!L166),0)</f>
        <v>0</v>
      </c>
      <c r="I166" s="11">
        <f>IFERROR((generation!M166*1000)/(365*24*capacity!M166),0)</f>
        <v>0</v>
      </c>
      <c r="J166" s="11">
        <f>IFERROR((generation!N166*1000)/(365*24*capacity!N166),0)</f>
        <v>0</v>
      </c>
      <c r="K166" s="11">
        <f>IFERROR((generation!O166*1000)/(365*24*capacity!O166),0)</f>
        <v>0</v>
      </c>
      <c r="L166" s="11">
        <f>IFERROR((generation!P166*1000)/(365*24*capacity!P166),0)</f>
        <v>0</v>
      </c>
      <c r="M166" s="11">
        <f>IF(AND(AVERAGE(D166:L166)&gt;0,AVERAGE(D166:L166)&lt;1),AVERAGE(D166:L166),CUF_sources!C$23)</f>
        <v>0.18285714285714286</v>
      </c>
      <c r="N166" s="11">
        <f>IFERROR(M166*(CUF_sources!D$23/CUF_sources!C$23),0)</f>
        <v>0.19</v>
      </c>
      <c r="O166" s="11">
        <f>IFERROR(N166*(CUF_sources!E$23/CUF_sources!D$23),0)</f>
        <v>0.19500000000000001</v>
      </c>
      <c r="P166" s="11">
        <f>IFERROR(O166*(CUF_sources!F$23/CUF_sources!E$23),0)</f>
        <v>0.20000000000000004</v>
      </c>
      <c r="Q166" s="11">
        <f>IFERROR(P166*(CUF_sources!G$23/CUF_sources!F$23),0)</f>
        <v>0.20500000000000002</v>
      </c>
      <c r="R166" s="11">
        <f>IFERROR(Q166*(CUF_sources!H$23/CUF_sources!G$23),0)</f>
        <v>0.20999999999999996</v>
      </c>
      <c r="S166" s="11">
        <f>IFERROR(R166*(CUF_sources!I$23/CUF_sources!H$23),0)</f>
        <v>0.20999999999999996</v>
      </c>
      <c r="T166" s="11">
        <f>IFERROR(S166*(CUF_sources!J$23/CUF_sources!I$23),0)</f>
        <v>0.20999999999999996</v>
      </c>
      <c r="U166" s="11">
        <f>IF(M166&gt;0,M166,CUF_sources!C$23)</f>
        <v>0.18285714285714286</v>
      </c>
      <c r="V166" s="11">
        <f>IFERROR(U166*(CUF_sources!D$23/CUF_sources!C$23),0)</f>
        <v>0.19</v>
      </c>
      <c r="W166" s="11">
        <f>IFERROR(V166*(CUF_sources!E$23/CUF_sources!D$23),0)</f>
        <v>0.19500000000000001</v>
      </c>
      <c r="X166" s="11">
        <f>IFERROR(W166*(CUF_sources!F$23/CUF_sources!E$23),0)</f>
        <v>0.20000000000000004</v>
      </c>
      <c r="Y166" s="11">
        <f>IFERROR(X166*(CUF_sources!G$23/CUF_sources!F$23),0)</f>
        <v>0.20500000000000002</v>
      </c>
      <c r="Z166" s="11">
        <f>IFERROR(Y166*(CUF_sources!H$23/CUF_sources!G$23),0)</f>
        <v>0.20999999999999996</v>
      </c>
      <c r="AA166" s="11">
        <f>IFERROR(Z166*(CUF_sources!I$23/CUF_sources!H$23),0)</f>
        <v>0.20999999999999996</v>
      </c>
      <c r="AB166" s="11">
        <f>IFERROR(AA166*(CUF_sources!J$23/CUF_sources!I$23),0)</f>
        <v>0.20999999999999996</v>
      </c>
      <c r="AC166" s="11">
        <f>CUF_sources!C$23</f>
        <v>0.18285714285714286</v>
      </c>
      <c r="AD166" s="11">
        <f>CUF_sources!D$23</f>
        <v>0.19</v>
      </c>
      <c r="AE166" s="11">
        <f>CUF_sources!E$23</f>
        <v>0.19500000000000001</v>
      </c>
      <c r="AF166" s="11">
        <f>CUF_sources!F$23</f>
        <v>0.2</v>
      </c>
      <c r="AG166" s="11">
        <f>CUF_sources!G$23</f>
        <v>0.20500000000000002</v>
      </c>
      <c r="AH166" s="11">
        <f>CUF_sources!H$23</f>
        <v>0.21</v>
      </c>
      <c r="AI166" s="11">
        <f>CUF_sources!I$23</f>
        <v>0.21</v>
      </c>
      <c r="AJ166" s="11">
        <f>CUF_sources!J$23</f>
        <v>0.21</v>
      </c>
    </row>
    <row r="167" spans="1:36" ht="15" x14ac:dyDescent="0.25">
      <c r="A167" s="3" t="s">
        <v>14</v>
      </c>
      <c r="B167" s="3" t="s">
        <v>81</v>
      </c>
      <c r="C167" s="3" t="s">
        <v>86</v>
      </c>
      <c r="D167" s="11">
        <f>IFERROR((generation!H167*1000)/(365*24*capacity!H167),0)</f>
        <v>0.12</v>
      </c>
      <c r="E167" s="11">
        <f>IFERROR((generation!I167*1000)/(365*24*capacity!I167),0)</f>
        <v>0.12000000000000001</v>
      </c>
      <c r="F167" s="11">
        <f>IFERROR((generation!J167*1000)/(365*24*capacity!J167),0)</f>
        <v>0.12</v>
      </c>
      <c r="G167" s="11">
        <f>IFERROR((generation!K167*1000)/(365*24*capacity!K167),0)</f>
        <v>0.12</v>
      </c>
      <c r="H167" s="11">
        <f>IFERROR((generation!L167*1000)/(365*24*capacity!L167),0)</f>
        <v>0.13675703559351177</v>
      </c>
      <c r="I167" s="11">
        <f>IFERROR((generation!M167*1000)/(365*24*capacity!M167),0)</f>
        <v>0.13408332105857515</v>
      </c>
      <c r="J167" s="11">
        <f>IFERROR((generation!N167*1000)/(365*24*capacity!N167),0)</f>
        <v>0.14973363774733639</v>
      </c>
      <c r="K167" s="11">
        <f>IFERROR((generation!O167*1000)/(365*24*capacity!O167),0)</f>
        <v>0.12629583915069839</v>
      </c>
      <c r="L167" s="11">
        <f>IFERROR((generation!P167*1000)/(365*24*capacity!P167),0)</f>
        <v>0.11186676143706382</v>
      </c>
      <c r="M167" s="11">
        <f>IF(AND(AVERAGE(D167:L167)&gt;0,AVERAGE(D167:L167)&lt;1),AVERAGE(D167:L167),CUF_sources!C$24)</f>
        <v>0.12652628833190949</v>
      </c>
      <c r="N167" s="11">
        <f>IFERROR(M167*(CUF_sources!D$24/CUF_sources!C$24),0)</f>
        <v>0.12652628833190949</v>
      </c>
      <c r="O167" s="11">
        <f>IFERROR(N167*(CUF_sources!E$24/CUF_sources!D$24),0)</f>
        <v>0.13179821701240574</v>
      </c>
      <c r="P167" s="11">
        <f>IFERROR(O167*(CUF_sources!F$24/CUF_sources!E$24),0)</f>
        <v>0.13707014569290196</v>
      </c>
      <c r="Q167" s="11">
        <f>IFERROR(P167*(CUF_sources!G$24/CUF_sources!F$24),0)</f>
        <v>0.14234207437339821</v>
      </c>
      <c r="R167" s="11">
        <f>IFERROR(Q167*(CUF_sources!H$24/CUF_sources!G$24),0)</f>
        <v>0.14761400305389444</v>
      </c>
      <c r="S167" s="11">
        <f>IFERROR(R167*(CUF_sources!I$24/CUF_sources!H$24),0)</f>
        <v>0.14761400305389444</v>
      </c>
      <c r="T167" s="11">
        <f>IFERROR(S167*(CUF_sources!J$24/CUF_sources!I$24),0)</f>
        <v>0.14761400305389444</v>
      </c>
      <c r="U167" s="11">
        <f>IF(M167&gt;0,M167,CUF_sources!C$24)</f>
        <v>0.12652628833190949</v>
      </c>
      <c r="V167" s="11">
        <f>IFERROR(U167*(CUF_sources!D$24/CUF_sources!C$24),0)</f>
        <v>0.12652628833190949</v>
      </c>
      <c r="W167" s="11">
        <f>IFERROR(V167*(CUF_sources!E$24/CUF_sources!D$24),0)</f>
        <v>0.13179821701240574</v>
      </c>
      <c r="X167" s="11">
        <f>IFERROR(W167*(CUF_sources!F$24/CUF_sources!E$24),0)</f>
        <v>0.13707014569290196</v>
      </c>
      <c r="Y167" s="11">
        <f>IFERROR(X167*(CUF_sources!G$24/CUF_sources!F$24),0)</f>
        <v>0.14234207437339821</v>
      </c>
      <c r="Z167" s="11">
        <f>IFERROR(Y167*(CUF_sources!H$24/CUF_sources!G$24),0)</f>
        <v>0.14761400305389444</v>
      </c>
      <c r="AA167" s="11">
        <f>IFERROR(Z167*(CUF_sources!I$24/CUF_sources!H$24),0)</f>
        <v>0.14761400305389444</v>
      </c>
      <c r="AB167" s="11">
        <f>IFERROR(AA167*(CUF_sources!J$24/CUF_sources!I$24),0)</f>
        <v>0.14761400305389444</v>
      </c>
      <c r="AC167" s="11">
        <f>CUF_sources!C$24</f>
        <v>0.12</v>
      </c>
      <c r="AD167" s="11">
        <f>CUF_sources!D$24</f>
        <v>0.12</v>
      </c>
      <c r="AE167" s="11">
        <f>CUF_sources!E$24</f>
        <v>0.125</v>
      </c>
      <c r="AF167" s="11">
        <f>CUF_sources!F$24</f>
        <v>0.13</v>
      </c>
      <c r="AG167" s="11">
        <f>CUF_sources!G$24</f>
        <v>0.13500000000000001</v>
      </c>
      <c r="AH167" s="11">
        <f>CUF_sources!H$24</f>
        <v>0.14000000000000001</v>
      </c>
      <c r="AI167" s="11">
        <f>CUF_sources!I$24</f>
        <v>0.14000000000000001</v>
      </c>
      <c r="AJ167" s="11">
        <f>CUF_sources!J$24</f>
        <v>0.14000000000000001</v>
      </c>
    </row>
    <row r="168" spans="1:36" ht="15" x14ac:dyDescent="0.25">
      <c r="A168" s="3" t="s">
        <v>14</v>
      </c>
      <c r="B168" s="3" t="s">
        <v>41</v>
      </c>
      <c r="C168" s="3" t="s">
        <v>42</v>
      </c>
      <c r="D168" s="11">
        <f>IFERROR((generation!H168*1000)/(365*24*capacity!H168),0)</f>
        <v>0</v>
      </c>
      <c r="E168" s="11">
        <f>IFERROR((generation!I168*1000)/(365*24*capacity!I168),0)</f>
        <v>0</v>
      </c>
      <c r="F168" s="11">
        <f>IFERROR((generation!J168*1000)/(365*24*capacity!J168),0)</f>
        <v>0</v>
      </c>
      <c r="G168" s="11">
        <f>IFERROR((generation!K168*1000)/(365*24*capacity!K168),0)</f>
        <v>0</v>
      </c>
      <c r="H168" s="11">
        <f>IFERROR((generation!L168*1000)/(365*24*capacity!L168),0)</f>
        <v>0</v>
      </c>
      <c r="I168" s="11">
        <f>IFERROR((generation!M168*1000)/(365*24*capacity!M168),0)</f>
        <v>0</v>
      </c>
      <c r="J168" s="11">
        <f>IFERROR((generation!N168*1000)/(365*24*capacity!N168),0)</f>
        <v>0</v>
      </c>
      <c r="K168" s="11">
        <f>IFERROR((generation!O168*1000)/(365*24*capacity!O168),0)</f>
        <v>0</v>
      </c>
      <c r="L168" s="11">
        <f>IFERROR((generation!P168*1000)/(365*24*capacity!P168),0)</f>
        <v>0</v>
      </c>
      <c r="M168" s="11">
        <f>IF(AND(AVERAGE(D168:L168)&gt;0,AVERAGE(D168:L168)&lt;1),AVERAGE(D168:L168),CUF_sources!C$25)</f>
        <v>0.37285714285714283</v>
      </c>
      <c r="N168" s="11">
        <f>IFERROR(M168*(CUF_sources!D$25/CUF_sources!C$25),0)</f>
        <v>0.38000000000000006</v>
      </c>
      <c r="O168" s="11">
        <f>IFERROR(N168*(CUF_sources!E$25/CUF_sources!D$25),0)</f>
        <v>0.39000000000000007</v>
      </c>
      <c r="P168" s="11">
        <f>IFERROR(O168*(CUF_sources!F$25/CUF_sources!E$25),0)</f>
        <v>0.40000000000000013</v>
      </c>
      <c r="Q168" s="11">
        <f>IFERROR(P168*(CUF_sources!G$25/CUF_sources!F$25),0)</f>
        <v>0.40500000000000014</v>
      </c>
      <c r="R168" s="11">
        <f>IFERROR(Q168*(CUF_sources!H$25/CUF_sources!G$25),0)</f>
        <v>0.41000000000000009</v>
      </c>
      <c r="S168" s="11">
        <f>IFERROR(R168*(CUF_sources!I$25/CUF_sources!H$25),0)</f>
        <v>0.41000000000000009</v>
      </c>
      <c r="T168" s="11">
        <f>IFERROR(S168*(CUF_sources!J$25/CUF_sources!I$25),0)</f>
        <v>0.41000000000000009</v>
      </c>
      <c r="U168" s="11">
        <f>IF(M168&gt;0,M168,CUF_sources!C$25)</f>
        <v>0.37285714285714283</v>
      </c>
      <c r="V168" s="11">
        <f>IFERROR(U168*(CUF_sources!D$25/CUF_sources!C$25),0)</f>
        <v>0.38000000000000006</v>
      </c>
      <c r="W168" s="11">
        <f>IFERROR(V168*(CUF_sources!E$25/CUF_sources!D$25),0)</f>
        <v>0.39000000000000007</v>
      </c>
      <c r="X168" s="11">
        <f>IFERROR(W168*(CUF_sources!F$25/CUF_sources!E$25),0)</f>
        <v>0.40000000000000013</v>
      </c>
      <c r="Y168" s="11">
        <f>IFERROR(X168*(CUF_sources!G$25/CUF_sources!F$25),0)</f>
        <v>0.40500000000000014</v>
      </c>
      <c r="Z168" s="11">
        <f>IFERROR(Y168*(CUF_sources!H$25/CUF_sources!G$25),0)</f>
        <v>0.41000000000000009</v>
      </c>
      <c r="AA168" s="11">
        <f>IFERROR(Z168*(CUF_sources!I$25/CUF_sources!H$25),0)</f>
        <v>0.41000000000000009</v>
      </c>
      <c r="AB168" s="11">
        <f>IFERROR(AA168*(CUF_sources!J$25/CUF_sources!I$25),0)</f>
        <v>0.41000000000000009</v>
      </c>
      <c r="AC168" s="11">
        <f>CUF_sources!C$25</f>
        <v>0.37285714285714283</v>
      </c>
      <c r="AD168" s="11">
        <f>CUF_sources!D$25</f>
        <v>0.38</v>
      </c>
      <c r="AE168" s="11">
        <f>CUF_sources!E$25</f>
        <v>0.39</v>
      </c>
      <c r="AF168" s="11">
        <f>CUF_sources!F$25</f>
        <v>0.4</v>
      </c>
      <c r="AG168" s="11">
        <f>CUF_sources!G$25</f>
        <v>0.40500000000000003</v>
      </c>
      <c r="AH168" s="11">
        <f>CUF_sources!H$25</f>
        <v>0.41</v>
      </c>
      <c r="AI168" s="11">
        <f>CUF_sources!I$25</f>
        <v>0.41</v>
      </c>
      <c r="AJ168" s="11">
        <f>CUF_sources!J$25</f>
        <v>0.41</v>
      </c>
    </row>
    <row r="169" spans="1:36" ht="15" x14ac:dyDescent="0.25">
      <c r="A169" s="3" t="s">
        <v>14</v>
      </c>
      <c r="B169" s="3" t="s">
        <v>43</v>
      </c>
      <c r="C169" s="3" t="s">
        <v>44</v>
      </c>
      <c r="D169" s="11">
        <f>IFERROR((generation!H169*1000)/(365*24*capacity!H169),0)</f>
        <v>0</v>
      </c>
      <c r="E169" s="11">
        <f>IFERROR((generation!I169*1000)/(365*24*capacity!I169),0)</f>
        <v>0</v>
      </c>
      <c r="F169" s="11">
        <f>IFERROR((generation!J169*1000)/(365*24*capacity!J169),0)</f>
        <v>0</v>
      </c>
      <c r="G169" s="11">
        <f>IFERROR((generation!K169*1000)/(365*24*capacity!K169),0)</f>
        <v>0</v>
      </c>
      <c r="H169" s="11">
        <f>IFERROR((generation!L169*1000)/(365*24*capacity!L169),0)</f>
        <v>0</v>
      </c>
      <c r="I169" s="11">
        <f>IFERROR((generation!M169*1000)/(365*24*capacity!M169),0)</f>
        <v>0</v>
      </c>
      <c r="J169" s="11">
        <f>IFERROR((generation!N169*1000)/(365*24*capacity!N169),0)</f>
        <v>0</v>
      </c>
      <c r="K169" s="11">
        <f>IFERROR((generation!O169*1000)/(365*24*capacity!O169),0)</f>
        <v>0</v>
      </c>
      <c r="L169" s="11">
        <f>IFERROR((generation!P169*1000)/(365*24*capacity!P169),0)</f>
        <v>0</v>
      </c>
      <c r="M169" s="11">
        <f>IF(AND(AVERAGE(D169:L169)&gt;0,AVERAGE(D169:L169)&lt;1),AVERAGE(D169:L169),CUF_sources!C$26)</f>
        <v>0.20857142857142857</v>
      </c>
      <c r="N169" s="11">
        <f>IFERROR(M169*(CUF_sources!D$26/CUF_sources!C$26),0)</f>
        <v>0.23</v>
      </c>
      <c r="O169" s="11">
        <f>IFERROR(N169*(CUF_sources!E$26/CUF_sources!D$26),0)</f>
        <v>0.255</v>
      </c>
      <c r="P169" s="11">
        <f>IFERROR(O169*(CUF_sources!F$26/CUF_sources!E$26),0)</f>
        <v>0.28000000000000003</v>
      </c>
      <c r="Q169" s="11">
        <f>IFERROR(P169*(CUF_sources!G$26/CUF_sources!F$26),0)</f>
        <v>0.30000000000000004</v>
      </c>
      <c r="R169" s="11">
        <f>IFERROR(Q169*(CUF_sources!H$26/CUF_sources!G$26),0)</f>
        <v>0.31999999999999995</v>
      </c>
      <c r="S169" s="11">
        <f>IFERROR(R169*(CUF_sources!I$26/CUF_sources!H$26),0)</f>
        <v>0.33999999999999986</v>
      </c>
      <c r="T169" s="11">
        <f>IFERROR(S169*(CUF_sources!J$26/CUF_sources!I$26),0)</f>
        <v>0.35999999999999988</v>
      </c>
      <c r="U169" s="11">
        <f>IF(M169&gt;0,M169,CUF_sources!C$26)</f>
        <v>0.20857142857142857</v>
      </c>
      <c r="V169" s="11">
        <f>IFERROR(U169*(CUF_sources!D$26/CUF_sources!C$26),0)</f>
        <v>0.23</v>
      </c>
      <c r="W169" s="11">
        <f>IFERROR(V169*(CUF_sources!E$26/CUF_sources!D$26),0)</f>
        <v>0.255</v>
      </c>
      <c r="X169" s="11">
        <f>IFERROR(W169*(CUF_sources!F$26/CUF_sources!E$26),0)</f>
        <v>0.28000000000000003</v>
      </c>
      <c r="Y169" s="11">
        <f>IFERROR(X169*(CUF_sources!G$26/CUF_sources!F$26),0)</f>
        <v>0.30000000000000004</v>
      </c>
      <c r="Z169" s="11">
        <f>IFERROR(Y169*(CUF_sources!H$26/CUF_sources!G$26),0)</f>
        <v>0.31999999999999995</v>
      </c>
      <c r="AA169" s="11">
        <f>IFERROR(Z169*(CUF_sources!I$26/CUF_sources!H$26),0)</f>
        <v>0.33999999999999986</v>
      </c>
      <c r="AB169" s="11">
        <f>IFERROR(AA169*(CUF_sources!J$26/CUF_sources!I$26),0)</f>
        <v>0.35999999999999988</v>
      </c>
      <c r="AC169" s="11">
        <f>CUF_sources!C$26</f>
        <v>0.20857142857142857</v>
      </c>
      <c r="AD169" s="11">
        <f>CUF_sources!D$26</f>
        <v>0.23</v>
      </c>
      <c r="AE169" s="11">
        <f>CUF_sources!E$26</f>
        <v>0.255</v>
      </c>
      <c r="AF169" s="11">
        <f>CUF_sources!F$26</f>
        <v>0.28000000000000003</v>
      </c>
      <c r="AG169" s="11">
        <f>CUF_sources!G$26</f>
        <v>0.30000000000000004</v>
      </c>
      <c r="AH169" s="11">
        <f>CUF_sources!H$26</f>
        <v>0.32</v>
      </c>
      <c r="AI169" s="11">
        <f>CUF_sources!I$26</f>
        <v>0.33999999999999997</v>
      </c>
      <c r="AJ169" s="11">
        <f>CUF_sources!J$26</f>
        <v>0.36</v>
      </c>
    </row>
    <row r="170" spans="1:36" ht="15" x14ac:dyDescent="0.25">
      <c r="A170" s="3" t="s">
        <v>14</v>
      </c>
      <c r="B170" s="3" t="s">
        <v>45</v>
      </c>
      <c r="C170" s="3" t="s">
        <v>46</v>
      </c>
      <c r="D170" s="11">
        <f>IFERROR((generation!H170*1000)/(365*24*capacity!H170),0)</f>
        <v>0</v>
      </c>
      <c r="E170" s="11">
        <f>IFERROR((generation!I170*1000)/(365*24*capacity!I170),0)</f>
        <v>0</v>
      </c>
      <c r="F170" s="11">
        <f>IFERROR((generation!J170*1000)/(365*24*capacity!J170),0)</f>
        <v>0</v>
      </c>
      <c r="G170" s="11">
        <f>IFERROR((generation!K170*1000)/(365*24*capacity!K170),0)</f>
        <v>0</v>
      </c>
      <c r="H170" s="11">
        <f>IFERROR((generation!L170*1000)/(365*24*capacity!L170),0)</f>
        <v>0</v>
      </c>
      <c r="I170" s="11">
        <f>IFERROR((generation!M170*1000)/(365*24*capacity!M170),0)</f>
        <v>0</v>
      </c>
      <c r="J170" s="11">
        <f>IFERROR((generation!N170*1000)/(365*24*capacity!N170),0)</f>
        <v>0</v>
      </c>
      <c r="K170" s="11">
        <f>IFERROR((generation!O170*1000)/(365*24*capacity!O170),0)</f>
        <v>2.2831050228310501E-2</v>
      </c>
      <c r="L170" s="11">
        <f>IFERROR((generation!P170*1000)/(365*24*capacity!P170),0)</f>
        <v>1.0490867579908676</v>
      </c>
      <c r="M170" s="11">
        <f>IF(AND(AVERAGE(D170:L170)&gt;0,AVERAGE(D170:L170)&lt;1),AVERAGE(D170:L170),CUF_sources!C$27)</f>
        <v>0.11910197869101978</v>
      </c>
      <c r="N170" s="11">
        <f>IFERROR(M170*(CUF_sources!D$27/CUF_sources!C$27),0)</f>
        <v>0.11910197869101978</v>
      </c>
      <c r="O170" s="11">
        <f>IFERROR(N170*(CUF_sources!E$27/CUF_sources!D$27),0)</f>
        <v>0.11910197869101978</v>
      </c>
      <c r="P170" s="11">
        <f>IFERROR(O170*(CUF_sources!F$27/CUF_sources!E$27),0)</f>
        <v>0.11910197869101978</v>
      </c>
      <c r="Q170" s="11">
        <f>IFERROR(P170*(CUF_sources!G$27/CUF_sources!F$27),0)</f>
        <v>0.11910197869101978</v>
      </c>
      <c r="R170" s="11">
        <f>IFERROR(Q170*(CUF_sources!H$27/CUF_sources!G$27),0)</f>
        <v>0.11910197869101978</v>
      </c>
      <c r="S170" s="11">
        <f>IFERROR(R170*(CUF_sources!I$27/CUF_sources!H$27),0)</f>
        <v>0.11910197869101978</v>
      </c>
      <c r="T170" s="11">
        <f>IFERROR(S170*(CUF_sources!J$27/CUF_sources!I$27),0)</f>
        <v>0.11910197869101978</v>
      </c>
      <c r="U170" s="11">
        <f>IF(M170&gt;0,M170,CUF_sources!C$27)</f>
        <v>0.11910197869101978</v>
      </c>
      <c r="V170" s="11">
        <f>IFERROR(U170*(CUF_sources!D$27/CUF_sources!C$27),0)</f>
        <v>0.11910197869101978</v>
      </c>
      <c r="W170" s="11">
        <f>IFERROR(V170*(CUF_sources!E$27/CUF_sources!D$27),0)</f>
        <v>0.11910197869101978</v>
      </c>
      <c r="X170" s="11">
        <f>IFERROR(W170*(CUF_sources!F$27/CUF_sources!E$27),0)</f>
        <v>0.11910197869101978</v>
      </c>
      <c r="Y170" s="11">
        <f>IFERROR(X170*(CUF_sources!G$27/CUF_sources!F$27),0)</f>
        <v>0.11910197869101978</v>
      </c>
      <c r="Z170" s="11">
        <f>IFERROR(Y170*(CUF_sources!H$27/CUF_sources!G$27),0)</f>
        <v>0.11910197869101978</v>
      </c>
      <c r="AA170" s="11">
        <f>IFERROR(Z170*(CUF_sources!I$27/CUF_sources!H$27),0)</f>
        <v>0.11910197869101978</v>
      </c>
      <c r="AB170" s="11">
        <f>IFERROR(AA170*(CUF_sources!J$27/CUF_sources!I$27),0)</f>
        <v>0.11910197869101978</v>
      </c>
      <c r="AC170" s="11">
        <f>CUF_sources!C$27</f>
        <v>0.95</v>
      </c>
      <c r="AD170" s="11">
        <f>CUF_sources!D$27</f>
        <v>0.95</v>
      </c>
      <c r="AE170" s="11">
        <f>CUF_sources!E$27</f>
        <v>0.95</v>
      </c>
      <c r="AF170" s="11">
        <f>CUF_sources!F$27</f>
        <v>0.95</v>
      </c>
      <c r="AG170" s="11">
        <f>CUF_sources!G$27</f>
        <v>0.95</v>
      </c>
      <c r="AH170" s="11">
        <f>CUF_sources!H$27</f>
        <v>0.95</v>
      </c>
      <c r="AI170" s="11">
        <f>CUF_sources!I$27</f>
        <v>0.95</v>
      </c>
      <c r="AJ170" s="11">
        <f>CUF_sources!J$27</f>
        <v>0.95</v>
      </c>
    </row>
    <row r="171" spans="1:36" ht="15" x14ac:dyDescent="0.25">
      <c r="A171" s="3" t="s">
        <v>13</v>
      </c>
      <c r="B171" s="3" t="s">
        <v>29</v>
      </c>
      <c r="C171" s="3" t="s">
        <v>30</v>
      </c>
      <c r="D171" s="11">
        <f>IFERROR((generation!H171*1000)/(365*24*capacity!H171),0)</f>
        <v>0.54819888381532222</v>
      </c>
      <c r="E171" s="11">
        <f>IFERROR((generation!I171*1000)/(365*24*capacity!I171),0)</f>
        <v>0.57936073059360726</v>
      </c>
      <c r="F171" s="11">
        <f>IFERROR((generation!J171*1000)/(365*24*capacity!J171),0)</f>
        <v>0.57534246575342463</v>
      </c>
      <c r="G171" s="11">
        <f>IFERROR((generation!K171*1000)/(365*24*capacity!K171),0)</f>
        <v>0.52643133122585173</v>
      </c>
      <c r="H171" s="11">
        <f>IFERROR((generation!L171*1000)/(365*24*capacity!L171),0)</f>
        <v>0.60141847507696911</v>
      </c>
      <c r="I171" s="11">
        <f>IFERROR((generation!M171*1000)/(365*24*capacity!M171),0)</f>
        <v>0.6384532020151179</v>
      </c>
      <c r="J171" s="11">
        <f>IFERROR((generation!N171*1000)/(365*24*capacity!N171),0)</f>
        <v>0.53671467934236128</v>
      </c>
      <c r="K171" s="11">
        <f>IFERROR((generation!O171*1000)/(365*24*capacity!O171),0)</f>
        <v>0.50809424936120939</v>
      </c>
      <c r="L171" s="11">
        <f>IFERROR((generation!P171*1000)/(365*24*capacity!P171),0)</f>
        <v>0.43920933613661195</v>
      </c>
      <c r="M171" s="11">
        <f>IF(AND(AVERAGE(D171:L171)&gt;0,AVERAGE(D171:L171)&lt;1),AVERAGE(D171:L171),CUF_sources!C$15)</f>
        <v>0.55035815036894176</v>
      </c>
      <c r="N171" s="11">
        <f>IFERROR(M171*(CUF_sources!D$15/CUF_sources!C$15),0)</f>
        <v>0.55035815036894176</v>
      </c>
      <c r="O171" s="11">
        <f>IFERROR(N171*(CUF_sources!E$15/CUF_sources!D$15),0)</f>
        <v>0.55035815036894176</v>
      </c>
      <c r="P171" s="11">
        <f>IFERROR(O171*(CUF_sources!F$15/CUF_sources!E$15),0)</f>
        <v>0.55035815036894176</v>
      </c>
      <c r="Q171" s="11">
        <f>IFERROR(P171*(CUF_sources!G$15/CUF_sources!F$15),0)</f>
        <v>0.55035815036894176</v>
      </c>
      <c r="R171" s="11">
        <f>IFERROR(Q171*(CUF_sources!H$15/CUF_sources!G$15),0)</f>
        <v>0.55035815036894176</v>
      </c>
      <c r="S171" s="11">
        <f>IFERROR(R171*(CUF_sources!I$15/CUF_sources!H$15),0)</f>
        <v>0.55035815036894176</v>
      </c>
      <c r="T171" s="11">
        <f>IFERROR(S171*(CUF_sources!J$15/CUF_sources!I$15),0)</f>
        <v>0.55035815036894176</v>
      </c>
      <c r="U171" s="11">
        <f>IF(M171&lt;CUF_sources!C$15,CUF_sources!C$15,CUF!M171)</f>
        <v>0.85</v>
      </c>
      <c r="V171" s="11">
        <f>IFERROR(U171*(CUF_sources!D$15/CUF_sources!C$15),0)</f>
        <v>0.85</v>
      </c>
      <c r="W171" s="11">
        <f>IFERROR(V171*(CUF_sources!E$15/CUF_sources!D$15),0)</f>
        <v>0.85</v>
      </c>
      <c r="X171" s="11">
        <f>IFERROR(W171*(CUF_sources!F$15/CUF_sources!E$15),0)</f>
        <v>0.85</v>
      </c>
      <c r="Y171" s="11">
        <f>IFERROR(X171*(CUF_sources!G$15/CUF_sources!F$15),0)</f>
        <v>0.85</v>
      </c>
      <c r="Z171" s="11">
        <f>IFERROR(Y171*(CUF_sources!H$15/CUF_sources!G$15),0)</f>
        <v>0.85</v>
      </c>
      <c r="AA171" s="11">
        <f>IFERROR(Z171*(CUF_sources!I$15/CUF_sources!H$15),0)</f>
        <v>0.85</v>
      </c>
      <c r="AB171" s="11">
        <f>IFERROR(AA171*(CUF_sources!J$15/CUF_sources!I$15),0)</f>
        <v>0.85</v>
      </c>
      <c r="AC171" s="11">
        <f>CUF_sources!C$15</f>
        <v>0.85</v>
      </c>
      <c r="AD171" s="11">
        <f>CUF_sources!D$15</f>
        <v>0.85</v>
      </c>
      <c r="AE171" s="11">
        <f>CUF_sources!E$15</f>
        <v>0.85</v>
      </c>
      <c r="AF171" s="11">
        <f>CUF_sources!F$15</f>
        <v>0.85</v>
      </c>
      <c r="AG171" s="11">
        <f>CUF_sources!G$15</f>
        <v>0.85</v>
      </c>
      <c r="AH171" s="11">
        <f>CUF_sources!H$15</f>
        <v>0.85</v>
      </c>
      <c r="AI171" s="11">
        <f>CUF_sources!I$15</f>
        <v>0.85</v>
      </c>
      <c r="AJ171" s="11">
        <f>CUF_sources!J$15</f>
        <v>0.85</v>
      </c>
    </row>
    <row r="172" spans="1:36" ht="15" x14ac:dyDescent="0.25">
      <c r="A172" s="3" t="s">
        <v>13</v>
      </c>
      <c r="B172" s="3" t="s">
        <v>31</v>
      </c>
      <c r="C172" s="3" t="s">
        <v>32</v>
      </c>
      <c r="D172" s="11">
        <f>IFERROR((generation!H172*1000)/(365*24*capacity!H172),0)</f>
        <v>0.34725186593710788</v>
      </c>
      <c r="E172" s="11">
        <f>IFERROR((generation!I172*1000)/(365*24*capacity!I172),0)</f>
        <v>0.22980160941793043</v>
      </c>
      <c r="F172" s="11">
        <f>IFERROR((generation!J172*1000)/(365*24*capacity!J172),0)</f>
        <v>8.3668551134304561E-2</v>
      </c>
      <c r="G172" s="11">
        <f>IFERROR((generation!K172*1000)/(365*24*capacity!K172),0)</f>
        <v>0.11178250920096597</v>
      </c>
      <c r="H172" s="11">
        <f>IFERROR((generation!L172*1000)/(365*24*capacity!L172),0)</f>
        <v>0.13804569669295697</v>
      </c>
      <c r="I172" s="11">
        <f>IFERROR((generation!M172*1000)/(365*24*capacity!M172),0)</f>
        <v>0.1793433249626864</v>
      </c>
      <c r="J172" s="11">
        <f>IFERROR((generation!N172*1000)/(365*24*capacity!N172),0)</f>
        <v>0.21748878426044935</v>
      </c>
      <c r="K172" s="11">
        <f>IFERROR((generation!O172*1000)/(365*24*capacity!O172),0)</f>
        <v>0.20165482031457596</v>
      </c>
      <c r="L172" s="11">
        <f>IFERROR((generation!P172*1000)/(365*24*capacity!P172),0)</f>
        <v>0.24276412146934925</v>
      </c>
      <c r="M172" s="11">
        <f>IF(AND(AVERAGE(D172:L172)&gt;0,AVERAGE(D172:L172)&lt;1),AVERAGE(D172:L172),CUF_sources!C$16)</f>
        <v>0.19464458704336965</v>
      </c>
      <c r="N172" s="11">
        <f>IFERROR(M172*(CUF_sources!D$16/CUF_sources!C$16),0)</f>
        <v>0.19464458704336965</v>
      </c>
      <c r="O172" s="11">
        <f>IFERROR(N172*(CUF_sources!E$16/CUF_sources!D$16),0)</f>
        <v>0.19464458704336965</v>
      </c>
      <c r="P172" s="11">
        <f>IFERROR(O172*(CUF_sources!F$16/CUF_sources!E$16),0)</f>
        <v>0.19464458704336965</v>
      </c>
      <c r="Q172" s="11">
        <f>IFERROR(P172*(CUF_sources!G$16/CUF_sources!F$16),0)</f>
        <v>0.19464458704336965</v>
      </c>
      <c r="R172" s="11">
        <f>IFERROR(Q172*(CUF_sources!H$16/CUF_sources!G$16),0)</f>
        <v>0.19464458704336965</v>
      </c>
      <c r="S172" s="11">
        <f>IFERROR(R172*(CUF_sources!I$16/CUF_sources!H$16),0)</f>
        <v>0.19464458704336965</v>
      </c>
      <c r="T172" s="11">
        <f>IFERROR(S172*(CUF_sources!J$16/CUF_sources!I$16),0)</f>
        <v>0.19464458704336965</v>
      </c>
      <c r="U172" s="11">
        <f>IF(M172&lt;CUF_sources!C$16,CUF_sources!C$16,CUF!M172)</f>
        <v>0.85</v>
      </c>
      <c r="V172" s="11">
        <f>IFERROR(U172*(CUF_sources!D$16/CUF_sources!C$16),0)</f>
        <v>0.85</v>
      </c>
      <c r="W172" s="11">
        <f>IFERROR(V172*(CUF_sources!E$16/CUF_sources!D$16),0)</f>
        <v>0.85</v>
      </c>
      <c r="X172" s="11">
        <f>IFERROR(W172*(CUF_sources!F$16/CUF_sources!E$16),0)</f>
        <v>0.85</v>
      </c>
      <c r="Y172" s="11">
        <f>IFERROR(X172*(CUF_sources!G$16/CUF_sources!F$16),0)</f>
        <v>0.85</v>
      </c>
      <c r="Z172" s="11">
        <f>IFERROR(Y172*(CUF_sources!H$16/CUF_sources!G$16),0)</f>
        <v>0.85</v>
      </c>
      <c r="AA172" s="11">
        <f>IFERROR(Z172*(CUF_sources!I$16/CUF_sources!H$16),0)</f>
        <v>0.85</v>
      </c>
      <c r="AB172" s="11">
        <f>IFERROR(AA172*(CUF_sources!J$16/CUF_sources!I$16),0)</f>
        <v>0.85</v>
      </c>
      <c r="AC172" s="11">
        <f>CUF_sources!C$16</f>
        <v>0.85</v>
      </c>
      <c r="AD172" s="11">
        <f>CUF_sources!D$16</f>
        <v>0.85</v>
      </c>
      <c r="AE172" s="11">
        <f>CUF_sources!E$16</f>
        <v>0.85</v>
      </c>
      <c r="AF172" s="11">
        <f>CUF_sources!F$16</f>
        <v>0.85</v>
      </c>
      <c r="AG172" s="11">
        <f>CUF_sources!G$16</f>
        <v>0.85</v>
      </c>
      <c r="AH172" s="11">
        <f>CUF_sources!H$16</f>
        <v>0.85</v>
      </c>
      <c r="AI172" s="11">
        <f>CUF_sources!I$16</f>
        <v>0.85</v>
      </c>
      <c r="AJ172" s="11">
        <f>CUF_sources!J$16</f>
        <v>0.85</v>
      </c>
    </row>
    <row r="173" spans="1:36" ht="15" x14ac:dyDescent="0.25">
      <c r="A173" s="3" t="s">
        <v>13</v>
      </c>
      <c r="B173" s="3" t="s">
        <v>33</v>
      </c>
      <c r="C173" s="3" t="s">
        <v>34</v>
      </c>
      <c r="D173" s="11">
        <f>IFERROR((generation!H173*1000)/(365*24*capacity!H173),0)</f>
        <v>0.89526255707762559</v>
      </c>
      <c r="E173" s="11">
        <f>IFERROR((generation!I173*1000)/(365*24*capacity!I173),0)</f>
        <v>0.90142694063926943</v>
      </c>
      <c r="F173" s="11">
        <f>IFERROR((generation!J173*1000)/(365*24*capacity!J173),0)</f>
        <v>0.87728310502283102</v>
      </c>
      <c r="G173" s="11">
        <f>IFERROR((generation!K173*1000)/(365*24*capacity!K173),0)</f>
        <v>0.89320776255707768</v>
      </c>
      <c r="H173" s="11">
        <f>IFERROR((generation!L173*1000)/(365*24*capacity!L173),0)</f>
        <v>0.90376712328767128</v>
      </c>
      <c r="I173" s="11">
        <f>IFERROR((generation!M173*1000)/(365*24*capacity!M173),0)</f>
        <v>0.91632420091324196</v>
      </c>
      <c r="J173" s="11">
        <f>IFERROR((generation!N173*1000)/(365*24*capacity!N173),0)</f>
        <v>0.91883561643835621</v>
      </c>
      <c r="K173" s="11">
        <f>IFERROR((generation!O173*1000)/(365*24*capacity!O173),0)</f>
        <v>0.89220296384006248</v>
      </c>
      <c r="L173" s="11">
        <f>IFERROR((generation!P173*1000)/(365*24*capacity!P173),0)</f>
        <v>0.92367646825315808</v>
      </c>
      <c r="M173" s="11">
        <f>IF(AND(AVERAGE(D173:L173)&gt;0,AVERAGE(D173:L173)&lt;1),AVERAGE(D173:L173),CUF_sources!C$17)</f>
        <v>0.90244297089214365</v>
      </c>
      <c r="N173" s="11">
        <f>IFERROR(M173*(CUF_sources!D$17/CUF_sources!C$17),0)</f>
        <v>0.90244297089214365</v>
      </c>
      <c r="O173" s="11">
        <f>IFERROR(N173*(CUF_sources!E$17/CUF_sources!D$17),0)</f>
        <v>0.90244297089214365</v>
      </c>
      <c r="P173" s="11">
        <f>IFERROR(O173*(CUF_sources!F$17/CUF_sources!E$17),0)</f>
        <v>0.90244297089214365</v>
      </c>
      <c r="Q173" s="11">
        <f>IFERROR(P173*(CUF_sources!G$17/CUF_sources!F$17),0)</f>
        <v>0.90244297089214365</v>
      </c>
      <c r="R173" s="11">
        <f>IFERROR(Q173*(CUF_sources!H$17/CUF_sources!G$17),0)</f>
        <v>0.90244297089214365</v>
      </c>
      <c r="S173" s="11">
        <f>IFERROR(R173*(CUF_sources!I$17/CUF_sources!H$17),0)</f>
        <v>0.90244297089214365</v>
      </c>
      <c r="T173" s="11">
        <f>IFERROR(S173*(CUF_sources!J$17/CUF_sources!I$17),0)</f>
        <v>0.90244297089214365</v>
      </c>
      <c r="U173" s="11">
        <f>IF(M173&lt;CUF_sources!C$17,CUF_sources!C$17,CUF!M173)</f>
        <v>0.90244297089214365</v>
      </c>
      <c r="V173" s="11">
        <f>IFERROR(U173*(CUF_sources!D$17/CUF_sources!C$17),0)</f>
        <v>0.90244297089214365</v>
      </c>
      <c r="W173" s="11">
        <f>IFERROR(V173*(CUF_sources!E$17/CUF_sources!D$17),0)</f>
        <v>0.90244297089214365</v>
      </c>
      <c r="X173" s="11">
        <f>IFERROR(W173*(CUF_sources!F$17/CUF_sources!E$17),0)</f>
        <v>0.90244297089214365</v>
      </c>
      <c r="Y173" s="11">
        <f>IFERROR(X173*(CUF_sources!G$17/CUF_sources!F$17),0)</f>
        <v>0.90244297089214365</v>
      </c>
      <c r="Z173" s="11">
        <f>IFERROR(Y173*(CUF_sources!H$17/CUF_sources!G$17),0)</f>
        <v>0.90244297089214365</v>
      </c>
      <c r="AA173" s="11">
        <f>IFERROR(Z173*(CUF_sources!I$17/CUF_sources!H$17),0)</f>
        <v>0.90244297089214365</v>
      </c>
      <c r="AB173" s="11">
        <f>IFERROR(AA173*(CUF_sources!J$17/CUF_sources!I$17),0)</f>
        <v>0.90244297089214365</v>
      </c>
      <c r="AC173" s="11">
        <f>CUF_sources!C$17</f>
        <v>0.81</v>
      </c>
      <c r="AD173" s="11">
        <f>CUF_sources!D$17</f>
        <v>0.81</v>
      </c>
      <c r="AE173" s="11">
        <f>CUF_sources!E$17</f>
        <v>0.81</v>
      </c>
      <c r="AF173" s="11">
        <f>CUF_sources!F$17</f>
        <v>0.81</v>
      </c>
      <c r="AG173" s="11">
        <f>CUF_sources!G$17</f>
        <v>0.81</v>
      </c>
      <c r="AH173" s="11">
        <f>CUF_sources!H$17</f>
        <v>0.81</v>
      </c>
      <c r="AI173" s="11">
        <f>CUF_sources!I$17</f>
        <v>0.81</v>
      </c>
      <c r="AJ173" s="11">
        <f>CUF_sources!J$17</f>
        <v>0.81</v>
      </c>
    </row>
    <row r="174" spans="1:36" ht="15" x14ac:dyDescent="0.25">
      <c r="A174" s="3" t="s">
        <v>13</v>
      </c>
      <c r="B174" s="3" t="s">
        <v>35</v>
      </c>
      <c r="C174" s="3" t="s">
        <v>36</v>
      </c>
      <c r="D174" s="11">
        <f>IFERROR((generation!H174*1000)/(365*24*capacity!H174),0)</f>
        <v>0.46083437110834369</v>
      </c>
      <c r="E174" s="11">
        <f>IFERROR((generation!I174*1000)/(365*24*capacity!I174),0)</f>
        <v>0.43407330397912591</v>
      </c>
      <c r="F174" s="11">
        <f>IFERROR((generation!J174*1000)/(365*24*capacity!J174),0)</f>
        <v>0.42683048946567331</v>
      </c>
      <c r="G174" s="11">
        <f>IFERROR((generation!K174*1000)/(365*24*capacity!K174),0)</f>
        <v>0.60377513418248818</v>
      </c>
      <c r="H174" s="11">
        <f>IFERROR((generation!L174*1000)/(365*24*capacity!L174),0)</f>
        <v>0.46805855964111193</v>
      </c>
      <c r="I174" s="11">
        <f>IFERROR((generation!M174*1000)/(365*24*capacity!M174),0)</f>
        <v>0.51933629736441556</v>
      </c>
      <c r="J174" s="11">
        <f>IFERROR((generation!N174*1000)/(365*24*capacity!N174),0)</f>
        <v>0.44059921493230791</v>
      </c>
      <c r="K174" s="11">
        <f>IFERROR((generation!O174*1000)/(365*24*capacity!O174),0)</f>
        <v>0.44460466234078344</v>
      </c>
      <c r="L174" s="11">
        <f>IFERROR((generation!P174*1000)/(365*24*capacity!P174),0)</f>
        <v>0.43103448275862066</v>
      </c>
      <c r="M174" s="11">
        <f>IF(AND(AVERAGE(D174:L174)&gt;0,AVERAGE(D174:L174)&lt;1),AVERAGE(D174:L174),CUF_sources!C$18)</f>
        <v>0.46990516841920787</v>
      </c>
      <c r="N174" s="11">
        <f>IFERROR(M174*(CUF_sources!D$18/CUF_sources!C$18),0)</f>
        <v>0.46990516841920787</v>
      </c>
      <c r="O174" s="11">
        <f>IFERROR(N174*(CUF_sources!E$18/CUF_sources!D$18),0)</f>
        <v>0.46990516841920787</v>
      </c>
      <c r="P174" s="11">
        <f>IFERROR(O174*(CUF_sources!F$18/CUF_sources!E$18),0)</f>
        <v>0.46990516841920787</v>
      </c>
      <c r="Q174" s="11">
        <f>IFERROR(P174*(CUF_sources!G$18/CUF_sources!F$18),0)</f>
        <v>0.46990516841920787</v>
      </c>
      <c r="R174" s="11">
        <f>IFERROR(Q174*(CUF_sources!H$18/CUF_sources!G$18),0)</f>
        <v>0.46990516841920787</v>
      </c>
      <c r="S174" s="11">
        <f>IFERROR(R174*(CUF_sources!I$18/CUF_sources!H$18),0)</f>
        <v>0.46990516841920787</v>
      </c>
      <c r="T174" s="11">
        <f>IFERROR(S174*(CUF_sources!J$18/CUF_sources!I$18),0)</f>
        <v>0.46990516841920787</v>
      </c>
      <c r="U174" s="11">
        <f>IF(M174&gt;0,M174,CUF_sources!C$18)</f>
        <v>0.46990516841920787</v>
      </c>
      <c r="V174" s="11">
        <f>IFERROR(U174*(CUF_sources!D$18/CUF_sources!C$18),0)</f>
        <v>0.46990516841920787</v>
      </c>
      <c r="W174" s="11">
        <f>IFERROR(V174*(CUF_sources!E$18/CUF_sources!D$18),0)</f>
        <v>0.46990516841920787</v>
      </c>
      <c r="X174" s="11">
        <f>IFERROR(W174*(CUF_sources!F$18/CUF_sources!E$18),0)</f>
        <v>0.46990516841920787</v>
      </c>
      <c r="Y174" s="11">
        <f>IFERROR(X174*(CUF_sources!G$18/CUF_sources!F$18),0)</f>
        <v>0.46990516841920787</v>
      </c>
      <c r="Z174" s="11">
        <f>IFERROR(Y174*(CUF_sources!H$18/CUF_sources!G$18),0)</f>
        <v>0.46990516841920787</v>
      </c>
      <c r="AA174" s="11">
        <f>IFERROR(Z174*(CUF_sources!I$18/CUF_sources!H$18),0)</f>
        <v>0.46990516841920787</v>
      </c>
      <c r="AB174" s="11">
        <f>IFERROR(AA174*(CUF_sources!J$18/CUF_sources!I$18),0)</f>
        <v>0.46990516841920787</v>
      </c>
      <c r="AC174" s="11">
        <f>CUF_sources!C$18</f>
        <v>0.37</v>
      </c>
      <c r="AD174" s="11">
        <f>CUF_sources!D$18</f>
        <v>0.37</v>
      </c>
      <c r="AE174" s="11">
        <f>CUF_sources!E$18</f>
        <v>0.37</v>
      </c>
      <c r="AF174" s="11">
        <f>CUF_sources!F$18</f>
        <v>0.37</v>
      </c>
      <c r="AG174" s="11">
        <f>CUF_sources!G$18</f>
        <v>0.37</v>
      </c>
      <c r="AH174" s="11">
        <f>CUF_sources!H$18</f>
        <v>0.37</v>
      </c>
      <c r="AI174" s="11">
        <f>CUF_sources!I$18</f>
        <v>0.37</v>
      </c>
      <c r="AJ174" s="11">
        <f>CUF_sources!J$18</f>
        <v>0.37</v>
      </c>
    </row>
    <row r="175" spans="1:36" ht="15" x14ac:dyDescent="0.25">
      <c r="A175" s="3" t="s">
        <v>13</v>
      </c>
      <c r="B175" s="3" t="s">
        <v>79</v>
      </c>
      <c r="C175" s="3" t="s">
        <v>83</v>
      </c>
      <c r="D175" s="11">
        <f>IFERROR((generation!H175*1000)/(365*24*capacity!H175),0)</f>
        <v>0.21578894728855413</v>
      </c>
      <c r="E175" s="11">
        <f>IFERROR((generation!I175*1000)/(365*24*capacity!I175),0)</f>
        <v>0.27045732349841939</v>
      </c>
      <c r="F175" s="11">
        <f>IFERROR((generation!J175*1000)/(365*24*capacity!J175),0)</f>
        <v>0.24895907065828371</v>
      </c>
      <c r="G175" s="11">
        <f>IFERROR((generation!K175*1000)/(365*24*capacity!K175),0)</f>
        <v>0.22780391667013644</v>
      </c>
      <c r="H175" s="11">
        <f>IFERROR((generation!L175*1000)/(365*24*capacity!L175),0)</f>
        <v>0.2405667513289198</v>
      </c>
      <c r="I175" s="11">
        <f>IFERROR((generation!M175*1000)/(365*24*capacity!M175),0)</f>
        <v>0.23722502116556329</v>
      </c>
      <c r="J175" s="11">
        <f>IFERROR((generation!N175*1000)/(365*24*capacity!N175),0)</f>
        <v>0.26300814700698116</v>
      </c>
      <c r="K175" s="11">
        <f>IFERROR((generation!O175*1000)/(365*24*capacity!O175),0)</f>
        <v>0.21061470347392819</v>
      </c>
      <c r="L175" s="11">
        <f>IFERROR((generation!P175*1000)/(365*24*capacity!P175),0)</f>
        <v>0.25764451418635226</v>
      </c>
      <c r="M175" s="11">
        <f>IF(AND(AVERAGE(D175:L175)&gt;0,AVERAGE(D175:L175)&lt;1),AVERAGE(D175:L175),CUF_sources!C$19)</f>
        <v>0.24134093280857094</v>
      </c>
      <c r="N175" s="11">
        <f>IFERROR(M175*(CUF_sources!D$19/CUF_sources!C$19),0)</f>
        <v>0.28960911937028511</v>
      </c>
      <c r="O175" s="11">
        <f>IFERROR(N175*(CUF_sources!E$19/CUF_sources!D$19),0)</f>
        <v>0.31374321265114219</v>
      </c>
      <c r="P175" s="11">
        <f>IFERROR(O175*(CUF_sources!F$19/CUF_sources!E$19),0)</f>
        <v>0.33787730593199933</v>
      </c>
      <c r="Q175" s="11">
        <f>IFERROR(P175*(CUF_sources!G$19/CUF_sources!F$19),0)</f>
        <v>0.36201139921285641</v>
      </c>
      <c r="R175" s="11">
        <f>IFERROR(Q175*(CUF_sources!H$19/CUF_sources!G$19),0)</f>
        <v>0.38614549249371349</v>
      </c>
      <c r="S175" s="11">
        <f>IFERROR(R175*(CUF_sources!I$19/CUF_sources!H$19),0)</f>
        <v>0.41027958577457058</v>
      </c>
      <c r="T175" s="11">
        <f>IFERROR(S175*(CUF_sources!J$19/CUF_sources!I$19),0)</f>
        <v>0.43441367905542766</v>
      </c>
      <c r="U175" s="11">
        <f>IF(M175&gt;0,M175,CUF_sources!C$19)</f>
        <v>0.24134093280857094</v>
      </c>
      <c r="V175" s="11">
        <f>IFERROR(U175*(CUF_sources!D$19/CUF_sources!C$19),0)</f>
        <v>0.28960911937028511</v>
      </c>
      <c r="W175" s="11">
        <f>IFERROR(V175*(CUF_sources!E$19/CUF_sources!D$19),0)</f>
        <v>0.31374321265114219</v>
      </c>
      <c r="X175" s="11">
        <f>IFERROR(W175*(CUF_sources!F$19/CUF_sources!E$19),0)</f>
        <v>0.33787730593199933</v>
      </c>
      <c r="Y175" s="11">
        <f>IFERROR(X175*(CUF_sources!G$19/CUF_sources!F$19),0)</f>
        <v>0.36201139921285641</v>
      </c>
      <c r="Z175" s="11">
        <f>IFERROR(Y175*(CUF_sources!H$19/CUF_sources!G$19),0)</f>
        <v>0.38614549249371349</v>
      </c>
      <c r="AA175" s="11">
        <f>IFERROR(Z175*(CUF_sources!I$19/CUF_sources!H$19),0)</f>
        <v>0.41027958577457058</v>
      </c>
      <c r="AB175" s="11">
        <f>IFERROR(AA175*(CUF_sources!J$19/CUF_sources!I$19),0)</f>
        <v>0.43441367905542766</v>
      </c>
      <c r="AC175" s="11">
        <f>CUF_sources!C$19</f>
        <v>0.25</v>
      </c>
      <c r="AD175" s="11">
        <f>CUF_sources!D$19</f>
        <v>0.3</v>
      </c>
      <c r="AE175" s="11">
        <f>CUF_sources!E$19</f>
        <v>0.32499999999999996</v>
      </c>
      <c r="AF175" s="11">
        <f>CUF_sources!F$19</f>
        <v>0.35</v>
      </c>
      <c r="AG175" s="11">
        <f>CUF_sources!G$19</f>
        <v>0.375</v>
      </c>
      <c r="AH175" s="11">
        <f>CUF_sources!H$19</f>
        <v>0.4</v>
      </c>
      <c r="AI175" s="11">
        <f>CUF_sources!I$19</f>
        <v>0.42500000000000004</v>
      </c>
      <c r="AJ175" s="11">
        <f>CUF_sources!J$19</f>
        <v>0.45</v>
      </c>
    </row>
    <row r="176" spans="1:36" ht="15" x14ac:dyDescent="0.25">
      <c r="A176" s="3" t="s">
        <v>13</v>
      </c>
      <c r="B176" s="3" t="s">
        <v>78</v>
      </c>
      <c r="C176" s="3" t="s">
        <v>84</v>
      </c>
      <c r="D176" s="11">
        <f>IFERROR((generation!H176*1000)/(365*24*capacity!H176),0)</f>
        <v>0</v>
      </c>
      <c r="E176" s="11">
        <f>IFERROR((generation!I176*1000)/(365*24*capacity!I176),0)</f>
        <v>0</v>
      </c>
      <c r="F176" s="11">
        <f>IFERROR((generation!J176*1000)/(365*24*capacity!J176),0)</f>
        <v>0</v>
      </c>
      <c r="G176" s="11">
        <f>IFERROR((generation!K176*1000)/(365*24*capacity!K176),0)</f>
        <v>0</v>
      </c>
      <c r="H176" s="11">
        <f>IFERROR((generation!L176*1000)/(365*24*capacity!L176),0)</f>
        <v>0</v>
      </c>
      <c r="I176" s="11">
        <f>IFERROR((generation!M176*1000)/(365*24*capacity!M176),0)</f>
        <v>0</v>
      </c>
      <c r="J176" s="11">
        <f>IFERROR((generation!N176*1000)/(365*24*capacity!N176),0)</f>
        <v>0</v>
      </c>
      <c r="K176" s="11">
        <f>IFERROR((generation!O176*1000)/(365*24*capacity!O176),0)</f>
        <v>0</v>
      </c>
      <c r="L176" s="11">
        <f>IFERROR((generation!P176*1000)/(365*24*capacity!P176),0)</f>
        <v>0</v>
      </c>
      <c r="M176" s="11">
        <f>IF(AND(AVERAGE(D176:L176)&gt;0,AVERAGE(D176:L176)&lt;1),AVERAGE(D176:L176),CUF_sources!C$20)</f>
        <v>0.35714285714285715</v>
      </c>
      <c r="N176" s="11">
        <f>IFERROR(M176*(CUF_sources!D$20/CUF_sources!C$20),0)</f>
        <v>0.4</v>
      </c>
      <c r="O176" s="11">
        <f>IFERROR(N176*(CUF_sources!E$20/CUF_sources!D$20),0)</f>
        <v>0.43</v>
      </c>
      <c r="P176" s="11">
        <f>IFERROR(O176*(CUF_sources!F$20/CUF_sources!E$20),0)</f>
        <v>0.45999999999999996</v>
      </c>
      <c r="Q176" s="11">
        <f>IFERROR(P176*(CUF_sources!G$20/CUF_sources!F$20),0)</f>
        <v>0.46999999999999992</v>
      </c>
      <c r="R176" s="11">
        <f>IFERROR(Q176*(CUF_sources!H$20/CUF_sources!G$20),0)</f>
        <v>0.47999999999999987</v>
      </c>
      <c r="S176" s="11">
        <f>IFERROR(R176*(CUF_sources!I$20/CUF_sources!H$20),0)</f>
        <v>0.47999999999999987</v>
      </c>
      <c r="T176" s="11">
        <f>IFERROR(S176*(CUF_sources!J$20/CUF_sources!I$20),0)</f>
        <v>0.47999999999999987</v>
      </c>
      <c r="U176" s="11">
        <f>IF(M176&gt;0,M176,CUF_sources!C$20)</f>
        <v>0.35714285714285715</v>
      </c>
      <c r="V176" s="11">
        <f>IFERROR(U176*(CUF_sources!D$20/CUF_sources!C$20),0)</f>
        <v>0.4</v>
      </c>
      <c r="W176" s="11">
        <f>IFERROR(V176*(CUF_sources!E$20/CUF_sources!D$20),0)</f>
        <v>0.43</v>
      </c>
      <c r="X176" s="11">
        <f>IFERROR(W176*(CUF_sources!F$20/CUF_sources!E$20),0)</f>
        <v>0.45999999999999996</v>
      </c>
      <c r="Y176" s="11">
        <f>IFERROR(X176*(CUF_sources!G$20/CUF_sources!F$20),0)</f>
        <v>0.46999999999999992</v>
      </c>
      <c r="Z176" s="11">
        <f>IFERROR(Y176*(CUF_sources!H$20/CUF_sources!G$20),0)</f>
        <v>0.47999999999999987</v>
      </c>
      <c r="AA176" s="11">
        <f>IFERROR(Z176*(CUF_sources!I$20/CUF_sources!H$20),0)</f>
        <v>0.47999999999999987</v>
      </c>
      <c r="AB176" s="11">
        <f>IFERROR(AA176*(CUF_sources!J$20/CUF_sources!I$20),0)</f>
        <v>0.47999999999999987</v>
      </c>
      <c r="AC176" s="11">
        <f>CUF_sources!C$20</f>
        <v>0.35714285714285715</v>
      </c>
      <c r="AD176" s="11">
        <f>CUF_sources!D$20</f>
        <v>0.4</v>
      </c>
      <c r="AE176" s="11">
        <f>CUF_sources!E$20</f>
        <v>0.43000000000000005</v>
      </c>
      <c r="AF176" s="11">
        <f>CUF_sources!F$20</f>
        <v>0.46</v>
      </c>
      <c r="AG176" s="11">
        <f>CUF_sources!G$20</f>
        <v>0.47</v>
      </c>
      <c r="AH176" s="11">
        <f>CUF_sources!H$20</f>
        <v>0.48</v>
      </c>
      <c r="AI176" s="11">
        <f>CUF_sources!I$20</f>
        <v>0.48</v>
      </c>
      <c r="AJ176" s="11">
        <f>CUF_sources!J$20</f>
        <v>0.48</v>
      </c>
    </row>
    <row r="177" spans="1:36" ht="15" x14ac:dyDescent="0.25">
      <c r="A177" s="3" t="s">
        <v>13</v>
      </c>
      <c r="B177" s="1" t="s">
        <v>37</v>
      </c>
      <c r="C177" s="1" t="s">
        <v>38</v>
      </c>
      <c r="D177" s="11">
        <f>IFERROR((generation!H177*1000)/(365*24*capacity!H177),0)</f>
        <v>4.0093551620447712E-2</v>
      </c>
      <c r="E177" s="11">
        <f>IFERROR((generation!I177*1000)/(365*24*capacity!I177),0)</f>
        <v>5.557558279259793E-2</v>
      </c>
      <c r="F177" s="11">
        <f>IFERROR((generation!J177*1000)/(365*24*capacity!J177),0)</f>
        <v>1.817165222253285E-2</v>
      </c>
      <c r="G177" s="11">
        <f>IFERROR((generation!K177*1000)/(365*24*capacity!K177),0)</f>
        <v>2.1160485577458515E-2</v>
      </c>
      <c r="H177" s="11">
        <f>IFERROR((generation!L177*1000)/(365*24*capacity!L177),0)</f>
        <v>2.1438913019267179E-2</v>
      </c>
      <c r="I177" s="11">
        <f>IFERROR((generation!M177*1000)/(365*24*capacity!M177),0)</f>
        <v>1.7540928833945875E-2</v>
      </c>
      <c r="J177" s="11">
        <f>IFERROR((generation!N177*1000)/(365*24*capacity!N177),0)</f>
        <v>2.3666332553736496E-2</v>
      </c>
      <c r="K177" s="11">
        <f>IFERROR((generation!O177*1000)/(365*24*capacity!O177),0)</f>
        <v>2.4936826705678948E-2</v>
      </c>
      <c r="L177" s="11">
        <f>IFERROR((generation!P177*1000)/(365*24*capacity!P177),0)</f>
        <v>1.8980683087669065E-2</v>
      </c>
      <c r="M177" s="11">
        <f>IF(AND(AVERAGE(D177:L177)&gt;0,AVERAGE(D177:L177)&lt;1),AVERAGE(D177:L177),CUF_sources!C$21)</f>
        <v>2.6840550712592729E-2</v>
      </c>
      <c r="N177" s="11">
        <f>IFERROR(M177*(CUF_sources!D$21/CUF_sources!C$21),0)</f>
        <v>2.6840550712592729E-2</v>
      </c>
      <c r="O177" s="11">
        <f>IFERROR(N177*(CUF_sources!E$21/CUF_sources!D$21),0)</f>
        <v>2.6840550712592729E-2</v>
      </c>
      <c r="P177" s="11">
        <f>IFERROR(O177*(CUF_sources!F$21/CUF_sources!E$21),0)</f>
        <v>2.6840550712592729E-2</v>
      </c>
      <c r="Q177" s="11">
        <f>IFERROR(P177*(CUF_sources!G$21/CUF_sources!F$21),0)</f>
        <v>2.6840550712592729E-2</v>
      </c>
      <c r="R177" s="11">
        <f>IFERROR(Q177*(CUF_sources!H$21/CUF_sources!G$21),0)</f>
        <v>2.6840550712592729E-2</v>
      </c>
      <c r="S177" s="11">
        <f>IFERROR(R177*(CUF_sources!I$21/CUF_sources!H$21),0)</f>
        <v>2.6840550712592729E-2</v>
      </c>
      <c r="T177" s="11">
        <f>IFERROR(S177*(CUF_sources!J$21/CUF_sources!I$21),0)</f>
        <v>2.6840550712592729E-2</v>
      </c>
      <c r="U177" s="11">
        <f>IF(M177&lt;CUF_sources!C$21,CUF_sources!C$21,CUF!M177)</f>
        <v>0.85</v>
      </c>
      <c r="V177" s="11">
        <f>IFERROR(U177*(CUF_sources!D$21/CUF_sources!C$21),0)</f>
        <v>0.85</v>
      </c>
      <c r="W177" s="11">
        <f>IFERROR(V177*(CUF_sources!E$21/CUF_sources!D$21),0)</f>
        <v>0.85</v>
      </c>
      <c r="X177" s="11">
        <f>IFERROR(W177*(CUF_sources!F$21/CUF_sources!E$21),0)</f>
        <v>0.85</v>
      </c>
      <c r="Y177" s="11">
        <f>IFERROR(X177*(CUF_sources!G$21/CUF_sources!F$21),0)</f>
        <v>0.85</v>
      </c>
      <c r="Z177" s="11">
        <f>IFERROR(Y177*(CUF_sources!H$21/CUF_sources!G$21),0)</f>
        <v>0.85</v>
      </c>
      <c r="AA177" s="11">
        <f>IFERROR(Z177*(CUF_sources!I$21/CUF_sources!H$21),0)</f>
        <v>0.85</v>
      </c>
      <c r="AB177" s="11">
        <f>IFERROR(AA177*(CUF_sources!J$21/CUF_sources!I$21),0)</f>
        <v>0.85</v>
      </c>
      <c r="AC177" s="11">
        <f>CUF_sources!C$21</f>
        <v>0.85</v>
      </c>
      <c r="AD177" s="11">
        <f>CUF_sources!D$21</f>
        <v>0.85</v>
      </c>
      <c r="AE177" s="11">
        <f>CUF_sources!E$21</f>
        <v>0.85</v>
      </c>
      <c r="AF177" s="11">
        <f>CUF_sources!F$21</f>
        <v>0.85</v>
      </c>
      <c r="AG177" s="11">
        <f>CUF_sources!G$21</f>
        <v>0.85</v>
      </c>
      <c r="AH177" s="11">
        <f>CUF_sources!H$21</f>
        <v>0.85</v>
      </c>
      <c r="AI177" s="11">
        <f>CUF_sources!I$21</f>
        <v>0.85</v>
      </c>
      <c r="AJ177" s="11">
        <f>CUF_sources!J$21</f>
        <v>0.85</v>
      </c>
    </row>
    <row r="178" spans="1:36" ht="15" x14ac:dyDescent="0.25">
      <c r="A178" s="3" t="s">
        <v>13</v>
      </c>
      <c r="B178" s="3" t="s">
        <v>39</v>
      </c>
      <c r="C178" s="3" t="s">
        <v>40</v>
      </c>
      <c r="D178" s="11">
        <f>IFERROR((generation!H178*1000)/(365*24*capacity!H178),0)</f>
        <v>0.43111098138923482</v>
      </c>
      <c r="E178" s="11">
        <f>IFERROR((generation!I178*1000)/(365*24*capacity!I178),0)</f>
        <v>0.56512333869033959</v>
      </c>
      <c r="F178" s="11">
        <f>IFERROR((generation!J178*1000)/(365*24*capacity!J178),0)</f>
        <v>0.62126857032606597</v>
      </c>
      <c r="G178" s="11">
        <f>IFERROR((generation!K178*1000)/(365*24*capacity!K178),0)</f>
        <v>0.4439444299359781</v>
      </c>
      <c r="H178" s="11">
        <f>IFERROR((generation!L178*1000)/(365*24*capacity!L178),0)</f>
        <v>0.47536104436572618</v>
      </c>
      <c r="I178" s="11">
        <f>IFERROR((generation!M178*1000)/(365*24*capacity!M178),0)</f>
        <v>0.5497073868562512</v>
      </c>
      <c r="J178" s="11">
        <f>IFERROR((generation!N178*1000)/(365*24*capacity!N178),0)</f>
        <v>0.53469139500894181</v>
      </c>
      <c r="K178" s="11">
        <f>IFERROR((generation!O178*1000)/(365*24*capacity!O178),0)</f>
        <v>0.54751032833224611</v>
      </c>
      <c r="L178" s="11">
        <f>IFERROR((generation!P178*1000)/(365*24*capacity!P178),0)</f>
        <v>0.5426765015806112</v>
      </c>
      <c r="M178" s="11">
        <f>IF(AND(AVERAGE(D178:L178)&gt;0,AVERAGE(D178:L178)&lt;1),AVERAGE(D178:L178),CUF_sources!C$22)</f>
        <v>0.52348821960948821</v>
      </c>
      <c r="N178" s="11">
        <f>IFERROR(M178*(CUF_sources!D$22/CUF_sources!C$22),0)</f>
        <v>0.52348821960948821</v>
      </c>
      <c r="O178" s="11">
        <f>IFERROR(N178*(CUF_sources!E$22/CUF_sources!D$22),0)</f>
        <v>0.52348821960948821</v>
      </c>
      <c r="P178" s="11">
        <f>IFERROR(O178*(CUF_sources!F$22/CUF_sources!E$22),0)</f>
        <v>0.52348821960948821</v>
      </c>
      <c r="Q178" s="11">
        <f>IFERROR(P178*(CUF_sources!G$22/CUF_sources!F$22),0)</f>
        <v>0.52348821960948821</v>
      </c>
      <c r="R178" s="11">
        <f>IFERROR(Q178*(CUF_sources!H$22/CUF_sources!G$22),0)</f>
        <v>0.52348821960948821</v>
      </c>
      <c r="S178" s="11">
        <f>IFERROR(R178*(CUF_sources!I$22/CUF_sources!H$22),0)</f>
        <v>0.52348821960948821</v>
      </c>
      <c r="T178" s="11">
        <f>IFERROR(S178*(CUF_sources!J$22/CUF_sources!I$22),0)</f>
        <v>0.52348821960948821</v>
      </c>
      <c r="U178" s="11">
        <f>IF(M178&lt;CUF_sources!C$22,CUF_sources!C$22,CUF!M178)</f>
        <v>0.7</v>
      </c>
      <c r="V178" s="11">
        <f>IFERROR(U178*(CUF_sources!D$22/CUF_sources!C$22),0)</f>
        <v>0.7</v>
      </c>
      <c r="W178" s="11">
        <f>IFERROR(V178*(CUF_sources!E$22/CUF_sources!D$22),0)</f>
        <v>0.7</v>
      </c>
      <c r="X178" s="11">
        <f>IFERROR(W178*(CUF_sources!F$22/CUF_sources!E$22),0)</f>
        <v>0.7</v>
      </c>
      <c r="Y178" s="11">
        <f>IFERROR(X178*(CUF_sources!G$22/CUF_sources!F$22),0)</f>
        <v>0.7</v>
      </c>
      <c r="Z178" s="11">
        <f>IFERROR(Y178*(CUF_sources!H$22/CUF_sources!G$22),0)</f>
        <v>0.7</v>
      </c>
      <c r="AA178" s="11">
        <f>IFERROR(Z178*(CUF_sources!I$22/CUF_sources!H$22),0)</f>
        <v>0.7</v>
      </c>
      <c r="AB178" s="11">
        <f>IFERROR(AA178*(CUF_sources!J$22/CUF_sources!I$22),0)</f>
        <v>0.7</v>
      </c>
      <c r="AC178" s="11">
        <f>CUF_sources!C$22</f>
        <v>0.7</v>
      </c>
      <c r="AD178" s="11">
        <f>CUF_sources!D$22</f>
        <v>0.7</v>
      </c>
      <c r="AE178" s="11">
        <f>CUF_sources!E$22</f>
        <v>0.7</v>
      </c>
      <c r="AF178" s="11">
        <f>CUF_sources!F$22</f>
        <v>0.7</v>
      </c>
      <c r="AG178" s="11">
        <f>CUF_sources!G$22</f>
        <v>0.7</v>
      </c>
      <c r="AH178" s="11">
        <f>CUF_sources!H$22</f>
        <v>0.7</v>
      </c>
      <c r="AI178" s="11">
        <f>CUF_sources!I$22</f>
        <v>0.7</v>
      </c>
      <c r="AJ178" s="11">
        <f>CUF_sources!J$22</f>
        <v>0.7</v>
      </c>
    </row>
    <row r="179" spans="1:36" ht="15" x14ac:dyDescent="0.25">
      <c r="A179" s="3" t="s">
        <v>13</v>
      </c>
      <c r="B179" s="3" t="s">
        <v>80</v>
      </c>
      <c r="C179" s="3" t="s">
        <v>85</v>
      </c>
      <c r="D179" s="11">
        <f>IFERROR((generation!H179*1000)/(365*24*capacity!H179),0)</f>
        <v>0</v>
      </c>
      <c r="E179" s="11">
        <f>IFERROR((generation!I179*1000)/(365*24*capacity!I179),0)</f>
        <v>0</v>
      </c>
      <c r="F179" s="11">
        <f>IFERROR((generation!J179*1000)/(365*24*capacity!J179),0)</f>
        <v>0</v>
      </c>
      <c r="G179" s="11">
        <f>IFERROR((generation!K179*1000)/(365*24*capacity!K179),0)</f>
        <v>0</v>
      </c>
      <c r="H179" s="11">
        <f>IFERROR((generation!L179*1000)/(365*24*capacity!L179),0)</f>
        <v>7.1347031963470316E-3</v>
      </c>
      <c r="I179" s="11">
        <f>IFERROR((generation!M179*1000)/(365*24*capacity!M179),0)</f>
        <v>0.13952308472856417</v>
      </c>
      <c r="J179" s="11">
        <f>IFERROR((generation!N179*1000)/(365*24*capacity!N179),0)</f>
        <v>0.10118306351183064</v>
      </c>
      <c r="K179" s="11">
        <f>IFERROR((generation!O179*1000)/(365*24*capacity!O179),0)</f>
        <v>6.7846988886017062E-2</v>
      </c>
      <c r="L179" s="11">
        <f>IFERROR((generation!P179*1000)/(365*24*capacity!P179),0)</f>
        <v>0.10892313546423135</v>
      </c>
      <c r="M179" s="11">
        <f>IF(AND(AVERAGE(D179:L179)&gt;0,AVERAGE(D179:L179)&lt;1),AVERAGE(D179:L179),CUF_sources!C$23)</f>
        <v>4.7178997309665585E-2</v>
      </c>
      <c r="N179" s="11">
        <f>IFERROR(M179*(CUF_sources!D$23/CUF_sources!C$23),0)</f>
        <v>4.9021926892074394E-2</v>
      </c>
      <c r="O179" s="11">
        <f>IFERROR(N179*(CUF_sources!E$23/CUF_sources!D$23),0)</f>
        <v>5.0311977599760568E-2</v>
      </c>
      <c r="P179" s="11">
        <f>IFERROR(O179*(CUF_sources!F$23/CUF_sources!E$23),0)</f>
        <v>5.1602028307446743E-2</v>
      </c>
      <c r="Q179" s="11">
        <f>IFERROR(P179*(CUF_sources!G$23/CUF_sources!F$23),0)</f>
        <v>5.2892079015132903E-2</v>
      </c>
      <c r="R179" s="11">
        <f>IFERROR(Q179*(CUF_sources!H$23/CUF_sources!G$23),0)</f>
        <v>5.4182129722819064E-2</v>
      </c>
      <c r="S179" s="11">
        <f>IFERROR(R179*(CUF_sources!I$23/CUF_sources!H$23),0)</f>
        <v>5.4182129722819064E-2</v>
      </c>
      <c r="T179" s="11">
        <f>IFERROR(S179*(CUF_sources!J$23/CUF_sources!I$23),0)</f>
        <v>5.4182129722819064E-2</v>
      </c>
      <c r="U179" s="11">
        <f>IF(M179&gt;0,M179,CUF_sources!C$23)</f>
        <v>4.7178997309665585E-2</v>
      </c>
      <c r="V179" s="11">
        <f>IFERROR(U179*(CUF_sources!D$23/CUF_sources!C$23),0)</f>
        <v>4.9021926892074394E-2</v>
      </c>
      <c r="W179" s="11">
        <f>IFERROR(V179*(CUF_sources!E$23/CUF_sources!D$23),0)</f>
        <v>5.0311977599760568E-2</v>
      </c>
      <c r="X179" s="11">
        <f>IFERROR(W179*(CUF_sources!F$23/CUF_sources!E$23),0)</f>
        <v>5.1602028307446743E-2</v>
      </c>
      <c r="Y179" s="11">
        <f>IFERROR(X179*(CUF_sources!G$23/CUF_sources!F$23),0)</f>
        <v>5.2892079015132903E-2</v>
      </c>
      <c r="Z179" s="11">
        <f>IFERROR(Y179*(CUF_sources!H$23/CUF_sources!G$23),0)</f>
        <v>5.4182129722819064E-2</v>
      </c>
      <c r="AA179" s="11">
        <f>IFERROR(Z179*(CUF_sources!I$23/CUF_sources!H$23),0)</f>
        <v>5.4182129722819064E-2</v>
      </c>
      <c r="AB179" s="11">
        <f>IFERROR(AA179*(CUF_sources!J$23/CUF_sources!I$23),0)</f>
        <v>5.4182129722819064E-2</v>
      </c>
      <c r="AC179" s="11">
        <f>CUF_sources!C$23</f>
        <v>0.18285714285714286</v>
      </c>
      <c r="AD179" s="11">
        <f>CUF_sources!D$23</f>
        <v>0.19</v>
      </c>
      <c r="AE179" s="11">
        <f>CUF_sources!E$23</f>
        <v>0.19500000000000001</v>
      </c>
      <c r="AF179" s="11">
        <f>CUF_sources!F$23</f>
        <v>0.2</v>
      </c>
      <c r="AG179" s="11">
        <f>CUF_sources!G$23</f>
        <v>0.20500000000000002</v>
      </c>
      <c r="AH179" s="11">
        <f>CUF_sources!H$23</f>
        <v>0.21</v>
      </c>
      <c r="AI179" s="11">
        <f>CUF_sources!I$23</f>
        <v>0.21</v>
      </c>
      <c r="AJ179" s="11">
        <f>CUF_sources!J$23</f>
        <v>0.21</v>
      </c>
    </row>
    <row r="180" spans="1:36" ht="15" x14ac:dyDescent="0.25">
      <c r="A180" s="3" t="s">
        <v>13</v>
      </c>
      <c r="B180" s="3" t="s">
        <v>81</v>
      </c>
      <c r="C180" s="3" t="s">
        <v>86</v>
      </c>
      <c r="D180" s="11">
        <f>IFERROR((generation!H180*1000)/(365*24*capacity!H180),0)</f>
        <v>0</v>
      </c>
      <c r="E180" s="11">
        <f>IFERROR((generation!I180*1000)/(365*24*capacity!I180),0)</f>
        <v>0</v>
      </c>
      <c r="F180" s="11">
        <f>IFERROR((generation!J180*1000)/(365*24*capacity!J180),0)</f>
        <v>0</v>
      </c>
      <c r="G180" s="11">
        <f>IFERROR((generation!K180*1000)/(365*24*capacity!K180),0)</f>
        <v>8.5937099173977738E-2</v>
      </c>
      <c r="H180" s="11">
        <f>IFERROR((generation!L180*1000)/(365*24*capacity!L180),0)</f>
        <v>0.10244702025523943</v>
      </c>
      <c r="I180" s="11">
        <f>IFERROR((generation!M180*1000)/(365*24*capacity!M180),0)</f>
        <v>0.11580172110994029</v>
      </c>
      <c r="J180" s="11">
        <f>IFERROR((generation!N180*1000)/(365*24*capacity!N180),0)</f>
        <v>0.11796042617960426</v>
      </c>
      <c r="K180" s="11">
        <f>IFERROR((generation!O180*1000)/(365*24*capacity!O180),0)</f>
        <v>0.10387760795195936</v>
      </c>
      <c r="L180" s="11">
        <f>IFERROR((generation!P180*1000)/(365*24*capacity!P180),0)</f>
        <v>0.12478349866162809</v>
      </c>
      <c r="M180" s="11">
        <f>IF(AND(AVERAGE(D180:L180)&gt;0,AVERAGE(D180:L180)&lt;1),AVERAGE(D180:L180),CUF_sources!C$24)</f>
        <v>7.2311930370261013E-2</v>
      </c>
      <c r="N180" s="11">
        <f>IFERROR(M180*(CUF_sources!D$24/CUF_sources!C$24),0)</f>
        <v>7.2311930370261013E-2</v>
      </c>
      <c r="O180" s="11">
        <f>IFERROR(N180*(CUF_sources!E$24/CUF_sources!D$24),0)</f>
        <v>7.5324927469021891E-2</v>
      </c>
      <c r="P180" s="11">
        <f>IFERROR(O180*(CUF_sources!F$24/CUF_sources!E$24),0)</f>
        <v>7.8337924567782768E-2</v>
      </c>
      <c r="Q180" s="11">
        <f>IFERROR(P180*(CUF_sources!G$24/CUF_sources!F$24),0)</f>
        <v>8.1350921666543646E-2</v>
      </c>
      <c r="R180" s="11">
        <f>IFERROR(Q180*(CUF_sources!H$24/CUF_sources!G$24),0)</f>
        <v>8.4363918765304524E-2</v>
      </c>
      <c r="S180" s="11">
        <f>IFERROR(R180*(CUF_sources!I$24/CUF_sources!H$24),0)</f>
        <v>8.4363918765304524E-2</v>
      </c>
      <c r="T180" s="11">
        <f>IFERROR(S180*(CUF_sources!J$24/CUF_sources!I$24),0)</f>
        <v>8.4363918765304524E-2</v>
      </c>
      <c r="U180" s="11">
        <f>IF(M180&gt;0,M180,CUF_sources!C$24)</f>
        <v>7.2311930370261013E-2</v>
      </c>
      <c r="V180" s="11">
        <f>IFERROR(U180*(CUF_sources!D$24/CUF_sources!C$24),0)</f>
        <v>7.2311930370261013E-2</v>
      </c>
      <c r="W180" s="11">
        <f>IFERROR(V180*(CUF_sources!E$24/CUF_sources!D$24),0)</f>
        <v>7.5324927469021891E-2</v>
      </c>
      <c r="X180" s="11">
        <f>IFERROR(W180*(CUF_sources!F$24/CUF_sources!E$24),0)</f>
        <v>7.8337924567782768E-2</v>
      </c>
      <c r="Y180" s="11">
        <f>IFERROR(X180*(CUF_sources!G$24/CUF_sources!F$24),0)</f>
        <v>8.1350921666543646E-2</v>
      </c>
      <c r="Z180" s="11">
        <f>IFERROR(Y180*(CUF_sources!H$24/CUF_sources!G$24),0)</f>
        <v>8.4363918765304524E-2</v>
      </c>
      <c r="AA180" s="11">
        <f>IFERROR(Z180*(CUF_sources!I$24/CUF_sources!H$24),0)</f>
        <v>8.4363918765304524E-2</v>
      </c>
      <c r="AB180" s="11">
        <f>IFERROR(AA180*(CUF_sources!J$24/CUF_sources!I$24),0)</f>
        <v>8.4363918765304524E-2</v>
      </c>
      <c r="AC180" s="11">
        <f>CUF_sources!C$24</f>
        <v>0.12</v>
      </c>
      <c r="AD180" s="11">
        <f>CUF_sources!D$24</f>
        <v>0.12</v>
      </c>
      <c r="AE180" s="11">
        <f>CUF_sources!E$24</f>
        <v>0.125</v>
      </c>
      <c r="AF180" s="11">
        <f>CUF_sources!F$24</f>
        <v>0.13</v>
      </c>
      <c r="AG180" s="11">
        <f>CUF_sources!G$24</f>
        <v>0.13500000000000001</v>
      </c>
      <c r="AH180" s="11">
        <f>CUF_sources!H$24</f>
        <v>0.14000000000000001</v>
      </c>
      <c r="AI180" s="11">
        <f>CUF_sources!I$24</f>
        <v>0.14000000000000001</v>
      </c>
      <c r="AJ180" s="11">
        <f>CUF_sources!J$24</f>
        <v>0.14000000000000001</v>
      </c>
    </row>
    <row r="181" spans="1:36" ht="15" x14ac:dyDescent="0.25">
      <c r="A181" s="3" t="s">
        <v>13</v>
      </c>
      <c r="B181" s="3" t="s">
        <v>41</v>
      </c>
      <c r="C181" s="3" t="s">
        <v>42</v>
      </c>
      <c r="D181" s="11">
        <f>IFERROR((generation!H181*1000)/(365*24*capacity!H181),0)</f>
        <v>0</v>
      </c>
      <c r="E181" s="11">
        <f>IFERROR((generation!I181*1000)/(365*24*capacity!I181),0)</f>
        <v>0</v>
      </c>
      <c r="F181" s="11">
        <f>IFERROR((generation!J181*1000)/(365*24*capacity!J181),0)</f>
        <v>0</v>
      </c>
      <c r="G181" s="11">
        <f>IFERROR((generation!K181*1000)/(365*24*capacity!K181),0)</f>
        <v>0</v>
      </c>
      <c r="H181" s="11">
        <f>IFERROR((generation!L181*1000)/(365*24*capacity!L181),0)</f>
        <v>0</v>
      </c>
      <c r="I181" s="11">
        <f>IFERROR((generation!M181*1000)/(365*24*capacity!M181),0)</f>
        <v>0</v>
      </c>
      <c r="J181" s="11">
        <f>IFERROR((generation!N181*1000)/(365*24*capacity!N181),0)</f>
        <v>0</v>
      </c>
      <c r="K181" s="11">
        <f>IFERROR((generation!O181*1000)/(365*24*capacity!O181),0)</f>
        <v>0</v>
      </c>
      <c r="L181" s="11">
        <f>IFERROR((generation!P181*1000)/(365*24*capacity!P181),0)</f>
        <v>0</v>
      </c>
      <c r="M181" s="11">
        <f>IF(AND(AVERAGE(D181:L181)&gt;0,AVERAGE(D181:L181)&lt;1),AVERAGE(D181:L181),CUF_sources!C$25)</f>
        <v>0.37285714285714283</v>
      </c>
      <c r="N181" s="11">
        <f>IFERROR(M181*(CUF_sources!D$25/CUF_sources!C$25),0)</f>
        <v>0.38000000000000006</v>
      </c>
      <c r="O181" s="11">
        <f>IFERROR(N181*(CUF_sources!E$25/CUF_sources!D$25),0)</f>
        <v>0.39000000000000007</v>
      </c>
      <c r="P181" s="11">
        <f>IFERROR(O181*(CUF_sources!F$25/CUF_sources!E$25),0)</f>
        <v>0.40000000000000013</v>
      </c>
      <c r="Q181" s="11">
        <f>IFERROR(P181*(CUF_sources!G$25/CUF_sources!F$25),0)</f>
        <v>0.40500000000000014</v>
      </c>
      <c r="R181" s="11">
        <f>IFERROR(Q181*(CUF_sources!H$25/CUF_sources!G$25),0)</f>
        <v>0.41000000000000009</v>
      </c>
      <c r="S181" s="11">
        <f>IFERROR(R181*(CUF_sources!I$25/CUF_sources!H$25),0)</f>
        <v>0.41000000000000009</v>
      </c>
      <c r="T181" s="11">
        <f>IFERROR(S181*(CUF_sources!J$25/CUF_sources!I$25),0)</f>
        <v>0.41000000000000009</v>
      </c>
      <c r="U181" s="11">
        <f>IF(M181&gt;0,M181,CUF_sources!C$25)</f>
        <v>0.37285714285714283</v>
      </c>
      <c r="V181" s="11">
        <f>IFERROR(U181*(CUF_sources!D$25/CUF_sources!C$25),0)</f>
        <v>0.38000000000000006</v>
      </c>
      <c r="W181" s="11">
        <f>IFERROR(V181*(CUF_sources!E$25/CUF_sources!D$25),0)</f>
        <v>0.39000000000000007</v>
      </c>
      <c r="X181" s="11">
        <f>IFERROR(W181*(CUF_sources!F$25/CUF_sources!E$25),0)</f>
        <v>0.40000000000000013</v>
      </c>
      <c r="Y181" s="11">
        <f>IFERROR(X181*(CUF_sources!G$25/CUF_sources!F$25),0)</f>
        <v>0.40500000000000014</v>
      </c>
      <c r="Z181" s="11">
        <f>IFERROR(Y181*(CUF_sources!H$25/CUF_sources!G$25),0)</f>
        <v>0.41000000000000009</v>
      </c>
      <c r="AA181" s="11">
        <f>IFERROR(Z181*(CUF_sources!I$25/CUF_sources!H$25),0)</f>
        <v>0.41000000000000009</v>
      </c>
      <c r="AB181" s="11">
        <f>IFERROR(AA181*(CUF_sources!J$25/CUF_sources!I$25),0)</f>
        <v>0.41000000000000009</v>
      </c>
      <c r="AC181" s="11">
        <f>CUF_sources!C$25</f>
        <v>0.37285714285714283</v>
      </c>
      <c r="AD181" s="11">
        <f>CUF_sources!D$25</f>
        <v>0.38</v>
      </c>
      <c r="AE181" s="11">
        <f>CUF_sources!E$25</f>
        <v>0.39</v>
      </c>
      <c r="AF181" s="11">
        <f>CUF_sources!F$25</f>
        <v>0.4</v>
      </c>
      <c r="AG181" s="11">
        <f>CUF_sources!G$25</f>
        <v>0.40500000000000003</v>
      </c>
      <c r="AH181" s="11">
        <f>CUF_sources!H$25</f>
        <v>0.41</v>
      </c>
      <c r="AI181" s="11">
        <f>CUF_sources!I$25</f>
        <v>0.41</v>
      </c>
      <c r="AJ181" s="11">
        <f>CUF_sources!J$25</f>
        <v>0.41</v>
      </c>
    </row>
    <row r="182" spans="1:36" ht="15" x14ac:dyDescent="0.25">
      <c r="A182" s="3" t="s">
        <v>13</v>
      </c>
      <c r="B182" s="3" t="s">
        <v>43</v>
      </c>
      <c r="C182" s="3" t="s">
        <v>44</v>
      </c>
      <c r="D182" s="11">
        <f>IFERROR((generation!H182*1000)/(365*24*capacity!H182),0)</f>
        <v>0</v>
      </c>
      <c r="E182" s="11">
        <f>IFERROR((generation!I182*1000)/(365*24*capacity!I182),0)</f>
        <v>0</v>
      </c>
      <c r="F182" s="11">
        <f>IFERROR((generation!J182*1000)/(365*24*capacity!J182),0)</f>
        <v>0</v>
      </c>
      <c r="G182" s="11">
        <f>IFERROR((generation!K182*1000)/(365*24*capacity!K182),0)</f>
        <v>0</v>
      </c>
      <c r="H182" s="11">
        <f>IFERROR((generation!L182*1000)/(365*24*capacity!L182),0)</f>
        <v>0</v>
      </c>
      <c r="I182" s="11">
        <f>IFERROR((generation!M182*1000)/(365*24*capacity!M182),0)</f>
        <v>0</v>
      </c>
      <c r="J182" s="11">
        <f>IFERROR((generation!N182*1000)/(365*24*capacity!N182),0)</f>
        <v>0</v>
      </c>
      <c r="K182" s="11">
        <f>IFERROR((generation!O182*1000)/(365*24*capacity!O182),0)</f>
        <v>0</v>
      </c>
      <c r="L182" s="11">
        <f>IFERROR((generation!P182*1000)/(365*24*capacity!P182),0)</f>
        <v>0</v>
      </c>
      <c r="M182" s="11">
        <f>IF(AND(AVERAGE(D182:L182)&gt;0,AVERAGE(D182:L182)&lt;1),AVERAGE(D182:L182),CUF_sources!C$26)</f>
        <v>0.20857142857142857</v>
      </c>
      <c r="N182" s="11">
        <f>IFERROR(M182*(CUF_sources!D$26/CUF_sources!C$26),0)</f>
        <v>0.23</v>
      </c>
      <c r="O182" s="11">
        <f>IFERROR(N182*(CUF_sources!E$26/CUF_sources!D$26),0)</f>
        <v>0.255</v>
      </c>
      <c r="P182" s="11">
        <f>IFERROR(O182*(CUF_sources!F$26/CUF_sources!E$26),0)</f>
        <v>0.28000000000000003</v>
      </c>
      <c r="Q182" s="11">
        <f>IFERROR(P182*(CUF_sources!G$26/CUF_sources!F$26),0)</f>
        <v>0.30000000000000004</v>
      </c>
      <c r="R182" s="11">
        <f>IFERROR(Q182*(CUF_sources!H$26/CUF_sources!G$26),0)</f>
        <v>0.31999999999999995</v>
      </c>
      <c r="S182" s="11">
        <f>IFERROR(R182*(CUF_sources!I$26/CUF_sources!H$26),0)</f>
        <v>0.33999999999999986</v>
      </c>
      <c r="T182" s="11">
        <f>IFERROR(S182*(CUF_sources!J$26/CUF_sources!I$26),0)</f>
        <v>0.35999999999999988</v>
      </c>
      <c r="U182" s="11">
        <f>IF(M182&gt;0,M182,CUF_sources!C$26)</f>
        <v>0.20857142857142857</v>
      </c>
      <c r="V182" s="11">
        <f>IFERROR(U182*(CUF_sources!D$26/CUF_sources!C$26),0)</f>
        <v>0.23</v>
      </c>
      <c r="W182" s="11">
        <f>IFERROR(V182*(CUF_sources!E$26/CUF_sources!D$26),0)</f>
        <v>0.255</v>
      </c>
      <c r="X182" s="11">
        <f>IFERROR(W182*(CUF_sources!F$26/CUF_sources!E$26),0)</f>
        <v>0.28000000000000003</v>
      </c>
      <c r="Y182" s="11">
        <f>IFERROR(X182*(CUF_sources!G$26/CUF_sources!F$26),0)</f>
        <v>0.30000000000000004</v>
      </c>
      <c r="Z182" s="11">
        <f>IFERROR(Y182*(CUF_sources!H$26/CUF_sources!G$26),0)</f>
        <v>0.31999999999999995</v>
      </c>
      <c r="AA182" s="11">
        <f>IFERROR(Z182*(CUF_sources!I$26/CUF_sources!H$26),0)</f>
        <v>0.33999999999999986</v>
      </c>
      <c r="AB182" s="11">
        <f>IFERROR(AA182*(CUF_sources!J$26/CUF_sources!I$26),0)</f>
        <v>0.35999999999999988</v>
      </c>
      <c r="AC182" s="11">
        <f>CUF_sources!C$26</f>
        <v>0.20857142857142857</v>
      </c>
      <c r="AD182" s="11">
        <f>CUF_sources!D$26</f>
        <v>0.23</v>
      </c>
      <c r="AE182" s="11">
        <f>CUF_sources!E$26</f>
        <v>0.255</v>
      </c>
      <c r="AF182" s="11">
        <f>CUF_sources!F$26</f>
        <v>0.28000000000000003</v>
      </c>
      <c r="AG182" s="11">
        <f>CUF_sources!G$26</f>
        <v>0.30000000000000004</v>
      </c>
      <c r="AH182" s="11">
        <f>CUF_sources!H$26</f>
        <v>0.32</v>
      </c>
      <c r="AI182" s="11">
        <f>CUF_sources!I$26</f>
        <v>0.33999999999999997</v>
      </c>
      <c r="AJ182" s="11">
        <f>CUF_sources!J$26</f>
        <v>0.36</v>
      </c>
    </row>
    <row r="183" spans="1:36" ht="15" x14ac:dyDescent="0.25">
      <c r="A183" s="3" t="s">
        <v>13</v>
      </c>
      <c r="B183" s="3" t="s">
        <v>45</v>
      </c>
      <c r="C183" s="3" t="s">
        <v>46</v>
      </c>
      <c r="D183" s="11">
        <f>IFERROR((generation!H183*1000)/(365*24*capacity!H183),0)</f>
        <v>0</v>
      </c>
      <c r="E183" s="11">
        <f>IFERROR((generation!I183*1000)/(365*24*capacity!I183),0)</f>
        <v>0</v>
      </c>
      <c r="F183" s="11">
        <f>IFERROR((generation!J183*1000)/(365*24*capacity!J183),0)</f>
        <v>0</v>
      </c>
      <c r="G183" s="11">
        <f>IFERROR((generation!K183*1000)/(365*24*capacity!K183),0)</f>
        <v>0</v>
      </c>
      <c r="H183" s="11">
        <f>IFERROR((generation!L183*1000)/(365*24*capacity!L183),0)</f>
        <v>0</v>
      </c>
      <c r="I183" s="11">
        <f>IFERROR((generation!M183*1000)/(365*24*capacity!M183),0)</f>
        <v>0</v>
      </c>
      <c r="J183" s="11">
        <f>IFERROR((generation!N183*1000)/(365*24*capacity!N183),0)</f>
        <v>3.8051750380517502E-2</v>
      </c>
      <c r="K183" s="11">
        <f>IFERROR((generation!O183*1000)/(365*24*capacity!O183),0)</f>
        <v>0.45662100456621002</v>
      </c>
      <c r="L183" s="11">
        <f>IFERROR((generation!P183*1000)/(365*24*capacity!P183),0)</f>
        <v>0.68493150684931503</v>
      </c>
      <c r="M183" s="11">
        <f>IF(AND(AVERAGE(D183:L183)&gt;0,AVERAGE(D183:L183)&lt;1),AVERAGE(D183:L183),CUF_sources!C$27)</f>
        <v>0.13106714019956028</v>
      </c>
      <c r="N183" s="11">
        <f>IFERROR(M183*(CUF_sources!D$27/CUF_sources!C$27),0)</f>
        <v>0.13106714019956028</v>
      </c>
      <c r="O183" s="11">
        <f>IFERROR(N183*(CUF_sources!E$27/CUF_sources!D$27),0)</f>
        <v>0.13106714019956028</v>
      </c>
      <c r="P183" s="11">
        <f>IFERROR(O183*(CUF_sources!F$27/CUF_sources!E$27),0)</f>
        <v>0.13106714019956028</v>
      </c>
      <c r="Q183" s="11">
        <f>IFERROR(P183*(CUF_sources!G$27/CUF_sources!F$27),0)</f>
        <v>0.13106714019956028</v>
      </c>
      <c r="R183" s="11">
        <f>IFERROR(Q183*(CUF_sources!H$27/CUF_sources!G$27),0)</f>
        <v>0.13106714019956028</v>
      </c>
      <c r="S183" s="11">
        <f>IFERROR(R183*(CUF_sources!I$27/CUF_sources!H$27),0)</f>
        <v>0.13106714019956028</v>
      </c>
      <c r="T183" s="11">
        <f>IFERROR(S183*(CUF_sources!J$27/CUF_sources!I$27),0)</f>
        <v>0.13106714019956028</v>
      </c>
      <c r="U183" s="11">
        <f>IF(M183&gt;0,M183,CUF_sources!C$27)</f>
        <v>0.13106714019956028</v>
      </c>
      <c r="V183" s="11">
        <f>IFERROR(U183*(CUF_sources!D$27/CUF_sources!C$27),0)</f>
        <v>0.13106714019956028</v>
      </c>
      <c r="W183" s="11">
        <f>IFERROR(V183*(CUF_sources!E$27/CUF_sources!D$27),0)</f>
        <v>0.13106714019956028</v>
      </c>
      <c r="X183" s="11">
        <f>IFERROR(W183*(CUF_sources!F$27/CUF_sources!E$27),0)</f>
        <v>0.13106714019956028</v>
      </c>
      <c r="Y183" s="11">
        <f>IFERROR(X183*(CUF_sources!G$27/CUF_sources!F$27),0)</f>
        <v>0.13106714019956028</v>
      </c>
      <c r="Z183" s="11">
        <f>IFERROR(Y183*(CUF_sources!H$27/CUF_sources!G$27),0)</f>
        <v>0.13106714019956028</v>
      </c>
      <c r="AA183" s="11">
        <f>IFERROR(Z183*(CUF_sources!I$27/CUF_sources!H$27),0)</f>
        <v>0.13106714019956028</v>
      </c>
      <c r="AB183" s="11">
        <f>IFERROR(AA183*(CUF_sources!J$27/CUF_sources!I$27),0)</f>
        <v>0.13106714019956028</v>
      </c>
      <c r="AC183" s="11">
        <f>CUF_sources!C$27</f>
        <v>0.95</v>
      </c>
      <c r="AD183" s="11">
        <f>CUF_sources!D$27</f>
        <v>0.95</v>
      </c>
      <c r="AE183" s="11">
        <f>CUF_sources!E$27</f>
        <v>0.95</v>
      </c>
      <c r="AF183" s="11">
        <f>CUF_sources!F$27</f>
        <v>0.95</v>
      </c>
      <c r="AG183" s="11">
        <f>CUF_sources!G$27</f>
        <v>0.95</v>
      </c>
      <c r="AH183" s="11">
        <f>CUF_sources!H$27</f>
        <v>0.95</v>
      </c>
      <c r="AI183" s="11">
        <f>CUF_sources!I$27</f>
        <v>0.95</v>
      </c>
      <c r="AJ183" s="11">
        <f>CUF_sources!J$27</f>
        <v>0.95</v>
      </c>
    </row>
    <row r="184" spans="1:36" ht="15" x14ac:dyDescent="0.25">
      <c r="A184" s="3" t="s">
        <v>12</v>
      </c>
      <c r="B184" s="3" t="s">
        <v>29</v>
      </c>
      <c r="C184" s="3" t="s">
        <v>30</v>
      </c>
      <c r="D184" s="11">
        <f>IFERROR((generation!H184*1000)/(365*24*capacity!H184),0)</f>
        <v>0.5778682458143074</v>
      </c>
      <c r="E184" s="11">
        <f>IFERROR((generation!I184*1000)/(365*24*capacity!I184),0)</f>
        <v>0.70986919710806695</v>
      </c>
      <c r="F184" s="11">
        <f>IFERROR((generation!J184*1000)/(365*24*capacity!J184),0)</f>
        <v>0.62443255327245051</v>
      </c>
      <c r="G184" s="11">
        <f>IFERROR((generation!K184*1000)/(365*24*capacity!K184),0)</f>
        <v>0.61334295241028214</v>
      </c>
      <c r="H184" s="11">
        <f>IFERROR((generation!L184*1000)/(365*24*capacity!L184),0)</f>
        <v>0.9870295602018746</v>
      </c>
      <c r="I184" s="11">
        <f>IFERROR((generation!M184*1000)/(365*24*capacity!M184),0)</f>
        <v>0.93641232075622849</v>
      </c>
      <c r="J184" s="11">
        <f>IFERROR((generation!N184*1000)/(365*24*capacity!N184),0)</f>
        <v>0.77558038932948814</v>
      </c>
      <c r="K184" s="11">
        <f>IFERROR((generation!O184*1000)/(365*24*capacity!O184),0)</f>
        <v>0.56642233437474954</v>
      </c>
      <c r="L184" s="11">
        <f>IFERROR((generation!P184*1000)/(365*24*capacity!P184),0)</f>
        <v>0.32510988277390584</v>
      </c>
      <c r="M184" s="11">
        <f>IF(AND(AVERAGE(D184:L184)&gt;0,AVERAGE(D184:L184)&lt;1),AVERAGE(D184:L184),CUF_sources!C$15)</f>
        <v>0.67956304844903925</v>
      </c>
      <c r="N184" s="11">
        <f>IFERROR(M184*(CUF_sources!D$15/CUF_sources!C$15),0)</f>
        <v>0.67956304844903925</v>
      </c>
      <c r="O184" s="11">
        <f>IFERROR(N184*(CUF_sources!E$15/CUF_sources!D$15),0)</f>
        <v>0.67956304844903925</v>
      </c>
      <c r="P184" s="11">
        <f>IFERROR(O184*(CUF_sources!F$15/CUF_sources!E$15),0)</f>
        <v>0.67956304844903925</v>
      </c>
      <c r="Q184" s="11">
        <f>IFERROR(P184*(CUF_sources!G$15/CUF_sources!F$15),0)</f>
        <v>0.67956304844903925</v>
      </c>
      <c r="R184" s="11">
        <f>IFERROR(Q184*(CUF_sources!H$15/CUF_sources!G$15),0)</f>
        <v>0.67956304844903925</v>
      </c>
      <c r="S184" s="11">
        <f>IFERROR(R184*(CUF_sources!I$15/CUF_sources!H$15),0)</f>
        <v>0.67956304844903925</v>
      </c>
      <c r="T184" s="11">
        <f>IFERROR(S184*(CUF_sources!J$15/CUF_sources!I$15),0)</f>
        <v>0.67956304844903925</v>
      </c>
      <c r="U184" s="11">
        <f>IF(M184&lt;CUF_sources!C$15,CUF_sources!C$15,CUF!M184)</f>
        <v>0.85</v>
      </c>
      <c r="V184" s="11">
        <f>IFERROR(U184*(CUF_sources!D$15/CUF_sources!C$15),0)</f>
        <v>0.85</v>
      </c>
      <c r="W184" s="11">
        <f>IFERROR(V184*(CUF_sources!E$15/CUF_sources!D$15),0)</f>
        <v>0.85</v>
      </c>
      <c r="X184" s="11">
        <f>IFERROR(W184*(CUF_sources!F$15/CUF_sources!E$15),0)</f>
        <v>0.85</v>
      </c>
      <c r="Y184" s="11">
        <f>IFERROR(X184*(CUF_sources!G$15/CUF_sources!F$15),0)</f>
        <v>0.85</v>
      </c>
      <c r="Z184" s="11">
        <f>IFERROR(Y184*(CUF_sources!H$15/CUF_sources!G$15),0)</f>
        <v>0.85</v>
      </c>
      <c r="AA184" s="11">
        <f>IFERROR(Z184*(CUF_sources!I$15/CUF_sources!H$15),0)</f>
        <v>0.85</v>
      </c>
      <c r="AB184" s="11">
        <f>IFERROR(AA184*(CUF_sources!J$15/CUF_sources!I$15),0)</f>
        <v>0.85</v>
      </c>
      <c r="AC184" s="11">
        <f>CUF_sources!C$15</f>
        <v>0.85</v>
      </c>
      <c r="AD184" s="11">
        <f>CUF_sources!D$15</f>
        <v>0.85</v>
      </c>
      <c r="AE184" s="11">
        <f>CUF_sources!E$15</f>
        <v>0.85</v>
      </c>
      <c r="AF184" s="11">
        <f>CUF_sources!F$15</f>
        <v>0.85</v>
      </c>
      <c r="AG184" s="11">
        <f>CUF_sources!G$15</f>
        <v>0.85</v>
      </c>
      <c r="AH184" s="11">
        <f>CUF_sources!H$15</f>
        <v>0.85</v>
      </c>
      <c r="AI184" s="11">
        <f>CUF_sources!I$15</f>
        <v>0.85</v>
      </c>
      <c r="AJ184" s="11">
        <f>CUF_sources!J$15</f>
        <v>0.85</v>
      </c>
    </row>
    <row r="185" spans="1:36" ht="15" x14ac:dyDescent="0.25">
      <c r="A185" s="3" t="s">
        <v>12</v>
      </c>
      <c r="B185" s="3" t="s">
        <v>31</v>
      </c>
      <c r="C185" s="3" t="s">
        <v>32</v>
      </c>
      <c r="D185" s="11">
        <f>IFERROR((generation!H185*1000)/(365*24*capacity!H185),0)</f>
        <v>0.43713807403378768</v>
      </c>
      <c r="E185" s="11">
        <f>IFERROR((generation!I185*1000)/(365*24*capacity!I185),0)</f>
        <v>0.41815393806042539</v>
      </c>
      <c r="F185" s="11">
        <f>IFERROR((generation!J185*1000)/(365*24*capacity!J185),0)</f>
        <v>0.35686429115025003</v>
      </c>
      <c r="G185" s="11">
        <f>IFERROR((generation!K185*1000)/(365*24*capacity!K185),0)</f>
        <v>0.3790688471669697</v>
      </c>
      <c r="H185" s="11">
        <f>IFERROR((generation!L185*1000)/(365*24*capacity!L185),0)</f>
        <v>0.37143226548168651</v>
      </c>
      <c r="I185" s="11">
        <f>IFERROR((generation!M185*1000)/(365*24*capacity!M185),0)</f>
        <v>0.46035719391316154</v>
      </c>
      <c r="J185" s="11">
        <f>IFERROR((generation!N185*1000)/(365*24*capacity!N185),0)</f>
        <v>0.41968063295272662</v>
      </c>
      <c r="K185" s="11">
        <f>IFERROR((generation!O185*1000)/(365*24*capacity!O185),0)</f>
        <v>0.42862323146348907</v>
      </c>
      <c r="L185" s="11">
        <f>IFERROR((generation!P185*1000)/(365*24*capacity!P185),0)</f>
        <v>0.42573848945703319</v>
      </c>
      <c r="M185" s="11">
        <f>IF(AND(AVERAGE(D185:L185)&gt;0,AVERAGE(D185:L185)&lt;1),AVERAGE(D185:L185),CUF_sources!C$16)</f>
        <v>0.41078410707550334</v>
      </c>
      <c r="N185" s="11">
        <f>IFERROR(M185*(CUF_sources!D$16/CUF_sources!C$16),0)</f>
        <v>0.41078410707550334</v>
      </c>
      <c r="O185" s="11">
        <f>IFERROR(N185*(CUF_sources!E$16/CUF_sources!D$16),0)</f>
        <v>0.41078410707550334</v>
      </c>
      <c r="P185" s="11">
        <f>IFERROR(O185*(CUF_sources!F$16/CUF_sources!E$16),0)</f>
        <v>0.41078410707550334</v>
      </c>
      <c r="Q185" s="11">
        <f>IFERROR(P185*(CUF_sources!G$16/CUF_sources!F$16),0)</f>
        <v>0.41078410707550334</v>
      </c>
      <c r="R185" s="11">
        <f>IFERROR(Q185*(CUF_sources!H$16/CUF_sources!G$16),0)</f>
        <v>0.41078410707550334</v>
      </c>
      <c r="S185" s="11">
        <f>IFERROR(R185*(CUF_sources!I$16/CUF_sources!H$16),0)</f>
        <v>0.41078410707550334</v>
      </c>
      <c r="T185" s="11">
        <f>IFERROR(S185*(CUF_sources!J$16/CUF_sources!I$16),0)</f>
        <v>0.41078410707550334</v>
      </c>
      <c r="U185" s="11">
        <f>IF(M185&lt;CUF_sources!C$16,CUF_sources!C$16,CUF!M185)</f>
        <v>0.85</v>
      </c>
      <c r="V185" s="11">
        <f>IFERROR(U185*(CUF_sources!D$16/CUF_sources!C$16),0)</f>
        <v>0.85</v>
      </c>
      <c r="W185" s="11">
        <f>IFERROR(V185*(CUF_sources!E$16/CUF_sources!D$16),0)</f>
        <v>0.85</v>
      </c>
      <c r="X185" s="11">
        <f>IFERROR(W185*(CUF_sources!F$16/CUF_sources!E$16),0)</f>
        <v>0.85</v>
      </c>
      <c r="Y185" s="11">
        <f>IFERROR(X185*(CUF_sources!G$16/CUF_sources!F$16),0)</f>
        <v>0.85</v>
      </c>
      <c r="Z185" s="11">
        <f>IFERROR(Y185*(CUF_sources!H$16/CUF_sources!G$16),0)</f>
        <v>0.85</v>
      </c>
      <c r="AA185" s="11">
        <f>IFERROR(Z185*(CUF_sources!I$16/CUF_sources!H$16),0)</f>
        <v>0.85</v>
      </c>
      <c r="AB185" s="11">
        <f>IFERROR(AA185*(CUF_sources!J$16/CUF_sources!I$16),0)</f>
        <v>0.85</v>
      </c>
      <c r="AC185" s="11">
        <f>CUF_sources!C$16</f>
        <v>0.85</v>
      </c>
      <c r="AD185" s="11">
        <f>CUF_sources!D$16</f>
        <v>0.85</v>
      </c>
      <c r="AE185" s="11">
        <f>CUF_sources!E$16</f>
        <v>0.85</v>
      </c>
      <c r="AF185" s="11">
        <f>CUF_sources!F$16</f>
        <v>0.85</v>
      </c>
      <c r="AG185" s="11">
        <f>CUF_sources!G$16</f>
        <v>0.85</v>
      </c>
      <c r="AH185" s="11">
        <f>CUF_sources!H$16</f>
        <v>0.85</v>
      </c>
      <c r="AI185" s="11">
        <f>CUF_sources!I$16</f>
        <v>0.85</v>
      </c>
      <c r="AJ185" s="11">
        <f>CUF_sources!J$16</f>
        <v>0.85</v>
      </c>
    </row>
    <row r="186" spans="1:36" ht="15" x14ac:dyDescent="0.25">
      <c r="A186" s="3" t="s">
        <v>12</v>
      </c>
      <c r="B186" s="3" t="s">
        <v>33</v>
      </c>
      <c r="C186" s="3" t="s">
        <v>34</v>
      </c>
      <c r="D186" s="11">
        <f>IFERROR((generation!H186*1000)/(365*24*capacity!H186),0)</f>
        <v>0</v>
      </c>
      <c r="E186" s="11">
        <f>IFERROR((generation!I186*1000)/(365*24*capacity!I186),0)</f>
        <v>0</v>
      </c>
      <c r="F186" s="11">
        <f>IFERROR((generation!J186*1000)/(365*24*capacity!J186),0)</f>
        <v>0</v>
      </c>
      <c r="G186" s="11">
        <f>IFERROR((generation!K186*1000)/(365*24*capacity!K186),0)</f>
        <v>0</v>
      </c>
      <c r="H186" s="11">
        <f>IFERROR((generation!L186*1000)/(365*24*capacity!L186),0)</f>
        <v>0</v>
      </c>
      <c r="I186" s="11">
        <f>IFERROR((generation!M186*1000)/(365*24*capacity!M186),0)</f>
        <v>0</v>
      </c>
      <c r="J186" s="11">
        <f>IFERROR((generation!N186*1000)/(365*24*capacity!N186),0)</f>
        <v>0</v>
      </c>
      <c r="K186" s="11">
        <f>IFERROR((generation!O186*1000)/(365*24*capacity!O186),0)</f>
        <v>0</v>
      </c>
      <c r="L186" s="11">
        <f>IFERROR((generation!P186*1000)/(365*24*capacity!P186),0)</f>
        <v>0</v>
      </c>
      <c r="M186" s="11">
        <f>IF(AND(AVERAGE(D186:L186)&gt;0,AVERAGE(D186:L186)&lt;1),AVERAGE(D186:L186),CUF_sources!C$17)</f>
        <v>0.81</v>
      </c>
      <c r="N186" s="11">
        <f>IFERROR(M186*(CUF_sources!D$17/CUF_sources!C$17),0)</f>
        <v>0.81</v>
      </c>
      <c r="O186" s="11">
        <f>IFERROR(N186*(CUF_sources!E$17/CUF_sources!D$17),0)</f>
        <v>0.81</v>
      </c>
      <c r="P186" s="11">
        <f>IFERROR(O186*(CUF_sources!F$17/CUF_sources!E$17),0)</f>
        <v>0.81</v>
      </c>
      <c r="Q186" s="11">
        <f>IFERROR(P186*(CUF_sources!G$17/CUF_sources!F$17),0)</f>
        <v>0.81</v>
      </c>
      <c r="R186" s="11">
        <f>IFERROR(Q186*(CUF_sources!H$17/CUF_sources!G$17),0)</f>
        <v>0.81</v>
      </c>
      <c r="S186" s="11">
        <f>IFERROR(R186*(CUF_sources!I$17/CUF_sources!H$17),0)</f>
        <v>0.81</v>
      </c>
      <c r="T186" s="11">
        <f>IFERROR(S186*(CUF_sources!J$17/CUF_sources!I$17),0)</f>
        <v>0.81</v>
      </c>
      <c r="U186" s="11">
        <f>IF(M186&lt;CUF_sources!C$17,CUF_sources!C$17,CUF!M186)</f>
        <v>0.81</v>
      </c>
      <c r="V186" s="11">
        <f>IFERROR(U186*(CUF_sources!D$17/CUF_sources!C$17),0)</f>
        <v>0.81</v>
      </c>
      <c r="W186" s="11">
        <f>IFERROR(V186*(CUF_sources!E$17/CUF_sources!D$17),0)</f>
        <v>0.81</v>
      </c>
      <c r="X186" s="11">
        <f>IFERROR(W186*(CUF_sources!F$17/CUF_sources!E$17),0)</f>
        <v>0.81</v>
      </c>
      <c r="Y186" s="11">
        <f>IFERROR(X186*(CUF_sources!G$17/CUF_sources!F$17),0)</f>
        <v>0.81</v>
      </c>
      <c r="Z186" s="11">
        <f>IFERROR(Y186*(CUF_sources!H$17/CUF_sources!G$17),0)</f>
        <v>0.81</v>
      </c>
      <c r="AA186" s="11">
        <f>IFERROR(Z186*(CUF_sources!I$17/CUF_sources!H$17),0)</f>
        <v>0.81</v>
      </c>
      <c r="AB186" s="11">
        <f>IFERROR(AA186*(CUF_sources!J$17/CUF_sources!I$17),0)</f>
        <v>0.81</v>
      </c>
      <c r="AC186" s="11">
        <f>CUF_sources!C$17</f>
        <v>0.81</v>
      </c>
      <c r="AD186" s="11">
        <f>CUF_sources!D$17</f>
        <v>0.81</v>
      </c>
      <c r="AE186" s="11">
        <f>CUF_sources!E$17</f>
        <v>0.81</v>
      </c>
      <c r="AF186" s="11">
        <f>CUF_sources!F$17</f>
        <v>0.81</v>
      </c>
      <c r="AG186" s="11">
        <f>CUF_sources!G$17</f>
        <v>0.81</v>
      </c>
      <c r="AH186" s="11">
        <f>CUF_sources!H$17</f>
        <v>0.81</v>
      </c>
      <c r="AI186" s="11">
        <f>CUF_sources!I$17</f>
        <v>0.81</v>
      </c>
      <c r="AJ186" s="11">
        <f>CUF_sources!J$17</f>
        <v>0.81</v>
      </c>
    </row>
    <row r="187" spans="1:36" ht="15" x14ac:dyDescent="0.25">
      <c r="A187" s="3" t="s">
        <v>12</v>
      </c>
      <c r="B187" s="3" t="s">
        <v>35</v>
      </c>
      <c r="C187" s="3" t="s">
        <v>36</v>
      </c>
      <c r="D187" s="11">
        <f>IFERROR((generation!H187*1000)/(365*24*capacity!H187),0)</f>
        <v>1.7777941544804732</v>
      </c>
      <c r="E187" s="11">
        <f>IFERROR((generation!I187*1000)/(365*24*capacity!I187),0)</f>
        <v>0.21884165868227293</v>
      </c>
      <c r="F187" s="11">
        <f>IFERROR((generation!J187*1000)/(365*24*capacity!J187),0)</f>
        <v>0.20375849151064729</v>
      </c>
      <c r="G187" s="11">
        <f>IFERROR((generation!K187*1000)/(365*24*capacity!K187),0)</f>
        <v>0.21314684379073121</v>
      </c>
      <c r="H187" s="11">
        <f>IFERROR((generation!L187*1000)/(365*24*capacity!L187),0)</f>
        <v>0.23620814667115519</v>
      </c>
      <c r="I187" s="11">
        <f>IFERROR((generation!M187*1000)/(365*24*capacity!M187),0)</f>
        <v>0.20996150227447324</v>
      </c>
      <c r="J187" s="11">
        <f>IFERROR((generation!N187*1000)/(365*24*capacity!N187),0)</f>
        <v>0.19315025334265565</v>
      </c>
      <c r="K187" s="11">
        <f>IFERROR((generation!O187*1000)/(365*24*capacity!O187),0)</f>
        <v>0.20104681875857783</v>
      </c>
      <c r="L187" s="11">
        <f>IFERROR((generation!P187*1000)/(365*24*capacity!P187),0)</f>
        <v>0.24425835771810342</v>
      </c>
      <c r="M187" s="11">
        <f>IF(AND(AVERAGE(D187:L187)&gt;0,AVERAGE(D187:L187)&lt;1),AVERAGE(D187:L187),CUF_sources!C$18)</f>
        <v>0.38868513635878776</v>
      </c>
      <c r="N187" s="11">
        <f>IFERROR(M187*(CUF_sources!D$18/CUF_sources!C$18),0)</f>
        <v>0.38868513635878776</v>
      </c>
      <c r="O187" s="11">
        <f>IFERROR(N187*(CUF_sources!E$18/CUF_sources!D$18),0)</f>
        <v>0.38868513635878776</v>
      </c>
      <c r="P187" s="11">
        <f>IFERROR(O187*(CUF_sources!F$18/CUF_sources!E$18),0)</f>
        <v>0.38868513635878776</v>
      </c>
      <c r="Q187" s="11">
        <f>IFERROR(P187*(CUF_sources!G$18/CUF_sources!F$18),0)</f>
        <v>0.38868513635878776</v>
      </c>
      <c r="R187" s="11">
        <f>IFERROR(Q187*(CUF_sources!H$18/CUF_sources!G$18),0)</f>
        <v>0.38868513635878776</v>
      </c>
      <c r="S187" s="11">
        <f>IFERROR(R187*(CUF_sources!I$18/CUF_sources!H$18),0)</f>
        <v>0.38868513635878776</v>
      </c>
      <c r="T187" s="11">
        <f>IFERROR(S187*(CUF_sources!J$18/CUF_sources!I$18),0)</f>
        <v>0.38868513635878776</v>
      </c>
      <c r="U187" s="11">
        <f>IF(M187&gt;0,M187,CUF_sources!C$18)</f>
        <v>0.38868513635878776</v>
      </c>
      <c r="V187" s="11">
        <f>IFERROR(U187*(CUF_sources!D$18/CUF_sources!C$18),0)</f>
        <v>0.38868513635878776</v>
      </c>
      <c r="W187" s="11">
        <f>IFERROR(V187*(CUF_sources!E$18/CUF_sources!D$18),0)</f>
        <v>0.38868513635878776</v>
      </c>
      <c r="X187" s="11">
        <f>IFERROR(W187*(CUF_sources!F$18/CUF_sources!E$18),0)</f>
        <v>0.38868513635878776</v>
      </c>
      <c r="Y187" s="11">
        <f>IFERROR(X187*(CUF_sources!G$18/CUF_sources!F$18),0)</f>
        <v>0.38868513635878776</v>
      </c>
      <c r="Z187" s="11">
        <f>IFERROR(Y187*(CUF_sources!H$18/CUF_sources!G$18),0)</f>
        <v>0.38868513635878776</v>
      </c>
      <c r="AA187" s="11">
        <f>IFERROR(Z187*(CUF_sources!I$18/CUF_sources!H$18),0)</f>
        <v>0.38868513635878776</v>
      </c>
      <c r="AB187" s="11">
        <f>IFERROR(AA187*(CUF_sources!J$18/CUF_sources!I$18),0)</f>
        <v>0.38868513635878776</v>
      </c>
      <c r="AC187" s="11">
        <f>CUF_sources!C$18</f>
        <v>0.37</v>
      </c>
      <c r="AD187" s="11">
        <f>CUF_sources!D$18</f>
        <v>0.37</v>
      </c>
      <c r="AE187" s="11">
        <f>CUF_sources!E$18</f>
        <v>0.37</v>
      </c>
      <c r="AF187" s="11">
        <f>CUF_sources!F$18</f>
        <v>0.37</v>
      </c>
      <c r="AG187" s="11">
        <f>CUF_sources!G$18</f>
        <v>0.37</v>
      </c>
      <c r="AH187" s="11">
        <f>CUF_sources!H$18</f>
        <v>0.37</v>
      </c>
      <c r="AI187" s="11">
        <f>CUF_sources!I$18</f>
        <v>0.37</v>
      </c>
      <c r="AJ187" s="11">
        <f>CUF_sources!J$18</f>
        <v>0.37</v>
      </c>
    </row>
    <row r="188" spans="1:36" ht="15" x14ac:dyDescent="0.25">
      <c r="A188" s="3" t="s">
        <v>12</v>
      </c>
      <c r="B188" s="3" t="s">
        <v>79</v>
      </c>
      <c r="C188" s="3" t="s">
        <v>83</v>
      </c>
      <c r="D188" s="11">
        <f>IFERROR((generation!H188*1000)/(365*24*capacity!H188),0)</f>
        <v>6.2033646334554562E-2</v>
      </c>
      <c r="E188" s="11">
        <f>IFERROR((generation!I188*1000)/(365*24*capacity!I188),0)</f>
        <v>8.1774187246769686E-2</v>
      </c>
      <c r="F188" s="11">
        <f>IFERROR((generation!J188*1000)/(365*24*capacity!J188),0)</f>
        <v>7.8078594341728313E-2</v>
      </c>
      <c r="G188" s="11">
        <f>IFERROR((generation!K188*1000)/(365*24*capacity!K188),0)</f>
        <v>6.6524625686268921E-2</v>
      </c>
      <c r="H188" s="11">
        <f>IFERROR((generation!L188*1000)/(365*24*capacity!L188),0)</f>
        <v>6.7599916422825868E-2</v>
      </c>
      <c r="I188" s="11">
        <f>IFERROR((generation!M188*1000)/(365*24*capacity!M188),0)</f>
        <v>5.838861064648232E-2</v>
      </c>
      <c r="J188" s="11">
        <f>IFERROR((generation!N188*1000)/(365*24*capacity!N188),0)</f>
        <v>5.1747841861729732E-2</v>
      </c>
      <c r="K188" s="11">
        <f>IFERROR((generation!O188*1000)/(365*24*capacity!O188),0)</f>
        <v>4.0931767476500208E-2</v>
      </c>
      <c r="L188" s="11">
        <f>IFERROR((generation!P188*1000)/(365*24*capacity!P188),0)</f>
        <v>3.6140120888571006E-2</v>
      </c>
      <c r="M188" s="11">
        <f>IF(AND(AVERAGE(D188:L188)&gt;0,AVERAGE(D188:L188)&lt;1),AVERAGE(D188:L188),CUF_sources!C$19)</f>
        <v>6.0357701211714514E-2</v>
      </c>
      <c r="N188" s="11">
        <f>IFERROR(M188*(CUF_sources!D$19/CUF_sources!C$19),0)</f>
        <v>7.2429241454057408E-2</v>
      </c>
      <c r="O188" s="11">
        <f>IFERROR(N188*(CUF_sources!E$19/CUF_sources!D$19),0)</f>
        <v>7.8465011575228852E-2</v>
      </c>
      <c r="P188" s="11">
        <f>IFERROR(O188*(CUF_sources!F$19/CUF_sources!E$19),0)</f>
        <v>8.4500781696400309E-2</v>
      </c>
      <c r="Q188" s="11">
        <f>IFERROR(P188*(CUF_sources!G$19/CUF_sources!F$19),0)</f>
        <v>9.0536551817571753E-2</v>
      </c>
      <c r="R188" s="11">
        <f>IFERROR(Q188*(CUF_sources!H$19/CUF_sources!G$19),0)</f>
        <v>9.6572321938743197E-2</v>
      </c>
      <c r="S188" s="11">
        <f>IFERROR(R188*(CUF_sources!I$19/CUF_sources!H$19),0)</f>
        <v>0.10260809205991464</v>
      </c>
      <c r="T188" s="11">
        <f>IFERROR(S188*(CUF_sources!J$19/CUF_sources!I$19),0)</f>
        <v>0.1086438621810861</v>
      </c>
      <c r="U188" s="11">
        <f>IF(M188&gt;0,M188,CUF_sources!C$19)</f>
        <v>6.0357701211714514E-2</v>
      </c>
      <c r="V188" s="11">
        <f>IFERROR(U188*(CUF_sources!D$19/CUF_sources!C$19),0)</f>
        <v>7.2429241454057408E-2</v>
      </c>
      <c r="W188" s="11">
        <f>IFERROR(V188*(CUF_sources!E$19/CUF_sources!D$19),0)</f>
        <v>7.8465011575228852E-2</v>
      </c>
      <c r="X188" s="11">
        <f>IFERROR(W188*(CUF_sources!F$19/CUF_sources!E$19),0)</f>
        <v>8.4500781696400309E-2</v>
      </c>
      <c r="Y188" s="11">
        <f>IFERROR(X188*(CUF_sources!G$19/CUF_sources!F$19),0)</f>
        <v>9.0536551817571753E-2</v>
      </c>
      <c r="Z188" s="11">
        <f>IFERROR(Y188*(CUF_sources!H$19/CUF_sources!G$19),0)</f>
        <v>9.6572321938743197E-2</v>
      </c>
      <c r="AA188" s="11">
        <f>IFERROR(Z188*(CUF_sources!I$19/CUF_sources!H$19),0)</f>
        <v>0.10260809205991464</v>
      </c>
      <c r="AB188" s="11">
        <f>IFERROR(AA188*(CUF_sources!J$19/CUF_sources!I$19),0)</f>
        <v>0.1086438621810861</v>
      </c>
      <c r="AC188" s="11">
        <f>CUF_sources!C$19</f>
        <v>0.25</v>
      </c>
      <c r="AD188" s="11">
        <f>CUF_sources!D$19</f>
        <v>0.3</v>
      </c>
      <c r="AE188" s="11">
        <f>CUF_sources!E$19</f>
        <v>0.32499999999999996</v>
      </c>
      <c r="AF188" s="11">
        <f>CUF_sources!F$19</f>
        <v>0.35</v>
      </c>
      <c r="AG188" s="11">
        <f>CUF_sources!G$19</f>
        <v>0.375</v>
      </c>
      <c r="AH188" s="11">
        <f>CUF_sources!H$19</f>
        <v>0.4</v>
      </c>
      <c r="AI188" s="11">
        <f>CUF_sources!I$19</f>
        <v>0.42500000000000004</v>
      </c>
      <c r="AJ188" s="11">
        <f>CUF_sources!J$19</f>
        <v>0.45</v>
      </c>
    </row>
    <row r="189" spans="1:36" ht="15" x14ac:dyDescent="0.25">
      <c r="A189" s="3" t="s">
        <v>12</v>
      </c>
      <c r="B189" s="3" t="s">
        <v>78</v>
      </c>
      <c r="C189" s="3" t="s">
        <v>84</v>
      </c>
      <c r="D189" s="11">
        <f>IFERROR((generation!H189*1000)/(365*24*capacity!H189),0)</f>
        <v>0</v>
      </c>
      <c r="E189" s="11">
        <f>IFERROR((generation!I189*1000)/(365*24*capacity!I189),0)</f>
        <v>0</v>
      </c>
      <c r="F189" s="11">
        <f>IFERROR((generation!J189*1000)/(365*24*capacity!J189),0)</f>
        <v>0</v>
      </c>
      <c r="G189" s="11">
        <f>IFERROR((generation!K189*1000)/(365*24*capacity!K189),0)</f>
        <v>0</v>
      </c>
      <c r="H189" s="11">
        <f>IFERROR((generation!L189*1000)/(365*24*capacity!L189),0)</f>
        <v>0</v>
      </c>
      <c r="I189" s="11">
        <f>IFERROR((generation!M189*1000)/(365*24*capacity!M189),0)</f>
        <v>0</v>
      </c>
      <c r="J189" s="11">
        <f>IFERROR((generation!N189*1000)/(365*24*capacity!N189),0)</f>
        <v>0</v>
      </c>
      <c r="K189" s="11">
        <f>IFERROR((generation!O189*1000)/(365*24*capacity!O189),0)</f>
        <v>0</v>
      </c>
      <c r="L189" s="11">
        <f>IFERROR((generation!P189*1000)/(365*24*capacity!P189),0)</f>
        <v>0</v>
      </c>
      <c r="M189" s="11">
        <f>IF(AND(AVERAGE(D189:L189)&gt;0,AVERAGE(D189:L189)&lt;1),AVERAGE(D189:L189),CUF_sources!C$20)</f>
        <v>0.35714285714285715</v>
      </c>
      <c r="N189" s="11">
        <f>IFERROR(M189*(CUF_sources!D$20/CUF_sources!C$20),0)</f>
        <v>0.4</v>
      </c>
      <c r="O189" s="11">
        <f>IFERROR(N189*(CUF_sources!E$20/CUF_sources!D$20),0)</f>
        <v>0.43</v>
      </c>
      <c r="P189" s="11">
        <f>IFERROR(O189*(CUF_sources!F$20/CUF_sources!E$20),0)</f>
        <v>0.45999999999999996</v>
      </c>
      <c r="Q189" s="11">
        <f>IFERROR(P189*(CUF_sources!G$20/CUF_sources!F$20),0)</f>
        <v>0.46999999999999992</v>
      </c>
      <c r="R189" s="11">
        <f>IFERROR(Q189*(CUF_sources!H$20/CUF_sources!G$20),0)</f>
        <v>0.47999999999999987</v>
      </c>
      <c r="S189" s="11">
        <f>IFERROR(R189*(CUF_sources!I$20/CUF_sources!H$20),0)</f>
        <v>0.47999999999999987</v>
      </c>
      <c r="T189" s="11">
        <f>IFERROR(S189*(CUF_sources!J$20/CUF_sources!I$20),0)</f>
        <v>0.47999999999999987</v>
      </c>
      <c r="U189" s="11">
        <f>IF(M189&gt;0,M189,CUF_sources!C$20)</f>
        <v>0.35714285714285715</v>
      </c>
      <c r="V189" s="11">
        <f>IFERROR(U189*(CUF_sources!D$20/CUF_sources!C$20),0)</f>
        <v>0.4</v>
      </c>
      <c r="W189" s="11">
        <f>IFERROR(V189*(CUF_sources!E$20/CUF_sources!D$20),0)</f>
        <v>0.43</v>
      </c>
      <c r="X189" s="11">
        <f>IFERROR(W189*(CUF_sources!F$20/CUF_sources!E$20),0)</f>
        <v>0.45999999999999996</v>
      </c>
      <c r="Y189" s="11">
        <f>IFERROR(X189*(CUF_sources!G$20/CUF_sources!F$20),0)</f>
        <v>0.46999999999999992</v>
      </c>
      <c r="Z189" s="11">
        <f>IFERROR(Y189*(CUF_sources!H$20/CUF_sources!G$20),0)</f>
        <v>0.47999999999999987</v>
      </c>
      <c r="AA189" s="11">
        <f>IFERROR(Z189*(CUF_sources!I$20/CUF_sources!H$20),0)</f>
        <v>0.47999999999999987</v>
      </c>
      <c r="AB189" s="11">
        <f>IFERROR(AA189*(CUF_sources!J$20/CUF_sources!I$20),0)</f>
        <v>0.47999999999999987</v>
      </c>
      <c r="AC189" s="11">
        <f>CUF_sources!C$20</f>
        <v>0.35714285714285715</v>
      </c>
      <c r="AD189" s="11">
        <f>CUF_sources!D$20</f>
        <v>0.4</v>
      </c>
      <c r="AE189" s="11">
        <f>CUF_sources!E$20</f>
        <v>0.43000000000000005</v>
      </c>
      <c r="AF189" s="11">
        <f>CUF_sources!F$20</f>
        <v>0.46</v>
      </c>
      <c r="AG189" s="11">
        <f>CUF_sources!G$20</f>
        <v>0.47</v>
      </c>
      <c r="AH189" s="11">
        <f>CUF_sources!H$20</f>
        <v>0.48</v>
      </c>
      <c r="AI189" s="11">
        <f>CUF_sources!I$20</f>
        <v>0.48</v>
      </c>
      <c r="AJ189" s="11">
        <f>CUF_sources!J$20</f>
        <v>0.48</v>
      </c>
    </row>
    <row r="190" spans="1:36" ht="15" x14ac:dyDescent="0.25">
      <c r="A190" s="3" t="s">
        <v>12</v>
      </c>
      <c r="B190" s="1" t="s">
        <v>37</v>
      </c>
      <c r="C190" s="1" t="s">
        <v>38</v>
      </c>
      <c r="D190" s="11">
        <f>IFERROR((generation!H190*1000)/(365*24*capacity!H190),0)</f>
        <v>2.6412247389122474E-2</v>
      </c>
      <c r="E190" s="11">
        <f>IFERROR((generation!I190*1000)/(365*24*capacity!I190),0)</f>
        <v>2.6652538541525387E-2</v>
      </c>
      <c r="F190" s="11">
        <f>IFERROR((generation!J190*1000)/(365*24*capacity!J190),0)</f>
        <v>2.3431109787571968E-2</v>
      </c>
      <c r="G190" s="11">
        <f>IFERROR((generation!K190*1000)/(365*24*capacity!K190),0)</f>
        <v>5.1836715859755557E-2</v>
      </c>
      <c r="H190" s="11">
        <f>IFERROR((generation!L190*1000)/(365*24*capacity!L190),0)</f>
        <v>4.0209630552096302E-2</v>
      </c>
      <c r="I190" s="11">
        <f>IFERROR((generation!M190*1000)/(365*24*capacity!M190),0)</f>
        <v>2.8941271817984147E-2</v>
      </c>
      <c r="J190" s="11">
        <f>IFERROR((generation!N190*1000)/(365*24*capacity!N190),0)</f>
        <v>1.0021856209593562E-2</v>
      </c>
      <c r="K190" s="11">
        <f>IFERROR((generation!O190*1000)/(365*24*capacity!O190),0)</f>
        <v>9.848857317238573E-3</v>
      </c>
      <c r="L190" s="11">
        <f>IFERROR((generation!P190*1000)/(365*24*capacity!P190),0)</f>
        <v>1.9796611510466116E-2</v>
      </c>
      <c r="M190" s="11">
        <f>IF(AND(AVERAGE(D190:L190)&gt;0,AVERAGE(D190:L190)&lt;1),AVERAGE(D190:L190),CUF_sources!C$21)</f>
        <v>2.6350093220594898E-2</v>
      </c>
      <c r="N190" s="11">
        <f>IFERROR(M190*(CUF_sources!D$21/CUF_sources!C$21),0)</f>
        <v>2.6350093220594898E-2</v>
      </c>
      <c r="O190" s="11">
        <f>IFERROR(N190*(CUF_sources!E$21/CUF_sources!D$21),0)</f>
        <v>2.6350093220594898E-2</v>
      </c>
      <c r="P190" s="11">
        <f>IFERROR(O190*(CUF_sources!F$21/CUF_sources!E$21),0)</f>
        <v>2.6350093220594898E-2</v>
      </c>
      <c r="Q190" s="11">
        <f>IFERROR(P190*(CUF_sources!G$21/CUF_sources!F$21),0)</f>
        <v>2.6350093220594898E-2</v>
      </c>
      <c r="R190" s="11">
        <f>IFERROR(Q190*(CUF_sources!H$21/CUF_sources!G$21),0)</f>
        <v>2.6350093220594898E-2</v>
      </c>
      <c r="S190" s="11">
        <f>IFERROR(R190*(CUF_sources!I$21/CUF_sources!H$21),0)</f>
        <v>2.6350093220594898E-2</v>
      </c>
      <c r="T190" s="11">
        <f>IFERROR(S190*(CUF_sources!J$21/CUF_sources!I$21),0)</f>
        <v>2.6350093220594898E-2</v>
      </c>
      <c r="U190" s="11">
        <f>IF(M190&lt;CUF_sources!C$21,CUF_sources!C$21,CUF!M190)</f>
        <v>0.85</v>
      </c>
      <c r="V190" s="11">
        <f>IFERROR(U190*(CUF_sources!D$21/CUF_sources!C$21),0)</f>
        <v>0.85</v>
      </c>
      <c r="W190" s="11">
        <f>IFERROR(V190*(CUF_sources!E$21/CUF_sources!D$21),0)</f>
        <v>0.85</v>
      </c>
      <c r="X190" s="11">
        <f>IFERROR(W190*(CUF_sources!F$21/CUF_sources!E$21),0)</f>
        <v>0.85</v>
      </c>
      <c r="Y190" s="11">
        <f>IFERROR(X190*(CUF_sources!G$21/CUF_sources!F$21),0)</f>
        <v>0.85</v>
      </c>
      <c r="Z190" s="11">
        <f>IFERROR(Y190*(CUF_sources!H$21/CUF_sources!G$21),0)</f>
        <v>0.85</v>
      </c>
      <c r="AA190" s="11">
        <f>IFERROR(Z190*(CUF_sources!I$21/CUF_sources!H$21),0)</f>
        <v>0.85</v>
      </c>
      <c r="AB190" s="11">
        <f>IFERROR(AA190*(CUF_sources!J$21/CUF_sources!I$21),0)</f>
        <v>0.85</v>
      </c>
      <c r="AC190" s="11">
        <f>CUF_sources!C$21</f>
        <v>0.85</v>
      </c>
      <c r="AD190" s="11">
        <f>CUF_sources!D$21</f>
        <v>0.85</v>
      </c>
      <c r="AE190" s="11">
        <f>CUF_sources!E$21</f>
        <v>0.85</v>
      </c>
      <c r="AF190" s="11">
        <f>CUF_sources!F$21</f>
        <v>0.85</v>
      </c>
      <c r="AG190" s="11">
        <f>CUF_sources!G$21</f>
        <v>0.85</v>
      </c>
      <c r="AH190" s="11">
        <f>CUF_sources!H$21</f>
        <v>0.85</v>
      </c>
      <c r="AI190" s="11">
        <f>CUF_sources!I$21</f>
        <v>0.85</v>
      </c>
      <c r="AJ190" s="11">
        <f>CUF_sources!J$21</f>
        <v>0.85</v>
      </c>
    </row>
    <row r="191" spans="1:36" ht="15" x14ac:dyDescent="0.25">
      <c r="A191" s="3" t="s">
        <v>12</v>
      </c>
      <c r="B191" s="3" t="s">
        <v>39</v>
      </c>
      <c r="C191" s="3" t="s">
        <v>40</v>
      </c>
      <c r="D191" s="11">
        <f>IFERROR((generation!H191*1000)/(365*24*capacity!H191),0)</f>
        <v>0.85539438861281059</v>
      </c>
      <c r="E191" s="11">
        <f>IFERROR((generation!I191*1000)/(365*24*capacity!I191),0)</f>
        <v>0.87450787803507013</v>
      </c>
      <c r="F191" s="11">
        <f>IFERROR((generation!J191*1000)/(365*24*capacity!J191),0)</f>
        <v>0.85174385103384687</v>
      </c>
      <c r="G191" s="11">
        <f>IFERROR((generation!K191*1000)/(365*24*capacity!K191),0)</f>
        <v>0.86612333800150876</v>
      </c>
      <c r="H191" s="11">
        <f>IFERROR((generation!L191*1000)/(365*24*capacity!L191),0)</f>
        <v>0.78396072263835948</v>
      </c>
      <c r="I191" s="11">
        <f>IFERROR((generation!M191*1000)/(365*24*capacity!M191),0)</f>
        <v>1.0344581120231573</v>
      </c>
      <c r="J191" s="11">
        <f>IFERROR((generation!N191*1000)/(365*24*capacity!N191),0)</f>
        <v>0.70862252183047769</v>
      </c>
      <c r="K191" s="11">
        <f>IFERROR((generation!O191*1000)/(365*24*capacity!O191),0)</f>
        <v>0.90808770097576985</v>
      </c>
      <c r="L191" s="11">
        <f>IFERROR((generation!P191*1000)/(365*24*capacity!P191),0)</f>
        <v>0.88120166534789168</v>
      </c>
      <c r="M191" s="11">
        <f>IF(AND(AVERAGE(D191:L191)&gt;0,AVERAGE(D191:L191)&lt;1),AVERAGE(D191:L191),CUF_sources!C$22)</f>
        <v>0.86267779761098795</v>
      </c>
      <c r="N191" s="11">
        <f>IFERROR(M191*(CUF_sources!D$22/CUF_sources!C$22),0)</f>
        <v>0.86267779761098795</v>
      </c>
      <c r="O191" s="11">
        <f>IFERROR(N191*(CUF_sources!E$22/CUF_sources!D$22),0)</f>
        <v>0.86267779761098795</v>
      </c>
      <c r="P191" s="11">
        <f>IFERROR(O191*(CUF_sources!F$22/CUF_sources!E$22),0)</f>
        <v>0.86267779761098795</v>
      </c>
      <c r="Q191" s="11">
        <f>IFERROR(P191*(CUF_sources!G$22/CUF_sources!F$22),0)</f>
        <v>0.86267779761098795</v>
      </c>
      <c r="R191" s="11">
        <f>IFERROR(Q191*(CUF_sources!H$22/CUF_sources!G$22),0)</f>
        <v>0.86267779761098795</v>
      </c>
      <c r="S191" s="11">
        <f>IFERROR(R191*(CUF_sources!I$22/CUF_sources!H$22),0)</f>
        <v>0.86267779761098795</v>
      </c>
      <c r="T191" s="11">
        <f>IFERROR(S191*(CUF_sources!J$22/CUF_sources!I$22),0)</f>
        <v>0.86267779761098795</v>
      </c>
      <c r="U191" s="11">
        <f>IF(M191&lt;CUF_sources!C$22,CUF_sources!C$22,CUF!M191)</f>
        <v>0.86267779761098795</v>
      </c>
      <c r="V191" s="11">
        <f>IFERROR(U191*(CUF_sources!D$22/CUF_sources!C$22),0)</f>
        <v>0.86267779761098795</v>
      </c>
      <c r="W191" s="11">
        <f>IFERROR(V191*(CUF_sources!E$22/CUF_sources!D$22),0)</f>
        <v>0.86267779761098795</v>
      </c>
      <c r="X191" s="11">
        <f>IFERROR(W191*(CUF_sources!F$22/CUF_sources!E$22),0)</f>
        <v>0.86267779761098795</v>
      </c>
      <c r="Y191" s="11">
        <f>IFERROR(X191*(CUF_sources!G$22/CUF_sources!F$22),0)</f>
        <v>0.86267779761098795</v>
      </c>
      <c r="Z191" s="11">
        <f>IFERROR(Y191*(CUF_sources!H$22/CUF_sources!G$22),0)</f>
        <v>0.86267779761098795</v>
      </c>
      <c r="AA191" s="11">
        <f>IFERROR(Z191*(CUF_sources!I$22/CUF_sources!H$22),0)</f>
        <v>0.86267779761098795</v>
      </c>
      <c r="AB191" s="11">
        <f>IFERROR(AA191*(CUF_sources!J$22/CUF_sources!I$22),0)</f>
        <v>0.86267779761098795</v>
      </c>
      <c r="AC191" s="11">
        <f>CUF_sources!C$22</f>
        <v>0.7</v>
      </c>
      <c r="AD191" s="11">
        <f>CUF_sources!D$22</f>
        <v>0.7</v>
      </c>
      <c r="AE191" s="11">
        <f>CUF_sources!E$22</f>
        <v>0.7</v>
      </c>
      <c r="AF191" s="11">
        <f>CUF_sources!F$22</f>
        <v>0.7</v>
      </c>
      <c r="AG191" s="11">
        <f>CUF_sources!G$22</f>
        <v>0.7</v>
      </c>
      <c r="AH191" s="11">
        <f>CUF_sources!H$22</f>
        <v>0.7</v>
      </c>
      <c r="AI191" s="11">
        <f>CUF_sources!I$22</f>
        <v>0.7</v>
      </c>
      <c r="AJ191" s="11">
        <f>CUF_sources!J$22</f>
        <v>0.7</v>
      </c>
    </row>
    <row r="192" spans="1:36" ht="15" x14ac:dyDescent="0.25">
      <c r="A192" s="3" t="s">
        <v>12</v>
      </c>
      <c r="B192" s="3" t="s">
        <v>80</v>
      </c>
      <c r="C192" s="3" t="s">
        <v>85</v>
      </c>
      <c r="D192" s="11">
        <f>IFERROR((generation!H192*1000)/(365*24*capacity!H192),0)</f>
        <v>0</v>
      </c>
      <c r="E192" s="11">
        <f>IFERROR((generation!I192*1000)/(365*24*capacity!I192),0)</f>
        <v>0</v>
      </c>
      <c r="F192" s="11">
        <f>IFERROR((generation!J192*1000)/(365*24*capacity!J192),0)</f>
        <v>0</v>
      </c>
      <c r="G192" s="11">
        <f>IFERROR((generation!K192*1000)/(365*24*capacity!K192),0)</f>
        <v>0</v>
      </c>
      <c r="H192" s="11">
        <f>IFERROR((generation!L192*1000)/(365*24*capacity!L192),0)</f>
        <v>0</v>
      </c>
      <c r="I192" s="11">
        <f>IFERROR((generation!M192*1000)/(365*24*capacity!M192),0)</f>
        <v>0</v>
      </c>
      <c r="J192" s="11">
        <f>IFERROR((generation!N192*1000)/(365*24*capacity!N192),0)</f>
        <v>0</v>
      </c>
      <c r="K192" s="11">
        <f>IFERROR((generation!O192*1000)/(365*24*capacity!O192),0)</f>
        <v>0</v>
      </c>
      <c r="L192" s="11">
        <f>IFERROR((generation!P192*1000)/(365*24*capacity!P192),0)</f>
        <v>0</v>
      </c>
      <c r="M192" s="11">
        <f>IF(AND(AVERAGE(D192:L192)&gt;0,AVERAGE(D192:L192)&lt;1),AVERAGE(D192:L192),CUF_sources!C$23)</f>
        <v>0.18285714285714286</v>
      </c>
      <c r="N192" s="11">
        <f>IFERROR(M192*(CUF_sources!D$23/CUF_sources!C$23),0)</f>
        <v>0.19</v>
      </c>
      <c r="O192" s="11">
        <f>IFERROR(N192*(CUF_sources!E$23/CUF_sources!D$23),0)</f>
        <v>0.19500000000000001</v>
      </c>
      <c r="P192" s="11">
        <f>IFERROR(O192*(CUF_sources!F$23/CUF_sources!E$23),0)</f>
        <v>0.20000000000000004</v>
      </c>
      <c r="Q192" s="11">
        <f>IFERROR(P192*(CUF_sources!G$23/CUF_sources!F$23),0)</f>
        <v>0.20500000000000002</v>
      </c>
      <c r="R192" s="11">
        <f>IFERROR(Q192*(CUF_sources!H$23/CUF_sources!G$23),0)</f>
        <v>0.20999999999999996</v>
      </c>
      <c r="S192" s="11">
        <f>IFERROR(R192*(CUF_sources!I$23/CUF_sources!H$23),0)</f>
        <v>0.20999999999999996</v>
      </c>
      <c r="T192" s="11">
        <f>IFERROR(S192*(CUF_sources!J$23/CUF_sources!I$23),0)</f>
        <v>0.20999999999999996</v>
      </c>
      <c r="U192" s="11">
        <f>IF(M192&gt;0,M192,CUF_sources!C$23)</f>
        <v>0.18285714285714286</v>
      </c>
      <c r="V192" s="11">
        <f>IFERROR(U192*(CUF_sources!D$23/CUF_sources!C$23),0)</f>
        <v>0.19</v>
      </c>
      <c r="W192" s="11">
        <f>IFERROR(V192*(CUF_sources!E$23/CUF_sources!D$23),0)</f>
        <v>0.19500000000000001</v>
      </c>
      <c r="X192" s="11">
        <f>IFERROR(W192*(CUF_sources!F$23/CUF_sources!E$23),0)</f>
        <v>0.20000000000000004</v>
      </c>
      <c r="Y192" s="11">
        <f>IFERROR(X192*(CUF_sources!G$23/CUF_sources!F$23),0)</f>
        <v>0.20500000000000002</v>
      </c>
      <c r="Z192" s="11">
        <f>IFERROR(Y192*(CUF_sources!H$23/CUF_sources!G$23),0)</f>
        <v>0.20999999999999996</v>
      </c>
      <c r="AA192" s="11">
        <f>IFERROR(Z192*(CUF_sources!I$23/CUF_sources!H$23),0)</f>
        <v>0.20999999999999996</v>
      </c>
      <c r="AB192" s="11">
        <f>IFERROR(AA192*(CUF_sources!J$23/CUF_sources!I$23),0)</f>
        <v>0.20999999999999996</v>
      </c>
      <c r="AC192" s="11">
        <f>CUF_sources!C$23</f>
        <v>0.18285714285714286</v>
      </c>
      <c r="AD192" s="11">
        <f>CUF_sources!D$23</f>
        <v>0.19</v>
      </c>
      <c r="AE192" s="11">
        <f>CUF_sources!E$23</f>
        <v>0.19500000000000001</v>
      </c>
      <c r="AF192" s="11">
        <f>CUF_sources!F$23</f>
        <v>0.2</v>
      </c>
      <c r="AG192" s="11">
        <f>CUF_sources!G$23</f>
        <v>0.20500000000000002</v>
      </c>
      <c r="AH192" s="11">
        <f>CUF_sources!H$23</f>
        <v>0.21</v>
      </c>
      <c r="AI192" s="11">
        <f>CUF_sources!I$23</f>
        <v>0.21</v>
      </c>
      <c r="AJ192" s="11">
        <f>CUF_sources!J$23</f>
        <v>0.21</v>
      </c>
    </row>
    <row r="193" spans="1:36" ht="15" x14ac:dyDescent="0.25">
      <c r="A193" s="3" t="s">
        <v>12</v>
      </c>
      <c r="B193" s="3" t="s">
        <v>81</v>
      </c>
      <c r="C193" s="3" t="s">
        <v>86</v>
      </c>
      <c r="D193" s="11">
        <f>IFERROR((generation!H193*1000)/(365*24*capacity!H193),0)</f>
        <v>7.8418436145401088E-2</v>
      </c>
      <c r="E193" s="11">
        <f>IFERROR((generation!I193*1000)/(365*24*capacity!I193),0)</f>
        <v>7.8451374720683961E-2</v>
      </c>
      <c r="F193" s="11">
        <f>IFERROR((generation!J193*1000)/(365*24*capacity!J193),0)</f>
        <v>7.8460688837704268E-2</v>
      </c>
      <c r="G193" s="11">
        <f>IFERROR((generation!K193*1000)/(365*24*capacity!K193),0)</f>
        <v>0.17217891470521454</v>
      </c>
      <c r="H193" s="11">
        <f>IFERROR((generation!L193*1000)/(365*24*capacity!L193),0)</f>
        <v>0.16540862920510668</v>
      </c>
      <c r="I193" s="11">
        <f>IFERROR((generation!M193*1000)/(365*24*capacity!M193),0)</f>
        <v>0.11864287953972727</v>
      </c>
      <c r="J193" s="11">
        <f>IFERROR((generation!N193*1000)/(365*24*capacity!N193),0)</f>
        <v>7.8464481836573022E-2</v>
      </c>
      <c r="K193" s="11">
        <f>IFERROR((generation!O193*1000)/(365*24*capacity!O193),0)</f>
        <v>7.8468485122929241E-2</v>
      </c>
      <c r="L193" s="11">
        <f>IFERROR((generation!P193*1000)/(365*24*capacity!P193),0)</f>
        <v>7.8467952732522425E-2</v>
      </c>
      <c r="M193" s="11">
        <f>IF(AND(AVERAGE(D193:L193)&gt;0,AVERAGE(D193:L193)&lt;1),AVERAGE(D193:L193),CUF_sources!C$24)</f>
        <v>0.10299576031620696</v>
      </c>
      <c r="N193" s="11">
        <f>IFERROR(M193*(CUF_sources!D$24/CUF_sources!C$24),0)</f>
        <v>0.10299576031620696</v>
      </c>
      <c r="O193" s="11">
        <f>IFERROR(N193*(CUF_sources!E$24/CUF_sources!D$24),0)</f>
        <v>0.10728725032938226</v>
      </c>
      <c r="P193" s="11">
        <f>IFERROR(O193*(CUF_sources!F$24/CUF_sources!E$24),0)</f>
        <v>0.11157874034255755</v>
      </c>
      <c r="Q193" s="11">
        <f>IFERROR(P193*(CUF_sources!G$24/CUF_sources!F$24),0)</f>
        <v>0.11587023035573285</v>
      </c>
      <c r="R193" s="11">
        <f>IFERROR(Q193*(CUF_sources!H$24/CUF_sources!G$24),0)</f>
        <v>0.12016172036890814</v>
      </c>
      <c r="S193" s="11">
        <f>IFERROR(R193*(CUF_sources!I$24/CUF_sources!H$24),0)</f>
        <v>0.12016172036890814</v>
      </c>
      <c r="T193" s="11">
        <f>IFERROR(S193*(CUF_sources!J$24/CUF_sources!I$24),0)</f>
        <v>0.12016172036890814</v>
      </c>
      <c r="U193" s="11">
        <f>IF(M193&gt;0,M193,CUF_sources!C$24)</f>
        <v>0.10299576031620696</v>
      </c>
      <c r="V193" s="11">
        <f>IFERROR(U193*(CUF_sources!D$24/CUF_sources!C$24),0)</f>
        <v>0.10299576031620696</v>
      </c>
      <c r="W193" s="11">
        <f>IFERROR(V193*(CUF_sources!E$24/CUF_sources!D$24),0)</f>
        <v>0.10728725032938226</v>
      </c>
      <c r="X193" s="11">
        <f>IFERROR(W193*(CUF_sources!F$24/CUF_sources!E$24),0)</f>
        <v>0.11157874034255755</v>
      </c>
      <c r="Y193" s="11">
        <f>IFERROR(X193*(CUF_sources!G$24/CUF_sources!F$24),0)</f>
        <v>0.11587023035573285</v>
      </c>
      <c r="Z193" s="11">
        <f>IFERROR(Y193*(CUF_sources!H$24/CUF_sources!G$24),0)</f>
        <v>0.12016172036890814</v>
      </c>
      <c r="AA193" s="11">
        <f>IFERROR(Z193*(CUF_sources!I$24/CUF_sources!H$24),0)</f>
        <v>0.12016172036890814</v>
      </c>
      <c r="AB193" s="11">
        <f>IFERROR(AA193*(CUF_sources!J$24/CUF_sources!I$24),0)</f>
        <v>0.12016172036890814</v>
      </c>
      <c r="AC193" s="11">
        <f>CUF_sources!C$24</f>
        <v>0.12</v>
      </c>
      <c r="AD193" s="11">
        <f>CUF_sources!D$24</f>
        <v>0.12</v>
      </c>
      <c r="AE193" s="11">
        <f>CUF_sources!E$24</f>
        <v>0.125</v>
      </c>
      <c r="AF193" s="11">
        <f>CUF_sources!F$24</f>
        <v>0.13</v>
      </c>
      <c r="AG193" s="11">
        <f>CUF_sources!G$24</f>
        <v>0.13500000000000001</v>
      </c>
      <c r="AH193" s="11">
        <f>CUF_sources!H$24</f>
        <v>0.14000000000000001</v>
      </c>
      <c r="AI193" s="11">
        <f>CUF_sources!I$24</f>
        <v>0.14000000000000001</v>
      </c>
      <c r="AJ193" s="11">
        <f>CUF_sources!J$24</f>
        <v>0.14000000000000001</v>
      </c>
    </row>
    <row r="194" spans="1:36" ht="15" x14ac:dyDescent="0.25">
      <c r="A194" s="3" t="s">
        <v>12</v>
      </c>
      <c r="B194" s="3" t="s">
        <v>41</v>
      </c>
      <c r="C194" s="3" t="s">
        <v>42</v>
      </c>
      <c r="D194" s="11">
        <f>IFERROR((generation!H194*1000)/(365*24*capacity!H194),0)</f>
        <v>0</v>
      </c>
      <c r="E194" s="11">
        <f>IFERROR((generation!I194*1000)/(365*24*capacity!I194),0)</f>
        <v>0</v>
      </c>
      <c r="F194" s="11">
        <f>IFERROR((generation!J194*1000)/(365*24*capacity!J194),0)</f>
        <v>0</v>
      </c>
      <c r="G194" s="11">
        <f>IFERROR((generation!K194*1000)/(365*24*capacity!K194),0)</f>
        <v>0</v>
      </c>
      <c r="H194" s="11">
        <f>IFERROR((generation!L194*1000)/(365*24*capacity!L194),0)</f>
        <v>0</v>
      </c>
      <c r="I194" s="11">
        <f>IFERROR((generation!M194*1000)/(365*24*capacity!M194),0)</f>
        <v>0</v>
      </c>
      <c r="J194" s="11">
        <f>IFERROR((generation!N194*1000)/(365*24*capacity!N194),0)</f>
        <v>0</v>
      </c>
      <c r="K194" s="11">
        <f>IFERROR((generation!O194*1000)/(365*24*capacity!O194),0)</f>
        <v>0</v>
      </c>
      <c r="L194" s="11">
        <f>IFERROR((generation!P194*1000)/(365*24*capacity!P194),0)</f>
        <v>0</v>
      </c>
      <c r="M194" s="11">
        <f>IF(AND(AVERAGE(D194:L194)&gt;0,AVERAGE(D194:L194)&lt;1),AVERAGE(D194:L194),CUF_sources!C$25)</f>
        <v>0.37285714285714283</v>
      </c>
      <c r="N194" s="11">
        <f>IFERROR(M194*(CUF_sources!D$25/CUF_sources!C$25),0)</f>
        <v>0.38000000000000006</v>
      </c>
      <c r="O194" s="11">
        <f>IFERROR(N194*(CUF_sources!E$25/CUF_sources!D$25),0)</f>
        <v>0.39000000000000007</v>
      </c>
      <c r="P194" s="11">
        <f>IFERROR(O194*(CUF_sources!F$25/CUF_sources!E$25),0)</f>
        <v>0.40000000000000013</v>
      </c>
      <c r="Q194" s="11">
        <f>IFERROR(P194*(CUF_sources!G$25/CUF_sources!F$25),0)</f>
        <v>0.40500000000000014</v>
      </c>
      <c r="R194" s="11">
        <f>IFERROR(Q194*(CUF_sources!H$25/CUF_sources!G$25),0)</f>
        <v>0.41000000000000009</v>
      </c>
      <c r="S194" s="11">
        <f>IFERROR(R194*(CUF_sources!I$25/CUF_sources!H$25),0)</f>
        <v>0.41000000000000009</v>
      </c>
      <c r="T194" s="11">
        <f>IFERROR(S194*(CUF_sources!J$25/CUF_sources!I$25),0)</f>
        <v>0.41000000000000009</v>
      </c>
      <c r="U194" s="11">
        <f>IF(M194&gt;0,M194,CUF_sources!C$25)</f>
        <v>0.37285714285714283</v>
      </c>
      <c r="V194" s="11">
        <f>IFERROR(U194*(CUF_sources!D$25/CUF_sources!C$25),0)</f>
        <v>0.38000000000000006</v>
      </c>
      <c r="W194" s="11">
        <f>IFERROR(V194*(CUF_sources!E$25/CUF_sources!D$25),0)</f>
        <v>0.39000000000000007</v>
      </c>
      <c r="X194" s="11">
        <f>IFERROR(W194*(CUF_sources!F$25/CUF_sources!E$25),0)</f>
        <v>0.40000000000000013</v>
      </c>
      <c r="Y194" s="11">
        <f>IFERROR(X194*(CUF_sources!G$25/CUF_sources!F$25),0)</f>
        <v>0.40500000000000014</v>
      </c>
      <c r="Z194" s="11">
        <f>IFERROR(Y194*(CUF_sources!H$25/CUF_sources!G$25),0)</f>
        <v>0.41000000000000009</v>
      </c>
      <c r="AA194" s="11">
        <f>IFERROR(Z194*(CUF_sources!I$25/CUF_sources!H$25),0)</f>
        <v>0.41000000000000009</v>
      </c>
      <c r="AB194" s="11">
        <f>IFERROR(AA194*(CUF_sources!J$25/CUF_sources!I$25),0)</f>
        <v>0.41000000000000009</v>
      </c>
      <c r="AC194" s="11">
        <f>CUF_sources!C$25</f>
        <v>0.37285714285714283</v>
      </c>
      <c r="AD194" s="11">
        <f>CUF_sources!D$25</f>
        <v>0.38</v>
      </c>
      <c r="AE194" s="11">
        <f>CUF_sources!E$25</f>
        <v>0.39</v>
      </c>
      <c r="AF194" s="11">
        <f>CUF_sources!F$25</f>
        <v>0.4</v>
      </c>
      <c r="AG194" s="11">
        <f>CUF_sources!G$25</f>
        <v>0.40500000000000003</v>
      </c>
      <c r="AH194" s="11">
        <f>CUF_sources!H$25</f>
        <v>0.41</v>
      </c>
      <c r="AI194" s="11">
        <f>CUF_sources!I$25</f>
        <v>0.41</v>
      </c>
      <c r="AJ194" s="11">
        <f>CUF_sources!J$25</f>
        <v>0.41</v>
      </c>
    </row>
    <row r="195" spans="1:36" ht="15" x14ac:dyDescent="0.25">
      <c r="A195" s="3" t="s">
        <v>12</v>
      </c>
      <c r="B195" s="3" t="s">
        <v>43</v>
      </c>
      <c r="C195" s="3" t="s">
        <v>44</v>
      </c>
      <c r="D195" s="11">
        <f>IFERROR((generation!H195*1000)/(365*24*capacity!H195),0)</f>
        <v>0</v>
      </c>
      <c r="E195" s="11">
        <f>IFERROR((generation!I195*1000)/(365*24*capacity!I195),0)</f>
        <v>0</v>
      </c>
      <c r="F195" s="11">
        <f>IFERROR((generation!J195*1000)/(365*24*capacity!J195),0)</f>
        <v>0</v>
      </c>
      <c r="G195" s="11">
        <f>IFERROR((generation!K195*1000)/(365*24*capacity!K195),0)</f>
        <v>0</v>
      </c>
      <c r="H195" s="11">
        <f>IFERROR((generation!L195*1000)/(365*24*capacity!L195),0)</f>
        <v>0</v>
      </c>
      <c r="I195" s="11">
        <f>IFERROR((generation!M195*1000)/(365*24*capacity!M195),0)</f>
        <v>0</v>
      </c>
      <c r="J195" s="11">
        <f>IFERROR((generation!N195*1000)/(365*24*capacity!N195),0)</f>
        <v>0</v>
      </c>
      <c r="K195" s="11">
        <f>IFERROR((generation!O195*1000)/(365*24*capacity!O195),0)</f>
        <v>0</v>
      </c>
      <c r="L195" s="11">
        <f>IFERROR((generation!P195*1000)/(365*24*capacity!P195),0)</f>
        <v>0</v>
      </c>
      <c r="M195" s="11">
        <f>IF(AND(AVERAGE(D195:L195)&gt;0,AVERAGE(D195:L195)&lt;1),AVERAGE(D195:L195),CUF_sources!C$26)</f>
        <v>0.20857142857142857</v>
      </c>
      <c r="N195" s="11">
        <f>IFERROR(M195*(CUF_sources!D$26/CUF_sources!C$26),0)</f>
        <v>0.23</v>
      </c>
      <c r="O195" s="11">
        <f>IFERROR(N195*(CUF_sources!E$26/CUF_sources!D$26),0)</f>
        <v>0.255</v>
      </c>
      <c r="P195" s="11">
        <f>IFERROR(O195*(CUF_sources!F$26/CUF_sources!E$26),0)</f>
        <v>0.28000000000000003</v>
      </c>
      <c r="Q195" s="11">
        <f>IFERROR(P195*(CUF_sources!G$26/CUF_sources!F$26),0)</f>
        <v>0.30000000000000004</v>
      </c>
      <c r="R195" s="11">
        <f>IFERROR(Q195*(CUF_sources!H$26/CUF_sources!G$26),0)</f>
        <v>0.31999999999999995</v>
      </c>
      <c r="S195" s="11">
        <f>IFERROR(R195*(CUF_sources!I$26/CUF_sources!H$26),0)</f>
        <v>0.33999999999999986</v>
      </c>
      <c r="T195" s="11">
        <f>IFERROR(S195*(CUF_sources!J$26/CUF_sources!I$26),0)</f>
        <v>0.35999999999999988</v>
      </c>
      <c r="U195" s="11">
        <f>IF(M195&gt;0,M195,CUF_sources!C$26)</f>
        <v>0.20857142857142857</v>
      </c>
      <c r="V195" s="11">
        <f>IFERROR(U195*(CUF_sources!D$26/CUF_sources!C$26),0)</f>
        <v>0.23</v>
      </c>
      <c r="W195" s="11">
        <f>IFERROR(V195*(CUF_sources!E$26/CUF_sources!D$26),0)</f>
        <v>0.255</v>
      </c>
      <c r="X195" s="11">
        <f>IFERROR(W195*(CUF_sources!F$26/CUF_sources!E$26),0)</f>
        <v>0.28000000000000003</v>
      </c>
      <c r="Y195" s="11">
        <f>IFERROR(X195*(CUF_sources!G$26/CUF_sources!F$26),0)</f>
        <v>0.30000000000000004</v>
      </c>
      <c r="Z195" s="11">
        <f>IFERROR(Y195*(CUF_sources!H$26/CUF_sources!G$26),0)</f>
        <v>0.31999999999999995</v>
      </c>
      <c r="AA195" s="11">
        <f>IFERROR(Z195*(CUF_sources!I$26/CUF_sources!H$26),0)</f>
        <v>0.33999999999999986</v>
      </c>
      <c r="AB195" s="11">
        <f>IFERROR(AA195*(CUF_sources!J$26/CUF_sources!I$26),0)</f>
        <v>0.35999999999999988</v>
      </c>
      <c r="AC195" s="11">
        <f>CUF_sources!C$26</f>
        <v>0.20857142857142857</v>
      </c>
      <c r="AD195" s="11">
        <f>CUF_sources!D$26</f>
        <v>0.23</v>
      </c>
      <c r="AE195" s="11">
        <f>CUF_sources!E$26</f>
        <v>0.255</v>
      </c>
      <c r="AF195" s="11">
        <f>CUF_sources!F$26</f>
        <v>0.28000000000000003</v>
      </c>
      <c r="AG195" s="11">
        <f>CUF_sources!G$26</f>
        <v>0.30000000000000004</v>
      </c>
      <c r="AH195" s="11">
        <f>CUF_sources!H$26</f>
        <v>0.32</v>
      </c>
      <c r="AI195" s="11">
        <f>CUF_sources!I$26</f>
        <v>0.33999999999999997</v>
      </c>
      <c r="AJ195" s="11">
        <f>CUF_sources!J$26</f>
        <v>0.36</v>
      </c>
    </row>
    <row r="196" spans="1:36" ht="15" x14ac:dyDescent="0.25">
      <c r="A196" s="3" t="s">
        <v>12</v>
      </c>
      <c r="B196" s="3" t="s">
        <v>45</v>
      </c>
      <c r="C196" s="3" t="s">
        <v>46</v>
      </c>
      <c r="D196" s="11">
        <f>IFERROR((generation!H196*1000)/(365*24*capacity!H196),0)</f>
        <v>0</v>
      </c>
      <c r="E196" s="11">
        <f>IFERROR((generation!I196*1000)/(365*24*capacity!I196),0)</f>
        <v>0</v>
      </c>
      <c r="F196" s="11">
        <f>IFERROR((generation!J196*1000)/(365*24*capacity!J196),0)</f>
        <v>0</v>
      </c>
      <c r="G196" s="11">
        <f>IFERROR((generation!K196*1000)/(365*24*capacity!K196),0)</f>
        <v>0</v>
      </c>
      <c r="H196" s="11">
        <f>IFERROR((generation!L196*1000)/(365*24*capacity!L196),0)</f>
        <v>0</v>
      </c>
      <c r="I196" s="11">
        <f>IFERROR((generation!M196*1000)/(365*24*capacity!M196),0)</f>
        <v>0</v>
      </c>
      <c r="J196" s="11">
        <f>IFERROR((generation!N196*1000)/(365*24*capacity!N196),0)</f>
        <v>0</v>
      </c>
      <c r="K196" s="11">
        <f>IFERROR((generation!O196*1000)/(365*24*capacity!O196),0)</f>
        <v>0</v>
      </c>
      <c r="L196" s="11">
        <f>IFERROR((generation!P196*1000)/(365*24*capacity!P196),0)</f>
        <v>0</v>
      </c>
      <c r="M196" s="11">
        <f>IF(AND(AVERAGE(D196:L196)&gt;0,AVERAGE(D196:L196)&lt;1),AVERAGE(D196:L196),CUF_sources!C$27)</f>
        <v>0.95</v>
      </c>
      <c r="N196" s="11">
        <f>IFERROR(M196*(CUF_sources!D$27/CUF_sources!C$27),0)</f>
        <v>0.95</v>
      </c>
      <c r="O196" s="11">
        <f>IFERROR(N196*(CUF_sources!E$27/CUF_sources!D$27),0)</f>
        <v>0.95</v>
      </c>
      <c r="P196" s="11">
        <f>IFERROR(O196*(CUF_sources!F$27/CUF_sources!E$27),0)</f>
        <v>0.95</v>
      </c>
      <c r="Q196" s="11">
        <f>IFERROR(P196*(CUF_sources!G$27/CUF_sources!F$27),0)</f>
        <v>0.95</v>
      </c>
      <c r="R196" s="11">
        <f>IFERROR(Q196*(CUF_sources!H$27/CUF_sources!G$27),0)</f>
        <v>0.95</v>
      </c>
      <c r="S196" s="11">
        <f>IFERROR(R196*(CUF_sources!I$27/CUF_sources!H$27),0)</f>
        <v>0.95</v>
      </c>
      <c r="T196" s="11">
        <f>IFERROR(S196*(CUF_sources!J$27/CUF_sources!I$27),0)</f>
        <v>0.95</v>
      </c>
      <c r="U196" s="11">
        <f>IF(M196&gt;0,M196,CUF_sources!C$27)</f>
        <v>0.95</v>
      </c>
      <c r="V196" s="11">
        <f>IFERROR(U196*(CUF_sources!D$27/CUF_sources!C$27),0)</f>
        <v>0.95</v>
      </c>
      <c r="W196" s="11">
        <f>IFERROR(V196*(CUF_sources!E$27/CUF_sources!D$27),0)</f>
        <v>0.95</v>
      </c>
      <c r="X196" s="11">
        <f>IFERROR(W196*(CUF_sources!F$27/CUF_sources!E$27),0)</f>
        <v>0.95</v>
      </c>
      <c r="Y196" s="11">
        <f>IFERROR(X196*(CUF_sources!G$27/CUF_sources!F$27),0)</f>
        <v>0.95</v>
      </c>
      <c r="Z196" s="11">
        <f>IFERROR(Y196*(CUF_sources!H$27/CUF_sources!G$27),0)</f>
        <v>0.95</v>
      </c>
      <c r="AA196" s="11">
        <f>IFERROR(Z196*(CUF_sources!I$27/CUF_sources!H$27),0)</f>
        <v>0.95</v>
      </c>
      <c r="AB196" s="11">
        <f>IFERROR(AA196*(CUF_sources!J$27/CUF_sources!I$27),0)</f>
        <v>0.95</v>
      </c>
      <c r="AC196" s="11">
        <f>CUF_sources!C$27</f>
        <v>0.95</v>
      </c>
      <c r="AD196" s="11">
        <f>CUF_sources!D$27</f>
        <v>0.95</v>
      </c>
      <c r="AE196" s="11">
        <f>CUF_sources!E$27</f>
        <v>0.95</v>
      </c>
      <c r="AF196" s="11">
        <f>CUF_sources!F$27</f>
        <v>0.95</v>
      </c>
      <c r="AG196" s="11">
        <f>CUF_sources!G$27</f>
        <v>0.95</v>
      </c>
      <c r="AH196" s="11">
        <f>CUF_sources!H$27</f>
        <v>0.95</v>
      </c>
      <c r="AI196" s="11">
        <f>CUF_sources!I$27</f>
        <v>0.95</v>
      </c>
      <c r="AJ196" s="11">
        <f>CUF_sources!J$27</f>
        <v>0.95</v>
      </c>
    </row>
    <row r="197" spans="1:36" ht="15" x14ac:dyDescent="0.25">
      <c r="A197" s="3" t="s">
        <v>11</v>
      </c>
      <c r="B197" s="3" t="s">
        <v>29</v>
      </c>
      <c r="C197" s="3" t="s">
        <v>30</v>
      </c>
      <c r="D197" s="11">
        <f>IFERROR((generation!H197*1000)/(365*24*capacity!H197),0)</f>
        <v>0.77359208523592082</v>
      </c>
      <c r="E197" s="11">
        <f>IFERROR((generation!I197*1000)/(365*24*capacity!I197),0)</f>
        <v>0.84995502974955028</v>
      </c>
      <c r="F197" s="11">
        <f>IFERROR((generation!J197*1000)/(365*24*capacity!J197),0)</f>
        <v>0.76850337354324272</v>
      </c>
      <c r="G197" s="11">
        <f>IFERROR((generation!K197*1000)/(365*24*capacity!K197),0)</f>
        <v>0.7803212652359639</v>
      </c>
      <c r="H197" s="11">
        <f>IFERROR((generation!L197*1000)/(365*24*capacity!L197),0)</f>
        <v>0.77401255662971202</v>
      </c>
      <c r="I197" s="11">
        <f>IFERROR((generation!M197*1000)/(365*24*capacity!M197),0)</f>
        <v>0.636505798214416</v>
      </c>
      <c r="J197" s="11">
        <f>IFERROR((generation!N197*1000)/(365*24*capacity!N197),0)</f>
        <v>0.47134801431693496</v>
      </c>
      <c r="K197" s="11">
        <f>IFERROR((generation!O197*1000)/(365*24*capacity!O197),0)</f>
        <v>0.53896930870760351</v>
      </c>
      <c r="L197" s="11">
        <f>IFERROR((generation!P197*1000)/(365*24*capacity!P197),0)</f>
        <v>0.44333581363914043</v>
      </c>
      <c r="M197" s="11">
        <f>IF(AND(AVERAGE(D197:L197)&gt;0,AVERAGE(D197:L197)&lt;1),AVERAGE(D197:L197),CUF_sources!C$15)</f>
        <v>0.67072702725249822</v>
      </c>
      <c r="N197" s="11">
        <f>IFERROR(M197*(CUF_sources!D$15/CUF_sources!C$15),0)</f>
        <v>0.67072702725249822</v>
      </c>
      <c r="O197" s="11">
        <f>IFERROR(N197*(CUF_sources!E$15/CUF_sources!D$15),0)</f>
        <v>0.67072702725249822</v>
      </c>
      <c r="P197" s="11">
        <f>IFERROR(O197*(CUF_sources!F$15/CUF_sources!E$15),0)</f>
        <v>0.67072702725249822</v>
      </c>
      <c r="Q197" s="11">
        <f>IFERROR(P197*(CUF_sources!G$15/CUF_sources!F$15),0)</f>
        <v>0.67072702725249822</v>
      </c>
      <c r="R197" s="11">
        <f>IFERROR(Q197*(CUF_sources!H$15/CUF_sources!G$15),0)</f>
        <v>0.67072702725249822</v>
      </c>
      <c r="S197" s="11">
        <f>IFERROR(R197*(CUF_sources!I$15/CUF_sources!H$15),0)</f>
        <v>0.67072702725249822</v>
      </c>
      <c r="T197" s="11">
        <f>IFERROR(S197*(CUF_sources!J$15/CUF_sources!I$15),0)</f>
        <v>0.67072702725249822</v>
      </c>
      <c r="U197" s="11">
        <f>IF(M197&lt;CUF_sources!C$15,CUF_sources!C$15,CUF!M197)</f>
        <v>0.85</v>
      </c>
      <c r="V197" s="11">
        <f>IFERROR(U197*(CUF_sources!D$15/CUF_sources!C$15),0)</f>
        <v>0.85</v>
      </c>
      <c r="W197" s="11">
        <f>IFERROR(V197*(CUF_sources!E$15/CUF_sources!D$15),0)</f>
        <v>0.85</v>
      </c>
      <c r="X197" s="11">
        <f>IFERROR(W197*(CUF_sources!F$15/CUF_sources!E$15),0)</f>
        <v>0.85</v>
      </c>
      <c r="Y197" s="11">
        <f>IFERROR(X197*(CUF_sources!G$15/CUF_sources!F$15),0)</f>
        <v>0.85</v>
      </c>
      <c r="Z197" s="11">
        <f>IFERROR(Y197*(CUF_sources!H$15/CUF_sources!G$15),0)</f>
        <v>0.85</v>
      </c>
      <c r="AA197" s="11">
        <f>IFERROR(Z197*(CUF_sources!I$15/CUF_sources!H$15),0)</f>
        <v>0.85</v>
      </c>
      <c r="AB197" s="11">
        <f>IFERROR(AA197*(CUF_sources!J$15/CUF_sources!I$15),0)</f>
        <v>0.85</v>
      </c>
      <c r="AC197" s="11">
        <f>CUF_sources!C$15</f>
        <v>0.85</v>
      </c>
      <c r="AD197" s="11">
        <f>CUF_sources!D$15</f>
        <v>0.85</v>
      </c>
      <c r="AE197" s="11">
        <f>CUF_sources!E$15</f>
        <v>0.85</v>
      </c>
      <c r="AF197" s="11">
        <f>CUF_sources!F$15</f>
        <v>0.85</v>
      </c>
      <c r="AG197" s="11">
        <f>CUF_sources!G$15</f>
        <v>0.85</v>
      </c>
      <c r="AH197" s="11">
        <f>CUF_sources!H$15</f>
        <v>0.85</v>
      </c>
      <c r="AI197" s="11">
        <f>CUF_sources!I$15</f>
        <v>0.85</v>
      </c>
      <c r="AJ197" s="11">
        <f>CUF_sources!J$15</f>
        <v>0.85</v>
      </c>
    </row>
    <row r="198" spans="1:36" ht="15" x14ac:dyDescent="0.25">
      <c r="A198" s="3" t="s">
        <v>11</v>
      </c>
      <c r="B198" s="3" t="s">
        <v>31</v>
      </c>
      <c r="C198" s="3" t="s">
        <v>32</v>
      </c>
      <c r="D198" s="11">
        <f>IFERROR((generation!H198*1000)/(365*24*capacity!H198),0)</f>
        <v>0.7174310105221362</v>
      </c>
      <c r="E198" s="11">
        <f>IFERROR((generation!I198*1000)/(365*24*capacity!I198),0)</f>
        <v>0.62692120858836098</v>
      </c>
      <c r="F198" s="11">
        <f>IFERROR((generation!J198*1000)/(365*24*capacity!J198),0)</f>
        <v>0.5178605403348554</v>
      </c>
      <c r="G198" s="11">
        <f>IFERROR((generation!K198*1000)/(365*24*capacity!K198),0)</f>
        <v>0.27378605735212214</v>
      </c>
      <c r="H198" s="11">
        <f>IFERROR((generation!L198*1000)/(365*24*capacity!L198),0)</f>
        <v>0.59686134705242233</v>
      </c>
      <c r="I198" s="11">
        <f>IFERROR((generation!M198*1000)/(365*24*capacity!M198),0)</f>
        <v>0.46923837925655987</v>
      </c>
      <c r="J198" s="11">
        <f>IFERROR((generation!N198*1000)/(365*24*capacity!N198),0)</f>
        <v>0.39255176563328947</v>
      </c>
      <c r="K198" s="11">
        <f>IFERROR((generation!O198*1000)/(365*24*capacity!O198),0)</f>
        <v>0.35677000203840731</v>
      </c>
      <c r="L198" s="11">
        <f>IFERROR((generation!P198*1000)/(365*24*capacity!P198),0)</f>
        <v>0.33602682949596757</v>
      </c>
      <c r="M198" s="11">
        <f>IF(AND(AVERAGE(D198:L198)&gt;0,AVERAGE(D198:L198)&lt;1),AVERAGE(D198:L198),CUF_sources!C$16)</f>
        <v>0.47638301558601337</v>
      </c>
      <c r="N198" s="11">
        <f>IFERROR(M198*(CUF_sources!D$16/CUF_sources!C$16),0)</f>
        <v>0.47638301558601337</v>
      </c>
      <c r="O198" s="11">
        <f>IFERROR(N198*(CUF_sources!E$16/CUF_sources!D$16),0)</f>
        <v>0.47638301558601337</v>
      </c>
      <c r="P198" s="11">
        <f>IFERROR(O198*(CUF_sources!F$16/CUF_sources!E$16),0)</f>
        <v>0.47638301558601337</v>
      </c>
      <c r="Q198" s="11">
        <f>IFERROR(P198*(CUF_sources!G$16/CUF_sources!F$16),0)</f>
        <v>0.47638301558601337</v>
      </c>
      <c r="R198" s="11">
        <f>IFERROR(Q198*(CUF_sources!H$16/CUF_sources!G$16),0)</f>
        <v>0.47638301558601337</v>
      </c>
      <c r="S198" s="11">
        <f>IFERROR(R198*(CUF_sources!I$16/CUF_sources!H$16),0)</f>
        <v>0.47638301558601337</v>
      </c>
      <c r="T198" s="11">
        <f>IFERROR(S198*(CUF_sources!J$16/CUF_sources!I$16),0)</f>
        <v>0.47638301558601337</v>
      </c>
      <c r="U198" s="11">
        <f>IF(M198&lt;CUF_sources!C$16,CUF_sources!C$16,CUF!M198)</f>
        <v>0.85</v>
      </c>
      <c r="V198" s="11">
        <f>IFERROR(U198*(CUF_sources!D$16/CUF_sources!C$16),0)</f>
        <v>0.85</v>
      </c>
      <c r="W198" s="11">
        <f>IFERROR(V198*(CUF_sources!E$16/CUF_sources!D$16),0)</f>
        <v>0.85</v>
      </c>
      <c r="X198" s="11">
        <f>IFERROR(W198*(CUF_sources!F$16/CUF_sources!E$16),0)</f>
        <v>0.85</v>
      </c>
      <c r="Y198" s="11">
        <f>IFERROR(X198*(CUF_sources!G$16/CUF_sources!F$16),0)</f>
        <v>0.85</v>
      </c>
      <c r="Z198" s="11">
        <f>IFERROR(Y198*(CUF_sources!H$16/CUF_sources!G$16),0)</f>
        <v>0.85</v>
      </c>
      <c r="AA198" s="11">
        <f>IFERROR(Z198*(CUF_sources!I$16/CUF_sources!H$16),0)</f>
        <v>0.85</v>
      </c>
      <c r="AB198" s="11">
        <f>IFERROR(AA198*(CUF_sources!J$16/CUF_sources!I$16),0)</f>
        <v>0.85</v>
      </c>
      <c r="AC198" s="11">
        <f>CUF_sources!C$16</f>
        <v>0.85</v>
      </c>
      <c r="AD198" s="11">
        <f>CUF_sources!D$16</f>
        <v>0.85</v>
      </c>
      <c r="AE198" s="11">
        <f>CUF_sources!E$16</f>
        <v>0.85</v>
      </c>
      <c r="AF198" s="11">
        <f>CUF_sources!F$16</f>
        <v>0.85</v>
      </c>
      <c r="AG198" s="11">
        <f>CUF_sources!G$16</f>
        <v>0.85</v>
      </c>
      <c r="AH198" s="11">
        <f>CUF_sources!H$16</f>
        <v>0.85</v>
      </c>
      <c r="AI198" s="11">
        <f>CUF_sources!I$16</f>
        <v>0.85</v>
      </c>
      <c r="AJ198" s="11">
        <f>CUF_sources!J$16</f>
        <v>0.85</v>
      </c>
    </row>
    <row r="199" spans="1:36" ht="15" x14ac:dyDescent="0.25">
      <c r="A199" s="3" t="s">
        <v>11</v>
      </c>
      <c r="B199" s="3" t="s">
        <v>33</v>
      </c>
      <c r="C199" s="3" t="s">
        <v>34</v>
      </c>
      <c r="D199" s="11">
        <f>IFERROR((generation!H199*1000)/(365*24*capacity!H199),0)</f>
        <v>0</v>
      </c>
      <c r="E199" s="11">
        <f>IFERROR((generation!I199*1000)/(365*24*capacity!I199),0)</f>
        <v>0</v>
      </c>
      <c r="F199" s="11">
        <f>IFERROR((generation!J199*1000)/(365*24*capacity!J199),0)</f>
        <v>0</v>
      </c>
      <c r="G199" s="11">
        <f>IFERROR((generation!K199*1000)/(365*24*capacity!K199),0)</f>
        <v>0</v>
      </c>
      <c r="H199" s="11">
        <f>IFERROR((generation!L199*1000)/(365*24*capacity!L199),0)</f>
        <v>0</v>
      </c>
      <c r="I199" s="11">
        <f>IFERROR((generation!M199*1000)/(365*24*capacity!M199),0)</f>
        <v>0</v>
      </c>
      <c r="J199" s="11">
        <f>IFERROR((generation!N199*1000)/(365*24*capacity!N199),0)</f>
        <v>0</v>
      </c>
      <c r="K199" s="11">
        <f>IFERROR((generation!O199*1000)/(365*24*capacity!O199),0)</f>
        <v>0</v>
      </c>
      <c r="L199" s="11">
        <f>IFERROR((generation!P199*1000)/(365*24*capacity!P199),0)</f>
        <v>0</v>
      </c>
      <c r="M199" s="11">
        <f>IF(AND(AVERAGE(D199:L199)&gt;0,AVERAGE(D199:L199)&lt;1),AVERAGE(D199:L199),CUF_sources!C$17)</f>
        <v>0.81</v>
      </c>
      <c r="N199" s="11">
        <f>IFERROR(M199*(CUF_sources!D$17/CUF_sources!C$17),0)</f>
        <v>0.81</v>
      </c>
      <c r="O199" s="11">
        <f>IFERROR(N199*(CUF_sources!E$17/CUF_sources!D$17),0)</f>
        <v>0.81</v>
      </c>
      <c r="P199" s="11">
        <f>IFERROR(O199*(CUF_sources!F$17/CUF_sources!E$17),0)</f>
        <v>0.81</v>
      </c>
      <c r="Q199" s="11">
        <f>IFERROR(P199*(CUF_sources!G$17/CUF_sources!F$17),0)</f>
        <v>0.81</v>
      </c>
      <c r="R199" s="11">
        <f>IFERROR(Q199*(CUF_sources!H$17/CUF_sources!G$17),0)</f>
        <v>0.81</v>
      </c>
      <c r="S199" s="11">
        <f>IFERROR(R199*(CUF_sources!I$17/CUF_sources!H$17),0)</f>
        <v>0.81</v>
      </c>
      <c r="T199" s="11">
        <f>IFERROR(S199*(CUF_sources!J$17/CUF_sources!I$17),0)</f>
        <v>0.81</v>
      </c>
      <c r="U199" s="11">
        <f>IF(M199&lt;CUF_sources!C$17,CUF_sources!C$17,CUF!M199)</f>
        <v>0.81</v>
      </c>
      <c r="V199" s="11">
        <f>IFERROR(U199*(CUF_sources!D$17/CUF_sources!C$17),0)</f>
        <v>0.81</v>
      </c>
      <c r="W199" s="11">
        <f>IFERROR(V199*(CUF_sources!E$17/CUF_sources!D$17),0)</f>
        <v>0.81</v>
      </c>
      <c r="X199" s="11">
        <f>IFERROR(W199*(CUF_sources!F$17/CUF_sources!E$17),0)</f>
        <v>0.81</v>
      </c>
      <c r="Y199" s="11">
        <f>IFERROR(X199*(CUF_sources!G$17/CUF_sources!F$17),0)</f>
        <v>0.81</v>
      </c>
      <c r="Z199" s="11">
        <f>IFERROR(Y199*(CUF_sources!H$17/CUF_sources!G$17),0)</f>
        <v>0.81</v>
      </c>
      <c r="AA199" s="11">
        <f>IFERROR(Z199*(CUF_sources!I$17/CUF_sources!H$17),0)</f>
        <v>0.81</v>
      </c>
      <c r="AB199" s="11">
        <f>IFERROR(AA199*(CUF_sources!J$17/CUF_sources!I$17),0)</f>
        <v>0.81</v>
      </c>
      <c r="AC199" s="11">
        <f>CUF_sources!C$17</f>
        <v>0.81</v>
      </c>
      <c r="AD199" s="11">
        <f>CUF_sources!D$17</f>
        <v>0.81</v>
      </c>
      <c r="AE199" s="11">
        <f>CUF_sources!E$17</f>
        <v>0.81</v>
      </c>
      <c r="AF199" s="11">
        <f>CUF_sources!F$17</f>
        <v>0.81</v>
      </c>
      <c r="AG199" s="11">
        <f>CUF_sources!G$17</f>
        <v>0.81</v>
      </c>
      <c r="AH199" s="11">
        <f>CUF_sources!H$17</f>
        <v>0.81</v>
      </c>
      <c r="AI199" s="11">
        <f>CUF_sources!I$17</f>
        <v>0.81</v>
      </c>
      <c r="AJ199" s="11">
        <f>CUF_sources!J$17</f>
        <v>0.81</v>
      </c>
    </row>
    <row r="200" spans="1:36" ht="15" x14ac:dyDescent="0.25">
      <c r="A200" s="3" t="s">
        <v>11</v>
      </c>
      <c r="B200" s="3" t="s">
        <v>35</v>
      </c>
      <c r="C200" s="3" t="s">
        <v>36</v>
      </c>
      <c r="D200" s="11">
        <f>IFERROR((generation!H200*1000)/(365*24*capacity!H200),0)</f>
        <v>0.25080291521537146</v>
      </c>
      <c r="E200" s="11">
        <f>IFERROR((generation!I200*1000)/(365*24*capacity!I200),0)</f>
        <v>0.22880093682435534</v>
      </c>
      <c r="F200" s="11">
        <f>IFERROR((generation!J200*1000)/(365*24*capacity!J200),0)</f>
        <v>0.28356807022282915</v>
      </c>
      <c r="G200" s="11">
        <f>IFERROR((generation!K200*1000)/(365*24*capacity!K200),0)</f>
        <v>0.31127604163438</v>
      </c>
      <c r="H200" s="11">
        <f>IFERROR((generation!L200*1000)/(365*24*capacity!L200),0)</f>
        <v>0.24130564426305645</v>
      </c>
      <c r="I200" s="11">
        <f>IFERROR((generation!M200*1000)/(365*24*capacity!M200),0)</f>
        <v>0.22657477726978401</v>
      </c>
      <c r="J200" s="11">
        <f>IFERROR((generation!N200*1000)/(365*24*capacity!N200),0)</f>
        <v>0.19355715910404311</v>
      </c>
      <c r="K200" s="11">
        <f>IFERROR((generation!O200*1000)/(365*24*capacity!O200),0)</f>
        <v>0.25624516880745851</v>
      </c>
      <c r="L200" s="11">
        <f>IFERROR((generation!P200*1000)/(365*24*capacity!P200),0)</f>
        <v>0.24386476819833647</v>
      </c>
      <c r="M200" s="11">
        <f>IF(AND(AVERAGE(D200:L200)&gt;0,AVERAGE(D200:L200)&lt;1),AVERAGE(D200:L200),CUF_sources!C$18)</f>
        <v>0.24844394239329048</v>
      </c>
      <c r="N200" s="11">
        <f>IFERROR(M200*(CUF_sources!D$18/CUF_sources!C$18),0)</f>
        <v>0.24844394239329048</v>
      </c>
      <c r="O200" s="11">
        <f>IFERROR(N200*(CUF_sources!E$18/CUF_sources!D$18),0)</f>
        <v>0.24844394239329048</v>
      </c>
      <c r="P200" s="11">
        <f>IFERROR(O200*(CUF_sources!F$18/CUF_sources!E$18),0)</f>
        <v>0.24844394239329048</v>
      </c>
      <c r="Q200" s="11">
        <f>IFERROR(P200*(CUF_sources!G$18/CUF_sources!F$18),0)</f>
        <v>0.24844394239329048</v>
      </c>
      <c r="R200" s="11">
        <f>IFERROR(Q200*(CUF_sources!H$18/CUF_sources!G$18),0)</f>
        <v>0.24844394239329048</v>
      </c>
      <c r="S200" s="11">
        <f>IFERROR(R200*(CUF_sources!I$18/CUF_sources!H$18),0)</f>
        <v>0.24844394239329048</v>
      </c>
      <c r="T200" s="11">
        <f>IFERROR(S200*(CUF_sources!J$18/CUF_sources!I$18),0)</f>
        <v>0.24844394239329048</v>
      </c>
      <c r="U200" s="11">
        <f>IF(M200&gt;0,M200,CUF_sources!C$18)</f>
        <v>0.24844394239329048</v>
      </c>
      <c r="V200" s="11">
        <f>IFERROR(U200*(CUF_sources!D$18/CUF_sources!C$18),0)</f>
        <v>0.24844394239329048</v>
      </c>
      <c r="W200" s="11">
        <f>IFERROR(V200*(CUF_sources!E$18/CUF_sources!D$18),0)</f>
        <v>0.24844394239329048</v>
      </c>
      <c r="X200" s="11">
        <f>IFERROR(W200*(CUF_sources!F$18/CUF_sources!E$18),0)</f>
        <v>0.24844394239329048</v>
      </c>
      <c r="Y200" s="11">
        <f>IFERROR(X200*(CUF_sources!G$18/CUF_sources!F$18),0)</f>
        <v>0.24844394239329048</v>
      </c>
      <c r="Z200" s="11">
        <f>IFERROR(Y200*(CUF_sources!H$18/CUF_sources!G$18),0)</f>
        <v>0.24844394239329048</v>
      </c>
      <c r="AA200" s="11">
        <f>IFERROR(Z200*(CUF_sources!I$18/CUF_sources!H$18),0)</f>
        <v>0.24844394239329048</v>
      </c>
      <c r="AB200" s="11">
        <f>IFERROR(AA200*(CUF_sources!J$18/CUF_sources!I$18),0)</f>
        <v>0.24844394239329048</v>
      </c>
      <c r="AC200" s="11">
        <f>CUF_sources!C$18</f>
        <v>0.37</v>
      </c>
      <c r="AD200" s="11">
        <f>CUF_sources!D$18</f>
        <v>0.37</v>
      </c>
      <c r="AE200" s="11">
        <f>CUF_sources!E$18</f>
        <v>0.37</v>
      </c>
      <c r="AF200" s="11">
        <f>CUF_sources!F$18</f>
        <v>0.37</v>
      </c>
      <c r="AG200" s="11">
        <f>CUF_sources!G$18</f>
        <v>0.37</v>
      </c>
      <c r="AH200" s="11">
        <f>CUF_sources!H$18</f>
        <v>0.37</v>
      </c>
      <c r="AI200" s="11">
        <f>CUF_sources!I$18</f>
        <v>0.37</v>
      </c>
      <c r="AJ200" s="11">
        <f>CUF_sources!J$18</f>
        <v>0.37</v>
      </c>
    </row>
    <row r="201" spans="1:36" ht="15" x14ac:dyDescent="0.25">
      <c r="A201" s="3" t="s">
        <v>11</v>
      </c>
      <c r="B201" s="3" t="s">
        <v>79</v>
      </c>
      <c r="C201" s="3" t="s">
        <v>83</v>
      </c>
      <c r="D201" s="11">
        <f>IFERROR((generation!H201*1000)/(365*24*capacity!H201),0)</f>
        <v>0.16251183135517036</v>
      </c>
      <c r="E201" s="11">
        <f>IFERROR((generation!I201*1000)/(365*24*capacity!I201),0)</f>
        <v>0.1889032275699444</v>
      </c>
      <c r="F201" s="11">
        <f>IFERROR((generation!J201*1000)/(365*24*capacity!J201),0)</f>
        <v>0.19908293588810166</v>
      </c>
      <c r="G201" s="11">
        <f>IFERROR((generation!K201*1000)/(365*24*capacity!K201),0)</f>
        <v>0.19954897961008153</v>
      </c>
      <c r="H201" s="11">
        <f>IFERROR((generation!L201*1000)/(365*24*capacity!L201),0)</f>
        <v>0.18545551905719282</v>
      </c>
      <c r="I201" s="11">
        <f>IFERROR((generation!M201*1000)/(365*24*capacity!M201),0)</f>
        <v>0.21518058037191451</v>
      </c>
      <c r="J201" s="11">
        <f>IFERROR((generation!N201*1000)/(365*24*capacity!N201),0)</f>
        <v>0.20801272044711919</v>
      </c>
      <c r="K201" s="11">
        <f>IFERROR((generation!O201*1000)/(365*24*capacity!O201),0)</f>
        <v>0.19769064914008322</v>
      </c>
      <c r="L201" s="11">
        <f>IFERROR((generation!P201*1000)/(365*24*capacity!P201),0)</f>
        <v>0.21594436217582086</v>
      </c>
      <c r="M201" s="11">
        <f>IF(AND(AVERAGE(D201:L201)&gt;0,AVERAGE(D201:L201)&lt;1),AVERAGE(D201:L201),CUF_sources!C$19)</f>
        <v>0.19692564506838095</v>
      </c>
      <c r="N201" s="11">
        <f>IFERROR(M201*(CUF_sources!D$19/CUF_sources!C$19),0)</f>
        <v>0.23631077408205714</v>
      </c>
      <c r="O201" s="11">
        <f>IFERROR(N201*(CUF_sources!E$19/CUF_sources!D$19),0)</f>
        <v>0.25600333858889524</v>
      </c>
      <c r="P201" s="11">
        <f>IFERROR(O201*(CUF_sources!F$19/CUF_sources!E$19),0)</f>
        <v>0.27569590309573339</v>
      </c>
      <c r="Q201" s="11">
        <f>IFERROR(P201*(CUF_sources!G$19/CUF_sources!F$19),0)</f>
        <v>0.29538846760257148</v>
      </c>
      <c r="R201" s="11">
        <f>IFERROR(Q201*(CUF_sources!H$19/CUF_sources!G$19),0)</f>
        <v>0.31508103210940958</v>
      </c>
      <c r="S201" s="11">
        <f>IFERROR(R201*(CUF_sources!I$19/CUF_sources!H$19),0)</f>
        <v>0.33477359661624767</v>
      </c>
      <c r="T201" s="11">
        <f>IFERROR(S201*(CUF_sources!J$19/CUF_sources!I$19),0)</f>
        <v>0.35446616112308577</v>
      </c>
      <c r="U201" s="11">
        <f>IF(M201&gt;0,M201,CUF_sources!C$19)</f>
        <v>0.19692564506838095</v>
      </c>
      <c r="V201" s="11">
        <f>IFERROR(U201*(CUF_sources!D$19/CUF_sources!C$19),0)</f>
        <v>0.23631077408205714</v>
      </c>
      <c r="W201" s="11">
        <f>IFERROR(V201*(CUF_sources!E$19/CUF_sources!D$19),0)</f>
        <v>0.25600333858889524</v>
      </c>
      <c r="X201" s="11">
        <f>IFERROR(W201*(CUF_sources!F$19/CUF_sources!E$19),0)</f>
        <v>0.27569590309573339</v>
      </c>
      <c r="Y201" s="11">
        <f>IFERROR(X201*(CUF_sources!G$19/CUF_sources!F$19),0)</f>
        <v>0.29538846760257148</v>
      </c>
      <c r="Z201" s="11">
        <f>IFERROR(Y201*(CUF_sources!H$19/CUF_sources!G$19),0)</f>
        <v>0.31508103210940958</v>
      </c>
      <c r="AA201" s="11">
        <f>IFERROR(Z201*(CUF_sources!I$19/CUF_sources!H$19),0)</f>
        <v>0.33477359661624767</v>
      </c>
      <c r="AB201" s="11">
        <f>IFERROR(AA201*(CUF_sources!J$19/CUF_sources!I$19),0)</f>
        <v>0.35446616112308577</v>
      </c>
      <c r="AC201" s="11">
        <f>CUF_sources!C$19</f>
        <v>0.25</v>
      </c>
      <c r="AD201" s="11">
        <f>CUF_sources!D$19</f>
        <v>0.3</v>
      </c>
      <c r="AE201" s="11">
        <f>CUF_sources!E$19</f>
        <v>0.32499999999999996</v>
      </c>
      <c r="AF201" s="11">
        <f>CUF_sources!F$19</f>
        <v>0.35</v>
      </c>
      <c r="AG201" s="11">
        <f>CUF_sources!G$19</f>
        <v>0.375</v>
      </c>
      <c r="AH201" s="11">
        <f>CUF_sources!H$19</f>
        <v>0.4</v>
      </c>
      <c r="AI201" s="11">
        <f>CUF_sources!I$19</f>
        <v>0.42500000000000004</v>
      </c>
      <c r="AJ201" s="11">
        <f>CUF_sources!J$19</f>
        <v>0.45</v>
      </c>
    </row>
    <row r="202" spans="1:36" ht="15" x14ac:dyDescent="0.25">
      <c r="A202" s="3" t="s">
        <v>11</v>
      </c>
      <c r="B202" s="3" t="s">
        <v>78</v>
      </c>
      <c r="C202" s="3" t="s">
        <v>84</v>
      </c>
      <c r="D202" s="11">
        <f>IFERROR((generation!H202*1000)/(365*24*capacity!H202),0)</f>
        <v>0</v>
      </c>
      <c r="E202" s="11">
        <f>IFERROR((generation!I202*1000)/(365*24*capacity!I202),0)</f>
        <v>0</v>
      </c>
      <c r="F202" s="11">
        <f>IFERROR((generation!J202*1000)/(365*24*capacity!J202),0)</f>
        <v>0</v>
      </c>
      <c r="G202" s="11">
        <f>IFERROR((generation!K202*1000)/(365*24*capacity!K202),0)</f>
        <v>0</v>
      </c>
      <c r="H202" s="11">
        <f>IFERROR((generation!L202*1000)/(365*24*capacity!L202),0)</f>
        <v>0</v>
      </c>
      <c r="I202" s="11">
        <f>IFERROR((generation!M202*1000)/(365*24*capacity!M202),0)</f>
        <v>0</v>
      </c>
      <c r="J202" s="11">
        <f>IFERROR((generation!N202*1000)/(365*24*capacity!N202),0)</f>
        <v>0</v>
      </c>
      <c r="K202" s="11">
        <f>IFERROR((generation!O202*1000)/(365*24*capacity!O202),0)</f>
        <v>0</v>
      </c>
      <c r="L202" s="11">
        <f>IFERROR((generation!P202*1000)/(365*24*capacity!P202),0)</f>
        <v>0</v>
      </c>
      <c r="M202" s="11">
        <f>IF(AND(AVERAGE(D202:L202)&gt;0,AVERAGE(D202:L202)&lt;1),AVERAGE(D202:L202),CUF_sources!C$20)</f>
        <v>0.35714285714285715</v>
      </c>
      <c r="N202" s="11">
        <f>IFERROR(M202*(CUF_sources!D$20/CUF_sources!C$20),0)</f>
        <v>0.4</v>
      </c>
      <c r="O202" s="11">
        <f>IFERROR(N202*(CUF_sources!E$20/CUF_sources!D$20),0)</f>
        <v>0.43</v>
      </c>
      <c r="P202" s="11">
        <f>IFERROR(O202*(CUF_sources!F$20/CUF_sources!E$20),0)</f>
        <v>0.45999999999999996</v>
      </c>
      <c r="Q202" s="11">
        <f>IFERROR(P202*(CUF_sources!G$20/CUF_sources!F$20),0)</f>
        <v>0.46999999999999992</v>
      </c>
      <c r="R202" s="11">
        <f>IFERROR(Q202*(CUF_sources!H$20/CUF_sources!G$20),0)</f>
        <v>0.47999999999999987</v>
      </c>
      <c r="S202" s="11">
        <f>IFERROR(R202*(CUF_sources!I$20/CUF_sources!H$20),0)</f>
        <v>0.47999999999999987</v>
      </c>
      <c r="T202" s="11">
        <f>IFERROR(S202*(CUF_sources!J$20/CUF_sources!I$20),0)</f>
        <v>0.47999999999999987</v>
      </c>
      <c r="U202" s="11">
        <f>IF(M202&gt;0,M202,CUF_sources!C$20)</f>
        <v>0.35714285714285715</v>
      </c>
      <c r="V202" s="11">
        <f>IFERROR(U202*(CUF_sources!D$20/CUF_sources!C$20),0)</f>
        <v>0.4</v>
      </c>
      <c r="W202" s="11">
        <f>IFERROR(V202*(CUF_sources!E$20/CUF_sources!D$20),0)</f>
        <v>0.43</v>
      </c>
      <c r="X202" s="11">
        <f>IFERROR(W202*(CUF_sources!F$20/CUF_sources!E$20),0)</f>
        <v>0.45999999999999996</v>
      </c>
      <c r="Y202" s="11">
        <f>IFERROR(X202*(CUF_sources!G$20/CUF_sources!F$20),0)</f>
        <v>0.46999999999999992</v>
      </c>
      <c r="Z202" s="11">
        <f>IFERROR(Y202*(CUF_sources!H$20/CUF_sources!G$20),0)</f>
        <v>0.47999999999999987</v>
      </c>
      <c r="AA202" s="11">
        <f>IFERROR(Z202*(CUF_sources!I$20/CUF_sources!H$20),0)</f>
        <v>0.47999999999999987</v>
      </c>
      <c r="AB202" s="11">
        <f>IFERROR(AA202*(CUF_sources!J$20/CUF_sources!I$20),0)</f>
        <v>0.47999999999999987</v>
      </c>
      <c r="AC202" s="11">
        <f>CUF_sources!C$20</f>
        <v>0.35714285714285715</v>
      </c>
      <c r="AD202" s="11">
        <f>CUF_sources!D$20</f>
        <v>0.4</v>
      </c>
      <c r="AE202" s="11">
        <f>CUF_sources!E$20</f>
        <v>0.43000000000000005</v>
      </c>
      <c r="AF202" s="11">
        <f>CUF_sources!F$20</f>
        <v>0.46</v>
      </c>
      <c r="AG202" s="11">
        <f>CUF_sources!G$20</f>
        <v>0.47</v>
      </c>
      <c r="AH202" s="11">
        <f>CUF_sources!H$20</f>
        <v>0.48</v>
      </c>
      <c r="AI202" s="11">
        <f>CUF_sources!I$20</f>
        <v>0.48</v>
      </c>
      <c r="AJ202" s="11">
        <f>CUF_sources!J$20</f>
        <v>0.48</v>
      </c>
    </row>
    <row r="203" spans="1:36" ht="15" x14ac:dyDescent="0.25">
      <c r="A203" s="3" t="s">
        <v>11</v>
      </c>
      <c r="B203" s="1" t="s">
        <v>37</v>
      </c>
      <c r="C203" s="1" t="s">
        <v>38</v>
      </c>
      <c r="D203" s="11">
        <f>IFERROR((generation!H203*1000)/(365*24*capacity!H203),0)</f>
        <v>0.13757437387574373</v>
      </c>
      <c r="E203" s="11">
        <f>IFERROR((generation!I203*1000)/(365*24*capacity!I203),0)</f>
        <v>0.12835670797999565</v>
      </c>
      <c r="F203" s="11">
        <f>IFERROR((generation!J203*1000)/(365*24*capacity!J203),0)</f>
        <v>0.10335389463003017</v>
      </c>
      <c r="G203" s="11">
        <f>IFERROR((generation!K203*1000)/(365*24*capacity!K203),0)</f>
        <v>0.14527637900240886</v>
      </c>
      <c r="H203" s="11">
        <f>IFERROR((generation!L203*1000)/(365*24*capacity!L203),0)</f>
        <v>0.30453535604515425</v>
      </c>
      <c r="I203" s="11">
        <f>IFERROR((generation!M203*1000)/(365*24*capacity!M203),0)</f>
        <v>0.15732985135175795</v>
      </c>
      <c r="J203" s="11">
        <f>IFERROR((generation!N203*1000)/(365*24*capacity!N203),0)</f>
        <v>0.2670114952114096</v>
      </c>
      <c r="K203" s="11">
        <f>IFERROR((generation!O203*1000)/(365*24*capacity!O203),0)</f>
        <v>0.50870024445366913</v>
      </c>
      <c r="L203" s="11">
        <f>IFERROR((generation!P203*1000)/(365*24*capacity!P203),0)</f>
        <v>0.80320955834654462</v>
      </c>
      <c r="M203" s="11">
        <f>IF(AND(AVERAGE(D203:L203)&gt;0,AVERAGE(D203:L203)&lt;1),AVERAGE(D203:L203),CUF_sources!C$21)</f>
        <v>0.28392754009963489</v>
      </c>
      <c r="N203" s="11">
        <f>IFERROR(M203*(CUF_sources!D$21/CUF_sources!C$21),0)</f>
        <v>0.28392754009963489</v>
      </c>
      <c r="O203" s="11">
        <f>IFERROR(N203*(CUF_sources!E$21/CUF_sources!D$21),0)</f>
        <v>0.28392754009963489</v>
      </c>
      <c r="P203" s="11">
        <f>IFERROR(O203*(CUF_sources!F$21/CUF_sources!E$21),0)</f>
        <v>0.28392754009963489</v>
      </c>
      <c r="Q203" s="11">
        <f>IFERROR(P203*(CUF_sources!G$21/CUF_sources!F$21),0)</f>
        <v>0.28392754009963489</v>
      </c>
      <c r="R203" s="11">
        <f>IFERROR(Q203*(CUF_sources!H$21/CUF_sources!G$21),0)</f>
        <v>0.28392754009963489</v>
      </c>
      <c r="S203" s="11">
        <f>IFERROR(R203*(CUF_sources!I$21/CUF_sources!H$21),0)</f>
        <v>0.28392754009963489</v>
      </c>
      <c r="T203" s="11">
        <f>IFERROR(S203*(CUF_sources!J$21/CUF_sources!I$21),0)</f>
        <v>0.28392754009963489</v>
      </c>
      <c r="U203" s="11">
        <f>IF(M203&lt;CUF_sources!C$21,CUF_sources!C$21,CUF!M203)</f>
        <v>0.85</v>
      </c>
      <c r="V203" s="11">
        <f>IFERROR(U203*(CUF_sources!D$21/CUF_sources!C$21),0)</f>
        <v>0.85</v>
      </c>
      <c r="W203" s="11">
        <f>IFERROR(V203*(CUF_sources!E$21/CUF_sources!D$21),0)</f>
        <v>0.85</v>
      </c>
      <c r="X203" s="11">
        <f>IFERROR(W203*(CUF_sources!F$21/CUF_sources!E$21),0)</f>
        <v>0.85</v>
      </c>
      <c r="Y203" s="11">
        <f>IFERROR(X203*(CUF_sources!G$21/CUF_sources!F$21),0)</f>
        <v>0.85</v>
      </c>
      <c r="Z203" s="11">
        <f>IFERROR(Y203*(CUF_sources!H$21/CUF_sources!G$21),0)</f>
        <v>0.85</v>
      </c>
      <c r="AA203" s="11">
        <f>IFERROR(Z203*(CUF_sources!I$21/CUF_sources!H$21),0)</f>
        <v>0.85</v>
      </c>
      <c r="AB203" s="11">
        <f>IFERROR(AA203*(CUF_sources!J$21/CUF_sources!I$21),0)</f>
        <v>0.85</v>
      </c>
      <c r="AC203" s="11">
        <f>CUF_sources!C$21</f>
        <v>0.85</v>
      </c>
      <c r="AD203" s="11">
        <f>CUF_sources!D$21</f>
        <v>0.85</v>
      </c>
      <c r="AE203" s="11">
        <f>CUF_sources!E$21</f>
        <v>0.85</v>
      </c>
      <c r="AF203" s="11">
        <f>CUF_sources!F$21</f>
        <v>0.85</v>
      </c>
      <c r="AG203" s="11">
        <f>CUF_sources!G$21</f>
        <v>0.85</v>
      </c>
      <c r="AH203" s="11">
        <f>CUF_sources!H$21</f>
        <v>0.85</v>
      </c>
      <c r="AI203" s="11">
        <f>CUF_sources!I$21</f>
        <v>0.85</v>
      </c>
      <c r="AJ203" s="11">
        <f>CUF_sources!J$21</f>
        <v>0.85</v>
      </c>
    </row>
    <row r="204" spans="1:36" ht="15" x14ac:dyDescent="0.25">
      <c r="A204" s="3" t="s">
        <v>11</v>
      </c>
      <c r="B204" s="3" t="s">
        <v>39</v>
      </c>
      <c r="C204" s="3" t="s">
        <v>40</v>
      </c>
      <c r="D204" s="11">
        <f>IFERROR((generation!H204*1000)/(365*24*capacity!H204),0)</f>
        <v>0.56568754703145652</v>
      </c>
      <c r="E204" s="11">
        <f>IFERROR((generation!I204*1000)/(365*24*capacity!I204),0)</f>
        <v>0.47134642492463141</v>
      </c>
      <c r="F204" s="11">
        <f>IFERROR((generation!J204*1000)/(365*24*capacity!J204),0)</f>
        <v>0.58489538635351379</v>
      </c>
      <c r="G204" s="11">
        <f>IFERROR((generation!K204*1000)/(365*24*capacity!K204),0)</f>
        <v>0.63823761043443483</v>
      </c>
      <c r="H204" s="11">
        <f>IFERROR((generation!L204*1000)/(365*24*capacity!L204),0)</f>
        <v>0.6538776531358238</v>
      </c>
      <c r="I204" s="11">
        <f>IFERROR((generation!M204*1000)/(365*24*capacity!M204),0)</f>
        <v>0.64829041025206036</v>
      </c>
      <c r="J204" s="11">
        <f>IFERROR((generation!N204*1000)/(365*24*capacity!N204),0)</f>
        <v>0.64179863486689881</v>
      </c>
      <c r="K204" s="11">
        <f>IFERROR((generation!O204*1000)/(365*24*capacity!O204),0)</f>
        <v>0.62746344595173098</v>
      </c>
      <c r="L204" s="11">
        <f>IFERROR((generation!P204*1000)/(365*24*capacity!P204),0)</f>
        <v>0.6473670036183975</v>
      </c>
      <c r="M204" s="11">
        <f>IF(AND(AVERAGE(D204:L204)&gt;0,AVERAGE(D204:L204)&lt;1),AVERAGE(D204:L204),CUF_sources!C$22)</f>
        <v>0.60877379072988314</v>
      </c>
      <c r="N204" s="11">
        <f>IFERROR(M204*(CUF_sources!D$22/CUF_sources!C$22),0)</f>
        <v>0.60877379072988314</v>
      </c>
      <c r="O204" s="11">
        <f>IFERROR(N204*(CUF_sources!E$22/CUF_sources!D$22),0)</f>
        <v>0.60877379072988314</v>
      </c>
      <c r="P204" s="11">
        <f>IFERROR(O204*(CUF_sources!F$22/CUF_sources!E$22),0)</f>
        <v>0.60877379072988314</v>
      </c>
      <c r="Q204" s="11">
        <f>IFERROR(P204*(CUF_sources!G$22/CUF_sources!F$22),0)</f>
        <v>0.60877379072988314</v>
      </c>
      <c r="R204" s="11">
        <f>IFERROR(Q204*(CUF_sources!H$22/CUF_sources!G$22),0)</f>
        <v>0.60877379072988314</v>
      </c>
      <c r="S204" s="11">
        <f>IFERROR(R204*(CUF_sources!I$22/CUF_sources!H$22),0)</f>
        <v>0.60877379072988314</v>
      </c>
      <c r="T204" s="11">
        <f>IFERROR(S204*(CUF_sources!J$22/CUF_sources!I$22),0)</f>
        <v>0.60877379072988314</v>
      </c>
      <c r="U204" s="11">
        <f>IF(M204&lt;CUF_sources!C$22,CUF_sources!C$22,CUF!M204)</f>
        <v>0.7</v>
      </c>
      <c r="V204" s="11">
        <f>IFERROR(U204*(CUF_sources!D$22/CUF_sources!C$22),0)</f>
        <v>0.7</v>
      </c>
      <c r="W204" s="11">
        <f>IFERROR(V204*(CUF_sources!E$22/CUF_sources!D$22),0)</f>
        <v>0.7</v>
      </c>
      <c r="X204" s="11">
        <f>IFERROR(W204*(CUF_sources!F$22/CUF_sources!E$22),0)</f>
        <v>0.7</v>
      </c>
      <c r="Y204" s="11">
        <f>IFERROR(X204*(CUF_sources!G$22/CUF_sources!F$22),0)</f>
        <v>0.7</v>
      </c>
      <c r="Z204" s="11">
        <f>IFERROR(Y204*(CUF_sources!H$22/CUF_sources!G$22),0)</f>
        <v>0.7</v>
      </c>
      <c r="AA204" s="11">
        <f>IFERROR(Z204*(CUF_sources!I$22/CUF_sources!H$22),0)</f>
        <v>0.7</v>
      </c>
      <c r="AB204" s="11">
        <f>IFERROR(AA204*(CUF_sources!J$22/CUF_sources!I$22),0)</f>
        <v>0.7</v>
      </c>
      <c r="AC204" s="11">
        <f>CUF_sources!C$22</f>
        <v>0.7</v>
      </c>
      <c r="AD204" s="11">
        <f>CUF_sources!D$22</f>
        <v>0.7</v>
      </c>
      <c r="AE204" s="11">
        <f>CUF_sources!E$22</f>
        <v>0.7</v>
      </c>
      <c r="AF204" s="11">
        <f>CUF_sources!F$22</f>
        <v>0.7</v>
      </c>
      <c r="AG204" s="11">
        <f>CUF_sources!G$22</f>
        <v>0.7</v>
      </c>
      <c r="AH204" s="11">
        <f>CUF_sources!H$22</f>
        <v>0.7</v>
      </c>
      <c r="AI204" s="11">
        <f>CUF_sources!I$22</f>
        <v>0.7</v>
      </c>
      <c r="AJ204" s="11">
        <f>CUF_sources!J$22</f>
        <v>0.7</v>
      </c>
    </row>
    <row r="205" spans="1:36" ht="15" x14ac:dyDescent="0.25">
      <c r="A205" s="3" t="s">
        <v>11</v>
      </c>
      <c r="B205" s="3" t="s">
        <v>80</v>
      </c>
      <c r="C205" s="3" t="s">
        <v>85</v>
      </c>
      <c r="D205" s="11">
        <f>IFERROR((generation!H205*1000)/(365*24*capacity!H205),0)</f>
        <v>8.5285005230763641E-2</v>
      </c>
      <c r="E205" s="11">
        <f>IFERROR((generation!I205*1000)/(365*24*capacity!I205),0)</f>
        <v>0.1408071499878904</v>
      </c>
      <c r="F205" s="11">
        <f>IFERROR((generation!J205*1000)/(365*24*capacity!J205),0)</f>
        <v>0.14969417735933827</v>
      </c>
      <c r="G205" s="11">
        <f>IFERROR((generation!K205*1000)/(365*24*capacity!K205),0)</f>
        <v>0.15281514557636616</v>
      </c>
      <c r="H205" s="11">
        <f>IFERROR((generation!L205*1000)/(365*24*capacity!L205),0)</f>
        <v>0.15294758875928544</v>
      </c>
      <c r="I205" s="11">
        <f>IFERROR((generation!M205*1000)/(365*24*capacity!M205),0)</f>
        <v>0.14179839477547737</v>
      </c>
      <c r="J205" s="11">
        <f>IFERROR((generation!N205*1000)/(365*24*capacity!N205),0)</f>
        <v>0.15666149885991379</v>
      </c>
      <c r="K205" s="11">
        <f>IFERROR((generation!O205*1000)/(365*24*capacity!O205),0)</f>
        <v>0.14221716165200998</v>
      </c>
      <c r="L205" s="11">
        <f>IFERROR((generation!P205*1000)/(365*24*capacity!P205),0)</f>
        <v>0.14056634321896316</v>
      </c>
      <c r="M205" s="11">
        <f>IF(AND(AVERAGE(D205:L205)&gt;0,AVERAGE(D205:L205)&lt;1),AVERAGE(D205:L205),CUF_sources!C$23)</f>
        <v>0.14031027393555648</v>
      </c>
      <c r="N205" s="11">
        <f>IFERROR(M205*(CUF_sources!D$23/CUF_sources!C$23),0)</f>
        <v>0.14579114401116416</v>
      </c>
      <c r="O205" s="11">
        <f>IFERROR(N205*(CUF_sources!E$23/CUF_sources!D$23),0)</f>
        <v>0.14962775306408954</v>
      </c>
      <c r="P205" s="11">
        <f>IFERROR(O205*(CUF_sources!F$23/CUF_sources!E$23),0)</f>
        <v>0.15346436211701495</v>
      </c>
      <c r="Q205" s="11">
        <f>IFERROR(P205*(CUF_sources!G$23/CUF_sources!F$23),0)</f>
        <v>0.1573009711699403</v>
      </c>
      <c r="R205" s="11">
        <f>IFERROR(Q205*(CUF_sources!H$23/CUF_sources!G$23),0)</f>
        <v>0.16113758022286565</v>
      </c>
      <c r="S205" s="11">
        <f>IFERROR(R205*(CUF_sources!I$23/CUF_sources!H$23),0)</f>
        <v>0.16113758022286565</v>
      </c>
      <c r="T205" s="11">
        <f>IFERROR(S205*(CUF_sources!J$23/CUF_sources!I$23),0)</f>
        <v>0.16113758022286565</v>
      </c>
      <c r="U205" s="11">
        <f>IF(M205&gt;0,M205,CUF_sources!C$23)</f>
        <v>0.14031027393555648</v>
      </c>
      <c r="V205" s="11">
        <f>IFERROR(U205*(CUF_sources!D$23/CUF_sources!C$23),0)</f>
        <v>0.14579114401116416</v>
      </c>
      <c r="W205" s="11">
        <f>IFERROR(V205*(CUF_sources!E$23/CUF_sources!D$23),0)</f>
        <v>0.14962775306408954</v>
      </c>
      <c r="X205" s="11">
        <f>IFERROR(W205*(CUF_sources!F$23/CUF_sources!E$23),0)</f>
        <v>0.15346436211701495</v>
      </c>
      <c r="Y205" s="11">
        <f>IFERROR(X205*(CUF_sources!G$23/CUF_sources!F$23),0)</f>
        <v>0.1573009711699403</v>
      </c>
      <c r="Z205" s="11">
        <f>IFERROR(Y205*(CUF_sources!H$23/CUF_sources!G$23),0)</f>
        <v>0.16113758022286565</v>
      </c>
      <c r="AA205" s="11">
        <f>IFERROR(Z205*(CUF_sources!I$23/CUF_sources!H$23),0)</f>
        <v>0.16113758022286565</v>
      </c>
      <c r="AB205" s="11">
        <f>IFERROR(AA205*(CUF_sources!J$23/CUF_sources!I$23),0)</f>
        <v>0.16113758022286565</v>
      </c>
      <c r="AC205" s="11">
        <f>CUF_sources!C$23</f>
        <v>0.18285714285714286</v>
      </c>
      <c r="AD205" s="11">
        <f>CUF_sources!D$23</f>
        <v>0.19</v>
      </c>
      <c r="AE205" s="11">
        <f>CUF_sources!E$23</f>
        <v>0.19500000000000001</v>
      </c>
      <c r="AF205" s="11">
        <f>CUF_sources!F$23</f>
        <v>0.2</v>
      </c>
      <c r="AG205" s="11">
        <f>CUF_sources!G$23</f>
        <v>0.20500000000000002</v>
      </c>
      <c r="AH205" s="11">
        <f>CUF_sources!H$23</f>
        <v>0.21</v>
      </c>
      <c r="AI205" s="11">
        <f>CUF_sources!I$23</f>
        <v>0.21</v>
      </c>
      <c r="AJ205" s="11">
        <f>CUF_sources!J$23</f>
        <v>0.21</v>
      </c>
    </row>
    <row r="206" spans="1:36" ht="15" x14ac:dyDescent="0.25">
      <c r="A206" s="3" t="s">
        <v>11</v>
      </c>
      <c r="B206" s="3" t="s">
        <v>81</v>
      </c>
      <c r="C206" s="3" t="s">
        <v>86</v>
      </c>
      <c r="D206" s="11">
        <f>IFERROR((generation!H206*1000)/(365*24*capacity!H206),0)</f>
        <v>9.6989058766026023E-2</v>
      </c>
      <c r="E206" s="11">
        <f>IFERROR((generation!I206*1000)/(365*24*capacity!I206),0)</f>
        <v>0.1245314333375744</v>
      </c>
      <c r="F206" s="11">
        <f>IFERROR((generation!J206*1000)/(365*24*capacity!J206),0)</f>
        <v>0.13138790212178442</v>
      </c>
      <c r="G206" s="11">
        <f>IFERROR((generation!K206*1000)/(365*24*capacity!K206),0)</f>
        <v>0.1324341192437824</v>
      </c>
      <c r="H206" s="11">
        <f>IFERROR((generation!L206*1000)/(365*24*capacity!L206),0)</f>
        <v>0.13451807031276355</v>
      </c>
      <c r="I206" s="11">
        <f>IFERROR((generation!M206*1000)/(365*24*capacity!M206),0)</f>
        <v>0.12783167896635467</v>
      </c>
      <c r="J206" s="11">
        <f>IFERROR((generation!N206*1000)/(365*24*capacity!N206),0)</f>
        <v>0.13721443382367202</v>
      </c>
      <c r="K206" s="11">
        <f>IFERROR((generation!O206*1000)/(365*24*capacity!O206),0)</f>
        <v>0.12496927500547175</v>
      </c>
      <c r="L206" s="11">
        <f>IFERROR((generation!P206*1000)/(365*24*capacity!P206),0)</f>
        <v>0.12660731582183096</v>
      </c>
      <c r="M206" s="11">
        <f>IF(AND(AVERAGE(D206:L206)&gt;0,AVERAGE(D206:L206)&lt;1),AVERAGE(D206:L206),CUF_sources!C$24)</f>
        <v>0.12627592082214004</v>
      </c>
      <c r="N206" s="11">
        <f>IFERROR(M206*(CUF_sources!D$24/CUF_sources!C$24),0)</f>
        <v>0.12627592082214004</v>
      </c>
      <c r="O206" s="11">
        <f>IFERROR(N206*(CUF_sources!E$24/CUF_sources!D$24),0)</f>
        <v>0.13153741752306256</v>
      </c>
      <c r="P206" s="11">
        <f>IFERROR(O206*(CUF_sources!F$24/CUF_sources!E$24),0)</f>
        <v>0.13679891422398507</v>
      </c>
      <c r="Q206" s="11">
        <f>IFERROR(P206*(CUF_sources!G$24/CUF_sources!F$24),0)</f>
        <v>0.14206041092490759</v>
      </c>
      <c r="R206" s="11">
        <f>IFERROR(Q206*(CUF_sources!H$24/CUF_sources!G$24),0)</f>
        <v>0.14732190762583008</v>
      </c>
      <c r="S206" s="11">
        <f>IFERROR(R206*(CUF_sources!I$24/CUF_sources!H$24),0)</f>
        <v>0.14732190762583008</v>
      </c>
      <c r="T206" s="11">
        <f>IFERROR(S206*(CUF_sources!J$24/CUF_sources!I$24),0)</f>
        <v>0.14732190762583008</v>
      </c>
      <c r="U206" s="11">
        <f>IF(M206&gt;0,M206,CUF_sources!C$24)</f>
        <v>0.12627592082214004</v>
      </c>
      <c r="V206" s="11">
        <f>IFERROR(U206*(CUF_sources!D$24/CUF_sources!C$24),0)</f>
        <v>0.12627592082214004</v>
      </c>
      <c r="W206" s="11">
        <f>IFERROR(V206*(CUF_sources!E$24/CUF_sources!D$24),0)</f>
        <v>0.13153741752306256</v>
      </c>
      <c r="X206" s="11">
        <f>IFERROR(W206*(CUF_sources!F$24/CUF_sources!E$24),0)</f>
        <v>0.13679891422398507</v>
      </c>
      <c r="Y206" s="11">
        <f>IFERROR(X206*(CUF_sources!G$24/CUF_sources!F$24),0)</f>
        <v>0.14206041092490759</v>
      </c>
      <c r="Z206" s="11">
        <f>IFERROR(Y206*(CUF_sources!H$24/CUF_sources!G$24),0)</f>
        <v>0.14732190762583008</v>
      </c>
      <c r="AA206" s="11">
        <f>IFERROR(Z206*(CUF_sources!I$24/CUF_sources!H$24),0)</f>
        <v>0.14732190762583008</v>
      </c>
      <c r="AB206" s="11">
        <f>IFERROR(AA206*(CUF_sources!J$24/CUF_sources!I$24),0)</f>
        <v>0.14732190762583008</v>
      </c>
      <c r="AC206" s="11">
        <f>CUF_sources!C$24</f>
        <v>0.12</v>
      </c>
      <c r="AD206" s="11">
        <f>CUF_sources!D$24</f>
        <v>0.12</v>
      </c>
      <c r="AE206" s="11">
        <f>CUF_sources!E$24</f>
        <v>0.125</v>
      </c>
      <c r="AF206" s="11">
        <f>CUF_sources!F$24</f>
        <v>0.13</v>
      </c>
      <c r="AG206" s="11">
        <f>CUF_sources!G$24</f>
        <v>0.13500000000000001</v>
      </c>
      <c r="AH206" s="11">
        <f>CUF_sources!H$24</f>
        <v>0.14000000000000001</v>
      </c>
      <c r="AI206" s="11">
        <f>CUF_sources!I$24</f>
        <v>0.14000000000000001</v>
      </c>
      <c r="AJ206" s="11">
        <f>CUF_sources!J$24</f>
        <v>0.14000000000000001</v>
      </c>
    </row>
    <row r="207" spans="1:36" ht="15" x14ac:dyDescent="0.25">
      <c r="A207" s="3" t="s">
        <v>11</v>
      </c>
      <c r="B207" s="3" t="s">
        <v>41</v>
      </c>
      <c r="C207" s="3" t="s">
        <v>42</v>
      </c>
      <c r="D207" s="11">
        <f>IFERROR((generation!H207*1000)/(365*24*capacity!H207),0)</f>
        <v>0</v>
      </c>
      <c r="E207" s="11">
        <f>IFERROR((generation!I207*1000)/(365*24*capacity!I207),0)</f>
        <v>0</v>
      </c>
      <c r="F207" s="11">
        <f>IFERROR((generation!J207*1000)/(365*24*capacity!J207),0)</f>
        <v>0</v>
      </c>
      <c r="G207" s="11">
        <f>IFERROR((generation!K207*1000)/(365*24*capacity!K207),0)</f>
        <v>0</v>
      </c>
      <c r="H207" s="11">
        <f>IFERROR((generation!L207*1000)/(365*24*capacity!L207),0)</f>
        <v>0</v>
      </c>
      <c r="I207" s="11">
        <f>IFERROR((generation!M207*1000)/(365*24*capacity!M207),0)</f>
        <v>0</v>
      </c>
      <c r="J207" s="11">
        <f>IFERROR((generation!N207*1000)/(365*24*capacity!N207),0)</f>
        <v>0</v>
      </c>
      <c r="K207" s="11">
        <f>IFERROR((generation!O207*1000)/(365*24*capacity!O207),0)</f>
        <v>0</v>
      </c>
      <c r="L207" s="11">
        <f>IFERROR((generation!P207*1000)/(365*24*capacity!P207),0)</f>
        <v>0</v>
      </c>
      <c r="M207" s="11">
        <f>IF(AND(AVERAGE(D207:L207)&gt;0,AVERAGE(D207:L207)&lt;1),AVERAGE(D207:L207),CUF_sources!C$25)</f>
        <v>0.37285714285714283</v>
      </c>
      <c r="N207" s="11">
        <f>IFERROR(M207*(CUF_sources!D$25/CUF_sources!C$25),0)</f>
        <v>0.38000000000000006</v>
      </c>
      <c r="O207" s="11">
        <f>IFERROR(N207*(CUF_sources!E$25/CUF_sources!D$25),0)</f>
        <v>0.39000000000000007</v>
      </c>
      <c r="P207" s="11">
        <f>IFERROR(O207*(CUF_sources!F$25/CUF_sources!E$25),0)</f>
        <v>0.40000000000000013</v>
      </c>
      <c r="Q207" s="11">
        <f>IFERROR(P207*(CUF_sources!G$25/CUF_sources!F$25),0)</f>
        <v>0.40500000000000014</v>
      </c>
      <c r="R207" s="11">
        <f>IFERROR(Q207*(CUF_sources!H$25/CUF_sources!G$25),0)</f>
        <v>0.41000000000000009</v>
      </c>
      <c r="S207" s="11">
        <f>IFERROR(R207*(CUF_sources!I$25/CUF_sources!H$25),0)</f>
        <v>0.41000000000000009</v>
      </c>
      <c r="T207" s="11">
        <f>IFERROR(S207*(CUF_sources!J$25/CUF_sources!I$25),0)</f>
        <v>0.41000000000000009</v>
      </c>
      <c r="U207" s="11">
        <f>IF(M207&gt;0,M207,CUF_sources!C$25)</f>
        <v>0.37285714285714283</v>
      </c>
      <c r="V207" s="11">
        <f>IFERROR(U207*(CUF_sources!D$25/CUF_sources!C$25),0)</f>
        <v>0.38000000000000006</v>
      </c>
      <c r="W207" s="11">
        <f>IFERROR(V207*(CUF_sources!E$25/CUF_sources!D$25),0)</f>
        <v>0.39000000000000007</v>
      </c>
      <c r="X207" s="11">
        <f>IFERROR(W207*(CUF_sources!F$25/CUF_sources!E$25),0)</f>
        <v>0.40000000000000013</v>
      </c>
      <c r="Y207" s="11">
        <f>IFERROR(X207*(CUF_sources!G$25/CUF_sources!F$25),0)</f>
        <v>0.40500000000000014</v>
      </c>
      <c r="Z207" s="11">
        <f>IFERROR(Y207*(CUF_sources!H$25/CUF_sources!G$25),0)</f>
        <v>0.41000000000000009</v>
      </c>
      <c r="AA207" s="11">
        <f>IFERROR(Z207*(CUF_sources!I$25/CUF_sources!H$25),0)</f>
        <v>0.41000000000000009</v>
      </c>
      <c r="AB207" s="11">
        <f>IFERROR(AA207*(CUF_sources!J$25/CUF_sources!I$25),0)</f>
        <v>0.41000000000000009</v>
      </c>
      <c r="AC207" s="11">
        <f>CUF_sources!C$25</f>
        <v>0.37285714285714283</v>
      </c>
      <c r="AD207" s="11">
        <f>CUF_sources!D$25</f>
        <v>0.38</v>
      </c>
      <c r="AE207" s="11">
        <f>CUF_sources!E$25</f>
        <v>0.39</v>
      </c>
      <c r="AF207" s="11">
        <f>CUF_sources!F$25</f>
        <v>0.4</v>
      </c>
      <c r="AG207" s="11">
        <f>CUF_sources!G$25</f>
        <v>0.40500000000000003</v>
      </c>
      <c r="AH207" s="11">
        <f>CUF_sources!H$25</f>
        <v>0.41</v>
      </c>
      <c r="AI207" s="11">
        <f>CUF_sources!I$25</f>
        <v>0.41</v>
      </c>
      <c r="AJ207" s="11">
        <f>CUF_sources!J$25</f>
        <v>0.41</v>
      </c>
    </row>
    <row r="208" spans="1:36" ht="15" x14ac:dyDescent="0.25">
      <c r="A208" s="3" t="s">
        <v>11</v>
      </c>
      <c r="B208" s="3" t="s">
        <v>43</v>
      </c>
      <c r="C208" s="3" t="s">
        <v>44</v>
      </c>
      <c r="D208" s="11">
        <f>IFERROR((generation!H208*1000)/(365*24*capacity!H208),0)</f>
        <v>0</v>
      </c>
      <c r="E208" s="11">
        <f>IFERROR((generation!I208*1000)/(365*24*capacity!I208),0)</f>
        <v>0</v>
      </c>
      <c r="F208" s="11">
        <f>IFERROR((generation!J208*1000)/(365*24*capacity!J208),0)</f>
        <v>0</v>
      </c>
      <c r="G208" s="11">
        <f>IFERROR((generation!K208*1000)/(365*24*capacity!K208),0)</f>
        <v>0</v>
      </c>
      <c r="H208" s="11">
        <f>IFERROR((generation!L208*1000)/(365*24*capacity!L208),0)</f>
        <v>0</v>
      </c>
      <c r="I208" s="11">
        <f>IFERROR((generation!M208*1000)/(365*24*capacity!M208),0)</f>
        <v>0</v>
      </c>
      <c r="J208" s="11">
        <f>IFERROR((generation!N208*1000)/(365*24*capacity!N208),0)</f>
        <v>0</v>
      </c>
      <c r="K208" s="11">
        <f>IFERROR((generation!O208*1000)/(365*24*capacity!O208),0)</f>
        <v>0</v>
      </c>
      <c r="L208" s="11">
        <f>IFERROR((generation!P208*1000)/(365*24*capacity!P208),0)</f>
        <v>0</v>
      </c>
      <c r="M208" s="11">
        <f>IF(AND(AVERAGE(D208:L208)&gt;0,AVERAGE(D208:L208)&lt;1),AVERAGE(D208:L208),CUF_sources!C$26)</f>
        <v>0.20857142857142857</v>
      </c>
      <c r="N208" s="11">
        <f>IFERROR(M208*(CUF_sources!D$26/CUF_sources!C$26),0)</f>
        <v>0.23</v>
      </c>
      <c r="O208" s="11">
        <f>IFERROR(N208*(CUF_sources!E$26/CUF_sources!D$26),0)</f>
        <v>0.255</v>
      </c>
      <c r="P208" s="11">
        <f>IFERROR(O208*(CUF_sources!F$26/CUF_sources!E$26),0)</f>
        <v>0.28000000000000003</v>
      </c>
      <c r="Q208" s="11">
        <f>IFERROR(P208*(CUF_sources!G$26/CUF_sources!F$26),0)</f>
        <v>0.30000000000000004</v>
      </c>
      <c r="R208" s="11">
        <f>IFERROR(Q208*(CUF_sources!H$26/CUF_sources!G$26),0)</f>
        <v>0.31999999999999995</v>
      </c>
      <c r="S208" s="11">
        <f>IFERROR(R208*(CUF_sources!I$26/CUF_sources!H$26),0)</f>
        <v>0.33999999999999986</v>
      </c>
      <c r="T208" s="11">
        <f>IFERROR(S208*(CUF_sources!J$26/CUF_sources!I$26),0)</f>
        <v>0.35999999999999988</v>
      </c>
      <c r="U208" s="11">
        <f>IF(M208&gt;0,M208,CUF_sources!C$26)</f>
        <v>0.20857142857142857</v>
      </c>
      <c r="V208" s="11">
        <f>IFERROR(U208*(CUF_sources!D$26/CUF_sources!C$26),0)</f>
        <v>0.23</v>
      </c>
      <c r="W208" s="11">
        <f>IFERROR(V208*(CUF_sources!E$26/CUF_sources!D$26),0)</f>
        <v>0.255</v>
      </c>
      <c r="X208" s="11">
        <f>IFERROR(W208*(CUF_sources!F$26/CUF_sources!E$26),0)</f>
        <v>0.28000000000000003</v>
      </c>
      <c r="Y208" s="11">
        <f>IFERROR(X208*(CUF_sources!G$26/CUF_sources!F$26),0)</f>
        <v>0.30000000000000004</v>
      </c>
      <c r="Z208" s="11">
        <f>IFERROR(Y208*(CUF_sources!H$26/CUF_sources!G$26),0)</f>
        <v>0.31999999999999995</v>
      </c>
      <c r="AA208" s="11">
        <f>IFERROR(Z208*(CUF_sources!I$26/CUF_sources!H$26),0)</f>
        <v>0.33999999999999986</v>
      </c>
      <c r="AB208" s="11">
        <f>IFERROR(AA208*(CUF_sources!J$26/CUF_sources!I$26),0)</f>
        <v>0.35999999999999988</v>
      </c>
      <c r="AC208" s="11">
        <f>CUF_sources!C$26</f>
        <v>0.20857142857142857</v>
      </c>
      <c r="AD208" s="11">
        <f>CUF_sources!D$26</f>
        <v>0.23</v>
      </c>
      <c r="AE208" s="11">
        <f>CUF_sources!E$26</f>
        <v>0.255</v>
      </c>
      <c r="AF208" s="11">
        <f>CUF_sources!F$26</f>
        <v>0.28000000000000003</v>
      </c>
      <c r="AG208" s="11">
        <f>CUF_sources!G$26</f>
        <v>0.30000000000000004</v>
      </c>
      <c r="AH208" s="11">
        <f>CUF_sources!H$26</f>
        <v>0.32</v>
      </c>
      <c r="AI208" s="11">
        <f>CUF_sources!I$26</f>
        <v>0.33999999999999997</v>
      </c>
      <c r="AJ208" s="11">
        <f>CUF_sources!J$26</f>
        <v>0.36</v>
      </c>
    </row>
    <row r="209" spans="1:36" ht="15" x14ac:dyDescent="0.25">
      <c r="A209" s="3" t="s">
        <v>11</v>
      </c>
      <c r="B209" s="3" t="s">
        <v>45</v>
      </c>
      <c r="C209" s="3" t="s">
        <v>46</v>
      </c>
      <c r="D209" s="11">
        <f>IFERROR((generation!H209*1000)/(365*24*capacity!H209),0)</f>
        <v>0.88662611646344525</v>
      </c>
      <c r="E209" s="11">
        <f>IFERROR((generation!I209*1000)/(365*24*capacity!I209),0)</f>
        <v>0.87681346906518143</v>
      </c>
      <c r="F209" s="11">
        <f>IFERROR((generation!J209*1000)/(365*24*capacity!J209),0)</f>
        <v>0.88618737120343749</v>
      </c>
      <c r="G209" s="11">
        <f>IFERROR((generation!K209*1000)/(365*24*capacity!K209),0)</f>
        <v>0.87940166595319635</v>
      </c>
      <c r="H209" s="11">
        <f>IFERROR((generation!L209*1000)/(365*24*capacity!L209),0)</f>
        <v>0.91933192422945209</v>
      </c>
      <c r="I209" s="11">
        <f>IFERROR((generation!M209*1000)/(365*24*capacity!M209),0)</f>
        <v>0.93594997410298086</v>
      </c>
      <c r="J209" s="11">
        <f>IFERROR((generation!N209*1000)/(365*24*capacity!N209),0)</f>
        <v>0.922711274930198</v>
      </c>
      <c r="K209" s="11">
        <f>IFERROR((generation!O209*1000)/(365*24*capacity!O209),0)</f>
        <v>0.90846117489425471</v>
      </c>
      <c r="L209" s="11">
        <f>IFERROR((generation!P209*1000)/(365*24*capacity!P209),0)</f>
        <v>0.90391841519020277</v>
      </c>
      <c r="M209" s="11">
        <f>IF(AND(AVERAGE(D209:L209)&gt;0,AVERAGE(D209:L209)&lt;1),AVERAGE(D209:L209),CUF_sources!C$27)</f>
        <v>0.90215570955914992</v>
      </c>
      <c r="N209" s="11">
        <f>IFERROR(M209*(CUF_sources!D$27/CUF_sources!C$27),0)</f>
        <v>0.90215570955914992</v>
      </c>
      <c r="O209" s="11">
        <f>IFERROR(N209*(CUF_sources!E$27/CUF_sources!D$27),0)</f>
        <v>0.90215570955914992</v>
      </c>
      <c r="P209" s="11">
        <f>IFERROR(O209*(CUF_sources!F$27/CUF_sources!E$27),0)</f>
        <v>0.90215570955914992</v>
      </c>
      <c r="Q209" s="11">
        <f>IFERROR(P209*(CUF_sources!G$27/CUF_sources!F$27),0)</f>
        <v>0.90215570955914992</v>
      </c>
      <c r="R209" s="11">
        <f>IFERROR(Q209*(CUF_sources!H$27/CUF_sources!G$27),0)</f>
        <v>0.90215570955914992</v>
      </c>
      <c r="S209" s="11">
        <f>IFERROR(R209*(CUF_sources!I$27/CUF_sources!H$27),0)</f>
        <v>0.90215570955914992</v>
      </c>
      <c r="T209" s="11">
        <f>IFERROR(S209*(CUF_sources!J$27/CUF_sources!I$27),0)</f>
        <v>0.90215570955914992</v>
      </c>
      <c r="U209" s="11">
        <f>IF(M209&gt;0,M209,CUF_sources!C$27)</f>
        <v>0.90215570955914992</v>
      </c>
      <c r="V209" s="11">
        <f>IFERROR(U209*(CUF_sources!D$27/CUF_sources!C$27),0)</f>
        <v>0.90215570955914992</v>
      </c>
      <c r="W209" s="11">
        <f>IFERROR(V209*(CUF_sources!E$27/CUF_sources!D$27),0)</f>
        <v>0.90215570955914992</v>
      </c>
      <c r="X209" s="11">
        <f>IFERROR(W209*(CUF_sources!F$27/CUF_sources!E$27),0)</f>
        <v>0.90215570955914992</v>
      </c>
      <c r="Y209" s="11">
        <f>IFERROR(X209*(CUF_sources!G$27/CUF_sources!F$27),0)</f>
        <v>0.90215570955914992</v>
      </c>
      <c r="Z209" s="11">
        <f>IFERROR(Y209*(CUF_sources!H$27/CUF_sources!G$27),0)</f>
        <v>0.90215570955914992</v>
      </c>
      <c r="AA209" s="11">
        <f>IFERROR(Z209*(CUF_sources!I$27/CUF_sources!H$27),0)</f>
        <v>0.90215570955914992</v>
      </c>
      <c r="AB209" s="11">
        <f>IFERROR(AA209*(CUF_sources!J$27/CUF_sources!I$27),0)</f>
        <v>0.90215570955914992</v>
      </c>
      <c r="AC209" s="11">
        <f>CUF_sources!C$27</f>
        <v>0.95</v>
      </c>
      <c r="AD209" s="11">
        <f>CUF_sources!D$27</f>
        <v>0.95</v>
      </c>
      <c r="AE209" s="11">
        <f>CUF_sources!E$27</f>
        <v>0.95</v>
      </c>
      <c r="AF209" s="11">
        <f>CUF_sources!F$27</f>
        <v>0.95</v>
      </c>
      <c r="AG209" s="11">
        <f>CUF_sources!G$27</f>
        <v>0.95</v>
      </c>
      <c r="AH209" s="11">
        <f>CUF_sources!H$27</f>
        <v>0.95</v>
      </c>
      <c r="AI209" s="11">
        <f>CUF_sources!I$27</f>
        <v>0.95</v>
      </c>
      <c r="AJ209" s="11">
        <f>CUF_sources!J$27</f>
        <v>0.95</v>
      </c>
    </row>
    <row r="210" spans="1:36" ht="15" x14ac:dyDescent="0.25">
      <c r="A210" s="3" t="s">
        <v>10</v>
      </c>
      <c r="B210" s="3" t="s">
        <v>29</v>
      </c>
      <c r="C210" s="3" t="s">
        <v>30</v>
      </c>
      <c r="D210" s="11">
        <f>IFERROR((generation!H210*1000)/(365*24*capacity!H210),0)</f>
        <v>0</v>
      </c>
      <c r="E210" s="11">
        <f>IFERROR((generation!I210*1000)/(365*24*capacity!I210),0)</f>
        <v>0</v>
      </c>
      <c r="F210" s="11">
        <f>IFERROR((generation!J210*1000)/(365*24*capacity!J210),0)</f>
        <v>0</v>
      </c>
      <c r="G210" s="11">
        <f>IFERROR((generation!K210*1000)/(365*24*capacity!K210),0)</f>
        <v>0</v>
      </c>
      <c r="H210" s="11">
        <f>IFERROR((generation!L210*1000)/(365*24*capacity!L210),0)</f>
        <v>0</v>
      </c>
      <c r="I210" s="11">
        <f>IFERROR((generation!M210*1000)/(365*24*capacity!M210),0)</f>
        <v>0</v>
      </c>
      <c r="J210" s="11">
        <f>IFERROR((generation!N210*1000)/(365*24*capacity!N210),0)</f>
        <v>0</v>
      </c>
      <c r="K210" s="11">
        <f>IFERROR((generation!O210*1000)/(365*24*capacity!O210),0)</f>
        <v>0</v>
      </c>
      <c r="L210" s="11">
        <f>IFERROR((generation!P210*1000)/(365*24*capacity!P210),0)</f>
        <v>0</v>
      </c>
      <c r="M210" s="11">
        <f>IF(AND(AVERAGE(D210:L210)&gt;0,AVERAGE(D210:L210)&lt;1),AVERAGE(D210:L210),CUF_sources!C$15)</f>
        <v>0.85</v>
      </c>
      <c r="N210" s="11">
        <f>IFERROR(M210*(CUF_sources!D$15/CUF_sources!C$15),0)</f>
        <v>0.85</v>
      </c>
      <c r="O210" s="11">
        <f>IFERROR(N210*(CUF_sources!E$15/CUF_sources!D$15),0)</f>
        <v>0.85</v>
      </c>
      <c r="P210" s="11">
        <f>IFERROR(O210*(CUF_sources!F$15/CUF_sources!E$15),0)</f>
        <v>0.85</v>
      </c>
      <c r="Q210" s="11">
        <f>IFERROR(P210*(CUF_sources!G$15/CUF_sources!F$15),0)</f>
        <v>0.85</v>
      </c>
      <c r="R210" s="11">
        <f>IFERROR(Q210*(CUF_sources!H$15/CUF_sources!G$15),0)</f>
        <v>0.85</v>
      </c>
      <c r="S210" s="11">
        <f>IFERROR(R210*(CUF_sources!I$15/CUF_sources!H$15),0)</f>
        <v>0.85</v>
      </c>
      <c r="T210" s="11">
        <f>IFERROR(S210*(CUF_sources!J$15/CUF_sources!I$15),0)</f>
        <v>0.85</v>
      </c>
      <c r="U210" s="11">
        <f>IF(M210&lt;CUF_sources!C$15,CUF_sources!C$15,CUF!M210)</f>
        <v>0.85</v>
      </c>
      <c r="V210" s="11">
        <f>IFERROR(U210*(CUF_sources!D$15/CUF_sources!C$15),0)</f>
        <v>0.85</v>
      </c>
      <c r="W210" s="11">
        <f>IFERROR(V210*(CUF_sources!E$15/CUF_sources!D$15),0)</f>
        <v>0.85</v>
      </c>
      <c r="X210" s="11">
        <f>IFERROR(W210*(CUF_sources!F$15/CUF_sources!E$15),0)</f>
        <v>0.85</v>
      </c>
      <c r="Y210" s="11">
        <f>IFERROR(X210*(CUF_sources!G$15/CUF_sources!F$15),0)</f>
        <v>0.85</v>
      </c>
      <c r="Z210" s="11">
        <f>IFERROR(Y210*(CUF_sources!H$15/CUF_sources!G$15),0)</f>
        <v>0.85</v>
      </c>
      <c r="AA210" s="11">
        <f>IFERROR(Z210*(CUF_sources!I$15/CUF_sources!H$15),0)</f>
        <v>0.85</v>
      </c>
      <c r="AB210" s="11">
        <f>IFERROR(AA210*(CUF_sources!J$15/CUF_sources!I$15),0)</f>
        <v>0.85</v>
      </c>
      <c r="AC210" s="11">
        <f>CUF_sources!C$15</f>
        <v>0.85</v>
      </c>
      <c r="AD210" s="11">
        <f>CUF_sources!D$15</f>
        <v>0.85</v>
      </c>
      <c r="AE210" s="11">
        <f>CUF_sources!E$15</f>
        <v>0.85</v>
      </c>
      <c r="AF210" s="11">
        <f>CUF_sources!F$15</f>
        <v>0.85</v>
      </c>
      <c r="AG210" s="11">
        <f>CUF_sources!G$15</f>
        <v>0.85</v>
      </c>
      <c r="AH210" s="11">
        <f>CUF_sources!H$15</f>
        <v>0.85</v>
      </c>
      <c r="AI210" s="11">
        <f>CUF_sources!I$15</f>
        <v>0.85</v>
      </c>
      <c r="AJ210" s="11">
        <f>CUF_sources!J$15</f>
        <v>0.85</v>
      </c>
    </row>
    <row r="211" spans="1:36" ht="15" x14ac:dyDescent="0.25">
      <c r="A211" s="3" t="s">
        <v>10</v>
      </c>
      <c r="B211" s="3" t="s">
        <v>31</v>
      </c>
      <c r="C211" s="3" t="s">
        <v>32</v>
      </c>
      <c r="D211" s="11">
        <f>IFERROR((generation!H211*1000)/(365*24*capacity!H211),0)</f>
        <v>0.58570425008781168</v>
      </c>
      <c r="E211" s="11">
        <f>IFERROR((generation!I211*1000)/(365*24*capacity!I211),0)</f>
        <v>0.63202493853178787</v>
      </c>
      <c r="F211" s="11">
        <f>IFERROR((generation!J211*1000)/(365*24*capacity!J211),0)</f>
        <v>0.48713558131366352</v>
      </c>
      <c r="G211" s="11">
        <f>IFERROR((generation!K211*1000)/(365*24*capacity!K211),0)</f>
        <v>0.36301369863013699</v>
      </c>
      <c r="H211" s="11">
        <f>IFERROR((generation!L211*1000)/(365*24*capacity!L211),0)</f>
        <v>8.5218122221475831E-2</v>
      </c>
      <c r="I211" s="11">
        <f>IFERROR((generation!M211*1000)/(365*24*capacity!M211),0)</f>
        <v>6.5478230148674099E-2</v>
      </c>
      <c r="J211" s="11">
        <f>IFERROR((generation!N211*1000)/(365*24*capacity!N211),0)</f>
        <v>4.1194259700438975E-2</v>
      </c>
      <c r="K211" s="11">
        <f>IFERROR((generation!O211*1000)/(365*24*capacity!O211),0)</f>
        <v>2.0131062174081577E-2</v>
      </c>
      <c r="L211" s="11">
        <f>IFERROR((generation!P211*1000)/(365*24*capacity!P211),0)</f>
        <v>3.4967555875991346E-2</v>
      </c>
      <c r="M211" s="11">
        <f>IF(AND(AVERAGE(D211:L211)&gt;0,AVERAGE(D211:L211)&lt;1),AVERAGE(D211:L211),CUF_sources!C$16)</f>
        <v>0.25720752207600683</v>
      </c>
      <c r="N211" s="11">
        <f>IFERROR(M211*(CUF_sources!D$16/CUF_sources!C$16),0)</f>
        <v>0.25720752207600683</v>
      </c>
      <c r="O211" s="11">
        <f>IFERROR(N211*(CUF_sources!E$16/CUF_sources!D$16),0)</f>
        <v>0.25720752207600683</v>
      </c>
      <c r="P211" s="11">
        <f>IFERROR(O211*(CUF_sources!F$16/CUF_sources!E$16),0)</f>
        <v>0.25720752207600683</v>
      </c>
      <c r="Q211" s="11">
        <f>IFERROR(P211*(CUF_sources!G$16/CUF_sources!F$16),0)</f>
        <v>0.25720752207600683</v>
      </c>
      <c r="R211" s="11">
        <f>IFERROR(Q211*(CUF_sources!H$16/CUF_sources!G$16),0)</f>
        <v>0.25720752207600683</v>
      </c>
      <c r="S211" s="11">
        <f>IFERROR(R211*(CUF_sources!I$16/CUF_sources!H$16),0)</f>
        <v>0.25720752207600683</v>
      </c>
      <c r="T211" s="11">
        <f>IFERROR(S211*(CUF_sources!J$16/CUF_sources!I$16),0)</f>
        <v>0.25720752207600683</v>
      </c>
      <c r="U211" s="11">
        <f>IF(M211&lt;CUF_sources!C$16,CUF_sources!C$16,CUF!M211)</f>
        <v>0.85</v>
      </c>
      <c r="V211" s="11">
        <f>IFERROR(U211*(CUF_sources!D$16/CUF_sources!C$16),0)</f>
        <v>0.85</v>
      </c>
      <c r="W211" s="11">
        <f>IFERROR(V211*(CUF_sources!E$16/CUF_sources!D$16),0)</f>
        <v>0.85</v>
      </c>
      <c r="X211" s="11">
        <f>IFERROR(W211*(CUF_sources!F$16/CUF_sources!E$16),0)</f>
        <v>0.85</v>
      </c>
      <c r="Y211" s="11">
        <f>IFERROR(X211*(CUF_sources!G$16/CUF_sources!F$16),0)</f>
        <v>0.85</v>
      </c>
      <c r="Z211" s="11">
        <f>IFERROR(Y211*(CUF_sources!H$16/CUF_sources!G$16),0)</f>
        <v>0.85</v>
      </c>
      <c r="AA211" s="11">
        <f>IFERROR(Z211*(CUF_sources!I$16/CUF_sources!H$16),0)</f>
        <v>0.85</v>
      </c>
      <c r="AB211" s="11">
        <f>IFERROR(AA211*(CUF_sources!J$16/CUF_sources!I$16),0)</f>
        <v>0.85</v>
      </c>
      <c r="AC211" s="11">
        <f>CUF_sources!C$16</f>
        <v>0.85</v>
      </c>
      <c r="AD211" s="11">
        <f>CUF_sources!D$16</f>
        <v>0.85</v>
      </c>
      <c r="AE211" s="11">
        <f>CUF_sources!E$16</f>
        <v>0.85</v>
      </c>
      <c r="AF211" s="11">
        <f>CUF_sources!F$16</f>
        <v>0.85</v>
      </c>
      <c r="AG211" s="11">
        <f>CUF_sources!G$16</f>
        <v>0.85</v>
      </c>
      <c r="AH211" s="11">
        <f>CUF_sources!H$16</f>
        <v>0.85</v>
      </c>
      <c r="AI211" s="11">
        <f>CUF_sources!I$16</f>
        <v>0.85</v>
      </c>
      <c r="AJ211" s="11">
        <f>CUF_sources!J$16</f>
        <v>0.85</v>
      </c>
    </row>
    <row r="212" spans="1:36" ht="15" x14ac:dyDescent="0.25">
      <c r="A212" s="3" t="s">
        <v>10</v>
      </c>
      <c r="B212" s="3" t="s">
        <v>33</v>
      </c>
      <c r="C212" s="3" t="s">
        <v>34</v>
      </c>
      <c r="D212" s="11">
        <f>IFERROR((generation!H212*1000)/(365*24*capacity!H212),0)</f>
        <v>0</v>
      </c>
      <c r="E212" s="11">
        <f>IFERROR((generation!I212*1000)/(365*24*capacity!I212),0)</f>
        <v>0</v>
      </c>
      <c r="F212" s="11">
        <f>IFERROR((generation!J212*1000)/(365*24*capacity!J212),0)</f>
        <v>0</v>
      </c>
      <c r="G212" s="11">
        <f>IFERROR((generation!K212*1000)/(365*24*capacity!K212),0)</f>
        <v>0</v>
      </c>
      <c r="H212" s="11">
        <f>IFERROR((generation!L212*1000)/(365*24*capacity!L212),0)</f>
        <v>0</v>
      </c>
      <c r="I212" s="11">
        <f>IFERROR((generation!M212*1000)/(365*24*capacity!M212),0)</f>
        <v>0</v>
      </c>
      <c r="J212" s="11">
        <f>IFERROR((generation!N212*1000)/(365*24*capacity!N212),0)</f>
        <v>0</v>
      </c>
      <c r="K212" s="11">
        <f>IFERROR((generation!O212*1000)/(365*24*capacity!O212),0)</f>
        <v>0</v>
      </c>
      <c r="L212" s="11">
        <f>IFERROR((generation!P212*1000)/(365*24*capacity!P212),0)</f>
        <v>0</v>
      </c>
      <c r="M212" s="11">
        <f>IF(AND(AVERAGE(D212:L212)&gt;0,AVERAGE(D212:L212)&lt;1),AVERAGE(D212:L212),CUF_sources!C$17)</f>
        <v>0.81</v>
      </c>
      <c r="N212" s="11">
        <f>IFERROR(M212*(CUF_sources!D$17/CUF_sources!C$17),0)</f>
        <v>0.81</v>
      </c>
      <c r="O212" s="11">
        <f>IFERROR(N212*(CUF_sources!E$17/CUF_sources!D$17),0)</f>
        <v>0.81</v>
      </c>
      <c r="P212" s="11">
        <f>IFERROR(O212*(CUF_sources!F$17/CUF_sources!E$17),0)</f>
        <v>0.81</v>
      </c>
      <c r="Q212" s="11">
        <f>IFERROR(P212*(CUF_sources!G$17/CUF_sources!F$17),0)</f>
        <v>0.81</v>
      </c>
      <c r="R212" s="11">
        <f>IFERROR(Q212*(CUF_sources!H$17/CUF_sources!G$17),0)</f>
        <v>0.81</v>
      </c>
      <c r="S212" s="11">
        <f>IFERROR(R212*(CUF_sources!I$17/CUF_sources!H$17),0)</f>
        <v>0.81</v>
      </c>
      <c r="T212" s="11">
        <f>IFERROR(S212*(CUF_sources!J$17/CUF_sources!I$17),0)</f>
        <v>0.81</v>
      </c>
      <c r="U212" s="11">
        <f>IF(M212&lt;CUF_sources!C$17,CUF_sources!C$17,CUF!M212)</f>
        <v>0.81</v>
      </c>
      <c r="V212" s="11">
        <f>IFERROR(U212*(CUF_sources!D$17/CUF_sources!C$17),0)</f>
        <v>0.81</v>
      </c>
      <c r="W212" s="11">
        <f>IFERROR(V212*(CUF_sources!E$17/CUF_sources!D$17),0)</f>
        <v>0.81</v>
      </c>
      <c r="X212" s="11">
        <f>IFERROR(W212*(CUF_sources!F$17/CUF_sources!E$17),0)</f>
        <v>0.81</v>
      </c>
      <c r="Y212" s="11">
        <f>IFERROR(X212*(CUF_sources!G$17/CUF_sources!F$17),0)</f>
        <v>0.81</v>
      </c>
      <c r="Z212" s="11">
        <f>IFERROR(Y212*(CUF_sources!H$17/CUF_sources!G$17),0)</f>
        <v>0.81</v>
      </c>
      <c r="AA212" s="11">
        <f>IFERROR(Z212*(CUF_sources!I$17/CUF_sources!H$17),0)</f>
        <v>0.81</v>
      </c>
      <c r="AB212" s="11">
        <f>IFERROR(AA212*(CUF_sources!J$17/CUF_sources!I$17),0)</f>
        <v>0.81</v>
      </c>
      <c r="AC212" s="11">
        <f>CUF_sources!C$17</f>
        <v>0.81</v>
      </c>
      <c r="AD212" s="11">
        <f>CUF_sources!D$17</f>
        <v>0.81</v>
      </c>
      <c r="AE212" s="11">
        <f>CUF_sources!E$17</f>
        <v>0.81</v>
      </c>
      <c r="AF212" s="11">
        <f>CUF_sources!F$17</f>
        <v>0.81</v>
      </c>
      <c r="AG212" s="11">
        <f>CUF_sources!G$17</f>
        <v>0.81</v>
      </c>
      <c r="AH212" s="11">
        <f>CUF_sources!H$17</f>
        <v>0.81</v>
      </c>
      <c r="AI212" s="11">
        <f>CUF_sources!I$17</f>
        <v>0.81</v>
      </c>
      <c r="AJ212" s="11">
        <f>CUF_sources!J$17</f>
        <v>0.81</v>
      </c>
    </row>
    <row r="213" spans="1:36" ht="15" x14ac:dyDescent="0.25">
      <c r="A213" s="3" t="s">
        <v>10</v>
      </c>
      <c r="B213" s="3" t="s">
        <v>35</v>
      </c>
      <c r="C213" s="3" t="s">
        <v>36</v>
      </c>
      <c r="D213" s="11">
        <f>IFERROR((generation!H213*1000)/(365*24*capacity!H213),0)</f>
        <v>0.13761180959529618</v>
      </c>
      <c r="E213" s="11">
        <f>IFERROR((generation!I213*1000)/(365*24*capacity!I213),0)</f>
        <v>0.12210441817309897</v>
      </c>
      <c r="F213" s="11">
        <f>IFERROR((generation!J213*1000)/(365*24*capacity!J213),0)</f>
        <v>0.13930589437251101</v>
      </c>
      <c r="G213" s="11">
        <f>IFERROR((generation!K213*1000)/(365*24*capacity!K213),0)</f>
        <v>0.14162019753934907</v>
      </c>
      <c r="H213" s="11">
        <f>IFERROR((generation!L213*1000)/(365*24*capacity!L213),0)</f>
        <v>0.13328959768409324</v>
      </c>
      <c r="I213" s="11">
        <f>IFERROR((generation!M213*1000)/(365*24*capacity!M213),0)</f>
        <v>0.13589291013886068</v>
      </c>
      <c r="J213" s="11">
        <f>IFERROR((generation!N213*1000)/(365*24*capacity!N213),0)</f>
        <v>0.15377766670311305</v>
      </c>
      <c r="K213" s="11">
        <f>IFERROR((generation!O213*1000)/(365*24*capacity!O213),0)</f>
        <v>0.12490693157974206</v>
      </c>
      <c r="L213" s="11">
        <f>IFERROR((generation!P213*1000)/(365*24*capacity!P213),0)</f>
        <v>0.12335796066915543</v>
      </c>
      <c r="M213" s="11">
        <f>IF(AND(AVERAGE(D213:L213)&gt;0,AVERAGE(D213:L213)&lt;1),AVERAGE(D213:L213),CUF_sources!C$18)</f>
        <v>0.13465193182835775</v>
      </c>
      <c r="N213" s="11">
        <f>IFERROR(M213*(CUF_sources!D$18/CUF_sources!C$18),0)</f>
        <v>0.13465193182835775</v>
      </c>
      <c r="O213" s="11">
        <f>IFERROR(N213*(CUF_sources!E$18/CUF_sources!D$18),0)</f>
        <v>0.13465193182835775</v>
      </c>
      <c r="P213" s="11">
        <f>IFERROR(O213*(CUF_sources!F$18/CUF_sources!E$18),0)</f>
        <v>0.13465193182835775</v>
      </c>
      <c r="Q213" s="11">
        <f>IFERROR(P213*(CUF_sources!G$18/CUF_sources!F$18),0)</f>
        <v>0.13465193182835775</v>
      </c>
      <c r="R213" s="11">
        <f>IFERROR(Q213*(CUF_sources!H$18/CUF_sources!G$18),0)</f>
        <v>0.13465193182835775</v>
      </c>
      <c r="S213" s="11">
        <f>IFERROR(R213*(CUF_sources!I$18/CUF_sources!H$18),0)</f>
        <v>0.13465193182835775</v>
      </c>
      <c r="T213" s="11">
        <f>IFERROR(S213*(CUF_sources!J$18/CUF_sources!I$18),0)</f>
        <v>0.13465193182835775</v>
      </c>
      <c r="U213" s="11">
        <f>IF(M213&gt;0,M213,CUF_sources!C$18)</f>
        <v>0.13465193182835775</v>
      </c>
      <c r="V213" s="11">
        <f>IFERROR(U213*(CUF_sources!D$18/CUF_sources!C$18),0)</f>
        <v>0.13465193182835775</v>
      </c>
      <c r="W213" s="11">
        <f>IFERROR(V213*(CUF_sources!E$18/CUF_sources!D$18),0)</f>
        <v>0.13465193182835775</v>
      </c>
      <c r="X213" s="11">
        <f>IFERROR(W213*(CUF_sources!F$18/CUF_sources!E$18),0)</f>
        <v>0.13465193182835775</v>
      </c>
      <c r="Y213" s="11">
        <f>IFERROR(X213*(CUF_sources!G$18/CUF_sources!F$18),0)</f>
        <v>0.13465193182835775</v>
      </c>
      <c r="Z213" s="11">
        <f>IFERROR(Y213*(CUF_sources!H$18/CUF_sources!G$18),0)</f>
        <v>0.13465193182835775</v>
      </c>
      <c r="AA213" s="11">
        <f>IFERROR(Z213*(CUF_sources!I$18/CUF_sources!H$18),0)</f>
        <v>0.13465193182835775</v>
      </c>
      <c r="AB213" s="11">
        <f>IFERROR(AA213*(CUF_sources!J$18/CUF_sources!I$18),0)</f>
        <v>0.13465193182835775</v>
      </c>
      <c r="AC213" s="11">
        <f>CUF_sources!C$18</f>
        <v>0.37</v>
      </c>
      <c r="AD213" s="11">
        <f>CUF_sources!D$18</f>
        <v>0.37</v>
      </c>
      <c r="AE213" s="11">
        <f>CUF_sources!E$18</f>
        <v>0.37</v>
      </c>
      <c r="AF213" s="11">
        <f>CUF_sources!F$18</f>
        <v>0.37</v>
      </c>
      <c r="AG213" s="11">
        <f>CUF_sources!G$18</f>
        <v>0.37</v>
      </c>
      <c r="AH213" s="11">
        <f>CUF_sources!H$18</f>
        <v>0.37</v>
      </c>
      <c r="AI213" s="11">
        <f>CUF_sources!I$18</f>
        <v>0.37</v>
      </c>
      <c r="AJ213" s="11">
        <f>CUF_sources!J$18</f>
        <v>0.37</v>
      </c>
    </row>
    <row r="214" spans="1:36" ht="15" x14ac:dyDescent="0.25">
      <c r="A214" s="3" t="s">
        <v>10</v>
      </c>
      <c r="B214" s="3" t="s">
        <v>79</v>
      </c>
      <c r="C214" s="3" t="s">
        <v>83</v>
      </c>
      <c r="D214" s="11">
        <f>IFERROR((generation!H214*1000)/(365*24*capacity!H214),0)</f>
        <v>0.26843437768434375</v>
      </c>
      <c r="E214" s="11">
        <f>IFERROR((generation!I214*1000)/(365*24*capacity!I214),0)</f>
        <v>0.22415940224159403</v>
      </c>
      <c r="F214" s="11">
        <f>IFERROR((generation!J214*1000)/(365*24*capacity!J214),0)</f>
        <v>0.24672263956400059</v>
      </c>
      <c r="G214" s="11">
        <f>IFERROR((generation!K214*1000)/(365*24*capacity!K214),0)</f>
        <v>0.25328196347031962</v>
      </c>
      <c r="H214" s="11">
        <f>IFERROR((generation!L214*1000)/(365*24*capacity!L214),0)</f>
        <v>0.21207741611159986</v>
      </c>
      <c r="I214" s="11">
        <f>IFERROR((generation!M214*1000)/(365*24*capacity!M214),0)</f>
        <v>0.25477478447309165</v>
      </c>
      <c r="J214" s="11">
        <f>IFERROR((generation!N214*1000)/(365*24*capacity!N214),0)</f>
        <v>0.3005500608240334</v>
      </c>
      <c r="K214" s="11">
        <f>IFERROR((generation!O214*1000)/(365*24*capacity!O214),0)</f>
        <v>0.24501614879162489</v>
      </c>
      <c r="L214" s="11">
        <f>IFERROR((generation!P214*1000)/(365*24*capacity!P214),0)</f>
        <v>0.32053255348622439</v>
      </c>
      <c r="M214" s="11">
        <f>IF(AND(AVERAGE(D214:L214)&gt;0,AVERAGE(D214:L214)&lt;1),AVERAGE(D214:L214),CUF_sources!C$19)</f>
        <v>0.25839437184964803</v>
      </c>
      <c r="N214" s="11">
        <f>IFERROR(M214*(CUF_sources!D$19/CUF_sources!C$19),0)</f>
        <v>0.3100732462195776</v>
      </c>
      <c r="O214" s="11">
        <f>IFERROR(N214*(CUF_sources!E$19/CUF_sources!D$19),0)</f>
        <v>0.33591268340454239</v>
      </c>
      <c r="P214" s="11">
        <f>IFERROR(O214*(CUF_sources!F$19/CUF_sources!E$19),0)</f>
        <v>0.36175212058950723</v>
      </c>
      <c r="Q214" s="11">
        <f>IFERROR(P214*(CUF_sources!G$19/CUF_sources!F$19),0)</f>
        <v>0.38759155777447202</v>
      </c>
      <c r="R214" s="11">
        <f>IFERROR(Q214*(CUF_sources!H$19/CUF_sources!G$19),0)</f>
        <v>0.4134309949594368</v>
      </c>
      <c r="S214" s="11">
        <f>IFERROR(R214*(CUF_sources!I$19/CUF_sources!H$19),0)</f>
        <v>0.43927043214440159</v>
      </c>
      <c r="T214" s="11">
        <f>IFERROR(S214*(CUF_sources!J$19/CUF_sources!I$19),0)</f>
        <v>0.46510986932936638</v>
      </c>
      <c r="U214" s="11">
        <f>IF(M214&gt;0,M214,CUF_sources!C$19)</f>
        <v>0.25839437184964803</v>
      </c>
      <c r="V214" s="11">
        <f>IFERROR(U214*(CUF_sources!D$19/CUF_sources!C$19),0)</f>
        <v>0.3100732462195776</v>
      </c>
      <c r="W214" s="11">
        <f>IFERROR(V214*(CUF_sources!E$19/CUF_sources!D$19),0)</f>
        <v>0.33591268340454239</v>
      </c>
      <c r="X214" s="11">
        <f>IFERROR(W214*(CUF_sources!F$19/CUF_sources!E$19),0)</f>
        <v>0.36175212058950723</v>
      </c>
      <c r="Y214" s="11">
        <f>IFERROR(X214*(CUF_sources!G$19/CUF_sources!F$19),0)</f>
        <v>0.38759155777447202</v>
      </c>
      <c r="Z214" s="11">
        <f>IFERROR(Y214*(CUF_sources!H$19/CUF_sources!G$19),0)</f>
        <v>0.4134309949594368</v>
      </c>
      <c r="AA214" s="11">
        <f>IFERROR(Z214*(CUF_sources!I$19/CUF_sources!H$19),0)</f>
        <v>0.43927043214440159</v>
      </c>
      <c r="AB214" s="11">
        <f>IFERROR(AA214*(CUF_sources!J$19/CUF_sources!I$19),0)</f>
        <v>0.46510986932936638</v>
      </c>
      <c r="AC214" s="11">
        <f>CUF_sources!C$19</f>
        <v>0.25</v>
      </c>
      <c r="AD214" s="11">
        <f>CUF_sources!D$19</f>
        <v>0.3</v>
      </c>
      <c r="AE214" s="11">
        <f>CUF_sources!E$19</f>
        <v>0.32499999999999996</v>
      </c>
      <c r="AF214" s="11">
        <f>CUF_sources!F$19</f>
        <v>0.35</v>
      </c>
      <c r="AG214" s="11">
        <f>CUF_sources!G$19</f>
        <v>0.375</v>
      </c>
      <c r="AH214" s="11">
        <f>CUF_sources!H$19</f>
        <v>0.4</v>
      </c>
      <c r="AI214" s="11">
        <f>CUF_sources!I$19</f>
        <v>0.42500000000000004</v>
      </c>
      <c r="AJ214" s="11">
        <f>CUF_sources!J$19</f>
        <v>0.45</v>
      </c>
    </row>
    <row r="215" spans="1:36" ht="15" x14ac:dyDescent="0.25">
      <c r="A215" s="3" t="s">
        <v>10</v>
      </c>
      <c r="B215" s="3" t="s">
        <v>78</v>
      </c>
      <c r="C215" s="3" t="s">
        <v>84</v>
      </c>
      <c r="D215" s="11">
        <f>IFERROR((generation!H215*1000)/(365*24*capacity!H215),0)</f>
        <v>0</v>
      </c>
      <c r="E215" s="11">
        <f>IFERROR((generation!I215*1000)/(365*24*capacity!I215),0)</f>
        <v>0</v>
      </c>
      <c r="F215" s="11">
        <f>IFERROR((generation!J215*1000)/(365*24*capacity!J215),0)</f>
        <v>0</v>
      </c>
      <c r="G215" s="11">
        <f>IFERROR((generation!K215*1000)/(365*24*capacity!K215),0)</f>
        <v>0</v>
      </c>
      <c r="H215" s="11">
        <f>IFERROR((generation!L215*1000)/(365*24*capacity!L215),0)</f>
        <v>0</v>
      </c>
      <c r="I215" s="11">
        <f>IFERROR((generation!M215*1000)/(365*24*capacity!M215),0)</f>
        <v>0</v>
      </c>
      <c r="J215" s="11">
        <f>IFERROR((generation!N215*1000)/(365*24*capacity!N215),0)</f>
        <v>0</v>
      </c>
      <c r="K215" s="11">
        <f>IFERROR((generation!O215*1000)/(365*24*capacity!O215),0)</f>
        <v>0</v>
      </c>
      <c r="L215" s="11">
        <f>IFERROR((generation!P215*1000)/(365*24*capacity!P215),0)</f>
        <v>0</v>
      </c>
      <c r="M215" s="11">
        <f>IF(AND(AVERAGE(D215:L215)&gt;0,AVERAGE(D215:L215)&lt;1),AVERAGE(D215:L215),CUF_sources!C$20)</f>
        <v>0.35714285714285715</v>
      </c>
      <c r="N215" s="11">
        <f>IFERROR(M215*(CUF_sources!D$20/CUF_sources!C$20),0)</f>
        <v>0.4</v>
      </c>
      <c r="O215" s="11">
        <f>IFERROR(N215*(CUF_sources!E$20/CUF_sources!D$20),0)</f>
        <v>0.43</v>
      </c>
      <c r="P215" s="11">
        <f>IFERROR(O215*(CUF_sources!F$20/CUF_sources!E$20),0)</f>
        <v>0.45999999999999996</v>
      </c>
      <c r="Q215" s="11">
        <f>IFERROR(P215*(CUF_sources!G$20/CUF_sources!F$20),0)</f>
        <v>0.46999999999999992</v>
      </c>
      <c r="R215" s="11">
        <f>IFERROR(Q215*(CUF_sources!H$20/CUF_sources!G$20),0)</f>
        <v>0.47999999999999987</v>
      </c>
      <c r="S215" s="11">
        <f>IFERROR(R215*(CUF_sources!I$20/CUF_sources!H$20),0)</f>
        <v>0.47999999999999987</v>
      </c>
      <c r="T215" s="11">
        <f>IFERROR(S215*(CUF_sources!J$20/CUF_sources!I$20),0)</f>
        <v>0.47999999999999987</v>
      </c>
      <c r="U215" s="11">
        <f>IF(M215&gt;0,M215,CUF_sources!C$20)</f>
        <v>0.35714285714285715</v>
      </c>
      <c r="V215" s="11">
        <f>IFERROR(U215*(CUF_sources!D$20/CUF_sources!C$20),0)</f>
        <v>0.4</v>
      </c>
      <c r="W215" s="11">
        <f>IFERROR(V215*(CUF_sources!E$20/CUF_sources!D$20),0)</f>
        <v>0.43</v>
      </c>
      <c r="X215" s="11">
        <f>IFERROR(W215*(CUF_sources!F$20/CUF_sources!E$20),0)</f>
        <v>0.45999999999999996</v>
      </c>
      <c r="Y215" s="11">
        <f>IFERROR(X215*(CUF_sources!G$20/CUF_sources!F$20),0)</f>
        <v>0.46999999999999992</v>
      </c>
      <c r="Z215" s="11">
        <f>IFERROR(Y215*(CUF_sources!H$20/CUF_sources!G$20),0)</f>
        <v>0.47999999999999987</v>
      </c>
      <c r="AA215" s="11">
        <f>IFERROR(Z215*(CUF_sources!I$20/CUF_sources!H$20),0)</f>
        <v>0.47999999999999987</v>
      </c>
      <c r="AB215" s="11">
        <f>IFERROR(AA215*(CUF_sources!J$20/CUF_sources!I$20),0)</f>
        <v>0.47999999999999987</v>
      </c>
      <c r="AC215" s="11">
        <f>CUF_sources!C$20</f>
        <v>0.35714285714285715</v>
      </c>
      <c r="AD215" s="11">
        <f>CUF_sources!D$20</f>
        <v>0.4</v>
      </c>
      <c r="AE215" s="11">
        <f>CUF_sources!E$20</f>
        <v>0.43000000000000005</v>
      </c>
      <c r="AF215" s="11">
        <f>CUF_sources!F$20</f>
        <v>0.46</v>
      </c>
      <c r="AG215" s="11">
        <f>CUF_sources!G$20</f>
        <v>0.47</v>
      </c>
      <c r="AH215" s="11">
        <f>CUF_sources!H$20</f>
        <v>0.48</v>
      </c>
      <c r="AI215" s="11">
        <f>CUF_sources!I$20</f>
        <v>0.48</v>
      </c>
      <c r="AJ215" s="11">
        <f>CUF_sources!J$20</f>
        <v>0.48</v>
      </c>
    </row>
    <row r="216" spans="1:36" ht="15" x14ac:dyDescent="0.25">
      <c r="A216" s="3" t="s">
        <v>10</v>
      </c>
      <c r="B216" s="1" t="s">
        <v>37</v>
      </c>
      <c r="C216" s="1" t="s">
        <v>38</v>
      </c>
      <c r="D216" s="11">
        <f>IFERROR((generation!H216*1000)/(365*24*capacity!H216),0)</f>
        <v>0.15905631659056316</v>
      </c>
      <c r="E216" s="11">
        <f>IFERROR((generation!I216*1000)/(365*24*capacity!I216),0)</f>
        <v>0.18264840182648401</v>
      </c>
      <c r="F216" s="11">
        <f>IFERROR((generation!J216*1000)/(365*24*capacity!J216),0)</f>
        <v>0.12376832492189377</v>
      </c>
      <c r="G216" s="11">
        <f>IFERROR((generation!K216*1000)/(365*24*capacity!K216),0)</f>
        <v>0</v>
      </c>
      <c r="H216" s="11">
        <f>IFERROR((generation!L216*1000)/(365*24*capacity!L216),0)</f>
        <v>0.19620433789954339</v>
      </c>
      <c r="I216" s="11">
        <f>IFERROR((generation!M216*1000)/(365*24*capacity!M216),0)</f>
        <v>0.1576769406392694</v>
      </c>
      <c r="J216" s="11">
        <f>IFERROR((generation!N216*1000)/(365*24*capacity!N216),0)</f>
        <v>9.9232305936073059E-2</v>
      </c>
      <c r="K216" s="11">
        <f>IFERROR((generation!O216*1000)/(365*24*capacity!O216),0)</f>
        <v>0</v>
      </c>
      <c r="L216" s="11">
        <f>IFERROR((generation!P216*1000)/(365*24*capacity!P216),0)</f>
        <v>0</v>
      </c>
      <c r="M216" s="11">
        <f>IF(AND(AVERAGE(D216:L216)&gt;0,AVERAGE(D216:L216)&lt;1),AVERAGE(D216:L216),CUF_sources!C$21)</f>
        <v>0.10206518086820299</v>
      </c>
      <c r="N216" s="11">
        <f>IFERROR(M216*(CUF_sources!D$21/CUF_sources!C$21),0)</f>
        <v>0.10206518086820299</v>
      </c>
      <c r="O216" s="11">
        <f>IFERROR(N216*(CUF_sources!E$21/CUF_sources!D$21),0)</f>
        <v>0.10206518086820299</v>
      </c>
      <c r="P216" s="11">
        <f>IFERROR(O216*(CUF_sources!F$21/CUF_sources!E$21),0)</f>
        <v>0.10206518086820299</v>
      </c>
      <c r="Q216" s="11">
        <f>IFERROR(P216*(CUF_sources!G$21/CUF_sources!F$21),0)</f>
        <v>0.10206518086820299</v>
      </c>
      <c r="R216" s="11">
        <f>IFERROR(Q216*(CUF_sources!H$21/CUF_sources!G$21),0)</f>
        <v>0.10206518086820299</v>
      </c>
      <c r="S216" s="11">
        <f>IFERROR(R216*(CUF_sources!I$21/CUF_sources!H$21),0)</f>
        <v>0.10206518086820299</v>
      </c>
      <c r="T216" s="11">
        <f>IFERROR(S216*(CUF_sources!J$21/CUF_sources!I$21),0)</f>
        <v>0.10206518086820299</v>
      </c>
      <c r="U216" s="11">
        <f>IF(M216&lt;CUF_sources!C$21,CUF_sources!C$21,CUF!M216)</f>
        <v>0.85</v>
      </c>
      <c r="V216" s="11">
        <f>IFERROR(U216*(CUF_sources!D$21/CUF_sources!C$21),0)</f>
        <v>0.85</v>
      </c>
      <c r="W216" s="11">
        <f>IFERROR(V216*(CUF_sources!E$21/CUF_sources!D$21),0)</f>
        <v>0.85</v>
      </c>
      <c r="X216" s="11">
        <f>IFERROR(W216*(CUF_sources!F$21/CUF_sources!E$21),0)</f>
        <v>0.85</v>
      </c>
      <c r="Y216" s="11">
        <f>IFERROR(X216*(CUF_sources!G$21/CUF_sources!F$21),0)</f>
        <v>0.85</v>
      </c>
      <c r="Z216" s="11">
        <f>IFERROR(Y216*(CUF_sources!H$21/CUF_sources!G$21),0)</f>
        <v>0.85</v>
      </c>
      <c r="AA216" s="11">
        <f>IFERROR(Z216*(CUF_sources!I$21/CUF_sources!H$21),0)</f>
        <v>0.85</v>
      </c>
      <c r="AB216" s="11">
        <f>IFERROR(AA216*(CUF_sources!J$21/CUF_sources!I$21),0)</f>
        <v>0.85</v>
      </c>
      <c r="AC216" s="11">
        <f>CUF_sources!C$21</f>
        <v>0.85</v>
      </c>
      <c r="AD216" s="11">
        <f>CUF_sources!D$21</f>
        <v>0.85</v>
      </c>
      <c r="AE216" s="11">
        <f>CUF_sources!E$21</f>
        <v>0.85</v>
      </c>
      <c r="AF216" s="11">
        <f>CUF_sources!F$21</f>
        <v>0.85</v>
      </c>
      <c r="AG216" s="11">
        <f>CUF_sources!G$21</f>
        <v>0.85</v>
      </c>
      <c r="AH216" s="11">
        <f>CUF_sources!H$21</f>
        <v>0.85</v>
      </c>
      <c r="AI216" s="11">
        <f>CUF_sources!I$21</f>
        <v>0.85</v>
      </c>
      <c r="AJ216" s="11">
        <f>CUF_sources!J$21</f>
        <v>0.85</v>
      </c>
    </row>
    <row r="217" spans="1:36" ht="15" x14ac:dyDescent="0.25">
      <c r="A217" s="3" t="s">
        <v>10</v>
      </c>
      <c r="B217" s="3" t="s">
        <v>39</v>
      </c>
      <c r="C217" s="3" t="s">
        <v>40</v>
      </c>
      <c r="D217" s="11">
        <f>IFERROR((generation!H217*1000)/(365*24*capacity!H217),0)</f>
        <v>0.54310225543102253</v>
      </c>
      <c r="E217" s="11">
        <f>IFERROR((generation!I217*1000)/(365*24*capacity!I217),0)</f>
        <v>0.65489065128574864</v>
      </c>
      <c r="F217" s="11">
        <f>IFERROR((generation!J217*1000)/(365*24*capacity!J217),0)</f>
        <v>1.016778167144526</v>
      </c>
      <c r="G217" s="11">
        <f>IFERROR((generation!K217*1000)/(365*24*capacity!K217),0)</f>
        <v>1.0993647012110384</v>
      </c>
      <c r="H217" s="11">
        <f>IFERROR((generation!L217*1000)/(365*24*capacity!L217),0)</f>
        <v>1.2861491628614916</v>
      </c>
      <c r="I217" s="11">
        <f>IFERROR((generation!M217*1000)/(365*24*capacity!M217),0)</f>
        <v>1.5893923428170003</v>
      </c>
      <c r="J217" s="11">
        <f>IFERROR((generation!N217*1000)/(365*24*capacity!N217),0)</f>
        <v>0.56440668665938454</v>
      </c>
      <c r="K217" s="11">
        <f>IFERROR((generation!O217*1000)/(365*24*capacity!O217),0)</f>
        <v>0.49744736174530696</v>
      </c>
      <c r="L217" s="11">
        <f>IFERROR((generation!P217*1000)/(365*24*capacity!P217),0)</f>
        <v>0.42560653573196905</v>
      </c>
      <c r="M217" s="11">
        <f>IF(AND(AVERAGE(D217:L217)&gt;0,AVERAGE(D217:L217)&lt;1),AVERAGE(D217:L217),CUF_sources!C$22)</f>
        <v>0.85301531832083188</v>
      </c>
      <c r="N217" s="11">
        <f>IFERROR(M217*(CUF_sources!D$22/CUF_sources!C$22),0)</f>
        <v>0.85301531832083188</v>
      </c>
      <c r="O217" s="11">
        <f>IFERROR(N217*(CUF_sources!E$22/CUF_sources!D$22),0)</f>
        <v>0.85301531832083188</v>
      </c>
      <c r="P217" s="11">
        <f>IFERROR(O217*(CUF_sources!F$22/CUF_sources!E$22),0)</f>
        <v>0.85301531832083188</v>
      </c>
      <c r="Q217" s="11">
        <f>IFERROR(P217*(CUF_sources!G$22/CUF_sources!F$22),0)</f>
        <v>0.85301531832083188</v>
      </c>
      <c r="R217" s="11">
        <f>IFERROR(Q217*(CUF_sources!H$22/CUF_sources!G$22),0)</f>
        <v>0.85301531832083188</v>
      </c>
      <c r="S217" s="11">
        <f>IFERROR(R217*(CUF_sources!I$22/CUF_sources!H$22),0)</f>
        <v>0.85301531832083188</v>
      </c>
      <c r="T217" s="11">
        <f>IFERROR(S217*(CUF_sources!J$22/CUF_sources!I$22),0)</f>
        <v>0.85301531832083188</v>
      </c>
      <c r="U217" s="11">
        <f>IF(M217&lt;CUF_sources!C$22,CUF_sources!C$22,CUF!M217)</f>
        <v>0.85301531832083188</v>
      </c>
      <c r="V217" s="11">
        <f>IFERROR(U217*(CUF_sources!D$22/CUF_sources!C$22),0)</f>
        <v>0.85301531832083188</v>
      </c>
      <c r="W217" s="11">
        <f>IFERROR(V217*(CUF_sources!E$22/CUF_sources!D$22),0)</f>
        <v>0.85301531832083188</v>
      </c>
      <c r="X217" s="11">
        <f>IFERROR(W217*(CUF_sources!F$22/CUF_sources!E$22),0)</f>
        <v>0.85301531832083188</v>
      </c>
      <c r="Y217" s="11">
        <f>IFERROR(X217*(CUF_sources!G$22/CUF_sources!F$22),0)</f>
        <v>0.85301531832083188</v>
      </c>
      <c r="Z217" s="11">
        <f>IFERROR(Y217*(CUF_sources!H$22/CUF_sources!G$22),0)</f>
        <v>0.85301531832083188</v>
      </c>
      <c r="AA217" s="11">
        <f>IFERROR(Z217*(CUF_sources!I$22/CUF_sources!H$22),0)</f>
        <v>0.85301531832083188</v>
      </c>
      <c r="AB217" s="11">
        <f>IFERROR(AA217*(CUF_sources!J$22/CUF_sources!I$22),0)</f>
        <v>0.85301531832083188</v>
      </c>
      <c r="AC217" s="11">
        <f>CUF_sources!C$22</f>
        <v>0.7</v>
      </c>
      <c r="AD217" s="11">
        <f>CUF_sources!D$22</f>
        <v>0.7</v>
      </c>
      <c r="AE217" s="11">
        <f>CUF_sources!E$22</f>
        <v>0.7</v>
      </c>
      <c r="AF217" s="11">
        <f>CUF_sources!F$22</f>
        <v>0.7</v>
      </c>
      <c r="AG217" s="11">
        <f>CUF_sources!G$22</f>
        <v>0.7</v>
      </c>
      <c r="AH217" s="11">
        <f>CUF_sources!H$22</f>
        <v>0.7</v>
      </c>
      <c r="AI217" s="11">
        <f>CUF_sources!I$22</f>
        <v>0.7</v>
      </c>
      <c r="AJ217" s="11">
        <f>CUF_sources!J$22</f>
        <v>0.7</v>
      </c>
    </row>
    <row r="218" spans="1:36" ht="15" x14ac:dyDescent="0.25">
      <c r="A218" s="3" t="s">
        <v>10</v>
      </c>
      <c r="B218" s="3" t="s">
        <v>80</v>
      </c>
      <c r="C218" s="3" t="s">
        <v>85</v>
      </c>
      <c r="D218" s="11">
        <f>IFERROR((generation!H218*1000)/(365*24*capacity!H218),0)</f>
        <v>0</v>
      </c>
      <c r="E218" s="11">
        <f>IFERROR((generation!I218*1000)/(365*24*capacity!I218),0)</f>
        <v>3.5338879301121728E-2</v>
      </c>
      <c r="F218" s="11">
        <f>IFERROR((generation!J218*1000)/(365*24*capacity!J218),0)</f>
        <v>8.1851080734215778E-2</v>
      </c>
      <c r="G218" s="11">
        <f>IFERROR((generation!K218*1000)/(365*24*capacity!K218),0)</f>
        <v>0.13085628494835655</v>
      </c>
      <c r="H218" s="11">
        <f>IFERROR((generation!L218*1000)/(365*24*capacity!L218),0)</f>
        <v>0.13085628494835655</v>
      </c>
      <c r="I218" s="11">
        <f>IFERROR((generation!M218*1000)/(365*24*capacity!M218),0)</f>
        <v>0.11661830169370171</v>
      </c>
      <c r="J218" s="11">
        <f>IFERROR((generation!N218*1000)/(365*24*capacity!N218),0)</f>
        <v>0.1140412099316209</v>
      </c>
      <c r="K218" s="11">
        <f>IFERROR((generation!O218*1000)/(365*24*capacity!O218),0)</f>
        <v>0.14269406392694065</v>
      </c>
      <c r="L218" s="11">
        <f>IFERROR((generation!P218*1000)/(365*24*capacity!P218),0)</f>
        <v>0.1355593607305936</v>
      </c>
      <c r="M218" s="11">
        <f>IF(AND(AVERAGE(D218:L218)&gt;0,AVERAGE(D218:L218)&lt;1),AVERAGE(D218:L218),CUF_sources!C$23)</f>
        <v>9.8646162912767496E-2</v>
      </c>
      <c r="N218" s="11">
        <f>IFERROR(M218*(CUF_sources!D$23/CUF_sources!C$23),0)</f>
        <v>0.10249952865154748</v>
      </c>
      <c r="O218" s="11">
        <f>IFERROR(N218*(CUF_sources!E$23/CUF_sources!D$23),0)</f>
        <v>0.10519688466869347</v>
      </c>
      <c r="P218" s="11">
        <f>IFERROR(O218*(CUF_sources!F$23/CUF_sources!E$23),0)</f>
        <v>0.10789424068583947</v>
      </c>
      <c r="Q218" s="11">
        <f>IFERROR(P218*(CUF_sources!G$23/CUF_sources!F$23),0)</f>
        <v>0.11059159670298545</v>
      </c>
      <c r="R218" s="11">
        <f>IFERROR(Q218*(CUF_sources!H$23/CUF_sources!G$23),0)</f>
        <v>0.11328895272013141</v>
      </c>
      <c r="S218" s="11">
        <f>IFERROR(R218*(CUF_sources!I$23/CUF_sources!H$23),0)</f>
        <v>0.11328895272013141</v>
      </c>
      <c r="T218" s="11">
        <f>IFERROR(S218*(CUF_sources!J$23/CUF_sources!I$23),0)</f>
        <v>0.11328895272013141</v>
      </c>
      <c r="U218" s="11">
        <f>IF(M218&gt;0,M218,CUF_sources!C$23)</f>
        <v>9.8646162912767496E-2</v>
      </c>
      <c r="V218" s="11">
        <f>IFERROR(U218*(CUF_sources!D$23/CUF_sources!C$23),0)</f>
        <v>0.10249952865154748</v>
      </c>
      <c r="W218" s="11">
        <f>IFERROR(V218*(CUF_sources!E$23/CUF_sources!D$23),0)</f>
        <v>0.10519688466869347</v>
      </c>
      <c r="X218" s="11">
        <f>IFERROR(W218*(CUF_sources!F$23/CUF_sources!E$23),0)</f>
        <v>0.10789424068583947</v>
      </c>
      <c r="Y218" s="11">
        <f>IFERROR(X218*(CUF_sources!G$23/CUF_sources!F$23),0)</f>
        <v>0.11059159670298545</v>
      </c>
      <c r="Z218" s="11">
        <f>IFERROR(Y218*(CUF_sources!H$23/CUF_sources!G$23),0)</f>
        <v>0.11328895272013141</v>
      </c>
      <c r="AA218" s="11">
        <f>IFERROR(Z218*(CUF_sources!I$23/CUF_sources!H$23),0)</f>
        <v>0.11328895272013141</v>
      </c>
      <c r="AB218" s="11">
        <f>IFERROR(AA218*(CUF_sources!J$23/CUF_sources!I$23),0)</f>
        <v>0.11328895272013141</v>
      </c>
      <c r="AC218" s="11">
        <f>CUF_sources!C$23</f>
        <v>0.18285714285714286</v>
      </c>
      <c r="AD218" s="11">
        <f>CUF_sources!D$23</f>
        <v>0.19</v>
      </c>
      <c r="AE218" s="11">
        <f>CUF_sources!E$23</f>
        <v>0.19500000000000001</v>
      </c>
      <c r="AF218" s="11">
        <f>CUF_sources!F$23</f>
        <v>0.2</v>
      </c>
      <c r="AG218" s="11">
        <f>CUF_sources!G$23</f>
        <v>0.20500000000000002</v>
      </c>
      <c r="AH218" s="11">
        <f>CUF_sources!H$23</f>
        <v>0.21</v>
      </c>
      <c r="AI218" s="11">
        <f>CUF_sources!I$23</f>
        <v>0.21</v>
      </c>
      <c r="AJ218" s="11">
        <f>CUF_sources!J$23</f>
        <v>0.21</v>
      </c>
    </row>
    <row r="219" spans="1:36" ht="15" x14ac:dyDescent="0.25">
      <c r="A219" s="3" t="s">
        <v>10</v>
      </c>
      <c r="B219" s="3" t="s">
        <v>81</v>
      </c>
      <c r="C219" s="3" t="s">
        <v>86</v>
      </c>
      <c r="D219" s="11">
        <f>IFERROR((generation!H219*1000)/(365*24*capacity!H219),0)</f>
        <v>0</v>
      </c>
      <c r="E219" s="11">
        <f>IFERROR((generation!I219*1000)/(365*24*capacity!I219),0)</f>
        <v>3.223686127467406E-2</v>
      </c>
      <c r="F219" s="11">
        <f>IFERROR((generation!J219*1000)/(365*24*capacity!J219),0)</f>
        <v>7.4666259570017143E-2</v>
      </c>
      <c r="G219" s="11">
        <f>IFERROR((generation!K219*1000)/(365*24*capacity!K219),0)</f>
        <v>0.11936982689390177</v>
      </c>
      <c r="H219" s="11">
        <f>IFERROR((generation!L219*1000)/(365*24*capacity!L219),0)</f>
        <v>0.11936982689390177</v>
      </c>
      <c r="I219" s="11">
        <f>IFERROR((generation!M219*1000)/(365*24*capacity!M219),0)</f>
        <v>0.10638164220642443</v>
      </c>
      <c r="J219" s="11">
        <f>IFERROR((generation!N219*1000)/(365*24*capacity!N219),0)</f>
        <v>0.10403076545907754</v>
      </c>
      <c r="K219" s="11">
        <f>IFERROR((generation!O219*1000)/(365*24*capacity!O219),0)</f>
        <v>0.11816611131679625</v>
      </c>
      <c r="L219" s="11">
        <f>IFERROR((generation!P219*1000)/(365*24*capacity!P219),0)</f>
        <v>9.8053352559480916E-2</v>
      </c>
      <c r="M219" s="11">
        <f>IF(AND(AVERAGE(D219:L219)&gt;0,AVERAGE(D219:L219)&lt;1),AVERAGE(D219:L219),CUF_sources!C$24)</f>
        <v>8.5808294019363754E-2</v>
      </c>
      <c r="N219" s="11">
        <f>IFERROR(M219*(CUF_sources!D$24/CUF_sources!C$24),0)</f>
        <v>8.5808294019363754E-2</v>
      </c>
      <c r="O219" s="11">
        <f>IFERROR(N219*(CUF_sources!E$24/CUF_sources!D$24),0)</f>
        <v>8.9383639603503914E-2</v>
      </c>
      <c r="P219" s="11">
        <f>IFERROR(O219*(CUF_sources!F$24/CUF_sources!E$24),0)</f>
        <v>9.2958985187644075E-2</v>
      </c>
      <c r="Q219" s="11">
        <f>IFERROR(P219*(CUF_sources!G$24/CUF_sources!F$24),0)</f>
        <v>9.6534330771784235E-2</v>
      </c>
      <c r="R219" s="11">
        <f>IFERROR(Q219*(CUF_sources!H$24/CUF_sources!G$24),0)</f>
        <v>0.10010967635592438</v>
      </c>
      <c r="S219" s="11">
        <f>IFERROR(R219*(CUF_sources!I$24/CUF_sources!H$24),0)</f>
        <v>0.10010967635592438</v>
      </c>
      <c r="T219" s="11">
        <f>IFERROR(S219*(CUF_sources!J$24/CUF_sources!I$24),0)</f>
        <v>0.10010967635592438</v>
      </c>
      <c r="U219" s="11">
        <f>IF(M219&gt;0,M219,CUF_sources!C$24)</f>
        <v>8.5808294019363754E-2</v>
      </c>
      <c r="V219" s="11">
        <f>IFERROR(U219*(CUF_sources!D$24/CUF_sources!C$24),0)</f>
        <v>8.5808294019363754E-2</v>
      </c>
      <c r="W219" s="11">
        <f>IFERROR(V219*(CUF_sources!E$24/CUF_sources!D$24),0)</f>
        <v>8.9383639603503914E-2</v>
      </c>
      <c r="X219" s="11">
        <f>IFERROR(W219*(CUF_sources!F$24/CUF_sources!E$24),0)</f>
        <v>9.2958985187644075E-2</v>
      </c>
      <c r="Y219" s="11">
        <f>IFERROR(X219*(CUF_sources!G$24/CUF_sources!F$24),0)</f>
        <v>9.6534330771784235E-2</v>
      </c>
      <c r="Z219" s="11">
        <f>IFERROR(Y219*(CUF_sources!H$24/CUF_sources!G$24),0)</f>
        <v>0.10010967635592438</v>
      </c>
      <c r="AA219" s="11">
        <f>IFERROR(Z219*(CUF_sources!I$24/CUF_sources!H$24),0)</f>
        <v>0.10010967635592438</v>
      </c>
      <c r="AB219" s="11">
        <f>IFERROR(AA219*(CUF_sources!J$24/CUF_sources!I$24),0)</f>
        <v>0.10010967635592438</v>
      </c>
      <c r="AC219" s="11">
        <f>CUF_sources!C$24</f>
        <v>0.12</v>
      </c>
      <c r="AD219" s="11">
        <f>CUF_sources!D$24</f>
        <v>0.12</v>
      </c>
      <c r="AE219" s="11">
        <f>CUF_sources!E$24</f>
        <v>0.125</v>
      </c>
      <c r="AF219" s="11">
        <f>CUF_sources!F$24</f>
        <v>0.13</v>
      </c>
      <c r="AG219" s="11">
        <f>CUF_sources!G$24</f>
        <v>0.13500000000000001</v>
      </c>
      <c r="AH219" s="11">
        <f>CUF_sources!H$24</f>
        <v>0.14000000000000001</v>
      </c>
      <c r="AI219" s="11">
        <f>CUF_sources!I$24</f>
        <v>0.14000000000000001</v>
      </c>
      <c r="AJ219" s="11">
        <f>CUF_sources!J$24</f>
        <v>0.14000000000000001</v>
      </c>
    </row>
    <row r="220" spans="1:36" ht="15" x14ac:dyDescent="0.25">
      <c r="A220" s="3" t="s">
        <v>10</v>
      </c>
      <c r="B220" s="3" t="s">
        <v>41</v>
      </c>
      <c r="C220" s="3" t="s">
        <v>42</v>
      </c>
      <c r="D220" s="11">
        <f>IFERROR((generation!H220*1000)/(365*24*capacity!H220),0)</f>
        <v>0</v>
      </c>
      <c r="E220" s="11">
        <f>IFERROR((generation!I220*1000)/(365*24*capacity!I220),0)</f>
        <v>0</v>
      </c>
      <c r="F220" s="11">
        <f>IFERROR((generation!J220*1000)/(365*24*capacity!J220),0)</f>
        <v>0</v>
      </c>
      <c r="G220" s="11">
        <f>IFERROR((generation!K220*1000)/(365*24*capacity!K220),0)</f>
        <v>0</v>
      </c>
      <c r="H220" s="11">
        <f>IFERROR((generation!L220*1000)/(365*24*capacity!L220),0)</f>
        <v>0</v>
      </c>
      <c r="I220" s="11">
        <f>IFERROR((generation!M220*1000)/(365*24*capacity!M220),0)</f>
        <v>0</v>
      </c>
      <c r="J220" s="11">
        <f>IFERROR((generation!N220*1000)/(365*24*capacity!N220),0)</f>
        <v>0</v>
      </c>
      <c r="K220" s="11">
        <f>IFERROR((generation!O220*1000)/(365*24*capacity!O220),0)</f>
        <v>0</v>
      </c>
      <c r="L220" s="11">
        <f>IFERROR((generation!P220*1000)/(365*24*capacity!P220),0)</f>
        <v>0</v>
      </c>
      <c r="M220" s="11">
        <f>IF(AND(AVERAGE(D220:L220)&gt;0,AVERAGE(D220:L220)&lt;1),AVERAGE(D220:L220),CUF_sources!C$25)</f>
        <v>0.37285714285714283</v>
      </c>
      <c r="N220" s="11">
        <f>IFERROR(M220*(CUF_sources!D$25/CUF_sources!C$25),0)</f>
        <v>0.38000000000000006</v>
      </c>
      <c r="O220" s="11">
        <f>IFERROR(N220*(CUF_sources!E$25/CUF_sources!D$25),0)</f>
        <v>0.39000000000000007</v>
      </c>
      <c r="P220" s="11">
        <f>IFERROR(O220*(CUF_sources!F$25/CUF_sources!E$25),0)</f>
        <v>0.40000000000000013</v>
      </c>
      <c r="Q220" s="11">
        <f>IFERROR(P220*(CUF_sources!G$25/CUF_sources!F$25),0)</f>
        <v>0.40500000000000014</v>
      </c>
      <c r="R220" s="11">
        <f>IFERROR(Q220*(CUF_sources!H$25/CUF_sources!G$25),0)</f>
        <v>0.41000000000000009</v>
      </c>
      <c r="S220" s="11">
        <f>IFERROR(R220*(CUF_sources!I$25/CUF_sources!H$25),0)</f>
        <v>0.41000000000000009</v>
      </c>
      <c r="T220" s="11">
        <f>IFERROR(S220*(CUF_sources!J$25/CUF_sources!I$25),0)</f>
        <v>0.41000000000000009</v>
      </c>
      <c r="U220" s="11">
        <f>IF(M220&gt;0,M220,CUF_sources!C$25)</f>
        <v>0.37285714285714283</v>
      </c>
      <c r="V220" s="11">
        <f>IFERROR(U220*(CUF_sources!D$25/CUF_sources!C$25),0)</f>
        <v>0.38000000000000006</v>
      </c>
      <c r="W220" s="11">
        <f>IFERROR(V220*(CUF_sources!E$25/CUF_sources!D$25),0)</f>
        <v>0.39000000000000007</v>
      </c>
      <c r="X220" s="11">
        <f>IFERROR(W220*(CUF_sources!F$25/CUF_sources!E$25),0)</f>
        <v>0.40000000000000013</v>
      </c>
      <c r="Y220" s="11">
        <f>IFERROR(X220*(CUF_sources!G$25/CUF_sources!F$25),0)</f>
        <v>0.40500000000000014</v>
      </c>
      <c r="Z220" s="11">
        <f>IFERROR(Y220*(CUF_sources!H$25/CUF_sources!G$25),0)</f>
        <v>0.41000000000000009</v>
      </c>
      <c r="AA220" s="11">
        <f>IFERROR(Z220*(CUF_sources!I$25/CUF_sources!H$25),0)</f>
        <v>0.41000000000000009</v>
      </c>
      <c r="AB220" s="11">
        <f>IFERROR(AA220*(CUF_sources!J$25/CUF_sources!I$25),0)</f>
        <v>0.41000000000000009</v>
      </c>
      <c r="AC220" s="11">
        <f>CUF_sources!C$25</f>
        <v>0.37285714285714283</v>
      </c>
      <c r="AD220" s="11">
        <f>CUF_sources!D$25</f>
        <v>0.38</v>
      </c>
      <c r="AE220" s="11">
        <f>CUF_sources!E$25</f>
        <v>0.39</v>
      </c>
      <c r="AF220" s="11">
        <f>CUF_sources!F$25</f>
        <v>0.4</v>
      </c>
      <c r="AG220" s="11">
        <f>CUF_sources!G$25</f>
        <v>0.40500000000000003</v>
      </c>
      <c r="AH220" s="11">
        <f>CUF_sources!H$25</f>
        <v>0.41</v>
      </c>
      <c r="AI220" s="11">
        <f>CUF_sources!I$25</f>
        <v>0.41</v>
      </c>
      <c r="AJ220" s="11">
        <f>CUF_sources!J$25</f>
        <v>0.41</v>
      </c>
    </row>
    <row r="221" spans="1:36" ht="15" x14ac:dyDescent="0.25">
      <c r="A221" s="3" t="s">
        <v>10</v>
      </c>
      <c r="B221" s="3" t="s">
        <v>43</v>
      </c>
      <c r="C221" s="3" t="s">
        <v>44</v>
      </c>
      <c r="D221" s="11">
        <f>IFERROR((generation!H221*1000)/(365*24*capacity!H221),0)</f>
        <v>0</v>
      </c>
      <c r="E221" s="11">
        <f>IFERROR((generation!I221*1000)/(365*24*capacity!I221),0)</f>
        <v>0</v>
      </c>
      <c r="F221" s="11">
        <f>IFERROR((generation!J221*1000)/(365*24*capacity!J221),0)</f>
        <v>0</v>
      </c>
      <c r="G221" s="11">
        <f>IFERROR((generation!K221*1000)/(365*24*capacity!K221),0)</f>
        <v>0</v>
      </c>
      <c r="H221" s="11">
        <f>IFERROR((generation!L221*1000)/(365*24*capacity!L221),0)</f>
        <v>0</v>
      </c>
      <c r="I221" s="11">
        <f>IFERROR((generation!M221*1000)/(365*24*capacity!M221),0)</f>
        <v>0</v>
      </c>
      <c r="J221" s="11">
        <f>IFERROR((generation!N221*1000)/(365*24*capacity!N221),0)</f>
        <v>0</v>
      </c>
      <c r="K221" s="11">
        <f>IFERROR((generation!O221*1000)/(365*24*capacity!O221),0)</f>
        <v>0</v>
      </c>
      <c r="L221" s="11">
        <f>IFERROR((generation!P221*1000)/(365*24*capacity!P221),0)</f>
        <v>0</v>
      </c>
      <c r="M221" s="11">
        <f>IF(AND(AVERAGE(D221:L221)&gt;0,AVERAGE(D221:L221)&lt;1),AVERAGE(D221:L221),CUF_sources!C$26)</f>
        <v>0.20857142857142857</v>
      </c>
      <c r="N221" s="11">
        <f>IFERROR(M221*(CUF_sources!D$26/CUF_sources!C$26),0)</f>
        <v>0.23</v>
      </c>
      <c r="O221" s="11">
        <f>IFERROR(N221*(CUF_sources!E$26/CUF_sources!D$26),0)</f>
        <v>0.255</v>
      </c>
      <c r="P221" s="11">
        <f>IFERROR(O221*(CUF_sources!F$26/CUF_sources!E$26),0)</f>
        <v>0.28000000000000003</v>
      </c>
      <c r="Q221" s="11">
        <f>IFERROR(P221*(CUF_sources!G$26/CUF_sources!F$26),0)</f>
        <v>0.30000000000000004</v>
      </c>
      <c r="R221" s="11">
        <f>IFERROR(Q221*(CUF_sources!H$26/CUF_sources!G$26),0)</f>
        <v>0.31999999999999995</v>
      </c>
      <c r="S221" s="11">
        <f>IFERROR(R221*(CUF_sources!I$26/CUF_sources!H$26),0)</f>
        <v>0.33999999999999986</v>
      </c>
      <c r="T221" s="11">
        <f>IFERROR(S221*(CUF_sources!J$26/CUF_sources!I$26),0)</f>
        <v>0.35999999999999988</v>
      </c>
      <c r="U221" s="11">
        <f>IF(M221&gt;0,M221,CUF_sources!C$26)</f>
        <v>0.20857142857142857</v>
      </c>
      <c r="V221" s="11">
        <f>IFERROR(U221*(CUF_sources!D$26/CUF_sources!C$26),0)</f>
        <v>0.23</v>
      </c>
      <c r="W221" s="11">
        <f>IFERROR(V221*(CUF_sources!E$26/CUF_sources!D$26),0)</f>
        <v>0.255</v>
      </c>
      <c r="X221" s="11">
        <f>IFERROR(W221*(CUF_sources!F$26/CUF_sources!E$26),0)</f>
        <v>0.28000000000000003</v>
      </c>
      <c r="Y221" s="11">
        <f>IFERROR(X221*(CUF_sources!G$26/CUF_sources!F$26),0)</f>
        <v>0.30000000000000004</v>
      </c>
      <c r="Z221" s="11">
        <f>IFERROR(Y221*(CUF_sources!H$26/CUF_sources!G$26),0)</f>
        <v>0.31999999999999995</v>
      </c>
      <c r="AA221" s="11">
        <f>IFERROR(Z221*(CUF_sources!I$26/CUF_sources!H$26),0)</f>
        <v>0.33999999999999986</v>
      </c>
      <c r="AB221" s="11">
        <f>IFERROR(AA221*(CUF_sources!J$26/CUF_sources!I$26),0)</f>
        <v>0.35999999999999988</v>
      </c>
      <c r="AC221" s="11">
        <f>CUF_sources!C$26</f>
        <v>0.20857142857142857</v>
      </c>
      <c r="AD221" s="11">
        <f>CUF_sources!D$26</f>
        <v>0.23</v>
      </c>
      <c r="AE221" s="11">
        <f>CUF_sources!E$26</f>
        <v>0.255</v>
      </c>
      <c r="AF221" s="11">
        <f>CUF_sources!F$26</f>
        <v>0.28000000000000003</v>
      </c>
      <c r="AG221" s="11">
        <f>CUF_sources!G$26</f>
        <v>0.30000000000000004</v>
      </c>
      <c r="AH221" s="11">
        <f>CUF_sources!H$26</f>
        <v>0.32</v>
      </c>
      <c r="AI221" s="11">
        <f>CUF_sources!I$26</f>
        <v>0.33999999999999997</v>
      </c>
      <c r="AJ221" s="11">
        <f>CUF_sources!J$26</f>
        <v>0.36</v>
      </c>
    </row>
    <row r="222" spans="1:36" ht="15" x14ac:dyDescent="0.25">
      <c r="A222" s="3" t="s">
        <v>10</v>
      </c>
      <c r="B222" s="3" t="s">
        <v>45</v>
      </c>
      <c r="C222" s="3" t="s">
        <v>46</v>
      </c>
      <c r="D222" s="11">
        <f>IFERROR((generation!H222*1000)/(365*24*capacity!H222),0)</f>
        <v>0</v>
      </c>
      <c r="E222" s="11">
        <f>IFERROR((generation!I222*1000)/(365*24*capacity!I222),0)</f>
        <v>0</v>
      </c>
      <c r="F222" s="11">
        <f>IFERROR((generation!J222*1000)/(365*24*capacity!J222),0)</f>
        <v>0</v>
      </c>
      <c r="G222" s="11">
        <f>IFERROR((generation!K222*1000)/(365*24*capacity!K222),0)</f>
        <v>0</v>
      </c>
      <c r="H222" s="11">
        <f>IFERROR((generation!L222*1000)/(365*24*capacity!L222),0)</f>
        <v>0</v>
      </c>
      <c r="I222" s="11">
        <f>IFERROR((generation!M222*1000)/(365*24*capacity!M222),0)</f>
        <v>0</v>
      </c>
      <c r="J222" s="11">
        <f>IFERROR((generation!N222*1000)/(365*24*capacity!N222),0)</f>
        <v>0</v>
      </c>
      <c r="K222" s="11">
        <f>IFERROR((generation!O222*1000)/(365*24*capacity!O222),0)</f>
        <v>0</v>
      </c>
      <c r="L222" s="11">
        <f>IFERROR((generation!P222*1000)/(365*24*capacity!P222),0)</f>
        <v>0</v>
      </c>
      <c r="M222" s="11">
        <f>IF(AND(AVERAGE(D222:L222)&gt;0,AVERAGE(D222:L222)&lt;1),AVERAGE(D222:L222),CUF_sources!C$27)</f>
        <v>0.95</v>
      </c>
      <c r="N222" s="11">
        <f>IFERROR(M222*(CUF_sources!D$27/CUF_sources!C$27),0)</f>
        <v>0.95</v>
      </c>
      <c r="O222" s="11">
        <f>IFERROR(N222*(CUF_sources!E$27/CUF_sources!D$27),0)</f>
        <v>0.95</v>
      </c>
      <c r="P222" s="11">
        <f>IFERROR(O222*(CUF_sources!F$27/CUF_sources!E$27),0)</f>
        <v>0.95</v>
      </c>
      <c r="Q222" s="11">
        <f>IFERROR(P222*(CUF_sources!G$27/CUF_sources!F$27),0)</f>
        <v>0.95</v>
      </c>
      <c r="R222" s="11">
        <f>IFERROR(Q222*(CUF_sources!H$27/CUF_sources!G$27),0)</f>
        <v>0.95</v>
      </c>
      <c r="S222" s="11">
        <f>IFERROR(R222*(CUF_sources!I$27/CUF_sources!H$27),0)</f>
        <v>0.95</v>
      </c>
      <c r="T222" s="11">
        <f>IFERROR(S222*(CUF_sources!J$27/CUF_sources!I$27),0)</f>
        <v>0.95</v>
      </c>
      <c r="U222" s="11">
        <f>IF(M222&gt;0,M222,CUF_sources!C$27)</f>
        <v>0.95</v>
      </c>
      <c r="V222" s="11">
        <f>IFERROR(U222*(CUF_sources!D$27/CUF_sources!C$27),0)</f>
        <v>0.95</v>
      </c>
      <c r="W222" s="11">
        <f>IFERROR(V222*(CUF_sources!E$27/CUF_sources!D$27),0)</f>
        <v>0.95</v>
      </c>
      <c r="X222" s="11">
        <f>IFERROR(W222*(CUF_sources!F$27/CUF_sources!E$27),0)</f>
        <v>0.95</v>
      </c>
      <c r="Y222" s="11">
        <f>IFERROR(X222*(CUF_sources!G$27/CUF_sources!F$27),0)</f>
        <v>0.95</v>
      </c>
      <c r="Z222" s="11">
        <f>IFERROR(Y222*(CUF_sources!H$27/CUF_sources!G$27),0)</f>
        <v>0.95</v>
      </c>
      <c r="AA222" s="11">
        <f>IFERROR(Z222*(CUF_sources!I$27/CUF_sources!H$27),0)</f>
        <v>0.95</v>
      </c>
      <c r="AB222" s="11">
        <f>IFERROR(AA222*(CUF_sources!J$27/CUF_sources!I$27),0)</f>
        <v>0.95</v>
      </c>
      <c r="AC222" s="11">
        <f>CUF_sources!C$27</f>
        <v>0.95</v>
      </c>
      <c r="AD222" s="11">
        <f>CUF_sources!D$27</f>
        <v>0.95</v>
      </c>
      <c r="AE222" s="11">
        <f>CUF_sources!E$27</f>
        <v>0.95</v>
      </c>
      <c r="AF222" s="11">
        <f>CUF_sources!F$27</f>
        <v>0.95</v>
      </c>
      <c r="AG222" s="11">
        <f>CUF_sources!G$27</f>
        <v>0.95</v>
      </c>
      <c r="AH222" s="11">
        <f>CUF_sources!H$27</f>
        <v>0.95</v>
      </c>
      <c r="AI222" s="11">
        <f>CUF_sources!I$27</f>
        <v>0.95</v>
      </c>
      <c r="AJ222" s="11">
        <f>CUF_sources!J$27</f>
        <v>0.95</v>
      </c>
    </row>
    <row r="223" spans="1:36" ht="15" x14ac:dyDescent="0.25">
      <c r="A223" s="3" t="s">
        <v>9</v>
      </c>
      <c r="B223" s="3" t="s">
        <v>29</v>
      </c>
      <c r="C223" s="3" t="s">
        <v>30</v>
      </c>
      <c r="D223" s="11">
        <f>IFERROR((generation!H223*1000)/(365*24*capacity!H223),0)</f>
        <v>0</v>
      </c>
      <c r="E223" s="11">
        <f>IFERROR((generation!I223*1000)/(365*24*capacity!I223),0)</f>
        <v>0</v>
      </c>
      <c r="F223" s="11">
        <f>IFERROR((generation!J223*1000)/(365*24*capacity!J223),0)</f>
        <v>0</v>
      </c>
      <c r="G223" s="11">
        <f>IFERROR((generation!K223*1000)/(365*24*capacity!K223),0)</f>
        <v>0</v>
      </c>
      <c r="H223" s="11">
        <f>IFERROR((generation!L223*1000)/(365*24*capacity!L223),0)</f>
        <v>0</v>
      </c>
      <c r="I223" s="11">
        <f>IFERROR((generation!M223*1000)/(365*24*capacity!M223),0)</f>
        <v>0</v>
      </c>
      <c r="J223" s="11">
        <f>IFERROR((generation!N223*1000)/(365*24*capacity!N223),0)</f>
        <v>0</v>
      </c>
      <c r="K223" s="11">
        <f>IFERROR((generation!O223*1000)/(365*24*capacity!O223),0)</f>
        <v>0</v>
      </c>
      <c r="L223" s="11">
        <f>IFERROR((generation!P223*1000)/(365*24*capacity!P223),0)</f>
        <v>0</v>
      </c>
      <c r="M223" s="11">
        <f>IF(AND(AVERAGE(D223:L223)&gt;0,AVERAGE(D223:L223)&lt;1),AVERAGE(D223:L223),CUF_sources!C$15)</f>
        <v>0.85</v>
      </c>
      <c r="N223" s="11">
        <f>IFERROR(M223*(CUF_sources!D$15/CUF_sources!C$15),0)</f>
        <v>0.85</v>
      </c>
      <c r="O223" s="11">
        <f>IFERROR(N223*(CUF_sources!E$15/CUF_sources!D$15),0)</f>
        <v>0.85</v>
      </c>
      <c r="P223" s="11">
        <f>IFERROR(O223*(CUF_sources!F$15/CUF_sources!E$15),0)</f>
        <v>0.85</v>
      </c>
      <c r="Q223" s="11">
        <f>IFERROR(P223*(CUF_sources!G$15/CUF_sources!F$15),0)</f>
        <v>0.85</v>
      </c>
      <c r="R223" s="11">
        <f>IFERROR(Q223*(CUF_sources!H$15/CUF_sources!G$15),0)</f>
        <v>0.85</v>
      </c>
      <c r="S223" s="11">
        <f>IFERROR(R223*(CUF_sources!I$15/CUF_sources!H$15),0)</f>
        <v>0.85</v>
      </c>
      <c r="T223" s="11">
        <f>IFERROR(S223*(CUF_sources!J$15/CUF_sources!I$15),0)</f>
        <v>0.85</v>
      </c>
      <c r="U223" s="11">
        <f>IF(M223&lt;CUF_sources!C$15,CUF_sources!C$15,CUF!M223)</f>
        <v>0.85</v>
      </c>
      <c r="V223" s="11">
        <f>IFERROR(U223*(CUF_sources!D$15/CUF_sources!C$15),0)</f>
        <v>0.85</v>
      </c>
      <c r="W223" s="11">
        <f>IFERROR(V223*(CUF_sources!E$15/CUF_sources!D$15),0)</f>
        <v>0.85</v>
      </c>
      <c r="X223" s="11">
        <f>IFERROR(W223*(CUF_sources!F$15/CUF_sources!E$15),0)</f>
        <v>0.85</v>
      </c>
      <c r="Y223" s="11">
        <f>IFERROR(X223*(CUF_sources!G$15/CUF_sources!F$15),0)</f>
        <v>0.85</v>
      </c>
      <c r="Z223" s="11">
        <f>IFERROR(Y223*(CUF_sources!H$15/CUF_sources!G$15),0)</f>
        <v>0.85</v>
      </c>
      <c r="AA223" s="11">
        <f>IFERROR(Z223*(CUF_sources!I$15/CUF_sources!H$15),0)</f>
        <v>0.85</v>
      </c>
      <c r="AB223" s="11">
        <f>IFERROR(AA223*(CUF_sources!J$15/CUF_sources!I$15),0)</f>
        <v>0.85</v>
      </c>
      <c r="AC223" s="11">
        <f>CUF_sources!C$15</f>
        <v>0.85</v>
      </c>
      <c r="AD223" s="11">
        <f>CUF_sources!D$15</f>
        <v>0.85</v>
      </c>
      <c r="AE223" s="11">
        <f>CUF_sources!E$15</f>
        <v>0.85</v>
      </c>
      <c r="AF223" s="11">
        <f>CUF_sources!F$15</f>
        <v>0.85</v>
      </c>
      <c r="AG223" s="11">
        <f>CUF_sources!G$15</f>
        <v>0.85</v>
      </c>
      <c r="AH223" s="11">
        <f>CUF_sources!H$15</f>
        <v>0.85</v>
      </c>
      <c r="AI223" s="11">
        <f>CUF_sources!I$15</f>
        <v>0.85</v>
      </c>
      <c r="AJ223" s="11">
        <f>CUF_sources!J$15</f>
        <v>0.85</v>
      </c>
    </row>
    <row r="224" spans="1:36" ht="15" x14ac:dyDescent="0.25">
      <c r="A224" s="3" t="s">
        <v>9</v>
      </c>
      <c r="B224" s="3" t="s">
        <v>31</v>
      </c>
      <c r="C224" s="3" t="s">
        <v>32</v>
      </c>
      <c r="D224" s="11">
        <f>IFERROR((generation!H224*1000)/(365*24*capacity!H224),0)</f>
        <v>0.53436940639269404</v>
      </c>
      <c r="E224" s="11">
        <f>IFERROR((generation!I224*1000)/(365*24*capacity!I224),0)</f>
        <v>0.54513858447488583</v>
      </c>
      <c r="F224" s="11">
        <f>IFERROR((generation!J224*1000)/(365*24*capacity!J224),0)</f>
        <v>0.32439611872146118</v>
      </c>
      <c r="G224" s="11">
        <f>IFERROR((generation!K224*1000)/(365*24*capacity!K224),0)</f>
        <v>0.33464669526313362</v>
      </c>
      <c r="H224" s="11">
        <f>IFERROR((generation!L224*1000)/(365*24*capacity!L224),0)</f>
        <v>0.19315229924818966</v>
      </c>
      <c r="I224" s="11">
        <f>IFERROR((generation!M224*1000)/(365*24*capacity!M224),0)</f>
        <v>0.40323544129605304</v>
      </c>
      <c r="J224" s="11">
        <f>IFERROR((generation!N224*1000)/(365*24*capacity!N224),0)</f>
        <v>0.31134928688201141</v>
      </c>
      <c r="K224" s="11">
        <f>IFERROR((generation!O224*1000)/(365*24*capacity!O224),0)</f>
        <v>0.27520012402051974</v>
      </c>
      <c r="L224" s="11">
        <f>IFERROR((generation!P224*1000)/(365*24*capacity!P224),0)</f>
        <v>0.26998985286656518</v>
      </c>
      <c r="M224" s="11">
        <f>IF(AND(AVERAGE(D224:L224)&gt;0,AVERAGE(D224:L224)&lt;1),AVERAGE(D224:L224),CUF_sources!C$16)</f>
        <v>0.35460864546283483</v>
      </c>
      <c r="N224" s="11">
        <f>IFERROR(M224*(CUF_sources!D$16/CUF_sources!C$16),0)</f>
        <v>0.35460864546283483</v>
      </c>
      <c r="O224" s="11">
        <f>IFERROR(N224*(CUF_sources!E$16/CUF_sources!D$16),0)</f>
        <v>0.35460864546283483</v>
      </c>
      <c r="P224" s="11">
        <f>IFERROR(O224*(CUF_sources!F$16/CUF_sources!E$16),0)</f>
        <v>0.35460864546283483</v>
      </c>
      <c r="Q224" s="11">
        <f>IFERROR(P224*(CUF_sources!G$16/CUF_sources!F$16),0)</f>
        <v>0.35460864546283483</v>
      </c>
      <c r="R224" s="11">
        <f>IFERROR(Q224*(CUF_sources!H$16/CUF_sources!G$16),0)</f>
        <v>0.35460864546283483</v>
      </c>
      <c r="S224" s="11">
        <f>IFERROR(R224*(CUF_sources!I$16/CUF_sources!H$16),0)</f>
        <v>0.35460864546283483</v>
      </c>
      <c r="T224" s="11">
        <f>IFERROR(S224*(CUF_sources!J$16/CUF_sources!I$16),0)</f>
        <v>0.35460864546283483</v>
      </c>
      <c r="U224" s="11">
        <f>IF(M224&lt;CUF_sources!C$16,CUF_sources!C$16,CUF!M224)</f>
        <v>0.85</v>
      </c>
      <c r="V224" s="11">
        <f>IFERROR(U224*(CUF_sources!D$16/CUF_sources!C$16),0)</f>
        <v>0.85</v>
      </c>
      <c r="W224" s="11">
        <f>IFERROR(V224*(CUF_sources!E$16/CUF_sources!D$16),0)</f>
        <v>0.85</v>
      </c>
      <c r="X224" s="11">
        <f>IFERROR(W224*(CUF_sources!F$16/CUF_sources!E$16),0)</f>
        <v>0.85</v>
      </c>
      <c r="Y224" s="11">
        <f>IFERROR(X224*(CUF_sources!G$16/CUF_sources!F$16),0)</f>
        <v>0.85</v>
      </c>
      <c r="Z224" s="11">
        <f>IFERROR(Y224*(CUF_sources!H$16/CUF_sources!G$16),0)</f>
        <v>0.85</v>
      </c>
      <c r="AA224" s="11">
        <f>IFERROR(Z224*(CUF_sources!I$16/CUF_sources!H$16),0)</f>
        <v>0.85</v>
      </c>
      <c r="AB224" s="11">
        <f>IFERROR(AA224*(CUF_sources!J$16/CUF_sources!I$16),0)</f>
        <v>0.85</v>
      </c>
      <c r="AC224" s="11">
        <f>CUF_sources!C$16</f>
        <v>0.85</v>
      </c>
      <c r="AD224" s="11">
        <f>CUF_sources!D$16</f>
        <v>0.85</v>
      </c>
      <c r="AE224" s="11">
        <f>CUF_sources!E$16</f>
        <v>0.85</v>
      </c>
      <c r="AF224" s="11">
        <f>CUF_sources!F$16</f>
        <v>0.85</v>
      </c>
      <c r="AG224" s="11">
        <f>CUF_sources!G$16</f>
        <v>0.85</v>
      </c>
      <c r="AH224" s="11">
        <f>CUF_sources!H$16</f>
        <v>0.85</v>
      </c>
      <c r="AI224" s="11">
        <f>CUF_sources!I$16</f>
        <v>0.85</v>
      </c>
      <c r="AJ224" s="11">
        <f>CUF_sources!J$16</f>
        <v>0.85</v>
      </c>
    </row>
    <row r="225" spans="1:36" ht="15" x14ac:dyDescent="0.25">
      <c r="A225" s="3" t="s">
        <v>9</v>
      </c>
      <c r="B225" s="3" t="s">
        <v>33</v>
      </c>
      <c r="C225" s="3" t="s">
        <v>34</v>
      </c>
      <c r="D225" s="11">
        <f>IFERROR((generation!H225*1000)/(365*24*capacity!H225),0)</f>
        <v>0</v>
      </c>
      <c r="E225" s="11">
        <f>IFERROR((generation!I225*1000)/(365*24*capacity!I225),0)</f>
        <v>0</v>
      </c>
      <c r="F225" s="11">
        <f>IFERROR((generation!J225*1000)/(365*24*capacity!J225),0)</f>
        <v>0</v>
      </c>
      <c r="G225" s="11">
        <f>IFERROR((generation!K225*1000)/(365*24*capacity!K225),0)</f>
        <v>0</v>
      </c>
      <c r="H225" s="11">
        <f>IFERROR((generation!L225*1000)/(365*24*capacity!L225),0)</f>
        <v>0</v>
      </c>
      <c r="I225" s="11">
        <f>IFERROR((generation!M225*1000)/(365*24*capacity!M225),0)</f>
        <v>0</v>
      </c>
      <c r="J225" s="11">
        <f>IFERROR((generation!N225*1000)/(365*24*capacity!N225),0)</f>
        <v>0</v>
      </c>
      <c r="K225" s="11">
        <f>IFERROR((generation!O225*1000)/(365*24*capacity!O225),0)</f>
        <v>0</v>
      </c>
      <c r="L225" s="11">
        <f>IFERROR((generation!P225*1000)/(365*24*capacity!P225),0)</f>
        <v>0</v>
      </c>
      <c r="M225" s="11">
        <f>IF(AND(AVERAGE(D225:L225)&gt;0,AVERAGE(D225:L225)&lt;1),AVERAGE(D225:L225),CUF_sources!C$17)</f>
        <v>0.81</v>
      </c>
      <c r="N225" s="11">
        <f>IFERROR(M225*(CUF_sources!D$17/CUF_sources!C$17),0)</f>
        <v>0.81</v>
      </c>
      <c r="O225" s="11">
        <f>IFERROR(N225*(CUF_sources!E$17/CUF_sources!D$17),0)</f>
        <v>0.81</v>
      </c>
      <c r="P225" s="11">
        <f>IFERROR(O225*(CUF_sources!F$17/CUF_sources!E$17),0)</f>
        <v>0.81</v>
      </c>
      <c r="Q225" s="11">
        <f>IFERROR(P225*(CUF_sources!G$17/CUF_sources!F$17),0)</f>
        <v>0.81</v>
      </c>
      <c r="R225" s="11">
        <f>IFERROR(Q225*(CUF_sources!H$17/CUF_sources!G$17),0)</f>
        <v>0.81</v>
      </c>
      <c r="S225" s="11">
        <f>IFERROR(R225*(CUF_sources!I$17/CUF_sources!H$17),0)</f>
        <v>0.81</v>
      </c>
      <c r="T225" s="11">
        <f>IFERROR(S225*(CUF_sources!J$17/CUF_sources!I$17),0)</f>
        <v>0.81</v>
      </c>
      <c r="U225" s="11">
        <f>IF(M225&lt;CUF_sources!C$17,CUF_sources!C$17,CUF!M225)</f>
        <v>0.81</v>
      </c>
      <c r="V225" s="11">
        <f>IFERROR(U225*(CUF_sources!D$17/CUF_sources!C$17),0)</f>
        <v>0.81</v>
      </c>
      <c r="W225" s="11">
        <f>IFERROR(V225*(CUF_sources!E$17/CUF_sources!D$17),0)</f>
        <v>0.81</v>
      </c>
      <c r="X225" s="11">
        <f>IFERROR(W225*(CUF_sources!F$17/CUF_sources!E$17),0)</f>
        <v>0.81</v>
      </c>
      <c r="Y225" s="11">
        <f>IFERROR(X225*(CUF_sources!G$17/CUF_sources!F$17),0)</f>
        <v>0.81</v>
      </c>
      <c r="Z225" s="11">
        <f>IFERROR(Y225*(CUF_sources!H$17/CUF_sources!G$17),0)</f>
        <v>0.81</v>
      </c>
      <c r="AA225" s="11">
        <f>IFERROR(Z225*(CUF_sources!I$17/CUF_sources!H$17),0)</f>
        <v>0.81</v>
      </c>
      <c r="AB225" s="11">
        <f>IFERROR(AA225*(CUF_sources!J$17/CUF_sources!I$17),0)</f>
        <v>0.81</v>
      </c>
      <c r="AC225" s="11">
        <f>CUF_sources!C$17</f>
        <v>0.81</v>
      </c>
      <c r="AD225" s="11">
        <f>CUF_sources!D$17</f>
        <v>0.81</v>
      </c>
      <c r="AE225" s="11">
        <f>CUF_sources!E$17</f>
        <v>0.81</v>
      </c>
      <c r="AF225" s="11">
        <f>CUF_sources!F$17</f>
        <v>0.81</v>
      </c>
      <c r="AG225" s="11">
        <f>CUF_sources!G$17</f>
        <v>0.81</v>
      </c>
      <c r="AH225" s="11">
        <f>CUF_sources!H$17</f>
        <v>0.81</v>
      </c>
      <c r="AI225" s="11">
        <f>CUF_sources!I$17</f>
        <v>0.81</v>
      </c>
      <c r="AJ225" s="11">
        <f>CUF_sources!J$17</f>
        <v>0.81</v>
      </c>
    </row>
    <row r="226" spans="1:36" ht="15" x14ac:dyDescent="0.25">
      <c r="A226" s="3" t="s">
        <v>9</v>
      </c>
      <c r="B226" s="3" t="s">
        <v>35</v>
      </c>
      <c r="C226" s="3" t="s">
        <v>36</v>
      </c>
      <c r="D226" s="11">
        <f>IFERROR((generation!H226*1000)/(365*24*capacity!H226),0)</f>
        <v>0.11377262290932619</v>
      </c>
      <c r="E226" s="11">
        <f>IFERROR((generation!I226*1000)/(365*24*capacity!I226),0)</f>
        <v>0.11668259011995856</v>
      </c>
      <c r="F226" s="11">
        <f>IFERROR((generation!J226*1000)/(365*24*capacity!J226),0)</f>
        <v>0.11655387325803918</v>
      </c>
      <c r="G226" s="11">
        <f>IFERROR((generation!K226*1000)/(365*24*capacity!K226),0)</f>
        <v>0.10025890869670954</v>
      </c>
      <c r="H226" s="11">
        <f>IFERROR((generation!L226*1000)/(365*24*capacity!L226),0)</f>
        <v>0.13134865731217404</v>
      </c>
      <c r="I226" s="11">
        <f>IFERROR((generation!M226*1000)/(365*24*capacity!M226),0)</f>
        <v>0.13113131373999562</v>
      </c>
      <c r="J226" s="11">
        <f>IFERROR((generation!N226*1000)/(365*24*capacity!N226),0)</f>
        <v>0.12199888015813068</v>
      </c>
      <c r="K226" s="11">
        <f>IFERROR((generation!O226*1000)/(365*24*capacity!O226),0)</f>
        <v>0.1146949362983955</v>
      </c>
      <c r="L226" s="11">
        <f>IFERROR((generation!P226*1000)/(365*24*capacity!P226),0)</f>
        <v>8.144964423285217E-2</v>
      </c>
      <c r="M226" s="11">
        <f>IF(AND(AVERAGE(D226:L226)&gt;0,AVERAGE(D226:L226)&lt;1),AVERAGE(D226:L226),CUF_sources!C$18)</f>
        <v>0.11421015852506461</v>
      </c>
      <c r="N226" s="11">
        <f>IFERROR(M226*(CUF_sources!D$18/CUF_sources!C$18),0)</f>
        <v>0.11421015852506461</v>
      </c>
      <c r="O226" s="11">
        <f>IFERROR(N226*(CUF_sources!E$18/CUF_sources!D$18),0)</f>
        <v>0.11421015852506461</v>
      </c>
      <c r="P226" s="11">
        <f>IFERROR(O226*(CUF_sources!F$18/CUF_sources!E$18),0)</f>
        <v>0.11421015852506461</v>
      </c>
      <c r="Q226" s="11">
        <f>IFERROR(P226*(CUF_sources!G$18/CUF_sources!F$18),0)</f>
        <v>0.11421015852506461</v>
      </c>
      <c r="R226" s="11">
        <f>IFERROR(Q226*(CUF_sources!H$18/CUF_sources!G$18),0)</f>
        <v>0.11421015852506461</v>
      </c>
      <c r="S226" s="11">
        <f>IFERROR(R226*(CUF_sources!I$18/CUF_sources!H$18),0)</f>
        <v>0.11421015852506461</v>
      </c>
      <c r="T226" s="11">
        <f>IFERROR(S226*(CUF_sources!J$18/CUF_sources!I$18),0)</f>
        <v>0.11421015852506461</v>
      </c>
      <c r="U226" s="11">
        <f>IF(M226&gt;0,M226,CUF_sources!C$18)</f>
        <v>0.11421015852506461</v>
      </c>
      <c r="V226" s="11">
        <f>IFERROR(U226*(CUF_sources!D$18/CUF_sources!C$18),0)</f>
        <v>0.11421015852506461</v>
      </c>
      <c r="W226" s="11">
        <f>IFERROR(V226*(CUF_sources!E$18/CUF_sources!D$18),0)</f>
        <v>0.11421015852506461</v>
      </c>
      <c r="X226" s="11">
        <f>IFERROR(W226*(CUF_sources!F$18/CUF_sources!E$18),0)</f>
        <v>0.11421015852506461</v>
      </c>
      <c r="Y226" s="11">
        <f>IFERROR(X226*(CUF_sources!G$18/CUF_sources!F$18),0)</f>
        <v>0.11421015852506461</v>
      </c>
      <c r="Z226" s="11">
        <f>IFERROR(Y226*(CUF_sources!H$18/CUF_sources!G$18),0)</f>
        <v>0.11421015852506461</v>
      </c>
      <c r="AA226" s="11">
        <f>IFERROR(Z226*(CUF_sources!I$18/CUF_sources!H$18),0)</f>
        <v>0.11421015852506461</v>
      </c>
      <c r="AB226" s="11">
        <f>IFERROR(AA226*(CUF_sources!J$18/CUF_sources!I$18),0)</f>
        <v>0.11421015852506461</v>
      </c>
      <c r="AC226" s="11">
        <f>CUF_sources!C$18</f>
        <v>0.37</v>
      </c>
      <c r="AD226" s="11">
        <f>CUF_sources!D$18</f>
        <v>0.37</v>
      </c>
      <c r="AE226" s="11">
        <f>CUF_sources!E$18</f>
        <v>0.37</v>
      </c>
      <c r="AF226" s="11">
        <f>CUF_sources!F$18</f>
        <v>0.37</v>
      </c>
      <c r="AG226" s="11">
        <f>CUF_sources!G$18</f>
        <v>0.37</v>
      </c>
      <c r="AH226" s="11">
        <f>CUF_sources!H$18</f>
        <v>0.37</v>
      </c>
      <c r="AI226" s="11">
        <f>CUF_sources!I$18</f>
        <v>0.37</v>
      </c>
      <c r="AJ226" s="11">
        <f>CUF_sources!J$18</f>
        <v>0.37</v>
      </c>
    </row>
    <row r="227" spans="1:36" ht="15" x14ac:dyDescent="0.25">
      <c r="A227" s="3" t="s">
        <v>9</v>
      </c>
      <c r="B227" s="3" t="s">
        <v>79</v>
      </c>
      <c r="C227" s="3" t="s">
        <v>83</v>
      </c>
      <c r="D227" s="11">
        <f>IFERROR((generation!H227*1000)/(365*24*capacity!H227),0)</f>
        <v>0.16420697185115632</v>
      </c>
      <c r="E227" s="11">
        <f>IFERROR((generation!I227*1000)/(365*24*capacity!I227),0)</f>
        <v>0.15161332976034267</v>
      </c>
      <c r="F227" s="11">
        <f>IFERROR((generation!J227*1000)/(365*24*capacity!J227),0)</f>
        <v>0.16249709459649359</v>
      </c>
      <c r="G227" s="11">
        <f>IFERROR((generation!K227*1000)/(365*24*capacity!K227),0)</f>
        <v>0.15628989133356155</v>
      </c>
      <c r="H227" s="11">
        <f>IFERROR((generation!L227*1000)/(365*24*capacity!L227),0)</f>
        <v>0.18225043136133243</v>
      </c>
      <c r="I227" s="11">
        <f>IFERROR((generation!M227*1000)/(365*24*capacity!M227),0)</f>
        <v>9.6789812499804478E-2</v>
      </c>
      <c r="J227" s="11">
        <f>IFERROR((generation!N227*1000)/(365*24*capacity!N227),0)</f>
        <v>0.22395674418778538</v>
      </c>
      <c r="K227" s="11">
        <f>IFERROR((generation!O227*1000)/(365*24*capacity!O227),0)</f>
        <v>0.23647267612219255</v>
      </c>
      <c r="L227" s="11">
        <f>IFERROR((generation!P227*1000)/(365*24*capacity!P227),0)</f>
        <v>0.2364606058209443</v>
      </c>
      <c r="M227" s="11">
        <f>IF(AND(AVERAGE(D227:L227)&gt;0,AVERAGE(D227:L227)&lt;1),AVERAGE(D227:L227),CUF_sources!C$19)</f>
        <v>0.17894861750373481</v>
      </c>
      <c r="N227" s="11">
        <f>IFERROR(M227*(CUF_sources!D$19/CUF_sources!C$19),0)</f>
        <v>0.21473834100448178</v>
      </c>
      <c r="O227" s="11">
        <f>IFERROR(N227*(CUF_sources!E$19/CUF_sources!D$19),0)</f>
        <v>0.23263320275485525</v>
      </c>
      <c r="P227" s="11">
        <f>IFERROR(O227*(CUF_sources!F$19/CUF_sources!E$19),0)</f>
        <v>0.25052806450522874</v>
      </c>
      <c r="Q227" s="11">
        <f>IFERROR(P227*(CUF_sources!G$19/CUF_sources!F$19),0)</f>
        <v>0.26842292625560221</v>
      </c>
      <c r="R227" s="11">
        <f>IFERROR(Q227*(CUF_sources!H$19/CUF_sources!G$19),0)</f>
        <v>0.28631778800597568</v>
      </c>
      <c r="S227" s="11">
        <f>IFERROR(R227*(CUF_sources!I$19/CUF_sources!H$19),0)</f>
        <v>0.30421264975634915</v>
      </c>
      <c r="T227" s="11">
        <f>IFERROR(S227*(CUF_sources!J$19/CUF_sources!I$19),0)</f>
        <v>0.32210751150672262</v>
      </c>
      <c r="U227" s="11">
        <f>IF(M227&gt;0,M227,CUF_sources!C$19)</f>
        <v>0.17894861750373481</v>
      </c>
      <c r="V227" s="11">
        <f>IFERROR(U227*(CUF_sources!D$19/CUF_sources!C$19),0)</f>
        <v>0.21473834100448178</v>
      </c>
      <c r="W227" s="11">
        <f>IFERROR(V227*(CUF_sources!E$19/CUF_sources!D$19),0)</f>
        <v>0.23263320275485525</v>
      </c>
      <c r="X227" s="11">
        <f>IFERROR(W227*(CUF_sources!F$19/CUF_sources!E$19),0)</f>
        <v>0.25052806450522874</v>
      </c>
      <c r="Y227" s="11">
        <f>IFERROR(X227*(CUF_sources!G$19/CUF_sources!F$19),0)</f>
        <v>0.26842292625560221</v>
      </c>
      <c r="Z227" s="11">
        <f>IFERROR(Y227*(CUF_sources!H$19/CUF_sources!G$19),0)</f>
        <v>0.28631778800597568</v>
      </c>
      <c r="AA227" s="11">
        <f>IFERROR(Z227*(CUF_sources!I$19/CUF_sources!H$19),0)</f>
        <v>0.30421264975634915</v>
      </c>
      <c r="AB227" s="11">
        <f>IFERROR(AA227*(CUF_sources!J$19/CUF_sources!I$19),0)</f>
        <v>0.32210751150672262</v>
      </c>
      <c r="AC227" s="11">
        <f>CUF_sources!C$19</f>
        <v>0.25</v>
      </c>
      <c r="AD227" s="11">
        <f>CUF_sources!D$19</f>
        <v>0.3</v>
      </c>
      <c r="AE227" s="11">
        <f>CUF_sources!E$19</f>
        <v>0.32499999999999996</v>
      </c>
      <c r="AF227" s="11">
        <f>CUF_sources!F$19</f>
        <v>0.35</v>
      </c>
      <c r="AG227" s="11">
        <f>CUF_sources!G$19</f>
        <v>0.375</v>
      </c>
      <c r="AH227" s="11">
        <f>CUF_sources!H$19</f>
        <v>0.4</v>
      </c>
      <c r="AI227" s="11">
        <f>CUF_sources!I$19</f>
        <v>0.42500000000000004</v>
      </c>
      <c r="AJ227" s="11">
        <f>CUF_sources!J$19</f>
        <v>0.45</v>
      </c>
    </row>
    <row r="228" spans="1:36" ht="15" x14ac:dyDescent="0.25">
      <c r="A228" s="3" t="s">
        <v>9</v>
      </c>
      <c r="B228" s="3" t="s">
        <v>78</v>
      </c>
      <c r="C228" s="3" t="s">
        <v>84</v>
      </c>
      <c r="D228" s="11">
        <f>IFERROR((generation!H228*1000)/(365*24*capacity!H228),0)</f>
        <v>0</v>
      </c>
      <c r="E228" s="11">
        <f>IFERROR((generation!I228*1000)/(365*24*capacity!I228),0)</f>
        <v>0</v>
      </c>
      <c r="F228" s="11">
        <f>IFERROR((generation!J228*1000)/(365*24*capacity!J228),0)</f>
        <v>0</v>
      </c>
      <c r="G228" s="11">
        <f>IFERROR((generation!K228*1000)/(365*24*capacity!K228),0)</f>
        <v>0</v>
      </c>
      <c r="H228" s="11">
        <f>IFERROR((generation!L228*1000)/(365*24*capacity!L228),0)</f>
        <v>0</v>
      </c>
      <c r="I228" s="11">
        <f>IFERROR((generation!M228*1000)/(365*24*capacity!M228),0)</f>
        <v>0</v>
      </c>
      <c r="J228" s="11">
        <f>IFERROR((generation!N228*1000)/(365*24*capacity!N228),0)</f>
        <v>0</v>
      </c>
      <c r="K228" s="11">
        <f>IFERROR((generation!O228*1000)/(365*24*capacity!O228),0)</f>
        <v>0</v>
      </c>
      <c r="L228" s="11">
        <f>IFERROR((generation!P228*1000)/(365*24*capacity!P228),0)</f>
        <v>0</v>
      </c>
      <c r="M228" s="11">
        <f>IF(AND(AVERAGE(D228:L228)&gt;0,AVERAGE(D228:L228)&lt;1),AVERAGE(D228:L228),CUF_sources!C$20)</f>
        <v>0.35714285714285715</v>
      </c>
      <c r="N228" s="11">
        <f>IFERROR(M228*(CUF_sources!D$20/CUF_sources!C$20),0)</f>
        <v>0.4</v>
      </c>
      <c r="O228" s="11">
        <f>IFERROR(N228*(CUF_sources!E$20/CUF_sources!D$20),0)</f>
        <v>0.43</v>
      </c>
      <c r="P228" s="11">
        <f>IFERROR(O228*(CUF_sources!F$20/CUF_sources!E$20),0)</f>
        <v>0.45999999999999996</v>
      </c>
      <c r="Q228" s="11">
        <f>IFERROR(P228*(CUF_sources!G$20/CUF_sources!F$20),0)</f>
        <v>0.46999999999999992</v>
      </c>
      <c r="R228" s="11">
        <f>IFERROR(Q228*(CUF_sources!H$20/CUF_sources!G$20),0)</f>
        <v>0.47999999999999987</v>
      </c>
      <c r="S228" s="11">
        <f>IFERROR(R228*(CUF_sources!I$20/CUF_sources!H$20),0)</f>
        <v>0.47999999999999987</v>
      </c>
      <c r="T228" s="11">
        <f>IFERROR(S228*(CUF_sources!J$20/CUF_sources!I$20),0)</f>
        <v>0.47999999999999987</v>
      </c>
      <c r="U228" s="11">
        <f>IF(M228&gt;0,M228,CUF_sources!C$20)</f>
        <v>0.35714285714285715</v>
      </c>
      <c r="V228" s="11">
        <f>IFERROR(U228*(CUF_sources!D$20/CUF_sources!C$20),0)</f>
        <v>0.4</v>
      </c>
      <c r="W228" s="11">
        <f>IFERROR(V228*(CUF_sources!E$20/CUF_sources!D$20),0)</f>
        <v>0.43</v>
      </c>
      <c r="X228" s="11">
        <f>IFERROR(W228*(CUF_sources!F$20/CUF_sources!E$20),0)</f>
        <v>0.45999999999999996</v>
      </c>
      <c r="Y228" s="11">
        <f>IFERROR(X228*(CUF_sources!G$20/CUF_sources!F$20),0)</f>
        <v>0.46999999999999992</v>
      </c>
      <c r="Z228" s="11">
        <f>IFERROR(Y228*(CUF_sources!H$20/CUF_sources!G$20),0)</f>
        <v>0.47999999999999987</v>
      </c>
      <c r="AA228" s="11">
        <f>IFERROR(Z228*(CUF_sources!I$20/CUF_sources!H$20),0)</f>
        <v>0.47999999999999987</v>
      </c>
      <c r="AB228" s="11">
        <f>IFERROR(AA228*(CUF_sources!J$20/CUF_sources!I$20),0)</f>
        <v>0.47999999999999987</v>
      </c>
      <c r="AC228" s="11">
        <f>CUF_sources!C$20</f>
        <v>0.35714285714285715</v>
      </c>
      <c r="AD228" s="11">
        <f>CUF_sources!D$20</f>
        <v>0.4</v>
      </c>
      <c r="AE228" s="11">
        <f>CUF_sources!E$20</f>
        <v>0.43000000000000005</v>
      </c>
      <c r="AF228" s="11">
        <f>CUF_sources!F$20</f>
        <v>0.46</v>
      </c>
      <c r="AG228" s="11">
        <f>CUF_sources!G$20</f>
        <v>0.47</v>
      </c>
      <c r="AH228" s="11">
        <f>CUF_sources!H$20</f>
        <v>0.48</v>
      </c>
      <c r="AI228" s="11">
        <f>CUF_sources!I$20</f>
        <v>0.48</v>
      </c>
      <c r="AJ228" s="11">
        <f>CUF_sources!J$20</f>
        <v>0.48</v>
      </c>
    </row>
    <row r="229" spans="1:36" ht="15" x14ac:dyDescent="0.25">
      <c r="A229" s="3" t="s">
        <v>9</v>
      </c>
      <c r="B229" s="1" t="s">
        <v>37</v>
      </c>
      <c r="C229" s="1" t="s">
        <v>38</v>
      </c>
      <c r="D229" s="11">
        <f>IFERROR((generation!H229*1000)/(365*24*capacity!H229),0)</f>
        <v>0</v>
      </c>
      <c r="E229" s="11">
        <f>IFERROR((generation!I229*1000)/(365*24*capacity!I229),0)</f>
        <v>0</v>
      </c>
      <c r="F229" s="11">
        <f>IFERROR((generation!J229*1000)/(365*24*capacity!J229),0)</f>
        <v>0</v>
      </c>
      <c r="G229" s="11">
        <f>IFERROR((generation!K229*1000)/(365*24*capacity!K229),0)</f>
        <v>0</v>
      </c>
      <c r="H229" s="11">
        <f>IFERROR((generation!L229*1000)/(365*24*capacity!L229),0)</f>
        <v>0</v>
      </c>
      <c r="I229" s="11">
        <f>IFERROR((generation!M229*1000)/(365*24*capacity!M229),0)</f>
        <v>0</v>
      </c>
      <c r="J229" s="11">
        <f>IFERROR((generation!N229*1000)/(365*24*capacity!N229),0)</f>
        <v>0</v>
      </c>
      <c r="K229" s="11">
        <f>IFERROR((generation!O229*1000)/(365*24*capacity!O229),0)</f>
        <v>0</v>
      </c>
      <c r="L229" s="11">
        <f>IFERROR((generation!P229*1000)/(365*24*capacity!P229),0)</f>
        <v>0</v>
      </c>
      <c r="M229" s="11">
        <f>IF(AND(AVERAGE(D229:L229)&gt;0,AVERAGE(D229:L229)&lt;1),AVERAGE(D229:L229),CUF_sources!C$21)</f>
        <v>0.85</v>
      </c>
      <c r="N229" s="11">
        <f>IFERROR(M229*(CUF_sources!D$21/CUF_sources!C$21),0)</f>
        <v>0.85</v>
      </c>
      <c r="O229" s="11">
        <f>IFERROR(N229*(CUF_sources!E$21/CUF_sources!D$21),0)</f>
        <v>0.85</v>
      </c>
      <c r="P229" s="11">
        <f>IFERROR(O229*(CUF_sources!F$21/CUF_sources!E$21),0)</f>
        <v>0.85</v>
      </c>
      <c r="Q229" s="11">
        <f>IFERROR(P229*(CUF_sources!G$21/CUF_sources!F$21),0)</f>
        <v>0.85</v>
      </c>
      <c r="R229" s="11">
        <f>IFERROR(Q229*(CUF_sources!H$21/CUF_sources!G$21),0)</f>
        <v>0.85</v>
      </c>
      <c r="S229" s="11">
        <f>IFERROR(R229*(CUF_sources!I$21/CUF_sources!H$21),0)</f>
        <v>0.85</v>
      </c>
      <c r="T229" s="11">
        <f>IFERROR(S229*(CUF_sources!J$21/CUF_sources!I$21),0)</f>
        <v>0.85</v>
      </c>
      <c r="U229" s="11">
        <f>IF(M229&lt;CUF_sources!C$21,CUF_sources!C$21,CUF!M229)</f>
        <v>0.85</v>
      </c>
      <c r="V229" s="11">
        <f>IFERROR(U229*(CUF_sources!D$21/CUF_sources!C$21),0)</f>
        <v>0.85</v>
      </c>
      <c r="W229" s="11">
        <f>IFERROR(V229*(CUF_sources!E$21/CUF_sources!D$21),0)</f>
        <v>0.85</v>
      </c>
      <c r="X229" s="11">
        <f>IFERROR(W229*(CUF_sources!F$21/CUF_sources!E$21),0)</f>
        <v>0.85</v>
      </c>
      <c r="Y229" s="11">
        <f>IFERROR(X229*(CUF_sources!G$21/CUF_sources!F$21),0)</f>
        <v>0.85</v>
      </c>
      <c r="Z229" s="11">
        <f>IFERROR(Y229*(CUF_sources!H$21/CUF_sources!G$21),0)</f>
        <v>0.85</v>
      </c>
      <c r="AA229" s="11">
        <f>IFERROR(Z229*(CUF_sources!I$21/CUF_sources!H$21),0)</f>
        <v>0.85</v>
      </c>
      <c r="AB229" s="11">
        <f>IFERROR(AA229*(CUF_sources!J$21/CUF_sources!I$21),0)</f>
        <v>0.85</v>
      </c>
      <c r="AC229" s="11">
        <f>CUF_sources!C$21</f>
        <v>0.85</v>
      </c>
      <c r="AD229" s="11">
        <f>CUF_sources!D$21</f>
        <v>0.85</v>
      </c>
      <c r="AE229" s="11">
        <f>CUF_sources!E$21</f>
        <v>0.85</v>
      </c>
      <c r="AF229" s="11">
        <f>CUF_sources!F$21</f>
        <v>0.85</v>
      </c>
      <c r="AG229" s="11">
        <f>CUF_sources!G$21</f>
        <v>0.85</v>
      </c>
      <c r="AH229" s="11">
        <f>CUF_sources!H$21</f>
        <v>0.85</v>
      </c>
      <c r="AI229" s="11">
        <f>CUF_sources!I$21</f>
        <v>0.85</v>
      </c>
      <c r="AJ229" s="11">
        <f>CUF_sources!J$21</f>
        <v>0.85</v>
      </c>
    </row>
    <row r="230" spans="1:36" ht="15" x14ac:dyDescent="0.25">
      <c r="A230" s="3" t="s">
        <v>9</v>
      </c>
      <c r="B230" s="3" t="s">
        <v>39</v>
      </c>
      <c r="C230" s="3" t="s">
        <v>40</v>
      </c>
      <c r="D230" s="11">
        <f>IFERROR((generation!H230*1000)/(365*24*capacity!H230),0)</f>
        <v>0.60799235057420131</v>
      </c>
      <c r="E230" s="11">
        <f>IFERROR((generation!I230*1000)/(365*24*capacity!I230),0)</f>
        <v>0.59920291446006047</v>
      </c>
      <c r="F230" s="11">
        <f>IFERROR((generation!J230*1000)/(365*24*capacity!J230),0)</f>
        <v>0.53093860799324666</v>
      </c>
      <c r="G230" s="11">
        <f>IFERROR((generation!K230*1000)/(365*24*capacity!K230),0)</f>
        <v>0.61978759766866054</v>
      </c>
      <c r="H230" s="11">
        <f>IFERROR((generation!L230*1000)/(365*24*capacity!L230),0)</f>
        <v>0.66316923809413331</v>
      </c>
      <c r="I230" s="11">
        <f>IFERROR((generation!M230*1000)/(365*24*capacity!M230),0)</f>
        <v>0.71514144217294684</v>
      </c>
      <c r="J230" s="11">
        <f>IFERROR((generation!N230*1000)/(365*24*capacity!N230),0)</f>
        <v>0.64025601589780123</v>
      </c>
      <c r="K230" s="11">
        <f>IFERROR((generation!O230*1000)/(365*24*capacity!O230),0)</f>
        <v>0.7534584449084577</v>
      </c>
      <c r="L230" s="11">
        <f>IFERROR((generation!P230*1000)/(365*24*capacity!P230),0)</f>
        <v>0.62803943348402291</v>
      </c>
      <c r="M230" s="11">
        <f>IF(AND(AVERAGE(D230:L230)&gt;0,AVERAGE(D230:L230)&lt;1),AVERAGE(D230:L230),CUF_sources!C$22)</f>
        <v>0.63977622725039229</v>
      </c>
      <c r="N230" s="11">
        <f>IFERROR(M230*(CUF_sources!D$22/CUF_sources!C$22),0)</f>
        <v>0.63977622725039229</v>
      </c>
      <c r="O230" s="11">
        <f>IFERROR(N230*(CUF_sources!E$22/CUF_sources!D$22),0)</f>
        <v>0.63977622725039229</v>
      </c>
      <c r="P230" s="11">
        <f>IFERROR(O230*(CUF_sources!F$22/CUF_sources!E$22),0)</f>
        <v>0.63977622725039229</v>
      </c>
      <c r="Q230" s="11">
        <f>IFERROR(P230*(CUF_sources!G$22/CUF_sources!F$22),0)</f>
        <v>0.63977622725039229</v>
      </c>
      <c r="R230" s="11">
        <f>IFERROR(Q230*(CUF_sources!H$22/CUF_sources!G$22),0)</f>
        <v>0.63977622725039229</v>
      </c>
      <c r="S230" s="11">
        <f>IFERROR(R230*(CUF_sources!I$22/CUF_sources!H$22),0)</f>
        <v>0.63977622725039229</v>
      </c>
      <c r="T230" s="11">
        <f>IFERROR(S230*(CUF_sources!J$22/CUF_sources!I$22),0)</f>
        <v>0.63977622725039229</v>
      </c>
      <c r="U230" s="11">
        <f>IF(M230&lt;CUF_sources!C$22,CUF_sources!C$22,CUF!M230)</f>
        <v>0.7</v>
      </c>
      <c r="V230" s="11">
        <f>IFERROR(U230*(CUF_sources!D$22/CUF_sources!C$22),0)</f>
        <v>0.7</v>
      </c>
      <c r="W230" s="11">
        <f>IFERROR(V230*(CUF_sources!E$22/CUF_sources!D$22),0)</f>
        <v>0.7</v>
      </c>
      <c r="X230" s="11">
        <f>IFERROR(W230*(CUF_sources!F$22/CUF_sources!E$22),0)</f>
        <v>0.7</v>
      </c>
      <c r="Y230" s="11">
        <f>IFERROR(X230*(CUF_sources!G$22/CUF_sources!F$22),0)</f>
        <v>0.7</v>
      </c>
      <c r="Z230" s="11">
        <f>IFERROR(Y230*(CUF_sources!H$22/CUF_sources!G$22),0)</f>
        <v>0.7</v>
      </c>
      <c r="AA230" s="11">
        <f>IFERROR(Z230*(CUF_sources!I$22/CUF_sources!H$22),0)</f>
        <v>0.7</v>
      </c>
      <c r="AB230" s="11">
        <f>IFERROR(AA230*(CUF_sources!J$22/CUF_sources!I$22),0)</f>
        <v>0.7</v>
      </c>
      <c r="AC230" s="11">
        <f>CUF_sources!C$22</f>
        <v>0.7</v>
      </c>
      <c r="AD230" s="11">
        <f>CUF_sources!D$22</f>
        <v>0.7</v>
      </c>
      <c r="AE230" s="11">
        <f>CUF_sources!E$22</f>
        <v>0.7</v>
      </c>
      <c r="AF230" s="11">
        <f>CUF_sources!F$22</f>
        <v>0.7</v>
      </c>
      <c r="AG230" s="11">
        <f>CUF_sources!G$22</f>
        <v>0.7</v>
      </c>
      <c r="AH230" s="11">
        <f>CUF_sources!H$22</f>
        <v>0.7</v>
      </c>
      <c r="AI230" s="11">
        <f>CUF_sources!I$22</f>
        <v>0.7</v>
      </c>
      <c r="AJ230" s="11">
        <f>CUF_sources!J$22</f>
        <v>0.7</v>
      </c>
    </row>
    <row r="231" spans="1:36" ht="15" x14ac:dyDescent="0.25">
      <c r="A231" s="3" t="s">
        <v>9</v>
      </c>
      <c r="B231" s="3" t="s">
        <v>80</v>
      </c>
      <c r="C231" s="3" t="s">
        <v>85</v>
      </c>
      <c r="D231" s="11">
        <f>IFERROR((generation!H231*1000)/(365*24*capacity!H231),0)</f>
        <v>0</v>
      </c>
      <c r="E231" s="11">
        <f>IFERROR((generation!I231*1000)/(365*24*capacity!I231),0)</f>
        <v>0</v>
      </c>
      <c r="F231" s="11">
        <f>IFERROR((generation!J231*1000)/(365*24*capacity!J231),0)</f>
        <v>0</v>
      </c>
      <c r="G231" s="11">
        <f>IFERROR((generation!K231*1000)/(365*24*capacity!K231),0)</f>
        <v>0</v>
      </c>
      <c r="H231" s="11">
        <f>IFERROR((generation!L231*1000)/(365*24*capacity!L231),0)</f>
        <v>0</v>
      </c>
      <c r="I231" s="11">
        <f>IFERROR((generation!M231*1000)/(365*24*capacity!M231),0)</f>
        <v>0</v>
      </c>
      <c r="J231" s="11">
        <f>IFERROR((generation!N231*1000)/(365*24*capacity!N231),0)</f>
        <v>0</v>
      </c>
      <c r="K231" s="11">
        <f>IFERROR((generation!O231*1000)/(365*24*capacity!O231),0)</f>
        <v>0</v>
      </c>
      <c r="L231" s="11">
        <f>IFERROR((generation!P231*1000)/(365*24*capacity!P231),0)</f>
        <v>0</v>
      </c>
      <c r="M231" s="11">
        <f>IF(AND(AVERAGE(D231:L231)&gt;0,AVERAGE(D231:L231)&lt;1),AVERAGE(D231:L231),CUF_sources!C$23)</f>
        <v>0.18285714285714286</v>
      </c>
      <c r="N231" s="11">
        <f>IFERROR(M231*(CUF_sources!D$23/CUF_sources!C$23),0)</f>
        <v>0.19</v>
      </c>
      <c r="O231" s="11">
        <f>IFERROR(N231*(CUF_sources!E$23/CUF_sources!D$23),0)</f>
        <v>0.19500000000000001</v>
      </c>
      <c r="P231" s="11">
        <f>IFERROR(O231*(CUF_sources!F$23/CUF_sources!E$23),0)</f>
        <v>0.20000000000000004</v>
      </c>
      <c r="Q231" s="11">
        <f>IFERROR(P231*(CUF_sources!G$23/CUF_sources!F$23),0)</f>
        <v>0.20500000000000002</v>
      </c>
      <c r="R231" s="11">
        <f>IFERROR(Q231*(CUF_sources!H$23/CUF_sources!G$23),0)</f>
        <v>0.20999999999999996</v>
      </c>
      <c r="S231" s="11">
        <f>IFERROR(R231*(CUF_sources!I$23/CUF_sources!H$23),0)</f>
        <v>0.20999999999999996</v>
      </c>
      <c r="T231" s="11">
        <f>IFERROR(S231*(CUF_sources!J$23/CUF_sources!I$23),0)</f>
        <v>0.20999999999999996</v>
      </c>
      <c r="U231" s="11">
        <f>IF(M231&gt;0,M231,CUF_sources!C$23)</f>
        <v>0.18285714285714286</v>
      </c>
      <c r="V231" s="11">
        <f>IFERROR(U231*(CUF_sources!D$23/CUF_sources!C$23),0)</f>
        <v>0.19</v>
      </c>
      <c r="W231" s="11">
        <f>IFERROR(V231*(CUF_sources!E$23/CUF_sources!D$23),0)</f>
        <v>0.19500000000000001</v>
      </c>
      <c r="X231" s="11">
        <f>IFERROR(W231*(CUF_sources!F$23/CUF_sources!E$23),0)</f>
        <v>0.20000000000000004</v>
      </c>
      <c r="Y231" s="11">
        <f>IFERROR(X231*(CUF_sources!G$23/CUF_sources!F$23),0)</f>
        <v>0.20500000000000002</v>
      </c>
      <c r="Z231" s="11">
        <f>IFERROR(Y231*(CUF_sources!H$23/CUF_sources!G$23),0)</f>
        <v>0.20999999999999996</v>
      </c>
      <c r="AA231" s="11">
        <f>IFERROR(Z231*(CUF_sources!I$23/CUF_sources!H$23),0)</f>
        <v>0.20999999999999996</v>
      </c>
      <c r="AB231" s="11">
        <f>IFERROR(AA231*(CUF_sources!J$23/CUF_sources!I$23),0)</f>
        <v>0.20999999999999996</v>
      </c>
      <c r="AC231" s="11">
        <f>CUF_sources!C$23</f>
        <v>0.18285714285714286</v>
      </c>
      <c r="AD231" s="11">
        <f>CUF_sources!D$23</f>
        <v>0.19</v>
      </c>
      <c r="AE231" s="11">
        <f>CUF_sources!E$23</f>
        <v>0.19500000000000001</v>
      </c>
      <c r="AF231" s="11">
        <f>CUF_sources!F$23</f>
        <v>0.2</v>
      </c>
      <c r="AG231" s="11">
        <f>CUF_sources!G$23</f>
        <v>0.20500000000000002</v>
      </c>
      <c r="AH231" s="11">
        <f>CUF_sources!H$23</f>
        <v>0.21</v>
      </c>
      <c r="AI231" s="11">
        <f>CUF_sources!I$23</f>
        <v>0.21</v>
      </c>
      <c r="AJ231" s="11">
        <f>CUF_sources!J$23</f>
        <v>0.21</v>
      </c>
    </row>
    <row r="232" spans="1:36" ht="15" x14ac:dyDescent="0.25">
      <c r="A232" s="3" t="s">
        <v>9</v>
      </c>
      <c r="B232" s="3" t="s">
        <v>81</v>
      </c>
      <c r="C232" s="3" t="s">
        <v>86</v>
      </c>
      <c r="D232" s="11">
        <f>IFERROR((generation!H232*1000)/(365*24*capacity!H232),0)</f>
        <v>7.2267072871394486E-2</v>
      </c>
      <c r="E232" s="11">
        <f>IFERROR((generation!I232*1000)/(365*24*capacity!I232),0)</f>
        <v>5.8530293727666383E-2</v>
      </c>
      <c r="F232" s="11">
        <f>IFERROR((generation!J232*1000)/(365*24*capacity!J232),0)</f>
        <v>8.8586522018036004E-2</v>
      </c>
      <c r="G232" s="11">
        <f>IFERROR((generation!K232*1000)/(365*24*capacity!K232),0)</f>
        <v>9.8379764478380705E-2</v>
      </c>
      <c r="H232" s="11">
        <f>IFERROR((generation!L232*1000)/(365*24*capacity!L232),0)</f>
        <v>0.1018327439422472</v>
      </c>
      <c r="I232" s="11">
        <f>IFERROR((generation!M232*1000)/(365*24*capacity!M232),0)</f>
        <v>9.3919421691310775E-2</v>
      </c>
      <c r="J232" s="11">
        <f>IFERROR((generation!N232*1000)/(365*24*capacity!N232),0)</f>
        <v>9.6653638123745805E-2</v>
      </c>
      <c r="K232" s="11">
        <f>IFERROR((generation!O232*1000)/(365*24*capacity!O232),0)</f>
        <v>0.10463036993907991</v>
      </c>
      <c r="L232" s="11">
        <f>IFERROR((generation!P232*1000)/(365*24*capacity!P232),0)</f>
        <v>9.3179573922542974E-2</v>
      </c>
      <c r="M232" s="11">
        <f>IF(AND(AVERAGE(D232:L232)&gt;0,AVERAGE(D232:L232)&lt;1),AVERAGE(D232:L232),CUF_sources!C$24)</f>
        <v>8.9775488968267134E-2</v>
      </c>
      <c r="N232" s="11">
        <f>IFERROR(M232*(CUF_sources!D$24/CUF_sources!C$24),0)</f>
        <v>8.9775488968267134E-2</v>
      </c>
      <c r="O232" s="11">
        <f>IFERROR(N232*(CUF_sources!E$24/CUF_sources!D$24),0)</f>
        <v>9.3516134341944931E-2</v>
      </c>
      <c r="P232" s="11">
        <f>IFERROR(O232*(CUF_sources!F$24/CUF_sources!E$24),0)</f>
        <v>9.7256779715622729E-2</v>
      </c>
      <c r="Q232" s="11">
        <f>IFERROR(P232*(CUF_sources!G$24/CUF_sources!F$24),0)</f>
        <v>0.10099742508930054</v>
      </c>
      <c r="R232" s="11">
        <f>IFERROR(Q232*(CUF_sources!H$24/CUF_sources!G$24),0)</f>
        <v>0.10473807046297834</v>
      </c>
      <c r="S232" s="11">
        <f>IFERROR(R232*(CUF_sources!I$24/CUF_sources!H$24),0)</f>
        <v>0.10473807046297834</v>
      </c>
      <c r="T232" s="11">
        <f>IFERROR(S232*(CUF_sources!J$24/CUF_sources!I$24),0)</f>
        <v>0.10473807046297834</v>
      </c>
      <c r="U232" s="11">
        <f>IF(M232&gt;0,M232,CUF_sources!C$24)</f>
        <v>8.9775488968267134E-2</v>
      </c>
      <c r="V232" s="11">
        <f>IFERROR(U232*(CUF_sources!D$24/CUF_sources!C$24),0)</f>
        <v>8.9775488968267134E-2</v>
      </c>
      <c r="W232" s="11">
        <f>IFERROR(V232*(CUF_sources!E$24/CUF_sources!D$24),0)</f>
        <v>9.3516134341944931E-2</v>
      </c>
      <c r="X232" s="11">
        <f>IFERROR(W232*(CUF_sources!F$24/CUF_sources!E$24),0)</f>
        <v>9.7256779715622729E-2</v>
      </c>
      <c r="Y232" s="11">
        <f>IFERROR(X232*(CUF_sources!G$24/CUF_sources!F$24),0)</f>
        <v>0.10099742508930054</v>
      </c>
      <c r="Z232" s="11">
        <f>IFERROR(Y232*(CUF_sources!H$24/CUF_sources!G$24),0)</f>
        <v>0.10473807046297834</v>
      </c>
      <c r="AA232" s="11">
        <f>IFERROR(Z232*(CUF_sources!I$24/CUF_sources!H$24),0)</f>
        <v>0.10473807046297834</v>
      </c>
      <c r="AB232" s="11">
        <f>IFERROR(AA232*(CUF_sources!J$24/CUF_sources!I$24),0)</f>
        <v>0.10473807046297834</v>
      </c>
      <c r="AC232" s="11">
        <f>CUF_sources!C$24</f>
        <v>0.12</v>
      </c>
      <c r="AD232" s="11">
        <f>CUF_sources!D$24</f>
        <v>0.12</v>
      </c>
      <c r="AE232" s="11">
        <f>CUF_sources!E$24</f>
        <v>0.125</v>
      </c>
      <c r="AF232" s="11">
        <f>CUF_sources!F$24</f>
        <v>0.13</v>
      </c>
      <c r="AG232" s="11">
        <f>CUF_sources!G$24</f>
        <v>0.13500000000000001</v>
      </c>
      <c r="AH232" s="11">
        <f>CUF_sources!H$24</f>
        <v>0.14000000000000001</v>
      </c>
      <c r="AI232" s="11">
        <f>CUF_sources!I$24</f>
        <v>0.14000000000000001</v>
      </c>
      <c r="AJ232" s="11">
        <f>CUF_sources!J$24</f>
        <v>0.14000000000000001</v>
      </c>
    </row>
    <row r="233" spans="1:36" ht="15" x14ac:dyDescent="0.25">
      <c r="A233" s="3" t="s">
        <v>9</v>
      </c>
      <c r="B233" s="3" t="s">
        <v>41</v>
      </c>
      <c r="C233" s="3" t="s">
        <v>42</v>
      </c>
      <c r="D233" s="11">
        <f>IFERROR((generation!H233*1000)/(365*24*capacity!H233),0)</f>
        <v>0</v>
      </c>
      <c r="E233" s="11">
        <f>IFERROR((generation!I233*1000)/(365*24*capacity!I233),0)</f>
        <v>0</v>
      </c>
      <c r="F233" s="11">
        <f>IFERROR((generation!J233*1000)/(365*24*capacity!J233),0)</f>
        <v>0</v>
      </c>
      <c r="G233" s="11">
        <f>IFERROR((generation!K233*1000)/(365*24*capacity!K233),0)</f>
        <v>0</v>
      </c>
      <c r="H233" s="11">
        <f>IFERROR((generation!L233*1000)/(365*24*capacity!L233),0)</f>
        <v>0</v>
      </c>
      <c r="I233" s="11">
        <f>IFERROR((generation!M233*1000)/(365*24*capacity!M233),0)</f>
        <v>0</v>
      </c>
      <c r="J233" s="11">
        <f>IFERROR((generation!N233*1000)/(365*24*capacity!N233),0)</f>
        <v>0</v>
      </c>
      <c r="K233" s="11">
        <f>IFERROR((generation!O233*1000)/(365*24*capacity!O233),0)</f>
        <v>0</v>
      </c>
      <c r="L233" s="11">
        <f>IFERROR((generation!P233*1000)/(365*24*capacity!P233),0)</f>
        <v>0</v>
      </c>
      <c r="M233" s="11">
        <f>IF(AND(AVERAGE(D233:L233)&gt;0,AVERAGE(D233:L233)&lt;1),AVERAGE(D233:L233),CUF_sources!C$25)</f>
        <v>0.37285714285714283</v>
      </c>
      <c r="N233" s="11">
        <f>IFERROR(M233*(CUF_sources!D$25/CUF_sources!C$25),0)</f>
        <v>0.38000000000000006</v>
      </c>
      <c r="O233" s="11">
        <f>IFERROR(N233*(CUF_sources!E$25/CUF_sources!D$25),0)</f>
        <v>0.39000000000000007</v>
      </c>
      <c r="P233" s="11">
        <f>IFERROR(O233*(CUF_sources!F$25/CUF_sources!E$25),0)</f>
        <v>0.40000000000000013</v>
      </c>
      <c r="Q233" s="11">
        <f>IFERROR(P233*(CUF_sources!G$25/CUF_sources!F$25),0)</f>
        <v>0.40500000000000014</v>
      </c>
      <c r="R233" s="11">
        <f>IFERROR(Q233*(CUF_sources!H$25/CUF_sources!G$25),0)</f>
        <v>0.41000000000000009</v>
      </c>
      <c r="S233" s="11">
        <f>IFERROR(R233*(CUF_sources!I$25/CUF_sources!H$25),0)</f>
        <v>0.41000000000000009</v>
      </c>
      <c r="T233" s="11">
        <f>IFERROR(S233*(CUF_sources!J$25/CUF_sources!I$25),0)</f>
        <v>0.41000000000000009</v>
      </c>
      <c r="U233" s="11">
        <f>IF(M233&gt;0,M233,CUF_sources!C$25)</f>
        <v>0.37285714285714283</v>
      </c>
      <c r="V233" s="11">
        <f>IFERROR(U233*(CUF_sources!D$25/CUF_sources!C$25),0)</f>
        <v>0.38000000000000006</v>
      </c>
      <c r="W233" s="11">
        <f>IFERROR(V233*(CUF_sources!E$25/CUF_sources!D$25),0)</f>
        <v>0.39000000000000007</v>
      </c>
      <c r="X233" s="11">
        <f>IFERROR(W233*(CUF_sources!F$25/CUF_sources!E$25),0)</f>
        <v>0.40000000000000013</v>
      </c>
      <c r="Y233" s="11">
        <f>IFERROR(X233*(CUF_sources!G$25/CUF_sources!F$25),0)</f>
        <v>0.40500000000000014</v>
      </c>
      <c r="Z233" s="11">
        <f>IFERROR(Y233*(CUF_sources!H$25/CUF_sources!G$25),0)</f>
        <v>0.41000000000000009</v>
      </c>
      <c r="AA233" s="11">
        <f>IFERROR(Z233*(CUF_sources!I$25/CUF_sources!H$25),0)</f>
        <v>0.41000000000000009</v>
      </c>
      <c r="AB233" s="11">
        <f>IFERROR(AA233*(CUF_sources!J$25/CUF_sources!I$25),0)</f>
        <v>0.41000000000000009</v>
      </c>
      <c r="AC233" s="11">
        <f>CUF_sources!C$25</f>
        <v>0.37285714285714283</v>
      </c>
      <c r="AD233" s="11">
        <f>CUF_sources!D$25</f>
        <v>0.38</v>
      </c>
      <c r="AE233" s="11">
        <f>CUF_sources!E$25</f>
        <v>0.39</v>
      </c>
      <c r="AF233" s="11">
        <f>CUF_sources!F$25</f>
        <v>0.4</v>
      </c>
      <c r="AG233" s="11">
        <f>CUF_sources!G$25</f>
        <v>0.40500000000000003</v>
      </c>
      <c r="AH233" s="11">
        <f>CUF_sources!H$25</f>
        <v>0.41</v>
      </c>
      <c r="AI233" s="11">
        <f>CUF_sources!I$25</f>
        <v>0.41</v>
      </c>
      <c r="AJ233" s="11">
        <f>CUF_sources!J$25</f>
        <v>0.41</v>
      </c>
    </row>
    <row r="234" spans="1:36" ht="15" x14ac:dyDescent="0.25">
      <c r="A234" s="3" t="s">
        <v>9</v>
      </c>
      <c r="B234" s="3" t="s">
        <v>43</v>
      </c>
      <c r="C234" s="3" t="s">
        <v>44</v>
      </c>
      <c r="D234" s="11">
        <f>IFERROR((generation!H234*1000)/(365*24*capacity!H234),0)</f>
        <v>0</v>
      </c>
      <c r="E234" s="11">
        <f>IFERROR((generation!I234*1000)/(365*24*capacity!I234),0)</f>
        <v>0</v>
      </c>
      <c r="F234" s="11">
        <f>IFERROR((generation!J234*1000)/(365*24*capacity!J234),0)</f>
        <v>0</v>
      </c>
      <c r="G234" s="11">
        <f>IFERROR((generation!K234*1000)/(365*24*capacity!K234),0)</f>
        <v>0</v>
      </c>
      <c r="H234" s="11">
        <f>IFERROR((generation!L234*1000)/(365*24*capacity!L234),0)</f>
        <v>0</v>
      </c>
      <c r="I234" s="11">
        <f>IFERROR((generation!M234*1000)/(365*24*capacity!M234),0)</f>
        <v>0</v>
      </c>
      <c r="J234" s="11">
        <f>IFERROR((generation!N234*1000)/(365*24*capacity!N234),0)</f>
        <v>0</v>
      </c>
      <c r="K234" s="11">
        <f>IFERROR((generation!O234*1000)/(365*24*capacity!O234),0)</f>
        <v>0</v>
      </c>
      <c r="L234" s="11">
        <f>IFERROR((generation!P234*1000)/(365*24*capacity!P234),0)</f>
        <v>0</v>
      </c>
      <c r="M234" s="11">
        <f>IF(AND(AVERAGE(D234:L234)&gt;0,AVERAGE(D234:L234)&lt;1),AVERAGE(D234:L234),CUF_sources!C$26)</f>
        <v>0.20857142857142857</v>
      </c>
      <c r="N234" s="11">
        <f>IFERROR(M234*(CUF_sources!D$26/CUF_sources!C$26),0)</f>
        <v>0.23</v>
      </c>
      <c r="O234" s="11">
        <f>IFERROR(N234*(CUF_sources!E$26/CUF_sources!D$26),0)</f>
        <v>0.255</v>
      </c>
      <c r="P234" s="11">
        <f>IFERROR(O234*(CUF_sources!F$26/CUF_sources!E$26),0)</f>
        <v>0.28000000000000003</v>
      </c>
      <c r="Q234" s="11">
        <f>IFERROR(P234*(CUF_sources!G$26/CUF_sources!F$26),0)</f>
        <v>0.30000000000000004</v>
      </c>
      <c r="R234" s="11">
        <f>IFERROR(Q234*(CUF_sources!H$26/CUF_sources!G$26),0)</f>
        <v>0.31999999999999995</v>
      </c>
      <c r="S234" s="11">
        <f>IFERROR(R234*(CUF_sources!I$26/CUF_sources!H$26),0)</f>
        <v>0.33999999999999986</v>
      </c>
      <c r="T234" s="11">
        <f>IFERROR(S234*(CUF_sources!J$26/CUF_sources!I$26),0)</f>
        <v>0.35999999999999988</v>
      </c>
      <c r="U234" s="11">
        <f>IF(M234&gt;0,M234,CUF_sources!C$26)</f>
        <v>0.20857142857142857</v>
      </c>
      <c r="V234" s="11">
        <f>IFERROR(U234*(CUF_sources!D$26/CUF_sources!C$26),0)</f>
        <v>0.23</v>
      </c>
      <c r="W234" s="11">
        <f>IFERROR(V234*(CUF_sources!E$26/CUF_sources!D$26),0)</f>
        <v>0.255</v>
      </c>
      <c r="X234" s="11">
        <f>IFERROR(W234*(CUF_sources!F$26/CUF_sources!E$26),0)</f>
        <v>0.28000000000000003</v>
      </c>
      <c r="Y234" s="11">
        <f>IFERROR(X234*(CUF_sources!G$26/CUF_sources!F$26),0)</f>
        <v>0.30000000000000004</v>
      </c>
      <c r="Z234" s="11">
        <f>IFERROR(Y234*(CUF_sources!H$26/CUF_sources!G$26),0)</f>
        <v>0.31999999999999995</v>
      </c>
      <c r="AA234" s="11">
        <f>IFERROR(Z234*(CUF_sources!I$26/CUF_sources!H$26),0)</f>
        <v>0.33999999999999986</v>
      </c>
      <c r="AB234" s="11">
        <f>IFERROR(AA234*(CUF_sources!J$26/CUF_sources!I$26),0)</f>
        <v>0.35999999999999988</v>
      </c>
      <c r="AC234" s="11">
        <f>CUF_sources!C$26</f>
        <v>0.20857142857142857</v>
      </c>
      <c r="AD234" s="11">
        <f>CUF_sources!D$26</f>
        <v>0.23</v>
      </c>
      <c r="AE234" s="11">
        <f>CUF_sources!E$26</f>
        <v>0.255</v>
      </c>
      <c r="AF234" s="11">
        <f>CUF_sources!F$26</f>
        <v>0.28000000000000003</v>
      </c>
      <c r="AG234" s="11">
        <f>CUF_sources!G$26</f>
        <v>0.30000000000000004</v>
      </c>
      <c r="AH234" s="11">
        <f>CUF_sources!H$26</f>
        <v>0.32</v>
      </c>
      <c r="AI234" s="11">
        <f>CUF_sources!I$26</f>
        <v>0.33999999999999997</v>
      </c>
      <c r="AJ234" s="11">
        <f>CUF_sources!J$26</f>
        <v>0.36</v>
      </c>
    </row>
    <row r="235" spans="1:36" ht="15" x14ac:dyDescent="0.25">
      <c r="A235" s="3" t="s">
        <v>9</v>
      </c>
      <c r="B235" s="3" t="s">
        <v>45</v>
      </c>
      <c r="C235" s="3" t="s">
        <v>46</v>
      </c>
      <c r="D235" s="11">
        <f>IFERROR((generation!H235*1000)/(365*24*capacity!H235),0)</f>
        <v>0</v>
      </c>
      <c r="E235" s="11">
        <f>IFERROR((generation!I235*1000)/(365*24*capacity!I235),0)</f>
        <v>0</v>
      </c>
      <c r="F235" s="11">
        <f>IFERROR((generation!J235*1000)/(365*24*capacity!J235),0)</f>
        <v>0</v>
      </c>
      <c r="G235" s="11">
        <f>IFERROR((generation!K235*1000)/(365*24*capacity!K235),0)</f>
        <v>0</v>
      </c>
      <c r="H235" s="11">
        <f>IFERROR((generation!L235*1000)/(365*24*capacity!L235),0)</f>
        <v>0</v>
      </c>
      <c r="I235" s="11">
        <f>IFERROR((generation!M235*1000)/(365*24*capacity!M235),0)</f>
        <v>0</v>
      </c>
      <c r="J235" s="11">
        <f>IFERROR((generation!N235*1000)/(365*24*capacity!N235),0)</f>
        <v>0</v>
      </c>
      <c r="K235" s="11">
        <f>IFERROR((generation!O235*1000)/(365*24*capacity!O235),0)</f>
        <v>0</v>
      </c>
      <c r="L235" s="11">
        <f>IFERROR((generation!P235*1000)/(365*24*capacity!P235),0)</f>
        <v>0</v>
      </c>
      <c r="M235" s="11">
        <f>IF(AND(AVERAGE(D235:L235)&gt;0,AVERAGE(D235:L235)&lt;1),AVERAGE(D235:L235),CUF_sources!C$27)</f>
        <v>0.95</v>
      </c>
      <c r="N235" s="11">
        <f>IFERROR(M235*(CUF_sources!D$27/CUF_sources!C$27),0)</f>
        <v>0.95</v>
      </c>
      <c r="O235" s="11">
        <f>IFERROR(N235*(CUF_sources!E$27/CUF_sources!D$27),0)</f>
        <v>0.95</v>
      </c>
      <c r="P235" s="11">
        <f>IFERROR(O235*(CUF_sources!F$27/CUF_sources!E$27),0)</f>
        <v>0.95</v>
      </c>
      <c r="Q235" s="11">
        <f>IFERROR(P235*(CUF_sources!G$27/CUF_sources!F$27),0)</f>
        <v>0.95</v>
      </c>
      <c r="R235" s="11">
        <f>IFERROR(Q235*(CUF_sources!H$27/CUF_sources!G$27),0)</f>
        <v>0.95</v>
      </c>
      <c r="S235" s="11">
        <f>IFERROR(R235*(CUF_sources!I$27/CUF_sources!H$27),0)</f>
        <v>0.95</v>
      </c>
      <c r="T235" s="11">
        <f>IFERROR(S235*(CUF_sources!J$27/CUF_sources!I$27),0)</f>
        <v>0.95</v>
      </c>
      <c r="U235" s="11">
        <f>IF(M235&gt;0,M235,CUF_sources!C$27)</f>
        <v>0.95</v>
      </c>
      <c r="V235" s="11">
        <f>IFERROR(U235*(CUF_sources!D$27/CUF_sources!C$27),0)</f>
        <v>0.95</v>
      </c>
      <c r="W235" s="11">
        <f>IFERROR(V235*(CUF_sources!E$27/CUF_sources!D$27),0)</f>
        <v>0.95</v>
      </c>
      <c r="X235" s="11">
        <f>IFERROR(W235*(CUF_sources!F$27/CUF_sources!E$27),0)</f>
        <v>0.95</v>
      </c>
      <c r="Y235" s="11">
        <f>IFERROR(X235*(CUF_sources!G$27/CUF_sources!F$27),0)</f>
        <v>0.95</v>
      </c>
      <c r="Z235" s="11">
        <f>IFERROR(Y235*(CUF_sources!H$27/CUF_sources!G$27),0)</f>
        <v>0.95</v>
      </c>
      <c r="AA235" s="11">
        <f>IFERROR(Z235*(CUF_sources!I$27/CUF_sources!H$27),0)</f>
        <v>0.95</v>
      </c>
      <c r="AB235" s="11">
        <f>IFERROR(AA235*(CUF_sources!J$27/CUF_sources!I$27),0)</f>
        <v>0.95</v>
      </c>
      <c r="AC235" s="11">
        <f>CUF_sources!C$27</f>
        <v>0.95</v>
      </c>
      <c r="AD235" s="11">
        <f>CUF_sources!D$27</f>
        <v>0.95</v>
      </c>
      <c r="AE235" s="11">
        <f>CUF_sources!E$27</f>
        <v>0.95</v>
      </c>
      <c r="AF235" s="11">
        <f>CUF_sources!F$27</f>
        <v>0.95</v>
      </c>
      <c r="AG235" s="11">
        <f>CUF_sources!G$27</f>
        <v>0.95</v>
      </c>
      <c r="AH235" s="11">
        <f>CUF_sources!H$27</f>
        <v>0.95</v>
      </c>
      <c r="AI235" s="11">
        <f>CUF_sources!I$27</f>
        <v>0.95</v>
      </c>
      <c r="AJ235" s="11">
        <f>CUF_sources!J$27</f>
        <v>0.95</v>
      </c>
    </row>
    <row r="236" spans="1:36" ht="15" x14ac:dyDescent="0.25">
      <c r="A236" s="3" t="s">
        <v>8</v>
      </c>
      <c r="B236" s="3" t="s">
        <v>29</v>
      </c>
      <c r="C236" s="3" t="s">
        <v>30</v>
      </c>
      <c r="D236" s="11">
        <f>IFERROR((generation!H236*1000)/(365*24*capacity!H236),0)</f>
        <v>0</v>
      </c>
      <c r="E236" s="11">
        <f>IFERROR((generation!I236*1000)/(365*24*capacity!I236),0)</f>
        <v>0</v>
      </c>
      <c r="F236" s="11">
        <f>IFERROR((generation!J236*1000)/(365*24*capacity!J236),0)</f>
        <v>0</v>
      </c>
      <c r="G236" s="11">
        <f>IFERROR((generation!K236*1000)/(365*24*capacity!K236),0)</f>
        <v>0</v>
      </c>
      <c r="H236" s="11">
        <f>IFERROR((generation!L236*1000)/(365*24*capacity!L236),0)</f>
        <v>0</v>
      </c>
      <c r="I236" s="11">
        <f>IFERROR((generation!M236*1000)/(365*24*capacity!M236),0)</f>
        <v>0</v>
      </c>
      <c r="J236" s="11">
        <f>IFERROR((generation!N236*1000)/(365*24*capacity!N236),0)</f>
        <v>0</v>
      </c>
      <c r="K236" s="11">
        <f>IFERROR((generation!O236*1000)/(365*24*capacity!O236),0)</f>
        <v>0</v>
      </c>
      <c r="L236" s="11">
        <f>IFERROR((generation!P236*1000)/(365*24*capacity!P236),0)</f>
        <v>0</v>
      </c>
      <c r="M236" s="11">
        <f>IF(AND(AVERAGE(D236:L236)&gt;0,AVERAGE(D236:L236)&lt;1),AVERAGE(D236:L236),CUF_sources!C$15)</f>
        <v>0.85</v>
      </c>
      <c r="N236" s="11">
        <f>IFERROR(M236*(CUF_sources!D$15/CUF_sources!C$15),0)</f>
        <v>0.85</v>
      </c>
      <c r="O236" s="11">
        <f>IFERROR(N236*(CUF_sources!E$15/CUF_sources!D$15),0)</f>
        <v>0.85</v>
      </c>
      <c r="P236" s="11">
        <f>IFERROR(O236*(CUF_sources!F$15/CUF_sources!E$15),0)</f>
        <v>0.85</v>
      </c>
      <c r="Q236" s="11">
        <f>IFERROR(P236*(CUF_sources!G$15/CUF_sources!F$15),0)</f>
        <v>0.85</v>
      </c>
      <c r="R236" s="11">
        <f>IFERROR(Q236*(CUF_sources!H$15/CUF_sources!G$15),0)</f>
        <v>0.85</v>
      </c>
      <c r="S236" s="11">
        <f>IFERROR(R236*(CUF_sources!I$15/CUF_sources!H$15),0)</f>
        <v>0.85</v>
      </c>
      <c r="T236" s="11">
        <f>IFERROR(S236*(CUF_sources!J$15/CUF_sources!I$15),0)</f>
        <v>0.85</v>
      </c>
      <c r="U236" s="11">
        <f>IF(M236&lt;CUF_sources!C$15,CUF_sources!C$15,CUF!M236)</f>
        <v>0.85</v>
      </c>
      <c r="V236" s="11">
        <f>IFERROR(U236*(CUF_sources!D$15/CUF_sources!C$15),0)</f>
        <v>0.85</v>
      </c>
      <c r="W236" s="11">
        <f>IFERROR(V236*(CUF_sources!E$15/CUF_sources!D$15),0)</f>
        <v>0.85</v>
      </c>
      <c r="X236" s="11">
        <f>IFERROR(W236*(CUF_sources!F$15/CUF_sources!E$15),0)</f>
        <v>0.85</v>
      </c>
      <c r="Y236" s="11">
        <f>IFERROR(X236*(CUF_sources!G$15/CUF_sources!F$15),0)</f>
        <v>0.85</v>
      </c>
      <c r="Z236" s="11">
        <f>IFERROR(Y236*(CUF_sources!H$15/CUF_sources!G$15),0)</f>
        <v>0.85</v>
      </c>
      <c r="AA236" s="11">
        <f>IFERROR(Z236*(CUF_sources!I$15/CUF_sources!H$15),0)</f>
        <v>0.85</v>
      </c>
      <c r="AB236" s="11">
        <f>IFERROR(AA236*(CUF_sources!J$15/CUF_sources!I$15),0)</f>
        <v>0.85</v>
      </c>
      <c r="AC236" s="11">
        <f>CUF_sources!C$15</f>
        <v>0.85</v>
      </c>
      <c r="AD236" s="11">
        <f>CUF_sources!D$15</f>
        <v>0.85</v>
      </c>
      <c r="AE236" s="11">
        <f>CUF_sources!E$15</f>
        <v>0.85</v>
      </c>
      <c r="AF236" s="11">
        <f>CUF_sources!F$15</f>
        <v>0.85</v>
      </c>
      <c r="AG236" s="11">
        <f>CUF_sources!G$15</f>
        <v>0.85</v>
      </c>
      <c r="AH236" s="11">
        <f>CUF_sources!H$15</f>
        <v>0.85</v>
      </c>
      <c r="AI236" s="11">
        <f>CUF_sources!I$15</f>
        <v>0.85</v>
      </c>
      <c r="AJ236" s="11">
        <f>CUF_sources!J$15</f>
        <v>0.85</v>
      </c>
    </row>
    <row r="237" spans="1:36" ht="15" x14ac:dyDescent="0.25">
      <c r="A237" s="3" t="s">
        <v>8</v>
      </c>
      <c r="B237" s="3" t="s">
        <v>31</v>
      </c>
      <c r="C237" s="3" t="s">
        <v>32</v>
      </c>
      <c r="D237" s="11">
        <f>IFERROR((generation!H237*1000)/(365*24*capacity!H237),0)</f>
        <v>0.44110759864184523</v>
      </c>
      <c r="E237" s="11">
        <f>IFERROR((generation!I237*1000)/(365*24*capacity!I237),0)</f>
        <v>0.29694815328593721</v>
      </c>
      <c r="F237" s="11">
        <f>IFERROR((generation!J237*1000)/(365*24*capacity!J237),0)</f>
        <v>0.38581584879486736</v>
      </c>
      <c r="G237" s="11">
        <f>IFERROR((generation!K237*1000)/(365*24*capacity!K237),0)</f>
        <v>0.25875928411038623</v>
      </c>
      <c r="H237" s="11">
        <f>IFERROR((generation!L237*1000)/(365*24*capacity!L237),0)</f>
        <v>0.27694707055116086</v>
      </c>
      <c r="I237" s="11">
        <f>IFERROR((generation!M237*1000)/(365*24*capacity!M237),0)</f>
        <v>0.30468999035424349</v>
      </c>
      <c r="J237" s="11">
        <f>IFERROR((generation!N237*1000)/(365*24*capacity!N237),0)</f>
        <v>0.21011127090137963</v>
      </c>
      <c r="K237" s="11">
        <f>IFERROR((generation!O237*1000)/(365*24*capacity!O237),0)</f>
        <v>0.32689605372202996</v>
      </c>
      <c r="L237" s="11">
        <f>IFERROR((generation!P237*1000)/(365*24*capacity!P237),0)</f>
        <v>0.33381566498004855</v>
      </c>
      <c r="M237" s="11">
        <f>IF(AND(AVERAGE(D237:L237)&gt;0,AVERAGE(D237:L237)&lt;1),AVERAGE(D237:L237),CUF_sources!C$16)</f>
        <v>0.31501010392687756</v>
      </c>
      <c r="N237" s="11">
        <f>IFERROR(M237*(CUF_sources!D$16/CUF_sources!C$16),0)</f>
        <v>0.31501010392687756</v>
      </c>
      <c r="O237" s="11">
        <f>IFERROR(N237*(CUF_sources!E$16/CUF_sources!D$16),0)</f>
        <v>0.31501010392687756</v>
      </c>
      <c r="P237" s="11">
        <f>IFERROR(O237*(CUF_sources!F$16/CUF_sources!E$16),0)</f>
        <v>0.31501010392687756</v>
      </c>
      <c r="Q237" s="11">
        <f>IFERROR(P237*(CUF_sources!G$16/CUF_sources!F$16),0)</f>
        <v>0.31501010392687756</v>
      </c>
      <c r="R237" s="11">
        <f>IFERROR(Q237*(CUF_sources!H$16/CUF_sources!G$16),0)</f>
        <v>0.31501010392687756</v>
      </c>
      <c r="S237" s="11">
        <f>IFERROR(R237*(CUF_sources!I$16/CUF_sources!H$16),0)</f>
        <v>0.31501010392687756</v>
      </c>
      <c r="T237" s="11">
        <f>IFERROR(S237*(CUF_sources!J$16/CUF_sources!I$16),0)</f>
        <v>0.31501010392687756</v>
      </c>
      <c r="U237" s="11">
        <f>IF(M237&lt;CUF_sources!C$16,CUF_sources!C$16,CUF!M237)</f>
        <v>0.85</v>
      </c>
      <c r="V237" s="11">
        <f>IFERROR(U237*(CUF_sources!D$16/CUF_sources!C$16),0)</f>
        <v>0.85</v>
      </c>
      <c r="W237" s="11">
        <f>IFERROR(V237*(CUF_sources!E$16/CUF_sources!D$16),0)</f>
        <v>0.85</v>
      </c>
      <c r="X237" s="11">
        <f>IFERROR(W237*(CUF_sources!F$16/CUF_sources!E$16),0)</f>
        <v>0.85</v>
      </c>
      <c r="Y237" s="11">
        <f>IFERROR(X237*(CUF_sources!G$16/CUF_sources!F$16),0)</f>
        <v>0.85</v>
      </c>
      <c r="Z237" s="11">
        <f>IFERROR(Y237*(CUF_sources!H$16/CUF_sources!G$16),0)</f>
        <v>0.85</v>
      </c>
      <c r="AA237" s="11">
        <f>IFERROR(Z237*(CUF_sources!I$16/CUF_sources!H$16),0)</f>
        <v>0.85</v>
      </c>
      <c r="AB237" s="11">
        <f>IFERROR(AA237*(CUF_sources!J$16/CUF_sources!I$16),0)</f>
        <v>0.85</v>
      </c>
      <c r="AC237" s="11">
        <f>CUF_sources!C$16</f>
        <v>0.85</v>
      </c>
      <c r="AD237" s="11">
        <f>CUF_sources!D$16</f>
        <v>0.85</v>
      </c>
      <c r="AE237" s="11">
        <f>CUF_sources!E$16</f>
        <v>0.85</v>
      </c>
      <c r="AF237" s="11">
        <f>CUF_sources!F$16</f>
        <v>0.85</v>
      </c>
      <c r="AG237" s="11">
        <f>CUF_sources!G$16</f>
        <v>0.85</v>
      </c>
      <c r="AH237" s="11">
        <f>CUF_sources!H$16</f>
        <v>0.85</v>
      </c>
      <c r="AI237" s="11">
        <f>CUF_sources!I$16</f>
        <v>0.85</v>
      </c>
      <c r="AJ237" s="11">
        <f>CUF_sources!J$16</f>
        <v>0.85</v>
      </c>
    </row>
    <row r="238" spans="1:36" ht="15" x14ac:dyDescent="0.25">
      <c r="A238" s="3" t="s">
        <v>8</v>
      </c>
      <c r="B238" s="3" t="s">
        <v>33</v>
      </c>
      <c r="C238" s="3" t="s">
        <v>34</v>
      </c>
      <c r="D238" s="11">
        <f>IFERROR((generation!H238*1000)/(365*24*capacity!H238),0)</f>
        <v>0</v>
      </c>
      <c r="E238" s="11">
        <f>IFERROR((generation!I238*1000)/(365*24*capacity!I238),0)</f>
        <v>0</v>
      </c>
      <c r="F238" s="11">
        <f>IFERROR((generation!J238*1000)/(365*24*capacity!J238),0)</f>
        <v>0</v>
      </c>
      <c r="G238" s="11">
        <f>IFERROR((generation!K238*1000)/(365*24*capacity!K238),0)</f>
        <v>0</v>
      </c>
      <c r="H238" s="11">
        <f>IFERROR((generation!L238*1000)/(365*24*capacity!L238),0)</f>
        <v>0</v>
      </c>
      <c r="I238" s="11">
        <f>IFERROR((generation!M238*1000)/(365*24*capacity!M238),0)</f>
        <v>0</v>
      </c>
      <c r="J238" s="11">
        <f>IFERROR((generation!N238*1000)/(365*24*capacity!N238),0)</f>
        <v>0</v>
      </c>
      <c r="K238" s="11">
        <f>IFERROR((generation!O238*1000)/(365*24*capacity!O238),0)</f>
        <v>0</v>
      </c>
      <c r="L238" s="11">
        <f>IFERROR((generation!P238*1000)/(365*24*capacity!P238),0)</f>
        <v>0</v>
      </c>
      <c r="M238" s="11">
        <f>IF(AND(AVERAGE(D238:L238)&gt;0,AVERAGE(D238:L238)&lt;1),AVERAGE(D238:L238),CUF_sources!C$17)</f>
        <v>0.81</v>
      </c>
      <c r="N238" s="11">
        <f>IFERROR(M238*(CUF_sources!D$17/CUF_sources!C$17),0)</f>
        <v>0.81</v>
      </c>
      <c r="O238" s="11">
        <f>IFERROR(N238*(CUF_sources!E$17/CUF_sources!D$17),0)</f>
        <v>0.81</v>
      </c>
      <c r="P238" s="11">
        <f>IFERROR(O238*(CUF_sources!F$17/CUF_sources!E$17),0)</f>
        <v>0.81</v>
      </c>
      <c r="Q238" s="11">
        <f>IFERROR(P238*(CUF_sources!G$17/CUF_sources!F$17),0)</f>
        <v>0.81</v>
      </c>
      <c r="R238" s="11">
        <f>IFERROR(Q238*(CUF_sources!H$17/CUF_sources!G$17),0)</f>
        <v>0.81</v>
      </c>
      <c r="S238" s="11">
        <f>IFERROR(R238*(CUF_sources!I$17/CUF_sources!H$17),0)</f>
        <v>0.81</v>
      </c>
      <c r="T238" s="11">
        <f>IFERROR(S238*(CUF_sources!J$17/CUF_sources!I$17),0)</f>
        <v>0.81</v>
      </c>
      <c r="U238" s="11">
        <f>IF(M238&lt;CUF_sources!C$17,CUF_sources!C$17,CUF!M238)</f>
        <v>0.81</v>
      </c>
      <c r="V238" s="11">
        <f>IFERROR(U238*(CUF_sources!D$17/CUF_sources!C$17),0)</f>
        <v>0.81</v>
      </c>
      <c r="W238" s="11">
        <f>IFERROR(V238*(CUF_sources!E$17/CUF_sources!D$17),0)</f>
        <v>0.81</v>
      </c>
      <c r="X238" s="11">
        <f>IFERROR(W238*(CUF_sources!F$17/CUF_sources!E$17),0)</f>
        <v>0.81</v>
      </c>
      <c r="Y238" s="11">
        <f>IFERROR(X238*(CUF_sources!G$17/CUF_sources!F$17),0)</f>
        <v>0.81</v>
      </c>
      <c r="Z238" s="11">
        <f>IFERROR(Y238*(CUF_sources!H$17/CUF_sources!G$17),0)</f>
        <v>0.81</v>
      </c>
      <c r="AA238" s="11">
        <f>IFERROR(Z238*(CUF_sources!I$17/CUF_sources!H$17),0)</f>
        <v>0.81</v>
      </c>
      <c r="AB238" s="11">
        <f>IFERROR(AA238*(CUF_sources!J$17/CUF_sources!I$17),0)</f>
        <v>0.81</v>
      </c>
      <c r="AC238" s="11">
        <f>CUF_sources!C$17</f>
        <v>0.81</v>
      </c>
      <c r="AD238" s="11">
        <f>CUF_sources!D$17</f>
        <v>0.81</v>
      </c>
      <c r="AE238" s="11">
        <f>CUF_sources!E$17</f>
        <v>0.81</v>
      </c>
      <c r="AF238" s="11">
        <f>CUF_sources!F$17</f>
        <v>0.81</v>
      </c>
      <c r="AG238" s="11">
        <f>CUF_sources!G$17</f>
        <v>0.81</v>
      </c>
      <c r="AH238" s="11">
        <f>CUF_sources!H$17</f>
        <v>0.81</v>
      </c>
      <c r="AI238" s="11">
        <f>CUF_sources!I$17</f>
        <v>0.81</v>
      </c>
      <c r="AJ238" s="11">
        <f>CUF_sources!J$17</f>
        <v>0.81</v>
      </c>
    </row>
    <row r="239" spans="1:36" ht="15" x14ac:dyDescent="0.25">
      <c r="A239" s="3" t="s">
        <v>8</v>
      </c>
      <c r="B239" s="3" t="s">
        <v>35</v>
      </c>
      <c r="C239" s="3" t="s">
        <v>36</v>
      </c>
      <c r="D239" s="11">
        <f>IFERROR((generation!H239*1000)/(365*24*capacity!H239),0)</f>
        <v>0.20911329763808728</v>
      </c>
      <c r="E239" s="11">
        <f>IFERROR((generation!I239*1000)/(365*24*capacity!I239),0)</f>
        <v>0.26850799955960408</v>
      </c>
      <c r="F239" s="11">
        <f>IFERROR((generation!J239*1000)/(365*24*capacity!J239),0)</f>
        <v>0.20951559485761848</v>
      </c>
      <c r="G239" s="11">
        <f>IFERROR((generation!K239*1000)/(365*24*capacity!K239),0)</f>
        <v>0.14333305038263208</v>
      </c>
      <c r="H239" s="11">
        <f>IFERROR((generation!L239*1000)/(365*24*capacity!L239),0)</f>
        <v>0.13375958606472213</v>
      </c>
      <c r="I239" s="11">
        <f>IFERROR((generation!M239*1000)/(365*24*capacity!M239),0)</f>
        <v>0.18460469175099498</v>
      </c>
      <c r="J239" s="11">
        <f>IFERROR((generation!N239*1000)/(365*24*capacity!N239),0)</f>
        <v>0.31967335046691769</v>
      </c>
      <c r="K239" s="11">
        <f>IFERROR((generation!O239*1000)/(365*24*capacity!O239),0)</f>
        <v>0.1773667925654327</v>
      </c>
      <c r="L239" s="11">
        <f>IFERROR((generation!P239*1000)/(365*24*capacity!P239),0)</f>
        <v>0.15162908707081002</v>
      </c>
      <c r="M239" s="11">
        <f>IF(AND(AVERAGE(D239:L239)&gt;0,AVERAGE(D239:L239)&lt;1),AVERAGE(D239:L239),CUF_sources!C$18)</f>
        <v>0.19972260559520219</v>
      </c>
      <c r="N239" s="11">
        <f>IFERROR(M239*(CUF_sources!D$18/CUF_sources!C$18),0)</f>
        <v>0.19972260559520219</v>
      </c>
      <c r="O239" s="11">
        <f>IFERROR(N239*(CUF_sources!E$18/CUF_sources!D$18),0)</f>
        <v>0.19972260559520219</v>
      </c>
      <c r="P239" s="11">
        <f>IFERROR(O239*(CUF_sources!F$18/CUF_sources!E$18),0)</f>
        <v>0.19972260559520219</v>
      </c>
      <c r="Q239" s="11">
        <f>IFERROR(P239*(CUF_sources!G$18/CUF_sources!F$18),0)</f>
        <v>0.19972260559520219</v>
      </c>
      <c r="R239" s="11">
        <f>IFERROR(Q239*(CUF_sources!H$18/CUF_sources!G$18),0)</f>
        <v>0.19972260559520219</v>
      </c>
      <c r="S239" s="11">
        <f>IFERROR(R239*(CUF_sources!I$18/CUF_sources!H$18),0)</f>
        <v>0.19972260559520219</v>
      </c>
      <c r="T239" s="11">
        <f>IFERROR(S239*(CUF_sources!J$18/CUF_sources!I$18),0)</f>
        <v>0.19972260559520219</v>
      </c>
      <c r="U239" s="11">
        <f>IF(M239&gt;0,M239,CUF_sources!C$18)</f>
        <v>0.19972260559520219</v>
      </c>
      <c r="V239" s="11">
        <f>IFERROR(U239*(CUF_sources!D$18/CUF_sources!C$18),0)</f>
        <v>0.19972260559520219</v>
      </c>
      <c r="W239" s="11">
        <f>IFERROR(V239*(CUF_sources!E$18/CUF_sources!D$18),0)</f>
        <v>0.19972260559520219</v>
      </c>
      <c r="X239" s="11">
        <f>IFERROR(W239*(CUF_sources!F$18/CUF_sources!E$18),0)</f>
        <v>0.19972260559520219</v>
      </c>
      <c r="Y239" s="11">
        <f>IFERROR(X239*(CUF_sources!G$18/CUF_sources!F$18),0)</f>
        <v>0.19972260559520219</v>
      </c>
      <c r="Z239" s="11">
        <f>IFERROR(Y239*(CUF_sources!H$18/CUF_sources!G$18),0)</f>
        <v>0.19972260559520219</v>
      </c>
      <c r="AA239" s="11">
        <f>IFERROR(Z239*(CUF_sources!I$18/CUF_sources!H$18),0)</f>
        <v>0.19972260559520219</v>
      </c>
      <c r="AB239" s="11">
        <f>IFERROR(AA239*(CUF_sources!J$18/CUF_sources!I$18),0)</f>
        <v>0.19972260559520219</v>
      </c>
      <c r="AC239" s="11">
        <f>CUF_sources!C$18</f>
        <v>0.37</v>
      </c>
      <c r="AD239" s="11">
        <f>CUF_sources!D$18</f>
        <v>0.37</v>
      </c>
      <c r="AE239" s="11">
        <f>CUF_sources!E$18</f>
        <v>0.37</v>
      </c>
      <c r="AF239" s="11">
        <f>CUF_sources!F$18</f>
        <v>0.37</v>
      </c>
      <c r="AG239" s="11">
        <f>CUF_sources!G$18</f>
        <v>0.37</v>
      </c>
      <c r="AH239" s="11">
        <f>CUF_sources!H$18</f>
        <v>0.37</v>
      </c>
      <c r="AI239" s="11">
        <f>CUF_sources!I$18</f>
        <v>0.37</v>
      </c>
      <c r="AJ239" s="11">
        <f>CUF_sources!J$18</f>
        <v>0.37</v>
      </c>
    </row>
    <row r="240" spans="1:36" ht="15" x14ac:dyDescent="0.25">
      <c r="A240" s="3" t="s">
        <v>8</v>
      </c>
      <c r="B240" s="3" t="s">
        <v>79</v>
      </c>
      <c r="C240" s="3" t="s">
        <v>83</v>
      </c>
      <c r="D240" s="11">
        <f>IFERROR((generation!H240*1000)/(365*24*capacity!H240),0)</f>
        <v>0.22480339928970067</v>
      </c>
      <c r="E240" s="11">
        <f>IFERROR((generation!I240*1000)/(365*24*capacity!I240),0)</f>
        <v>0.22108582927018033</v>
      </c>
      <c r="F240" s="11">
        <f>IFERROR((generation!J240*1000)/(365*24*capacity!J240),0)</f>
        <v>0.2079904795088795</v>
      </c>
      <c r="G240" s="11">
        <f>IFERROR((generation!K240*1000)/(365*24*capacity!K240),0)</f>
        <v>0.23142796847549277</v>
      </c>
      <c r="H240" s="11">
        <f>IFERROR((generation!L240*1000)/(365*24*capacity!L240),0)</f>
        <v>0.24640552888890674</v>
      </c>
      <c r="I240" s="11">
        <f>IFERROR((generation!M240*1000)/(365*24*capacity!M240),0)</f>
        <v>0.20884344343383174</v>
      </c>
      <c r="J240" s="11">
        <f>IFERROR((generation!N240*1000)/(365*24*capacity!N240),0)</f>
        <v>0.2220775263761478</v>
      </c>
      <c r="K240" s="11">
        <f>IFERROR((generation!O240*1000)/(365*24*capacity!O240),0)</f>
        <v>0.1782131522644014</v>
      </c>
      <c r="L240" s="11">
        <f>IFERROR((generation!P240*1000)/(365*24*capacity!P240),0)</f>
        <v>0.22560758862128727</v>
      </c>
      <c r="M240" s="11">
        <f>IF(AND(AVERAGE(D240:L240)&gt;0,AVERAGE(D240:L240)&lt;1),AVERAGE(D240:L240),CUF_sources!C$19)</f>
        <v>0.21849499068098094</v>
      </c>
      <c r="N240" s="11">
        <f>IFERROR(M240*(CUF_sources!D$19/CUF_sources!C$19),0)</f>
        <v>0.26219398881717709</v>
      </c>
      <c r="O240" s="11">
        <f>IFERROR(N240*(CUF_sources!E$19/CUF_sources!D$19),0)</f>
        <v>0.28404348788527517</v>
      </c>
      <c r="P240" s="11">
        <f>IFERROR(O240*(CUF_sources!F$19/CUF_sources!E$19),0)</f>
        <v>0.3058929869533733</v>
      </c>
      <c r="Q240" s="11">
        <f>IFERROR(P240*(CUF_sources!G$19/CUF_sources!F$19),0)</f>
        <v>0.32774248602147138</v>
      </c>
      <c r="R240" s="11">
        <f>IFERROR(Q240*(CUF_sources!H$19/CUF_sources!G$19),0)</f>
        <v>0.34959198508956946</v>
      </c>
      <c r="S240" s="11">
        <f>IFERROR(R240*(CUF_sources!I$19/CUF_sources!H$19),0)</f>
        <v>0.37144148415766753</v>
      </c>
      <c r="T240" s="11">
        <f>IFERROR(S240*(CUF_sources!J$19/CUF_sources!I$19),0)</f>
        <v>0.39329098322576561</v>
      </c>
      <c r="U240" s="11">
        <f>IF(M240&gt;0,M240,CUF_sources!C$19)</f>
        <v>0.21849499068098094</v>
      </c>
      <c r="V240" s="11">
        <f>IFERROR(U240*(CUF_sources!D$19/CUF_sources!C$19),0)</f>
        <v>0.26219398881717709</v>
      </c>
      <c r="W240" s="11">
        <f>IFERROR(V240*(CUF_sources!E$19/CUF_sources!D$19),0)</f>
        <v>0.28404348788527517</v>
      </c>
      <c r="X240" s="11">
        <f>IFERROR(W240*(CUF_sources!F$19/CUF_sources!E$19),0)</f>
        <v>0.3058929869533733</v>
      </c>
      <c r="Y240" s="11">
        <f>IFERROR(X240*(CUF_sources!G$19/CUF_sources!F$19),0)</f>
        <v>0.32774248602147138</v>
      </c>
      <c r="Z240" s="11">
        <f>IFERROR(Y240*(CUF_sources!H$19/CUF_sources!G$19),0)</f>
        <v>0.34959198508956946</v>
      </c>
      <c r="AA240" s="11">
        <f>IFERROR(Z240*(CUF_sources!I$19/CUF_sources!H$19),0)</f>
        <v>0.37144148415766753</v>
      </c>
      <c r="AB240" s="11">
        <f>IFERROR(AA240*(CUF_sources!J$19/CUF_sources!I$19),0)</f>
        <v>0.39329098322576561</v>
      </c>
      <c r="AC240" s="11">
        <f>CUF_sources!C$19</f>
        <v>0.25</v>
      </c>
      <c r="AD240" s="11">
        <f>CUF_sources!D$19</f>
        <v>0.3</v>
      </c>
      <c r="AE240" s="11">
        <f>CUF_sources!E$19</f>
        <v>0.32499999999999996</v>
      </c>
      <c r="AF240" s="11">
        <f>CUF_sources!F$19</f>
        <v>0.35</v>
      </c>
      <c r="AG240" s="11">
        <f>CUF_sources!G$19</f>
        <v>0.375</v>
      </c>
      <c r="AH240" s="11">
        <f>CUF_sources!H$19</f>
        <v>0.4</v>
      </c>
      <c r="AI240" s="11">
        <f>CUF_sources!I$19</f>
        <v>0.42500000000000004</v>
      </c>
      <c r="AJ240" s="11">
        <f>CUF_sources!J$19</f>
        <v>0.45</v>
      </c>
    </row>
    <row r="241" spans="1:36" ht="15" x14ac:dyDescent="0.25">
      <c r="A241" s="3" t="s">
        <v>8</v>
      </c>
      <c r="B241" s="3" t="s">
        <v>78</v>
      </c>
      <c r="C241" s="3" t="s">
        <v>84</v>
      </c>
      <c r="D241" s="11">
        <f>IFERROR((generation!H241*1000)/(365*24*capacity!H241),0)</f>
        <v>0</v>
      </c>
      <c r="E241" s="11">
        <f>IFERROR((generation!I241*1000)/(365*24*capacity!I241),0)</f>
        <v>0</v>
      </c>
      <c r="F241" s="11">
        <f>IFERROR((generation!J241*1000)/(365*24*capacity!J241),0)</f>
        <v>0</v>
      </c>
      <c r="G241" s="11">
        <f>IFERROR((generation!K241*1000)/(365*24*capacity!K241),0)</f>
        <v>0</v>
      </c>
      <c r="H241" s="11">
        <f>IFERROR((generation!L241*1000)/(365*24*capacity!L241),0)</f>
        <v>0</v>
      </c>
      <c r="I241" s="11">
        <f>IFERROR((generation!M241*1000)/(365*24*capacity!M241),0)</f>
        <v>0</v>
      </c>
      <c r="J241" s="11">
        <f>IFERROR((generation!N241*1000)/(365*24*capacity!N241),0)</f>
        <v>0</v>
      </c>
      <c r="K241" s="11">
        <f>IFERROR((generation!O241*1000)/(365*24*capacity!O241),0)</f>
        <v>0</v>
      </c>
      <c r="L241" s="11">
        <f>IFERROR((generation!P241*1000)/(365*24*capacity!P241),0)</f>
        <v>0</v>
      </c>
      <c r="M241" s="11">
        <f>IF(AND(AVERAGE(D241:L241)&gt;0,AVERAGE(D241:L241)&lt;1),AVERAGE(D241:L241),CUF_sources!C$20)</f>
        <v>0.35714285714285715</v>
      </c>
      <c r="N241" s="11">
        <f>IFERROR(M241*(CUF_sources!D$20/CUF_sources!C$20),0)</f>
        <v>0.4</v>
      </c>
      <c r="O241" s="11">
        <f>IFERROR(N241*(CUF_sources!E$20/CUF_sources!D$20),0)</f>
        <v>0.43</v>
      </c>
      <c r="P241" s="11">
        <f>IFERROR(O241*(CUF_sources!F$20/CUF_sources!E$20),0)</f>
        <v>0.45999999999999996</v>
      </c>
      <c r="Q241" s="11">
        <f>IFERROR(P241*(CUF_sources!G$20/CUF_sources!F$20),0)</f>
        <v>0.46999999999999992</v>
      </c>
      <c r="R241" s="11">
        <f>IFERROR(Q241*(CUF_sources!H$20/CUF_sources!G$20),0)</f>
        <v>0.47999999999999987</v>
      </c>
      <c r="S241" s="11">
        <f>IFERROR(R241*(CUF_sources!I$20/CUF_sources!H$20),0)</f>
        <v>0.47999999999999987</v>
      </c>
      <c r="T241" s="11">
        <f>IFERROR(S241*(CUF_sources!J$20/CUF_sources!I$20),0)</f>
        <v>0.47999999999999987</v>
      </c>
      <c r="U241" s="11">
        <f>IF(M241&gt;0,M241,CUF_sources!C$20)</f>
        <v>0.35714285714285715</v>
      </c>
      <c r="V241" s="11">
        <f>IFERROR(U241*(CUF_sources!D$20/CUF_sources!C$20),0)</f>
        <v>0.4</v>
      </c>
      <c r="W241" s="11">
        <f>IFERROR(V241*(CUF_sources!E$20/CUF_sources!D$20),0)</f>
        <v>0.43</v>
      </c>
      <c r="X241" s="11">
        <f>IFERROR(W241*(CUF_sources!F$20/CUF_sources!E$20),0)</f>
        <v>0.45999999999999996</v>
      </c>
      <c r="Y241" s="11">
        <f>IFERROR(X241*(CUF_sources!G$20/CUF_sources!F$20),0)</f>
        <v>0.46999999999999992</v>
      </c>
      <c r="Z241" s="11">
        <f>IFERROR(Y241*(CUF_sources!H$20/CUF_sources!G$20),0)</f>
        <v>0.47999999999999987</v>
      </c>
      <c r="AA241" s="11">
        <f>IFERROR(Z241*(CUF_sources!I$20/CUF_sources!H$20),0)</f>
        <v>0.47999999999999987</v>
      </c>
      <c r="AB241" s="11">
        <f>IFERROR(AA241*(CUF_sources!J$20/CUF_sources!I$20),0)</f>
        <v>0.47999999999999987</v>
      </c>
      <c r="AC241" s="11">
        <f>CUF_sources!C$20</f>
        <v>0.35714285714285715</v>
      </c>
      <c r="AD241" s="11">
        <f>CUF_sources!D$20</f>
        <v>0.4</v>
      </c>
      <c r="AE241" s="11">
        <f>CUF_sources!E$20</f>
        <v>0.43000000000000005</v>
      </c>
      <c r="AF241" s="11">
        <f>CUF_sources!F$20</f>
        <v>0.46</v>
      </c>
      <c r="AG241" s="11">
        <f>CUF_sources!G$20</f>
        <v>0.47</v>
      </c>
      <c r="AH241" s="11">
        <f>CUF_sources!H$20</f>
        <v>0.48</v>
      </c>
      <c r="AI241" s="11">
        <f>CUF_sources!I$20</f>
        <v>0.48</v>
      </c>
      <c r="AJ241" s="11">
        <f>CUF_sources!J$20</f>
        <v>0.48</v>
      </c>
    </row>
    <row r="242" spans="1:36" ht="15" x14ac:dyDescent="0.25">
      <c r="A242" s="3" t="s">
        <v>8</v>
      </c>
      <c r="B242" s="1" t="s">
        <v>37</v>
      </c>
      <c r="C242" s="1" t="s">
        <v>38</v>
      </c>
      <c r="D242" s="11">
        <f>IFERROR((generation!H242*1000)/(365*24*capacity!H242),0)</f>
        <v>0</v>
      </c>
      <c r="E242" s="11">
        <f>IFERROR((generation!I242*1000)/(365*24*capacity!I242),0)</f>
        <v>0</v>
      </c>
      <c r="F242" s="11">
        <f>IFERROR((generation!J242*1000)/(365*24*capacity!J242),0)</f>
        <v>0</v>
      </c>
      <c r="G242" s="11">
        <f>IFERROR((generation!K242*1000)/(365*24*capacity!K242),0)</f>
        <v>0</v>
      </c>
      <c r="H242" s="11">
        <f>IFERROR((generation!L242*1000)/(365*24*capacity!L242),0)</f>
        <v>0</v>
      </c>
      <c r="I242" s="11">
        <f>IFERROR((generation!M242*1000)/(365*24*capacity!M242),0)</f>
        <v>0</v>
      </c>
      <c r="J242" s="11">
        <f>IFERROR((generation!N242*1000)/(365*24*capacity!N242),0)</f>
        <v>0</v>
      </c>
      <c r="K242" s="11">
        <f>IFERROR((generation!O242*1000)/(365*24*capacity!O242),0)</f>
        <v>0</v>
      </c>
      <c r="L242" s="11">
        <f>IFERROR((generation!P242*1000)/(365*24*capacity!P242),0)</f>
        <v>0</v>
      </c>
      <c r="M242" s="11">
        <f>IF(AND(AVERAGE(D242:L242)&gt;0,AVERAGE(D242:L242)&lt;1),AVERAGE(D242:L242),CUF_sources!C$21)</f>
        <v>0.85</v>
      </c>
      <c r="N242" s="11">
        <f>IFERROR(M242*(CUF_sources!D$21/CUF_sources!C$21),0)</f>
        <v>0.85</v>
      </c>
      <c r="O242" s="11">
        <f>IFERROR(N242*(CUF_sources!E$21/CUF_sources!D$21),0)</f>
        <v>0.85</v>
      </c>
      <c r="P242" s="11">
        <f>IFERROR(O242*(CUF_sources!F$21/CUF_sources!E$21),0)</f>
        <v>0.85</v>
      </c>
      <c r="Q242" s="11">
        <f>IFERROR(P242*(CUF_sources!G$21/CUF_sources!F$21),0)</f>
        <v>0.85</v>
      </c>
      <c r="R242" s="11">
        <f>IFERROR(Q242*(CUF_sources!H$21/CUF_sources!G$21),0)</f>
        <v>0.85</v>
      </c>
      <c r="S242" s="11">
        <f>IFERROR(R242*(CUF_sources!I$21/CUF_sources!H$21),0)</f>
        <v>0.85</v>
      </c>
      <c r="T242" s="11">
        <f>IFERROR(S242*(CUF_sources!J$21/CUF_sources!I$21),0)</f>
        <v>0.85</v>
      </c>
      <c r="U242" s="11">
        <f>IF(M242&lt;CUF_sources!C$21,CUF_sources!C$21,CUF!M242)</f>
        <v>0.85</v>
      </c>
      <c r="V242" s="11">
        <f>IFERROR(U242*(CUF_sources!D$21/CUF_sources!C$21),0)</f>
        <v>0.85</v>
      </c>
      <c r="W242" s="11">
        <f>IFERROR(V242*(CUF_sources!E$21/CUF_sources!D$21),0)</f>
        <v>0.85</v>
      </c>
      <c r="X242" s="11">
        <f>IFERROR(W242*(CUF_sources!F$21/CUF_sources!E$21),0)</f>
        <v>0.85</v>
      </c>
      <c r="Y242" s="11">
        <f>IFERROR(X242*(CUF_sources!G$21/CUF_sources!F$21),0)</f>
        <v>0.85</v>
      </c>
      <c r="Z242" s="11">
        <f>IFERROR(Y242*(CUF_sources!H$21/CUF_sources!G$21),0)</f>
        <v>0.85</v>
      </c>
      <c r="AA242" s="11">
        <f>IFERROR(Z242*(CUF_sources!I$21/CUF_sources!H$21),0)</f>
        <v>0.85</v>
      </c>
      <c r="AB242" s="11">
        <f>IFERROR(AA242*(CUF_sources!J$21/CUF_sources!I$21),0)</f>
        <v>0.85</v>
      </c>
      <c r="AC242" s="11">
        <f>CUF_sources!C$21</f>
        <v>0.85</v>
      </c>
      <c r="AD242" s="11">
        <f>CUF_sources!D$21</f>
        <v>0.85</v>
      </c>
      <c r="AE242" s="11">
        <f>CUF_sources!E$21</f>
        <v>0.85</v>
      </c>
      <c r="AF242" s="11">
        <f>CUF_sources!F$21</f>
        <v>0.85</v>
      </c>
      <c r="AG242" s="11">
        <f>CUF_sources!G$21</f>
        <v>0.85</v>
      </c>
      <c r="AH242" s="11">
        <f>CUF_sources!H$21</f>
        <v>0.85</v>
      </c>
      <c r="AI242" s="11">
        <f>CUF_sources!I$21</f>
        <v>0.85</v>
      </c>
      <c r="AJ242" s="11">
        <f>CUF_sources!J$21</f>
        <v>0.85</v>
      </c>
    </row>
    <row r="243" spans="1:36" ht="15" x14ac:dyDescent="0.25">
      <c r="A243" s="3" t="s">
        <v>8</v>
      </c>
      <c r="B243" s="3" t="s">
        <v>39</v>
      </c>
      <c r="C243" s="3" t="s">
        <v>40</v>
      </c>
      <c r="D243" s="11">
        <f>IFERROR((generation!H243*1000)/(365*24*capacity!H243),0)</f>
        <v>0.454337899543379</v>
      </c>
      <c r="E243" s="11">
        <f>IFERROR((generation!I243*1000)/(365*24*capacity!I243),0)</f>
        <v>0.49905908399059085</v>
      </c>
      <c r="F243" s="11">
        <f>IFERROR((generation!J243*1000)/(365*24*capacity!J243),0)</f>
        <v>0.5298716810417724</v>
      </c>
      <c r="G243" s="11">
        <f>IFERROR((generation!K243*1000)/(365*24*capacity!K243),0)</f>
        <v>0.63111909883391826</v>
      </c>
      <c r="H243" s="11">
        <f>IFERROR((generation!L243*1000)/(365*24*capacity!L243),0)</f>
        <v>0.69715789664419803</v>
      </c>
      <c r="I243" s="11">
        <f>IFERROR((generation!M243*1000)/(365*24*capacity!M243),0)</f>
        <v>0.65762525146086792</v>
      </c>
      <c r="J243" s="11">
        <f>IFERROR((generation!N243*1000)/(365*24*capacity!N243),0)</f>
        <v>0.68974603258176936</v>
      </c>
      <c r="K243" s="11">
        <f>IFERROR((generation!O243*1000)/(365*24*capacity!O243),0)</f>
        <v>0.80344574584069994</v>
      </c>
      <c r="L243" s="11">
        <f>IFERROR((generation!P243*1000)/(365*24*capacity!P243),0)</f>
        <v>0.67170768282881899</v>
      </c>
      <c r="M243" s="11">
        <f>IF(AND(AVERAGE(D243:L243)&gt;0,AVERAGE(D243:L243)&lt;1),AVERAGE(D243:L243),CUF_sources!C$22)</f>
        <v>0.62600781919622384</v>
      </c>
      <c r="N243" s="11">
        <f>IFERROR(M243*(CUF_sources!D$22/CUF_sources!C$22),0)</f>
        <v>0.62600781919622384</v>
      </c>
      <c r="O243" s="11">
        <f>IFERROR(N243*(CUF_sources!E$22/CUF_sources!D$22),0)</f>
        <v>0.62600781919622384</v>
      </c>
      <c r="P243" s="11">
        <f>IFERROR(O243*(CUF_sources!F$22/CUF_sources!E$22),0)</f>
        <v>0.62600781919622384</v>
      </c>
      <c r="Q243" s="11">
        <f>IFERROR(P243*(CUF_sources!G$22/CUF_sources!F$22),0)</f>
        <v>0.62600781919622384</v>
      </c>
      <c r="R243" s="11">
        <f>IFERROR(Q243*(CUF_sources!H$22/CUF_sources!G$22),0)</f>
        <v>0.62600781919622384</v>
      </c>
      <c r="S243" s="11">
        <f>IFERROR(R243*(CUF_sources!I$22/CUF_sources!H$22),0)</f>
        <v>0.62600781919622384</v>
      </c>
      <c r="T243" s="11">
        <f>IFERROR(S243*(CUF_sources!J$22/CUF_sources!I$22),0)</f>
        <v>0.62600781919622384</v>
      </c>
      <c r="U243" s="11">
        <f>IF(M243&lt;CUF_sources!C$22,CUF_sources!C$22,CUF!M243)</f>
        <v>0.7</v>
      </c>
      <c r="V243" s="11">
        <f>IFERROR(U243*(CUF_sources!D$22/CUF_sources!C$22),0)</f>
        <v>0.7</v>
      </c>
      <c r="W243" s="11">
        <f>IFERROR(V243*(CUF_sources!E$22/CUF_sources!D$22),0)</f>
        <v>0.7</v>
      </c>
      <c r="X243" s="11">
        <f>IFERROR(W243*(CUF_sources!F$22/CUF_sources!E$22),0)</f>
        <v>0.7</v>
      </c>
      <c r="Y243" s="11">
        <f>IFERROR(X243*(CUF_sources!G$22/CUF_sources!F$22),0)</f>
        <v>0.7</v>
      </c>
      <c r="Z243" s="11">
        <f>IFERROR(Y243*(CUF_sources!H$22/CUF_sources!G$22),0)</f>
        <v>0.7</v>
      </c>
      <c r="AA243" s="11">
        <f>IFERROR(Z243*(CUF_sources!I$22/CUF_sources!H$22),0)</f>
        <v>0.7</v>
      </c>
      <c r="AB243" s="11">
        <f>IFERROR(AA243*(CUF_sources!J$22/CUF_sources!I$22),0)</f>
        <v>0.7</v>
      </c>
      <c r="AC243" s="11">
        <f>CUF_sources!C$22</f>
        <v>0.7</v>
      </c>
      <c r="AD243" s="11">
        <f>CUF_sources!D$22</f>
        <v>0.7</v>
      </c>
      <c r="AE243" s="11">
        <f>CUF_sources!E$22</f>
        <v>0.7</v>
      </c>
      <c r="AF243" s="11">
        <f>CUF_sources!F$22</f>
        <v>0.7</v>
      </c>
      <c r="AG243" s="11">
        <f>CUF_sources!G$22</f>
        <v>0.7</v>
      </c>
      <c r="AH243" s="11">
        <f>CUF_sources!H$22</f>
        <v>0.7</v>
      </c>
      <c r="AI243" s="11">
        <f>CUF_sources!I$22</f>
        <v>0.7</v>
      </c>
      <c r="AJ243" s="11">
        <f>CUF_sources!J$22</f>
        <v>0.7</v>
      </c>
    </row>
    <row r="244" spans="1:36" ht="15" x14ac:dyDescent="0.25">
      <c r="A244" s="3" t="s">
        <v>8</v>
      </c>
      <c r="B244" s="3" t="s">
        <v>80</v>
      </c>
      <c r="C244" s="3" t="s">
        <v>85</v>
      </c>
      <c r="D244" s="11">
        <f>IFERROR((generation!H244*1000)/(365*24*capacity!H244),0)</f>
        <v>0</v>
      </c>
      <c r="E244" s="11">
        <f>IFERROR((generation!I244*1000)/(365*24*capacity!I244),0)</f>
        <v>0</v>
      </c>
      <c r="F244" s="11">
        <f>IFERROR((generation!J244*1000)/(365*24*capacity!J244),0)</f>
        <v>0</v>
      </c>
      <c r="G244" s="11">
        <f>IFERROR((generation!K244*1000)/(365*24*capacity!K244),0)</f>
        <v>0</v>
      </c>
      <c r="H244" s="11">
        <f>IFERROR((generation!L244*1000)/(365*24*capacity!L244),0)</f>
        <v>0</v>
      </c>
      <c r="I244" s="11">
        <f>IFERROR((generation!M244*1000)/(365*24*capacity!M244),0)</f>
        <v>0</v>
      </c>
      <c r="J244" s="11">
        <f>IFERROR((generation!N244*1000)/(365*24*capacity!N244),0)</f>
        <v>0</v>
      </c>
      <c r="K244" s="11">
        <f>IFERROR((generation!O244*1000)/(365*24*capacity!O244),0)</f>
        <v>0</v>
      </c>
      <c r="L244" s="11">
        <f>IFERROR((generation!P244*1000)/(365*24*capacity!P244),0)</f>
        <v>0</v>
      </c>
      <c r="M244" s="11">
        <f>IF(AND(AVERAGE(D244:L244)&gt;0,AVERAGE(D244:L244)&lt;1),AVERAGE(D244:L244),CUF_sources!C$23)</f>
        <v>0.18285714285714286</v>
      </c>
      <c r="N244" s="11">
        <f>IFERROR(M244*(CUF_sources!D$23/CUF_sources!C$23),0)</f>
        <v>0.19</v>
      </c>
      <c r="O244" s="11">
        <f>IFERROR(N244*(CUF_sources!E$23/CUF_sources!D$23),0)</f>
        <v>0.19500000000000001</v>
      </c>
      <c r="P244" s="11">
        <f>IFERROR(O244*(CUF_sources!F$23/CUF_sources!E$23),0)</f>
        <v>0.20000000000000004</v>
      </c>
      <c r="Q244" s="11">
        <f>IFERROR(P244*(CUF_sources!G$23/CUF_sources!F$23),0)</f>
        <v>0.20500000000000002</v>
      </c>
      <c r="R244" s="11">
        <f>IFERROR(Q244*(CUF_sources!H$23/CUF_sources!G$23),0)</f>
        <v>0.20999999999999996</v>
      </c>
      <c r="S244" s="11">
        <f>IFERROR(R244*(CUF_sources!I$23/CUF_sources!H$23),0)</f>
        <v>0.20999999999999996</v>
      </c>
      <c r="T244" s="11">
        <f>IFERROR(S244*(CUF_sources!J$23/CUF_sources!I$23),0)</f>
        <v>0.20999999999999996</v>
      </c>
      <c r="U244" s="11">
        <f>IF(M244&gt;0,M244,CUF_sources!C$23)</f>
        <v>0.18285714285714286</v>
      </c>
      <c r="V244" s="11">
        <f>IFERROR(U244*(CUF_sources!D$23/CUF_sources!C$23),0)</f>
        <v>0.19</v>
      </c>
      <c r="W244" s="11">
        <f>IFERROR(V244*(CUF_sources!E$23/CUF_sources!D$23),0)</f>
        <v>0.19500000000000001</v>
      </c>
      <c r="X244" s="11">
        <f>IFERROR(W244*(CUF_sources!F$23/CUF_sources!E$23),0)</f>
        <v>0.20000000000000004</v>
      </c>
      <c r="Y244" s="11">
        <f>IFERROR(X244*(CUF_sources!G$23/CUF_sources!F$23),0)</f>
        <v>0.20500000000000002</v>
      </c>
      <c r="Z244" s="11">
        <f>IFERROR(Y244*(CUF_sources!H$23/CUF_sources!G$23),0)</f>
        <v>0.20999999999999996</v>
      </c>
      <c r="AA244" s="11">
        <f>IFERROR(Z244*(CUF_sources!I$23/CUF_sources!H$23),0)</f>
        <v>0.20999999999999996</v>
      </c>
      <c r="AB244" s="11">
        <f>IFERROR(AA244*(CUF_sources!J$23/CUF_sources!I$23),0)</f>
        <v>0.20999999999999996</v>
      </c>
      <c r="AC244" s="11">
        <f>CUF_sources!C$23</f>
        <v>0.18285714285714286</v>
      </c>
      <c r="AD244" s="11">
        <f>CUF_sources!D$23</f>
        <v>0.19</v>
      </c>
      <c r="AE244" s="11">
        <f>CUF_sources!E$23</f>
        <v>0.19500000000000001</v>
      </c>
      <c r="AF244" s="11">
        <f>CUF_sources!F$23</f>
        <v>0.2</v>
      </c>
      <c r="AG244" s="11">
        <f>CUF_sources!G$23</f>
        <v>0.20500000000000002</v>
      </c>
      <c r="AH244" s="11">
        <f>CUF_sources!H$23</f>
        <v>0.21</v>
      </c>
      <c r="AI244" s="11">
        <f>CUF_sources!I$23</f>
        <v>0.21</v>
      </c>
      <c r="AJ244" s="11">
        <f>CUF_sources!J$23</f>
        <v>0.21</v>
      </c>
    </row>
    <row r="245" spans="1:36" ht="15" x14ac:dyDescent="0.25">
      <c r="A245" s="3" t="s">
        <v>8</v>
      </c>
      <c r="B245" s="3" t="s">
        <v>81</v>
      </c>
      <c r="C245" s="3" t="s">
        <v>86</v>
      </c>
      <c r="D245" s="11">
        <f>IFERROR((generation!H245*1000)/(365*24*capacity!H245),0)</f>
        <v>0</v>
      </c>
      <c r="E245" s="11">
        <f>IFERROR((generation!I245*1000)/(365*24*capacity!I245),0)</f>
        <v>0</v>
      </c>
      <c r="F245" s="11">
        <f>IFERROR((generation!J245*1000)/(365*24*capacity!J245),0)</f>
        <v>0</v>
      </c>
      <c r="G245" s="11">
        <f>IFERROR((generation!K245*1000)/(365*24*capacity!K245),0)</f>
        <v>0</v>
      </c>
      <c r="H245" s="11">
        <f>IFERROR((generation!L245*1000)/(365*24*capacity!L245),0)</f>
        <v>0</v>
      </c>
      <c r="I245" s="11">
        <f>IFERROR((generation!M245*1000)/(365*24*capacity!M245),0)</f>
        <v>6.3198994110250817E-2</v>
      </c>
      <c r="J245" s="11">
        <f>IFERROR((generation!N245*1000)/(365*24*capacity!N245),0)</f>
        <v>7.2794652901859574E-2</v>
      </c>
      <c r="K245" s="11">
        <f>IFERROR((generation!O245*1000)/(365*24*capacity!O245),0)</f>
        <v>7.406709210152719E-2</v>
      </c>
      <c r="L245" s="11">
        <f>IFERROR((generation!P245*1000)/(365*24*capacity!P245),0)</f>
        <v>0.10845094573926414</v>
      </c>
      <c r="M245" s="11">
        <f>IF(AND(AVERAGE(D245:L245)&gt;0,AVERAGE(D245:L245)&lt;1),AVERAGE(D245:L245),CUF_sources!C$24)</f>
        <v>3.5390187205877971E-2</v>
      </c>
      <c r="N245" s="11">
        <f>IFERROR(M245*(CUF_sources!D$24/CUF_sources!C$24),0)</f>
        <v>3.5390187205877971E-2</v>
      </c>
      <c r="O245" s="11">
        <f>IFERROR(N245*(CUF_sources!E$24/CUF_sources!D$24),0)</f>
        <v>3.6864778339456221E-2</v>
      </c>
      <c r="P245" s="11">
        <f>IFERROR(O245*(CUF_sources!F$24/CUF_sources!E$24),0)</f>
        <v>3.8339369473034471E-2</v>
      </c>
      <c r="Q245" s="11">
        <f>IFERROR(P245*(CUF_sources!G$24/CUF_sources!F$24),0)</f>
        <v>3.9813960606612721E-2</v>
      </c>
      <c r="R245" s="11">
        <f>IFERROR(Q245*(CUF_sources!H$24/CUF_sources!G$24),0)</f>
        <v>4.1288551740190971E-2</v>
      </c>
      <c r="S245" s="11">
        <f>IFERROR(R245*(CUF_sources!I$24/CUF_sources!H$24),0)</f>
        <v>4.1288551740190971E-2</v>
      </c>
      <c r="T245" s="11">
        <f>IFERROR(S245*(CUF_sources!J$24/CUF_sources!I$24),0)</f>
        <v>4.1288551740190971E-2</v>
      </c>
      <c r="U245" s="11">
        <f>IF(M245&gt;0,M245,CUF_sources!C$24)</f>
        <v>3.5390187205877971E-2</v>
      </c>
      <c r="V245" s="11">
        <f>IFERROR(U245*(CUF_sources!D$24/CUF_sources!C$24),0)</f>
        <v>3.5390187205877971E-2</v>
      </c>
      <c r="W245" s="11">
        <f>IFERROR(V245*(CUF_sources!E$24/CUF_sources!D$24),0)</f>
        <v>3.6864778339456221E-2</v>
      </c>
      <c r="X245" s="11">
        <f>IFERROR(W245*(CUF_sources!F$24/CUF_sources!E$24),0)</f>
        <v>3.8339369473034471E-2</v>
      </c>
      <c r="Y245" s="11">
        <f>IFERROR(X245*(CUF_sources!G$24/CUF_sources!F$24),0)</f>
        <v>3.9813960606612721E-2</v>
      </c>
      <c r="Z245" s="11">
        <f>IFERROR(Y245*(CUF_sources!H$24/CUF_sources!G$24),0)</f>
        <v>4.1288551740190971E-2</v>
      </c>
      <c r="AA245" s="11">
        <f>IFERROR(Z245*(CUF_sources!I$24/CUF_sources!H$24),0)</f>
        <v>4.1288551740190971E-2</v>
      </c>
      <c r="AB245" s="11">
        <f>IFERROR(AA245*(CUF_sources!J$24/CUF_sources!I$24),0)</f>
        <v>4.1288551740190971E-2</v>
      </c>
      <c r="AC245" s="11">
        <f>CUF_sources!C$24</f>
        <v>0.12</v>
      </c>
      <c r="AD245" s="11">
        <f>CUF_sources!D$24</f>
        <v>0.12</v>
      </c>
      <c r="AE245" s="11">
        <f>CUF_sources!E$24</f>
        <v>0.125</v>
      </c>
      <c r="AF245" s="11">
        <f>CUF_sources!F$24</f>
        <v>0.13</v>
      </c>
      <c r="AG245" s="11">
        <f>CUF_sources!G$24</f>
        <v>0.13500000000000001</v>
      </c>
      <c r="AH245" s="11">
        <f>CUF_sources!H$24</f>
        <v>0.14000000000000001</v>
      </c>
      <c r="AI245" s="11">
        <f>CUF_sources!I$24</f>
        <v>0.14000000000000001</v>
      </c>
      <c r="AJ245" s="11">
        <f>CUF_sources!J$24</f>
        <v>0.14000000000000001</v>
      </c>
    </row>
    <row r="246" spans="1:36" ht="15" x14ac:dyDescent="0.25">
      <c r="A246" s="3" t="s">
        <v>8</v>
      </c>
      <c r="B246" s="3" t="s">
        <v>41</v>
      </c>
      <c r="C246" s="3" t="s">
        <v>42</v>
      </c>
      <c r="D246" s="11">
        <f>IFERROR((generation!H246*1000)/(365*24*capacity!H246),0)</f>
        <v>0</v>
      </c>
      <c r="E246" s="11">
        <f>IFERROR((generation!I246*1000)/(365*24*capacity!I246),0)</f>
        <v>0</v>
      </c>
      <c r="F246" s="11">
        <f>IFERROR((generation!J246*1000)/(365*24*capacity!J246),0)</f>
        <v>0</v>
      </c>
      <c r="G246" s="11">
        <f>IFERROR((generation!K246*1000)/(365*24*capacity!K246),0)</f>
        <v>0</v>
      </c>
      <c r="H246" s="11">
        <f>IFERROR((generation!L246*1000)/(365*24*capacity!L246),0)</f>
        <v>0</v>
      </c>
      <c r="I246" s="11">
        <f>IFERROR((generation!M246*1000)/(365*24*capacity!M246),0)</f>
        <v>0</v>
      </c>
      <c r="J246" s="11">
        <f>IFERROR((generation!N246*1000)/(365*24*capacity!N246),0)</f>
        <v>0</v>
      </c>
      <c r="K246" s="11">
        <f>IFERROR((generation!O246*1000)/(365*24*capacity!O246),0)</f>
        <v>0</v>
      </c>
      <c r="L246" s="11">
        <f>IFERROR((generation!P246*1000)/(365*24*capacity!P246),0)</f>
        <v>0</v>
      </c>
      <c r="M246" s="11">
        <f>IF(AND(AVERAGE(D246:L246)&gt;0,AVERAGE(D246:L246)&lt;1),AVERAGE(D246:L246),CUF_sources!C$25)</f>
        <v>0.37285714285714283</v>
      </c>
      <c r="N246" s="11">
        <f>IFERROR(M246*(CUF_sources!D$25/CUF_sources!C$25),0)</f>
        <v>0.38000000000000006</v>
      </c>
      <c r="O246" s="11">
        <f>IFERROR(N246*(CUF_sources!E$25/CUF_sources!D$25),0)</f>
        <v>0.39000000000000007</v>
      </c>
      <c r="P246" s="11">
        <f>IFERROR(O246*(CUF_sources!F$25/CUF_sources!E$25),0)</f>
        <v>0.40000000000000013</v>
      </c>
      <c r="Q246" s="11">
        <f>IFERROR(P246*(CUF_sources!G$25/CUF_sources!F$25),0)</f>
        <v>0.40500000000000014</v>
      </c>
      <c r="R246" s="11">
        <f>IFERROR(Q246*(CUF_sources!H$25/CUF_sources!G$25),0)</f>
        <v>0.41000000000000009</v>
      </c>
      <c r="S246" s="11">
        <f>IFERROR(R246*(CUF_sources!I$25/CUF_sources!H$25),0)</f>
        <v>0.41000000000000009</v>
      </c>
      <c r="T246" s="11">
        <f>IFERROR(S246*(CUF_sources!J$25/CUF_sources!I$25),0)</f>
        <v>0.41000000000000009</v>
      </c>
      <c r="U246" s="11">
        <f>IF(M246&gt;0,M246,CUF_sources!C$25)</f>
        <v>0.37285714285714283</v>
      </c>
      <c r="V246" s="11">
        <f>IFERROR(U246*(CUF_sources!D$25/CUF_sources!C$25),0)</f>
        <v>0.38000000000000006</v>
      </c>
      <c r="W246" s="11">
        <f>IFERROR(V246*(CUF_sources!E$25/CUF_sources!D$25),0)</f>
        <v>0.39000000000000007</v>
      </c>
      <c r="X246" s="11">
        <f>IFERROR(W246*(CUF_sources!F$25/CUF_sources!E$25),0)</f>
        <v>0.40000000000000013</v>
      </c>
      <c r="Y246" s="11">
        <f>IFERROR(X246*(CUF_sources!G$25/CUF_sources!F$25),0)</f>
        <v>0.40500000000000014</v>
      </c>
      <c r="Z246" s="11">
        <f>IFERROR(Y246*(CUF_sources!H$25/CUF_sources!G$25),0)</f>
        <v>0.41000000000000009</v>
      </c>
      <c r="AA246" s="11">
        <f>IFERROR(Z246*(CUF_sources!I$25/CUF_sources!H$25),0)</f>
        <v>0.41000000000000009</v>
      </c>
      <c r="AB246" s="11">
        <f>IFERROR(AA246*(CUF_sources!J$25/CUF_sources!I$25),0)</f>
        <v>0.41000000000000009</v>
      </c>
      <c r="AC246" s="11">
        <f>CUF_sources!C$25</f>
        <v>0.37285714285714283</v>
      </c>
      <c r="AD246" s="11">
        <f>CUF_sources!D$25</f>
        <v>0.38</v>
      </c>
      <c r="AE246" s="11">
        <f>CUF_sources!E$25</f>
        <v>0.39</v>
      </c>
      <c r="AF246" s="11">
        <f>CUF_sources!F$25</f>
        <v>0.4</v>
      </c>
      <c r="AG246" s="11">
        <f>CUF_sources!G$25</f>
        <v>0.40500000000000003</v>
      </c>
      <c r="AH246" s="11">
        <f>CUF_sources!H$25</f>
        <v>0.41</v>
      </c>
      <c r="AI246" s="11">
        <f>CUF_sources!I$25</f>
        <v>0.41</v>
      </c>
      <c r="AJ246" s="11">
        <f>CUF_sources!J$25</f>
        <v>0.41</v>
      </c>
    </row>
    <row r="247" spans="1:36" ht="15" x14ac:dyDescent="0.25">
      <c r="A247" s="3" t="s">
        <v>8</v>
      </c>
      <c r="B247" s="3" t="s">
        <v>43</v>
      </c>
      <c r="C247" s="3" t="s">
        <v>44</v>
      </c>
      <c r="D247" s="11">
        <f>IFERROR((generation!H247*1000)/(365*24*capacity!H247),0)</f>
        <v>0</v>
      </c>
      <c r="E247" s="11">
        <f>IFERROR((generation!I247*1000)/(365*24*capacity!I247),0)</f>
        <v>0</v>
      </c>
      <c r="F247" s="11">
        <f>IFERROR((generation!J247*1000)/(365*24*capacity!J247),0)</f>
        <v>0</v>
      </c>
      <c r="G247" s="11">
        <f>IFERROR((generation!K247*1000)/(365*24*capacity!K247),0)</f>
        <v>0</v>
      </c>
      <c r="H247" s="11">
        <f>IFERROR((generation!L247*1000)/(365*24*capacity!L247),0)</f>
        <v>0</v>
      </c>
      <c r="I247" s="11">
        <f>IFERROR((generation!M247*1000)/(365*24*capacity!M247),0)</f>
        <v>0</v>
      </c>
      <c r="J247" s="11">
        <f>IFERROR((generation!N247*1000)/(365*24*capacity!N247),0)</f>
        <v>0</v>
      </c>
      <c r="K247" s="11">
        <f>IFERROR((generation!O247*1000)/(365*24*capacity!O247),0)</f>
        <v>0</v>
      </c>
      <c r="L247" s="11">
        <f>IFERROR((generation!P247*1000)/(365*24*capacity!P247),0)</f>
        <v>0</v>
      </c>
      <c r="M247" s="11">
        <f>IF(AND(AVERAGE(D247:L247)&gt;0,AVERAGE(D247:L247)&lt;1),AVERAGE(D247:L247),CUF_sources!C$26)</f>
        <v>0.20857142857142857</v>
      </c>
      <c r="N247" s="11">
        <f>IFERROR(M247*(CUF_sources!D$26/CUF_sources!C$26),0)</f>
        <v>0.23</v>
      </c>
      <c r="O247" s="11">
        <f>IFERROR(N247*(CUF_sources!E$26/CUF_sources!D$26),0)</f>
        <v>0.255</v>
      </c>
      <c r="P247" s="11">
        <f>IFERROR(O247*(CUF_sources!F$26/CUF_sources!E$26),0)</f>
        <v>0.28000000000000003</v>
      </c>
      <c r="Q247" s="11">
        <f>IFERROR(P247*(CUF_sources!G$26/CUF_sources!F$26),0)</f>
        <v>0.30000000000000004</v>
      </c>
      <c r="R247" s="11">
        <f>IFERROR(Q247*(CUF_sources!H$26/CUF_sources!G$26),0)</f>
        <v>0.31999999999999995</v>
      </c>
      <c r="S247" s="11">
        <f>IFERROR(R247*(CUF_sources!I$26/CUF_sources!H$26),0)</f>
        <v>0.33999999999999986</v>
      </c>
      <c r="T247" s="11">
        <f>IFERROR(S247*(CUF_sources!J$26/CUF_sources!I$26),0)</f>
        <v>0.35999999999999988</v>
      </c>
      <c r="U247" s="11">
        <f>IF(M247&gt;0,M247,CUF_sources!C$26)</f>
        <v>0.20857142857142857</v>
      </c>
      <c r="V247" s="11">
        <f>IFERROR(U247*(CUF_sources!D$26/CUF_sources!C$26),0)</f>
        <v>0.23</v>
      </c>
      <c r="W247" s="11">
        <f>IFERROR(V247*(CUF_sources!E$26/CUF_sources!D$26),0)</f>
        <v>0.255</v>
      </c>
      <c r="X247" s="11">
        <f>IFERROR(W247*(CUF_sources!F$26/CUF_sources!E$26),0)</f>
        <v>0.28000000000000003</v>
      </c>
      <c r="Y247" s="11">
        <f>IFERROR(X247*(CUF_sources!G$26/CUF_sources!F$26),0)</f>
        <v>0.30000000000000004</v>
      </c>
      <c r="Z247" s="11">
        <f>IFERROR(Y247*(CUF_sources!H$26/CUF_sources!G$26),0)</f>
        <v>0.31999999999999995</v>
      </c>
      <c r="AA247" s="11">
        <f>IFERROR(Z247*(CUF_sources!I$26/CUF_sources!H$26),0)</f>
        <v>0.33999999999999986</v>
      </c>
      <c r="AB247" s="11">
        <f>IFERROR(AA247*(CUF_sources!J$26/CUF_sources!I$26),0)</f>
        <v>0.35999999999999988</v>
      </c>
      <c r="AC247" s="11">
        <f>CUF_sources!C$26</f>
        <v>0.20857142857142857</v>
      </c>
      <c r="AD247" s="11">
        <f>CUF_sources!D$26</f>
        <v>0.23</v>
      </c>
      <c r="AE247" s="11">
        <f>CUF_sources!E$26</f>
        <v>0.255</v>
      </c>
      <c r="AF247" s="11">
        <f>CUF_sources!F$26</f>
        <v>0.28000000000000003</v>
      </c>
      <c r="AG247" s="11">
        <f>CUF_sources!G$26</f>
        <v>0.30000000000000004</v>
      </c>
      <c r="AH247" s="11">
        <f>CUF_sources!H$26</f>
        <v>0.32</v>
      </c>
      <c r="AI247" s="11">
        <f>CUF_sources!I$26</f>
        <v>0.33999999999999997</v>
      </c>
      <c r="AJ247" s="11">
        <f>CUF_sources!J$26</f>
        <v>0.36</v>
      </c>
    </row>
    <row r="248" spans="1:36" ht="15" x14ac:dyDescent="0.25">
      <c r="A248" s="3" t="s">
        <v>8</v>
      </c>
      <c r="B248" s="3" t="s">
        <v>45</v>
      </c>
      <c r="C248" s="3" t="s">
        <v>46</v>
      </c>
      <c r="D248" s="11">
        <f>IFERROR((generation!H248*1000)/(365*24*capacity!H248),0)</f>
        <v>0</v>
      </c>
      <c r="E248" s="11">
        <f>IFERROR((generation!I248*1000)/(365*24*capacity!I248),0)</f>
        <v>0</v>
      </c>
      <c r="F248" s="11">
        <f>IFERROR((generation!J248*1000)/(365*24*capacity!J248),0)</f>
        <v>0</v>
      </c>
      <c r="G248" s="11">
        <f>IFERROR((generation!K248*1000)/(365*24*capacity!K248),0)</f>
        <v>0</v>
      </c>
      <c r="H248" s="11">
        <f>IFERROR((generation!L248*1000)/(365*24*capacity!L248),0)</f>
        <v>0</v>
      </c>
      <c r="I248" s="11">
        <f>IFERROR((generation!M248*1000)/(365*24*capacity!M248),0)</f>
        <v>0</v>
      </c>
      <c r="J248" s="11">
        <f>IFERROR((generation!N248*1000)/(365*24*capacity!N248),0)</f>
        <v>0</v>
      </c>
      <c r="K248" s="11">
        <f>IFERROR((generation!O248*1000)/(365*24*capacity!O248),0)</f>
        <v>0</v>
      </c>
      <c r="L248" s="11">
        <f>IFERROR((generation!P248*1000)/(365*24*capacity!P248),0)</f>
        <v>0</v>
      </c>
      <c r="M248" s="11">
        <f>IF(AND(AVERAGE(D248:L248)&gt;0,AVERAGE(D248:L248)&lt;1),AVERAGE(D248:L248),CUF_sources!C$27)</f>
        <v>0.95</v>
      </c>
      <c r="N248" s="11">
        <f>IFERROR(M248*(CUF_sources!D$27/CUF_sources!C$27),0)</f>
        <v>0.95</v>
      </c>
      <c r="O248" s="11">
        <f>IFERROR(N248*(CUF_sources!E$27/CUF_sources!D$27),0)</f>
        <v>0.95</v>
      </c>
      <c r="P248" s="11">
        <f>IFERROR(O248*(CUF_sources!F$27/CUF_sources!E$27),0)</f>
        <v>0.95</v>
      </c>
      <c r="Q248" s="11">
        <f>IFERROR(P248*(CUF_sources!G$27/CUF_sources!F$27),0)</f>
        <v>0.95</v>
      </c>
      <c r="R248" s="11">
        <f>IFERROR(Q248*(CUF_sources!H$27/CUF_sources!G$27),0)</f>
        <v>0.95</v>
      </c>
      <c r="S248" s="11">
        <f>IFERROR(R248*(CUF_sources!I$27/CUF_sources!H$27),0)</f>
        <v>0.95</v>
      </c>
      <c r="T248" s="11">
        <f>IFERROR(S248*(CUF_sources!J$27/CUF_sources!I$27),0)</f>
        <v>0.95</v>
      </c>
      <c r="U248" s="11">
        <f>IF(M248&gt;0,M248,CUF_sources!C$27)</f>
        <v>0.95</v>
      </c>
      <c r="V248" s="11">
        <f>IFERROR(U248*(CUF_sources!D$27/CUF_sources!C$27),0)</f>
        <v>0.95</v>
      </c>
      <c r="W248" s="11">
        <f>IFERROR(V248*(CUF_sources!E$27/CUF_sources!D$27),0)</f>
        <v>0.95</v>
      </c>
      <c r="X248" s="11">
        <f>IFERROR(W248*(CUF_sources!F$27/CUF_sources!E$27),0)</f>
        <v>0.95</v>
      </c>
      <c r="Y248" s="11">
        <f>IFERROR(X248*(CUF_sources!G$27/CUF_sources!F$27),0)</f>
        <v>0.95</v>
      </c>
      <c r="Z248" s="11">
        <f>IFERROR(Y248*(CUF_sources!H$27/CUF_sources!G$27),0)</f>
        <v>0.95</v>
      </c>
      <c r="AA248" s="11">
        <f>IFERROR(Z248*(CUF_sources!I$27/CUF_sources!H$27),0)</f>
        <v>0.95</v>
      </c>
      <c r="AB248" s="11">
        <f>IFERROR(AA248*(CUF_sources!J$27/CUF_sources!I$27),0)</f>
        <v>0.95</v>
      </c>
      <c r="AC248" s="11">
        <f>CUF_sources!C$27</f>
        <v>0.95</v>
      </c>
      <c r="AD248" s="11">
        <f>CUF_sources!D$27</f>
        <v>0.95</v>
      </c>
      <c r="AE248" s="11">
        <f>CUF_sources!E$27</f>
        <v>0.95</v>
      </c>
      <c r="AF248" s="11">
        <f>CUF_sources!F$27</f>
        <v>0.95</v>
      </c>
      <c r="AG248" s="11">
        <f>CUF_sources!G$27</f>
        <v>0.95</v>
      </c>
      <c r="AH248" s="11">
        <f>CUF_sources!H$27</f>
        <v>0.95</v>
      </c>
      <c r="AI248" s="11">
        <f>CUF_sources!I$27</f>
        <v>0.95</v>
      </c>
      <c r="AJ248" s="11">
        <f>CUF_sources!J$27</f>
        <v>0.95</v>
      </c>
    </row>
    <row r="249" spans="1:36" ht="15" x14ac:dyDescent="0.25">
      <c r="A249" s="3" t="s">
        <v>7</v>
      </c>
      <c r="B249" s="3" t="s">
        <v>29</v>
      </c>
      <c r="C249" s="3" t="s">
        <v>30</v>
      </c>
      <c r="D249" s="11">
        <f>IFERROR((generation!H249*1000)/(365*24*capacity!H249),0)</f>
        <v>0</v>
      </c>
      <c r="E249" s="11">
        <f>IFERROR((generation!I249*1000)/(365*24*capacity!I249),0)</f>
        <v>0</v>
      </c>
      <c r="F249" s="11">
        <f>IFERROR((generation!J249*1000)/(365*24*capacity!J249),0)</f>
        <v>0</v>
      </c>
      <c r="G249" s="11">
        <f>IFERROR((generation!K249*1000)/(365*24*capacity!K249),0)</f>
        <v>0</v>
      </c>
      <c r="H249" s="11">
        <f>IFERROR((generation!L249*1000)/(365*24*capacity!L249),0)</f>
        <v>0</v>
      </c>
      <c r="I249" s="11">
        <f>IFERROR((generation!M249*1000)/(365*24*capacity!M249),0)</f>
        <v>0</v>
      </c>
      <c r="J249" s="11">
        <f>IFERROR((generation!N249*1000)/(365*24*capacity!N249),0)</f>
        <v>0</v>
      </c>
      <c r="K249" s="11">
        <f>IFERROR((generation!O249*1000)/(365*24*capacity!O249),0)</f>
        <v>0</v>
      </c>
      <c r="L249" s="11">
        <f>IFERROR((generation!P249*1000)/(365*24*capacity!P249),0)</f>
        <v>0</v>
      </c>
      <c r="M249" s="11">
        <f>IF(AND(AVERAGE(D249:L249)&gt;0,AVERAGE(D249:L249)&lt;1),AVERAGE(D249:L249),CUF_sources!C$15)</f>
        <v>0.85</v>
      </c>
      <c r="N249" s="11">
        <f>IFERROR(M249*(CUF_sources!D$15/CUF_sources!C$15),0)</f>
        <v>0.85</v>
      </c>
      <c r="O249" s="11">
        <f>IFERROR(N249*(CUF_sources!E$15/CUF_sources!D$15),0)</f>
        <v>0.85</v>
      </c>
      <c r="P249" s="11">
        <f>IFERROR(O249*(CUF_sources!F$15/CUF_sources!E$15),0)</f>
        <v>0.85</v>
      </c>
      <c r="Q249" s="11">
        <f>IFERROR(P249*(CUF_sources!G$15/CUF_sources!F$15),0)</f>
        <v>0.85</v>
      </c>
      <c r="R249" s="11">
        <f>IFERROR(Q249*(CUF_sources!H$15/CUF_sources!G$15),0)</f>
        <v>0.85</v>
      </c>
      <c r="S249" s="11">
        <f>IFERROR(R249*(CUF_sources!I$15/CUF_sources!H$15),0)</f>
        <v>0.85</v>
      </c>
      <c r="T249" s="11">
        <f>IFERROR(S249*(CUF_sources!J$15/CUF_sources!I$15),0)</f>
        <v>0.85</v>
      </c>
      <c r="U249" s="11">
        <f>IF(M249&lt;CUF_sources!C$15,CUF_sources!C$15,CUF!M249)</f>
        <v>0.85</v>
      </c>
      <c r="V249" s="11">
        <f>IFERROR(U249*(CUF_sources!D$15/CUF_sources!C$15),0)</f>
        <v>0.85</v>
      </c>
      <c r="W249" s="11">
        <f>IFERROR(V249*(CUF_sources!E$15/CUF_sources!D$15),0)</f>
        <v>0.85</v>
      </c>
      <c r="X249" s="11">
        <f>IFERROR(W249*(CUF_sources!F$15/CUF_sources!E$15),0)</f>
        <v>0.85</v>
      </c>
      <c r="Y249" s="11">
        <f>IFERROR(X249*(CUF_sources!G$15/CUF_sources!F$15),0)</f>
        <v>0.85</v>
      </c>
      <c r="Z249" s="11">
        <f>IFERROR(Y249*(CUF_sources!H$15/CUF_sources!G$15),0)</f>
        <v>0.85</v>
      </c>
      <c r="AA249" s="11">
        <f>IFERROR(Z249*(CUF_sources!I$15/CUF_sources!H$15),0)</f>
        <v>0.85</v>
      </c>
      <c r="AB249" s="11">
        <f>IFERROR(AA249*(CUF_sources!J$15/CUF_sources!I$15),0)</f>
        <v>0.85</v>
      </c>
      <c r="AC249" s="11">
        <f>CUF_sources!C$15</f>
        <v>0.85</v>
      </c>
      <c r="AD249" s="11">
        <f>CUF_sources!D$15</f>
        <v>0.85</v>
      </c>
      <c r="AE249" s="11">
        <f>CUF_sources!E$15</f>
        <v>0.85</v>
      </c>
      <c r="AF249" s="11">
        <f>CUF_sources!F$15</f>
        <v>0.85</v>
      </c>
      <c r="AG249" s="11">
        <f>CUF_sources!G$15</f>
        <v>0.85</v>
      </c>
      <c r="AH249" s="11">
        <f>CUF_sources!H$15</f>
        <v>0.85</v>
      </c>
      <c r="AI249" s="11">
        <f>CUF_sources!I$15</f>
        <v>0.85</v>
      </c>
      <c r="AJ249" s="11">
        <f>CUF_sources!J$15</f>
        <v>0.85</v>
      </c>
    </row>
    <row r="250" spans="1:36" ht="15" x14ac:dyDescent="0.25">
      <c r="A250" s="3" t="s">
        <v>7</v>
      </c>
      <c r="B250" s="3" t="s">
        <v>31</v>
      </c>
      <c r="C250" s="3" t="s">
        <v>32</v>
      </c>
      <c r="D250" s="11">
        <f>IFERROR((generation!H250*1000)/(365*24*capacity!H250),0)</f>
        <v>0</v>
      </c>
      <c r="E250" s="11">
        <f>IFERROR((generation!I250*1000)/(365*24*capacity!I250),0)</f>
        <v>0</v>
      </c>
      <c r="F250" s="11">
        <f>IFERROR((generation!J250*1000)/(365*24*capacity!J250),0)</f>
        <v>0</v>
      </c>
      <c r="G250" s="11">
        <f>IFERROR((generation!K250*1000)/(365*24*capacity!K250),0)</f>
        <v>0</v>
      </c>
      <c r="H250" s="11">
        <f>IFERROR((generation!L250*1000)/(365*24*capacity!L250),0)</f>
        <v>0</v>
      </c>
      <c r="I250" s="11">
        <f>IFERROR((generation!M250*1000)/(365*24*capacity!M250),0)</f>
        <v>0</v>
      </c>
      <c r="J250" s="11">
        <f>IFERROR((generation!N250*1000)/(365*24*capacity!N250),0)</f>
        <v>0.27307833707765955</v>
      </c>
      <c r="K250" s="11">
        <f>IFERROR((generation!O250*1000)/(365*24*capacity!O250),0)</f>
        <v>0.37048048790013771</v>
      </c>
      <c r="L250" s="11">
        <f>IFERROR((generation!P250*1000)/(365*24*capacity!P250),0)</f>
        <v>0.3879826657225191</v>
      </c>
      <c r="M250" s="11">
        <f>IF(AND(AVERAGE(D250:L250)&gt;0,AVERAGE(D250:L250)&lt;1),AVERAGE(D250:L250),CUF_sources!C$16)</f>
        <v>0.11461572118892405</v>
      </c>
      <c r="N250" s="11">
        <f>IFERROR(M250*(CUF_sources!D$16/CUF_sources!C$16),0)</f>
        <v>0.11461572118892405</v>
      </c>
      <c r="O250" s="11">
        <f>IFERROR(N250*(CUF_sources!E$16/CUF_sources!D$16),0)</f>
        <v>0.11461572118892405</v>
      </c>
      <c r="P250" s="11">
        <f>IFERROR(O250*(CUF_sources!F$16/CUF_sources!E$16),0)</f>
        <v>0.11461572118892405</v>
      </c>
      <c r="Q250" s="11">
        <f>IFERROR(P250*(CUF_sources!G$16/CUF_sources!F$16),0)</f>
        <v>0.11461572118892405</v>
      </c>
      <c r="R250" s="11">
        <f>IFERROR(Q250*(CUF_sources!H$16/CUF_sources!G$16),0)</f>
        <v>0.11461572118892405</v>
      </c>
      <c r="S250" s="11">
        <f>IFERROR(R250*(CUF_sources!I$16/CUF_sources!H$16),0)</f>
        <v>0.11461572118892405</v>
      </c>
      <c r="T250" s="11">
        <f>IFERROR(S250*(CUF_sources!J$16/CUF_sources!I$16),0)</f>
        <v>0.11461572118892405</v>
      </c>
      <c r="U250" s="11">
        <f>IF(M250&lt;CUF_sources!C$16,CUF_sources!C$16,CUF!M250)</f>
        <v>0.85</v>
      </c>
      <c r="V250" s="11">
        <f>IFERROR(U250*(CUF_sources!D$16/CUF_sources!C$16),0)</f>
        <v>0.85</v>
      </c>
      <c r="W250" s="11">
        <f>IFERROR(V250*(CUF_sources!E$16/CUF_sources!D$16),0)</f>
        <v>0.85</v>
      </c>
      <c r="X250" s="11">
        <f>IFERROR(W250*(CUF_sources!F$16/CUF_sources!E$16),0)</f>
        <v>0.85</v>
      </c>
      <c r="Y250" s="11">
        <f>IFERROR(X250*(CUF_sources!G$16/CUF_sources!F$16),0)</f>
        <v>0.85</v>
      </c>
      <c r="Z250" s="11">
        <f>IFERROR(Y250*(CUF_sources!H$16/CUF_sources!G$16),0)</f>
        <v>0.85</v>
      </c>
      <c r="AA250" s="11">
        <f>IFERROR(Z250*(CUF_sources!I$16/CUF_sources!H$16),0)</f>
        <v>0.85</v>
      </c>
      <c r="AB250" s="11">
        <f>IFERROR(AA250*(CUF_sources!J$16/CUF_sources!I$16),0)</f>
        <v>0.85</v>
      </c>
      <c r="AC250" s="11">
        <f>CUF_sources!C$16</f>
        <v>0.85</v>
      </c>
      <c r="AD250" s="11">
        <f>CUF_sources!D$16</f>
        <v>0.85</v>
      </c>
      <c r="AE250" s="11">
        <f>CUF_sources!E$16</f>
        <v>0.85</v>
      </c>
      <c r="AF250" s="11">
        <f>CUF_sources!F$16</f>
        <v>0.85</v>
      </c>
      <c r="AG250" s="11">
        <f>CUF_sources!G$16</f>
        <v>0.85</v>
      </c>
      <c r="AH250" s="11">
        <f>CUF_sources!H$16</f>
        <v>0.85</v>
      </c>
      <c r="AI250" s="11">
        <f>CUF_sources!I$16</f>
        <v>0.85</v>
      </c>
      <c r="AJ250" s="11">
        <f>CUF_sources!J$16</f>
        <v>0.85</v>
      </c>
    </row>
    <row r="251" spans="1:36" ht="15" x14ac:dyDescent="0.25">
      <c r="A251" s="3" t="s">
        <v>7</v>
      </c>
      <c r="B251" s="3" t="s">
        <v>33</v>
      </c>
      <c r="C251" s="3" t="s">
        <v>34</v>
      </c>
      <c r="D251" s="11">
        <f>IFERROR((generation!H251*1000)/(365*24*capacity!H251),0)</f>
        <v>0</v>
      </c>
      <c r="E251" s="11">
        <f>IFERROR((generation!I251*1000)/(365*24*capacity!I251),0)</f>
        <v>0</v>
      </c>
      <c r="F251" s="11">
        <f>IFERROR((generation!J251*1000)/(365*24*capacity!J251),0)</f>
        <v>0</v>
      </c>
      <c r="G251" s="11">
        <f>IFERROR((generation!K251*1000)/(365*24*capacity!K251),0)</f>
        <v>0</v>
      </c>
      <c r="H251" s="11">
        <f>IFERROR((generation!L251*1000)/(365*24*capacity!L251),0)</f>
        <v>0</v>
      </c>
      <c r="I251" s="11">
        <f>IFERROR((generation!M251*1000)/(365*24*capacity!M251),0)</f>
        <v>0</v>
      </c>
      <c r="J251" s="11">
        <f>IFERROR((generation!N251*1000)/(365*24*capacity!N251),0)</f>
        <v>0</v>
      </c>
      <c r="K251" s="11">
        <f>IFERROR((generation!O251*1000)/(365*24*capacity!O251),0)</f>
        <v>0</v>
      </c>
      <c r="L251" s="11">
        <f>IFERROR((generation!P251*1000)/(365*24*capacity!P251),0)</f>
        <v>0</v>
      </c>
      <c r="M251" s="11">
        <f>IF(AND(AVERAGE(D251:L251)&gt;0,AVERAGE(D251:L251)&lt;1),AVERAGE(D251:L251),CUF_sources!C$17)</f>
        <v>0.81</v>
      </c>
      <c r="N251" s="11">
        <f>IFERROR(M251*(CUF_sources!D$17/CUF_sources!C$17),0)</f>
        <v>0.81</v>
      </c>
      <c r="O251" s="11">
        <f>IFERROR(N251*(CUF_sources!E$17/CUF_sources!D$17),0)</f>
        <v>0.81</v>
      </c>
      <c r="P251" s="11">
        <f>IFERROR(O251*(CUF_sources!F$17/CUF_sources!E$17),0)</f>
        <v>0.81</v>
      </c>
      <c r="Q251" s="11">
        <f>IFERROR(P251*(CUF_sources!G$17/CUF_sources!F$17),0)</f>
        <v>0.81</v>
      </c>
      <c r="R251" s="11">
        <f>IFERROR(Q251*(CUF_sources!H$17/CUF_sources!G$17),0)</f>
        <v>0.81</v>
      </c>
      <c r="S251" s="11">
        <f>IFERROR(R251*(CUF_sources!I$17/CUF_sources!H$17),0)</f>
        <v>0.81</v>
      </c>
      <c r="T251" s="11">
        <f>IFERROR(S251*(CUF_sources!J$17/CUF_sources!I$17),0)</f>
        <v>0.81</v>
      </c>
      <c r="U251" s="11">
        <f>IF(M251&lt;CUF_sources!C$17,CUF_sources!C$17,CUF!M251)</f>
        <v>0.81</v>
      </c>
      <c r="V251" s="11">
        <f>IFERROR(U251*(CUF_sources!D$17/CUF_sources!C$17),0)</f>
        <v>0.81</v>
      </c>
      <c r="W251" s="11">
        <f>IFERROR(V251*(CUF_sources!E$17/CUF_sources!D$17),0)</f>
        <v>0.81</v>
      </c>
      <c r="X251" s="11">
        <f>IFERROR(W251*(CUF_sources!F$17/CUF_sources!E$17),0)</f>
        <v>0.81</v>
      </c>
      <c r="Y251" s="11">
        <f>IFERROR(X251*(CUF_sources!G$17/CUF_sources!F$17),0)</f>
        <v>0.81</v>
      </c>
      <c r="Z251" s="11">
        <f>IFERROR(Y251*(CUF_sources!H$17/CUF_sources!G$17),0)</f>
        <v>0.81</v>
      </c>
      <c r="AA251" s="11">
        <f>IFERROR(Z251*(CUF_sources!I$17/CUF_sources!H$17),0)</f>
        <v>0.81</v>
      </c>
      <c r="AB251" s="11">
        <f>IFERROR(AA251*(CUF_sources!J$17/CUF_sources!I$17),0)</f>
        <v>0.81</v>
      </c>
      <c r="AC251" s="11">
        <f>CUF_sources!C$17</f>
        <v>0.81</v>
      </c>
      <c r="AD251" s="11">
        <f>CUF_sources!D$17</f>
        <v>0.81</v>
      </c>
      <c r="AE251" s="11">
        <f>CUF_sources!E$17</f>
        <v>0.81</v>
      </c>
      <c r="AF251" s="11">
        <f>CUF_sources!F$17</f>
        <v>0.81</v>
      </c>
      <c r="AG251" s="11">
        <f>CUF_sources!G$17</f>
        <v>0.81</v>
      </c>
      <c r="AH251" s="11">
        <f>CUF_sources!H$17</f>
        <v>0.81</v>
      </c>
      <c r="AI251" s="11">
        <f>CUF_sources!I$17</f>
        <v>0.81</v>
      </c>
      <c r="AJ251" s="11">
        <f>CUF_sources!J$17</f>
        <v>0.81</v>
      </c>
    </row>
    <row r="252" spans="1:36" ht="15" x14ac:dyDescent="0.25">
      <c r="A252" s="3" t="s">
        <v>7</v>
      </c>
      <c r="B252" s="3" t="s">
        <v>35</v>
      </c>
      <c r="C252" s="3" t="s">
        <v>36</v>
      </c>
      <c r="D252" s="11">
        <f>IFERROR((generation!H252*1000)/(365*24*capacity!H252),0)</f>
        <v>0</v>
      </c>
      <c r="E252" s="11">
        <f>IFERROR((generation!I252*1000)/(365*24*capacity!I252),0)</f>
        <v>0</v>
      </c>
      <c r="F252" s="11">
        <f>IFERROR((generation!J252*1000)/(365*24*capacity!J252),0)</f>
        <v>0</v>
      </c>
      <c r="G252" s="11">
        <f>IFERROR((generation!K252*1000)/(365*24*capacity!K252),0)</f>
        <v>0</v>
      </c>
      <c r="H252" s="11">
        <f>IFERROR((generation!L252*1000)/(365*24*capacity!L252),0)</f>
        <v>0</v>
      </c>
      <c r="I252" s="11">
        <f>IFERROR((generation!M252*1000)/(365*24*capacity!M252),0)</f>
        <v>0</v>
      </c>
      <c r="J252" s="11">
        <f>IFERROR((generation!N252*1000)/(365*24*capacity!N252),0)</f>
        <v>0</v>
      </c>
      <c r="K252" s="11">
        <f>IFERROR((generation!O252*1000)/(365*24*capacity!O252),0)</f>
        <v>0</v>
      </c>
      <c r="L252" s="11">
        <f>IFERROR((generation!P252*1000)/(365*24*capacity!P252),0)</f>
        <v>0</v>
      </c>
      <c r="M252" s="11">
        <f>IF(AND(AVERAGE(D252:L252)&gt;0,AVERAGE(D252:L252)&lt;1),AVERAGE(D252:L252),CUF_sources!C$18)</f>
        <v>0.37</v>
      </c>
      <c r="N252" s="11">
        <f>IFERROR(M252*(CUF_sources!D$18/CUF_sources!C$18),0)</f>
        <v>0.37</v>
      </c>
      <c r="O252" s="11">
        <f>IFERROR(N252*(CUF_sources!E$18/CUF_sources!D$18),0)</f>
        <v>0.37</v>
      </c>
      <c r="P252" s="11">
        <f>IFERROR(O252*(CUF_sources!F$18/CUF_sources!E$18),0)</f>
        <v>0.37</v>
      </c>
      <c r="Q252" s="11">
        <f>IFERROR(P252*(CUF_sources!G$18/CUF_sources!F$18),0)</f>
        <v>0.37</v>
      </c>
      <c r="R252" s="11">
        <f>IFERROR(Q252*(CUF_sources!H$18/CUF_sources!G$18),0)</f>
        <v>0.37</v>
      </c>
      <c r="S252" s="11">
        <f>IFERROR(R252*(CUF_sources!I$18/CUF_sources!H$18),0)</f>
        <v>0.37</v>
      </c>
      <c r="T252" s="11">
        <f>IFERROR(S252*(CUF_sources!J$18/CUF_sources!I$18),0)</f>
        <v>0.37</v>
      </c>
      <c r="U252" s="11">
        <f>IF(M252&gt;0,M252,CUF_sources!C$18)</f>
        <v>0.37</v>
      </c>
      <c r="V252" s="11">
        <f>IFERROR(U252*(CUF_sources!D$18/CUF_sources!C$18),0)</f>
        <v>0.37</v>
      </c>
      <c r="W252" s="11">
        <f>IFERROR(V252*(CUF_sources!E$18/CUF_sources!D$18),0)</f>
        <v>0.37</v>
      </c>
      <c r="X252" s="11">
        <f>IFERROR(W252*(CUF_sources!F$18/CUF_sources!E$18),0)</f>
        <v>0.37</v>
      </c>
      <c r="Y252" s="11">
        <f>IFERROR(X252*(CUF_sources!G$18/CUF_sources!F$18),0)</f>
        <v>0.37</v>
      </c>
      <c r="Z252" s="11">
        <f>IFERROR(Y252*(CUF_sources!H$18/CUF_sources!G$18),0)</f>
        <v>0.37</v>
      </c>
      <c r="AA252" s="11">
        <f>IFERROR(Z252*(CUF_sources!I$18/CUF_sources!H$18),0)</f>
        <v>0.37</v>
      </c>
      <c r="AB252" s="11">
        <f>IFERROR(AA252*(CUF_sources!J$18/CUF_sources!I$18),0)</f>
        <v>0.37</v>
      </c>
      <c r="AC252" s="11">
        <f>CUF_sources!C$18</f>
        <v>0.37</v>
      </c>
      <c r="AD252" s="11">
        <f>CUF_sources!D$18</f>
        <v>0.37</v>
      </c>
      <c r="AE252" s="11">
        <f>CUF_sources!E$18</f>
        <v>0.37</v>
      </c>
      <c r="AF252" s="11">
        <f>CUF_sources!F$18</f>
        <v>0.37</v>
      </c>
      <c r="AG252" s="11">
        <f>CUF_sources!G$18</f>
        <v>0.37</v>
      </c>
      <c r="AH252" s="11">
        <f>CUF_sources!H$18</f>
        <v>0.37</v>
      </c>
      <c r="AI252" s="11">
        <f>CUF_sources!I$18</f>
        <v>0.37</v>
      </c>
      <c r="AJ252" s="11">
        <f>CUF_sources!J$18</f>
        <v>0.37</v>
      </c>
    </row>
    <row r="253" spans="1:36" ht="15" x14ac:dyDescent="0.25">
      <c r="A253" s="3" t="s">
        <v>7</v>
      </c>
      <c r="B253" s="3" t="s">
        <v>79</v>
      </c>
      <c r="C253" s="3" t="s">
        <v>83</v>
      </c>
      <c r="D253" s="11">
        <f>IFERROR((generation!H253*1000)/(365*24*capacity!H253),0)</f>
        <v>0</v>
      </c>
      <c r="E253" s="11">
        <f>IFERROR((generation!I253*1000)/(365*24*capacity!I253),0)</f>
        <v>8.5616438356164379E-2</v>
      </c>
      <c r="F253" s="11">
        <f>IFERROR((generation!J253*1000)/(365*24*capacity!J253),0)</f>
        <v>9.7031963470319629E-2</v>
      </c>
      <c r="G253" s="11">
        <f>IFERROR((generation!K253*1000)/(365*24*capacity!K253),0)</f>
        <v>6.6210045662100453E-2</v>
      </c>
      <c r="H253" s="11">
        <f>IFERROR((generation!L253*1000)/(365*24*capacity!L253),0)</f>
        <v>6.6210045662100453E-2</v>
      </c>
      <c r="I253" s="11">
        <f>IFERROR((generation!M253*1000)/(365*24*capacity!M253),0)</f>
        <v>6.6210045662100453E-2</v>
      </c>
      <c r="J253" s="11">
        <f>IFERROR((generation!N253*1000)/(365*24*capacity!N253),0)</f>
        <v>6.6210045662100453E-2</v>
      </c>
      <c r="K253" s="11">
        <f>IFERROR((generation!O253*1000)/(365*24*capacity!O253),0)</f>
        <v>6.6210045662100453E-2</v>
      </c>
      <c r="L253" s="11">
        <f>IFERROR((generation!P253*1000)/(365*24*capacity!P253),0)</f>
        <v>6.6210045662100453E-2</v>
      </c>
      <c r="M253" s="11">
        <f>IF(AND(AVERAGE(D253:L253)&gt;0,AVERAGE(D253:L253)&lt;1),AVERAGE(D253:L253),CUF_sources!C$19)</f>
        <v>6.4434297311009636E-2</v>
      </c>
      <c r="N253" s="11">
        <f>IFERROR(M253*(CUF_sources!D$19/CUF_sources!C$19),0)</f>
        <v>7.7321156773211566E-2</v>
      </c>
      <c r="O253" s="11">
        <f>IFERROR(N253*(CUF_sources!E$19/CUF_sources!D$19),0)</f>
        <v>8.3764586504312524E-2</v>
      </c>
      <c r="P253" s="11">
        <f>IFERROR(O253*(CUF_sources!F$19/CUF_sources!E$19),0)</f>
        <v>9.0208016235413496E-2</v>
      </c>
      <c r="Q253" s="11">
        <f>IFERROR(P253*(CUF_sources!G$19/CUF_sources!F$19),0)</f>
        <v>9.6651445966514454E-2</v>
      </c>
      <c r="R253" s="11">
        <f>IFERROR(Q253*(CUF_sources!H$19/CUF_sources!G$19),0)</f>
        <v>0.10309487569761541</v>
      </c>
      <c r="S253" s="11">
        <f>IFERROR(R253*(CUF_sources!I$19/CUF_sources!H$19),0)</f>
        <v>0.10953830542871637</v>
      </c>
      <c r="T253" s="11">
        <f>IFERROR(S253*(CUF_sources!J$19/CUF_sources!I$19),0)</f>
        <v>0.11598173515981733</v>
      </c>
      <c r="U253" s="11">
        <f>IF(M253&gt;0,M253,CUF_sources!C$19)</f>
        <v>6.4434297311009636E-2</v>
      </c>
      <c r="V253" s="11">
        <f>IFERROR(U253*(CUF_sources!D$19/CUF_sources!C$19),0)</f>
        <v>7.7321156773211566E-2</v>
      </c>
      <c r="W253" s="11">
        <f>IFERROR(V253*(CUF_sources!E$19/CUF_sources!D$19),0)</f>
        <v>8.3764586504312524E-2</v>
      </c>
      <c r="X253" s="11">
        <f>IFERROR(W253*(CUF_sources!F$19/CUF_sources!E$19),0)</f>
        <v>9.0208016235413496E-2</v>
      </c>
      <c r="Y253" s="11">
        <f>IFERROR(X253*(CUF_sources!G$19/CUF_sources!F$19),0)</f>
        <v>9.6651445966514454E-2</v>
      </c>
      <c r="Z253" s="11">
        <f>IFERROR(Y253*(CUF_sources!H$19/CUF_sources!G$19),0)</f>
        <v>0.10309487569761541</v>
      </c>
      <c r="AA253" s="11">
        <f>IFERROR(Z253*(CUF_sources!I$19/CUF_sources!H$19),0)</f>
        <v>0.10953830542871637</v>
      </c>
      <c r="AB253" s="11">
        <f>IFERROR(AA253*(CUF_sources!J$19/CUF_sources!I$19),0)</f>
        <v>0.11598173515981733</v>
      </c>
      <c r="AC253" s="11">
        <f>CUF_sources!C$19</f>
        <v>0.25</v>
      </c>
      <c r="AD253" s="11">
        <f>CUF_sources!D$19</f>
        <v>0.3</v>
      </c>
      <c r="AE253" s="11">
        <f>CUF_sources!E$19</f>
        <v>0.32499999999999996</v>
      </c>
      <c r="AF253" s="11">
        <f>CUF_sources!F$19</f>
        <v>0.35</v>
      </c>
      <c r="AG253" s="11">
        <f>CUF_sources!G$19</f>
        <v>0.375</v>
      </c>
      <c r="AH253" s="11">
        <f>CUF_sources!H$19</f>
        <v>0.4</v>
      </c>
      <c r="AI253" s="11">
        <f>CUF_sources!I$19</f>
        <v>0.42500000000000004</v>
      </c>
      <c r="AJ253" s="11">
        <f>CUF_sources!J$19</f>
        <v>0.45</v>
      </c>
    </row>
    <row r="254" spans="1:36" ht="15" x14ac:dyDescent="0.25">
      <c r="A254" s="3" t="s">
        <v>7</v>
      </c>
      <c r="B254" s="3" t="s">
        <v>78</v>
      </c>
      <c r="C254" s="3" t="s">
        <v>84</v>
      </c>
      <c r="D254" s="11">
        <f>IFERROR((generation!H254*1000)/(365*24*capacity!H254),0)</f>
        <v>0</v>
      </c>
      <c r="E254" s="11">
        <f>IFERROR((generation!I254*1000)/(365*24*capacity!I254),0)</f>
        <v>0</v>
      </c>
      <c r="F254" s="11">
        <f>IFERROR((generation!J254*1000)/(365*24*capacity!J254),0)</f>
        <v>0</v>
      </c>
      <c r="G254" s="11">
        <f>IFERROR((generation!K254*1000)/(365*24*capacity!K254),0)</f>
        <v>0</v>
      </c>
      <c r="H254" s="11">
        <f>IFERROR((generation!L254*1000)/(365*24*capacity!L254),0)</f>
        <v>0</v>
      </c>
      <c r="I254" s="11">
        <f>IFERROR((generation!M254*1000)/(365*24*capacity!M254),0)</f>
        <v>0</v>
      </c>
      <c r="J254" s="11">
        <f>IFERROR((generation!N254*1000)/(365*24*capacity!N254),0)</f>
        <v>0</v>
      </c>
      <c r="K254" s="11">
        <f>IFERROR((generation!O254*1000)/(365*24*capacity!O254),0)</f>
        <v>0</v>
      </c>
      <c r="L254" s="11">
        <f>IFERROR((generation!P254*1000)/(365*24*capacity!P254),0)</f>
        <v>0</v>
      </c>
      <c r="M254" s="11">
        <f>IF(AND(AVERAGE(D254:L254)&gt;0,AVERAGE(D254:L254)&lt;1),AVERAGE(D254:L254),CUF_sources!C$20)</f>
        <v>0.35714285714285715</v>
      </c>
      <c r="N254" s="11">
        <f>IFERROR(M254*(CUF_sources!D$20/CUF_sources!C$20),0)</f>
        <v>0.4</v>
      </c>
      <c r="O254" s="11">
        <f>IFERROR(N254*(CUF_sources!E$20/CUF_sources!D$20),0)</f>
        <v>0.43</v>
      </c>
      <c r="P254" s="11">
        <f>IFERROR(O254*(CUF_sources!F$20/CUF_sources!E$20),0)</f>
        <v>0.45999999999999996</v>
      </c>
      <c r="Q254" s="11">
        <f>IFERROR(P254*(CUF_sources!G$20/CUF_sources!F$20),0)</f>
        <v>0.46999999999999992</v>
      </c>
      <c r="R254" s="11">
        <f>IFERROR(Q254*(CUF_sources!H$20/CUF_sources!G$20),0)</f>
        <v>0.47999999999999987</v>
      </c>
      <c r="S254" s="11">
        <f>IFERROR(R254*(CUF_sources!I$20/CUF_sources!H$20),0)</f>
        <v>0.47999999999999987</v>
      </c>
      <c r="T254" s="11">
        <f>IFERROR(S254*(CUF_sources!J$20/CUF_sources!I$20),0)</f>
        <v>0.47999999999999987</v>
      </c>
      <c r="U254" s="11">
        <f>IF(M254&gt;0,M254,CUF_sources!C$20)</f>
        <v>0.35714285714285715</v>
      </c>
      <c r="V254" s="11">
        <f>IFERROR(U254*(CUF_sources!D$20/CUF_sources!C$20),0)</f>
        <v>0.4</v>
      </c>
      <c r="W254" s="11">
        <f>IFERROR(V254*(CUF_sources!E$20/CUF_sources!D$20),0)</f>
        <v>0.43</v>
      </c>
      <c r="X254" s="11">
        <f>IFERROR(W254*(CUF_sources!F$20/CUF_sources!E$20),0)</f>
        <v>0.45999999999999996</v>
      </c>
      <c r="Y254" s="11">
        <f>IFERROR(X254*(CUF_sources!G$20/CUF_sources!F$20),0)</f>
        <v>0.46999999999999992</v>
      </c>
      <c r="Z254" s="11">
        <f>IFERROR(Y254*(CUF_sources!H$20/CUF_sources!G$20),0)</f>
        <v>0.47999999999999987</v>
      </c>
      <c r="AA254" s="11">
        <f>IFERROR(Z254*(CUF_sources!I$20/CUF_sources!H$20),0)</f>
        <v>0.47999999999999987</v>
      </c>
      <c r="AB254" s="11">
        <f>IFERROR(AA254*(CUF_sources!J$20/CUF_sources!I$20),0)</f>
        <v>0.47999999999999987</v>
      </c>
      <c r="AC254" s="11">
        <f>CUF_sources!C$20</f>
        <v>0.35714285714285715</v>
      </c>
      <c r="AD254" s="11">
        <f>CUF_sources!D$20</f>
        <v>0.4</v>
      </c>
      <c r="AE254" s="11">
        <f>CUF_sources!E$20</f>
        <v>0.43000000000000005</v>
      </c>
      <c r="AF254" s="11">
        <f>CUF_sources!F$20</f>
        <v>0.46</v>
      </c>
      <c r="AG254" s="11">
        <f>CUF_sources!G$20</f>
        <v>0.47</v>
      </c>
      <c r="AH254" s="11">
        <f>CUF_sources!H$20</f>
        <v>0.48</v>
      </c>
      <c r="AI254" s="11">
        <f>CUF_sources!I$20</f>
        <v>0.48</v>
      </c>
      <c r="AJ254" s="11">
        <f>CUF_sources!J$20</f>
        <v>0.48</v>
      </c>
    </row>
    <row r="255" spans="1:36" ht="15" x14ac:dyDescent="0.25">
      <c r="A255" s="3" t="s">
        <v>7</v>
      </c>
      <c r="B255" s="1" t="s">
        <v>37</v>
      </c>
      <c r="C255" s="1" t="s">
        <v>38</v>
      </c>
      <c r="D255" s="11">
        <f>IFERROR((generation!H255*1000)/(365*24*capacity!H255),0)</f>
        <v>0.46039929290819526</v>
      </c>
      <c r="E255" s="11">
        <f>IFERROR((generation!I255*1000)/(365*24*capacity!I255),0)</f>
        <v>0.48141336851811284</v>
      </c>
      <c r="F255" s="11">
        <f>IFERROR((generation!J255*1000)/(365*24*capacity!J255),0)</f>
        <v>0.47037567223815613</v>
      </c>
      <c r="G255" s="11">
        <f>IFERROR((generation!K255*1000)/(365*24*capacity!K255),0)</f>
        <v>0.46061155629819439</v>
      </c>
      <c r="H255" s="11">
        <f>IFERROR((generation!L255*1000)/(365*24*capacity!L255),0)</f>
        <v>0.255352858168999</v>
      </c>
      <c r="I255" s="11">
        <f>IFERROR((generation!M255*1000)/(365*24*capacity!M255),0)</f>
        <v>0.15300666846666022</v>
      </c>
      <c r="J255" s="11">
        <f>IFERROR((generation!N255*1000)/(365*24*capacity!N255),0)</f>
        <v>0</v>
      </c>
      <c r="K255" s="11">
        <f>IFERROR((generation!O255*1000)/(365*24*capacity!O255),0)</f>
        <v>0</v>
      </c>
      <c r="L255" s="11">
        <f>IFERROR((generation!P255*1000)/(365*24*capacity!P255),0)</f>
        <v>0</v>
      </c>
      <c r="M255" s="11">
        <f>IF(AND(AVERAGE(D255:L255)&gt;0,AVERAGE(D255:L255)&lt;1),AVERAGE(D255:L255),CUF_sources!C$21)</f>
        <v>0.25346215739981304</v>
      </c>
      <c r="N255" s="11">
        <f>IFERROR(M255*(CUF_sources!D$21/CUF_sources!C$21),0)</f>
        <v>0.25346215739981304</v>
      </c>
      <c r="O255" s="11">
        <f>IFERROR(N255*(CUF_sources!E$21/CUF_sources!D$21),0)</f>
        <v>0.25346215739981304</v>
      </c>
      <c r="P255" s="11">
        <f>IFERROR(O255*(CUF_sources!F$21/CUF_sources!E$21),0)</f>
        <v>0.25346215739981304</v>
      </c>
      <c r="Q255" s="11">
        <f>IFERROR(P255*(CUF_sources!G$21/CUF_sources!F$21),0)</f>
        <v>0.25346215739981304</v>
      </c>
      <c r="R255" s="11">
        <f>IFERROR(Q255*(CUF_sources!H$21/CUF_sources!G$21),0)</f>
        <v>0.25346215739981304</v>
      </c>
      <c r="S255" s="11">
        <f>IFERROR(R255*(CUF_sources!I$21/CUF_sources!H$21),0)</f>
        <v>0.25346215739981304</v>
      </c>
      <c r="T255" s="11">
        <f>IFERROR(S255*(CUF_sources!J$21/CUF_sources!I$21),0)</f>
        <v>0.25346215739981304</v>
      </c>
      <c r="U255" s="11">
        <f>IF(M255&lt;CUF_sources!C$21,CUF_sources!C$21,CUF!M255)</f>
        <v>0.85</v>
      </c>
      <c r="V255" s="11">
        <f>IFERROR(U255*(CUF_sources!D$21/CUF_sources!C$21),0)</f>
        <v>0.85</v>
      </c>
      <c r="W255" s="11">
        <f>IFERROR(V255*(CUF_sources!E$21/CUF_sources!D$21),0)</f>
        <v>0.85</v>
      </c>
      <c r="X255" s="11">
        <f>IFERROR(W255*(CUF_sources!F$21/CUF_sources!E$21),0)</f>
        <v>0.85</v>
      </c>
      <c r="Y255" s="11">
        <f>IFERROR(X255*(CUF_sources!G$21/CUF_sources!F$21),0)</f>
        <v>0.85</v>
      </c>
      <c r="Z255" s="11">
        <f>IFERROR(Y255*(CUF_sources!H$21/CUF_sources!G$21),0)</f>
        <v>0.85</v>
      </c>
      <c r="AA255" s="11">
        <f>IFERROR(Z255*(CUF_sources!I$21/CUF_sources!H$21),0)</f>
        <v>0.85</v>
      </c>
      <c r="AB255" s="11">
        <f>IFERROR(AA255*(CUF_sources!J$21/CUF_sources!I$21),0)</f>
        <v>0.85</v>
      </c>
      <c r="AC255" s="11">
        <f>CUF_sources!C$21</f>
        <v>0.85</v>
      </c>
      <c r="AD255" s="11">
        <f>CUF_sources!D$21</f>
        <v>0.85</v>
      </c>
      <c r="AE255" s="11">
        <f>CUF_sources!E$21</f>
        <v>0.85</v>
      </c>
      <c r="AF255" s="11">
        <f>CUF_sources!F$21</f>
        <v>0.85</v>
      </c>
      <c r="AG255" s="11">
        <f>CUF_sources!G$21</f>
        <v>0.85</v>
      </c>
      <c r="AH255" s="11">
        <f>CUF_sources!H$21</f>
        <v>0.85</v>
      </c>
      <c r="AI255" s="11">
        <f>CUF_sources!I$21</f>
        <v>0.85</v>
      </c>
      <c r="AJ255" s="11">
        <f>CUF_sources!J$21</f>
        <v>0.85</v>
      </c>
    </row>
    <row r="256" spans="1:36" ht="15" x14ac:dyDescent="0.25">
      <c r="A256" s="3" t="s">
        <v>7</v>
      </c>
      <c r="B256" s="3" t="s">
        <v>39</v>
      </c>
      <c r="C256" s="3" t="s">
        <v>40</v>
      </c>
      <c r="D256" s="11">
        <f>IFERROR((generation!H256*1000)/(365*24*capacity!H256),0)</f>
        <v>0.18683409436834095</v>
      </c>
      <c r="E256" s="11">
        <f>IFERROR((generation!I256*1000)/(365*24*capacity!I256),0)</f>
        <v>0.33850837138508372</v>
      </c>
      <c r="F256" s="11">
        <f>IFERROR((generation!J256*1000)/(365*24*capacity!J256),0)</f>
        <v>0.22420091324200914</v>
      </c>
      <c r="G256" s="11">
        <f>IFERROR((generation!K256*1000)/(365*24*capacity!K256),0)</f>
        <v>0.24550989345509894</v>
      </c>
      <c r="H256" s="11">
        <f>IFERROR((generation!L256*1000)/(365*24*capacity!L256),0)</f>
        <v>0.25285388127853881</v>
      </c>
      <c r="I256" s="11">
        <f>IFERROR((generation!M256*1000)/(365*24*capacity!M256),0)</f>
        <v>0.20795782263878876</v>
      </c>
      <c r="J256" s="11">
        <f>IFERROR((generation!N256*1000)/(365*24*capacity!N256),0)</f>
        <v>0.24378154289834175</v>
      </c>
      <c r="K256" s="11">
        <f>IFERROR((generation!O256*1000)/(365*24*capacity!O256),0)</f>
        <v>0.22420491868941761</v>
      </c>
      <c r="L256" s="11">
        <f>IFERROR((generation!P256*1000)/(365*24*capacity!P256),0)</f>
        <v>0.16024293038532406</v>
      </c>
      <c r="M256" s="11">
        <f>IF(AND(AVERAGE(D256:L256)&gt;0,AVERAGE(D256:L256)&lt;1),AVERAGE(D256:L256),CUF_sources!C$22)</f>
        <v>0.23156604092677155</v>
      </c>
      <c r="N256" s="11">
        <f>IFERROR(M256*(CUF_sources!D$22/CUF_sources!C$22),0)</f>
        <v>0.23156604092677155</v>
      </c>
      <c r="O256" s="11">
        <f>IFERROR(N256*(CUF_sources!E$22/CUF_sources!D$22),0)</f>
        <v>0.23156604092677155</v>
      </c>
      <c r="P256" s="11">
        <f>IFERROR(O256*(CUF_sources!F$22/CUF_sources!E$22),0)</f>
        <v>0.23156604092677155</v>
      </c>
      <c r="Q256" s="11">
        <f>IFERROR(P256*(CUF_sources!G$22/CUF_sources!F$22),0)</f>
        <v>0.23156604092677155</v>
      </c>
      <c r="R256" s="11">
        <f>IFERROR(Q256*(CUF_sources!H$22/CUF_sources!G$22),0)</f>
        <v>0.23156604092677155</v>
      </c>
      <c r="S256" s="11">
        <f>IFERROR(R256*(CUF_sources!I$22/CUF_sources!H$22),0)</f>
        <v>0.23156604092677155</v>
      </c>
      <c r="T256" s="11">
        <f>IFERROR(S256*(CUF_sources!J$22/CUF_sources!I$22),0)</f>
        <v>0.23156604092677155</v>
      </c>
      <c r="U256" s="11">
        <f>IF(M256&lt;CUF_sources!C$22,CUF_sources!C$22,CUF!M256)</f>
        <v>0.7</v>
      </c>
      <c r="V256" s="11">
        <f>IFERROR(U256*(CUF_sources!D$22/CUF_sources!C$22),0)</f>
        <v>0.7</v>
      </c>
      <c r="W256" s="11">
        <f>IFERROR(V256*(CUF_sources!E$22/CUF_sources!D$22),0)</f>
        <v>0.7</v>
      </c>
      <c r="X256" s="11">
        <f>IFERROR(W256*(CUF_sources!F$22/CUF_sources!E$22),0)</f>
        <v>0.7</v>
      </c>
      <c r="Y256" s="11">
        <f>IFERROR(X256*(CUF_sources!G$22/CUF_sources!F$22),0)</f>
        <v>0.7</v>
      </c>
      <c r="Z256" s="11">
        <f>IFERROR(Y256*(CUF_sources!H$22/CUF_sources!G$22),0)</f>
        <v>0.7</v>
      </c>
      <c r="AA256" s="11">
        <f>IFERROR(Z256*(CUF_sources!I$22/CUF_sources!H$22),0)</f>
        <v>0.7</v>
      </c>
      <c r="AB256" s="11">
        <f>IFERROR(AA256*(CUF_sources!J$22/CUF_sources!I$22),0)</f>
        <v>0.7</v>
      </c>
      <c r="AC256" s="11">
        <f>CUF_sources!C$22</f>
        <v>0.7</v>
      </c>
      <c r="AD256" s="11">
        <f>CUF_sources!D$22</f>
        <v>0.7</v>
      </c>
      <c r="AE256" s="11">
        <f>CUF_sources!E$22</f>
        <v>0.7</v>
      </c>
      <c r="AF256" s="11">
        <f>CUF_sources!F$22</f>
        <v>0.7</v>
      </c>
      <c r="AG256" s="11">
        <f>CUF_sources!G$22</f>
        <v>0.7</v>
      </c>
      <c r="AH256" s="11">
        <f>CUF_sources!H$22</f>
        <v>0.7</v>
      </c>
      <c r="AI256" s="11">
        <f>CUF_sources!I$22</f>
        <v>0.7</v>
      </c>
      <c r="AJ256" s="11">
        <f>CUF_sources!J$22</f>
        <v>0.7</v>
      </c>
    </row>
    <row r="257" spans="1:36" ht="15" x14ac:dyDescent="0.25">
      <c r="A257" s="3" t="s">
        <v>7</v>
      </c>
      <c r="B257" s="3" t="s">
        <v>80</v>
      </c>
      <c r="C257" s="3" t="s">
        <v>85</v>
      </c>
      <c r="D257" s="11">
        <f>IFERROR((generation!H257*1000)/(365*24*capacity!H257),0)</f>
        <v>0</v>
      </c>
      <c r="E257" s="11">
        <f>IFERROR((generation!I257*1000)/(365*24*capacity!I257),0)</f>
        <v>0</v>
      </c>
      <c r="F257" s="11">
        <f>IFERROR((generation!J257*1000)/(365*24*capacity!J257),0)</f>
        <v>0</v>
      </c>
      <c r="G257" s="11">
        <f>IFERROR((generation!K257*1000)/(365*24*capacity!K257),0)</f>
        <v>0.13869330090798243</v>
      </c>
      <c r="H257" s="11">
        <f>IFERROR((generation!L257*1000)/(365*24*capacity!L257),0)</f>
        <v>0.19266564277931045</v>
      </c>
      <c r="I257" s="11">
        <f>IFERROR((generation!M257*1000)/(365*24*capacity!M257),0)</f>
        <v>0.1296928399138442</v>
      </c>
      <c r="J257" s="11">
        <f>IFERROR((generation!N257*1000)/(365*24*capacity!N257),0)</f>
        <v>0.16571479810729903</v>
      </c>
      <c r="K257" s="11">
        <f>IFERROR((generation!O257*1000)/(365*24*capacity!O257),0)</f>
        <v>0.16430653846330706</v>
      </c>
      <c r="L257" s="11">
        <f>IFERROR((generation!P257*1000)/(365*24*capacity!P257),0)</f>
        <v>0.15726524024334726</v>
      </c>
      <c r="M257" s="11">
        <f>IF(AND(AVERAGE(D257:L257)&gt;0,AVERAGE(D257:L257)&lt;1),AVERAGE(D257:L257),CUF_sources!C$23)</f>
        <v>0.10537092893501004</v>
      </c>
      <c r="N257" s="11">
        <f>IFERROR(M257*(CUF_sources!D$23/CUF_sources!C$23),0)</f>
        <v>0.10948698084653387</v>
      </c>
      <c r="O257" s="11">
        <f>IFERROR(N257*(CUF_sources!E$23/CUF_sources!D$23),0)</f>
        <v>0.11236821718460056</v>
      </c>
      <c r="P257" s="11">
        <f>IFERROR(O257*(CUF_sources!F$23/CUF_sources!E$23),0)</f>
        <v>0.11524945352266726</v>
      </c>
      <c r="Q257" s="11">
        <f>IFERROR(P257*(CUF_sources!G$23/CUF_sources!F$23),0)</f>
        <v>0.11813068986073393</v>
      </c>
      <c r="R257" s="11">
        <f>IFERROR(Q257*(CUF_sources!H$23/CUF_sources!G$23),0)</f>
        <v>0.12101192619880058</v>
      </c>
      <c r="S257" s="11">
        <f>IFERROR(R257*(CUF_sources!I$23/CUF_sources!H$23),0)</f>
        <v>0.12101192619880058</v>
      </c>
      <c r="T257" s="11">
        <f>IFERROR(S257*(CUF_sources!J$23/CUF_sources!I$23),0)</f>
        <v>0.12101192619880058</v>
      </c>
      <c r="U257" s="11">
        <f>IF(M257&gt;0,M257,CUF_sources!C$23)</f>
        <v>0.10537092893501004</v>
      </c>
      <c r="V257" s="11">
        <f>IFERROR(U257*(CUF_sources!D$23/CUF_sources!C$23),0)</f>
        <v>0.10948698084653387</v>
      </c>
      <c r="W257" s="11">
        <f>IFERROR(V257*(CUF_sources!E$23/CUF_sources!D$23),0)</f>
        <v>0.11236821718460056</v>
      </c>
      <c r="X257" s="11">
        <f>IFERROR(W257*(CUF_sources!F$23/CUF_sources!E$23),0)</f>
        <v>0.11524945352266726</v>
      </c>
      <c r="Y257" s="11">
        <f>IFERROR(X257*(CUF_sources!G$23/CUF_sources!F$23),0)</f>
        <v>0.11813068986073393</v>
      </c>
      <c r="Z257" s="11">
        <f>IFERROR(Y257*(CUF_sources!H$23/CUF_sources!G$23),0)</f>
        <v>0.12101192619880058</v>
      </c>
      <c r="AA257" s="11">
        <f>IFERROR(Z257*(CUF_sources!I$23/CUF_sources!H$23),0)</f>
        <v>0.12101192619880058</v>
      </c>
      <c r="AB257" s="11">
        <f>IFERROR(AA257*(CUF_sources!J$23/CUF_sources!I$23),0)</f>
        <v>0.12101192619880058</v>
      </c>
      <c r="AC257" s="11">
        <f>CUF_sources!C$23</f>
        <v>0.18285714285714286</v>
      </c>
      <c r="AD257" s="11">
        <f>CUF_sources!D$23</f>
        <v>0.19</v>
      </c>
      <c r="AE257" s="11">
        <f>CUF_sources!E$23</f>
        <v>0.19500000000000001</v>
      </c>
      <c r="AF257" s="11">
        <f>CUF_sources!F$23</f>
        <v>0.2</v>
      </c>
      <c r="AG257" s="11">
        <f>CUF_sources!G$23</f>
        <v>0.20500000000000002</v>
      </c>
      <c r="AH257" s="11">
        <f>CUF_sources!H$23</f>
        <v>0.21</v>
      </c>
      <c r="AI257" s="11">
        <f>CUF_sources!I$23</f>
        <v>0.21</v>
      </c>
      <c r="AJ257" s="11">
        <f>CUF_sources!J$23</f>
        <v>0.21</v>
      </c>
    </row>
    <row r="258" spans="1:36" ht="15" x14ac:dyDescent="0.25">
      <c r="A258" s="3" t="s">
        <v>7</v>
      </c>
      <c r="B258" s="3" t="s">
        <v>81</v>
      </c>
      <c r="C258" s="3" t="s">
        <v>86</v>
      </c>
      <c r="D258" s="11">
        <f>IFERROR((generation!H258*1000)/(365*24*capacity!H258),0)</f>
        <v>0.1036589697459385</v>
      </c>
      <c r="E258" s="11">
        <f>IFERROR((generation!I258*1000)/(365*24*capacity!I258),0)</f>
        <v>0.11704123516863639</v>
      </c>
      <c r="F258" s="11">
        <f>IFERROR((generation!J258*1000)/(365*24*capacity!J258),0)</f>
        <v>0.11384592443545249</v>
      </c>
      <c r="G258" s="11">
        <f>IFERROR((generation!K258*1000)/(365*24*capacity!K258),0)</f>
        <v>0.14312831694379083</v>
      </c>
      <c r="H258" s="11">
        <f>IFERROR((generation!L258*1000)/(365*24*capacity!L258),0)</f>
        <v>0.14365763764254741</v>
      </c>
      <c r="I258" s="11">
        <f>IFERROR((generation!M258*1000)/(365*24*capacity!M258),0)</f>
        <v>0.15714255505113914</v>
      </c>
      <c r="J258" s="11">
        <f>IFERROR((generation!N258*1000)/(365*24*capacity!N258),0)</f>
        <v>0.16573485752425771</v>
      </c>
      <c r="K258" s="11">
        <f>IFERROR((generation!O258*1000)/(365*24*capacity!O258),0)</f>
        <v>0.16430664035333969</v>
      </c>
      <c r="L258" s="11">
        <f>IFERROR((generation!P258*1000)/(365*24*capacity!P258),0)</f>
        <v>0.15726798783129334</v>
      </c>
      <c r="M258" s="11">
        <f>IF(AND(AVERAGE(D258:L258)&gt;0,AVERAGE(D258:L258)&lt;1),AVERAGE(D258:L258),CUF_sources!C$24)</f>
        <v>0.14064268052182172</v>
      </c>
      <c r="N258" s="11">
        <f>IFERROR(M258*(CUF_sources!D$24/CUF_sources!C$24),0)</f>
        <v>0.14064268052182172</v>
      </c>
      <c r="O258" s="11">
        <f>IFERROR(N258*(CUF_sources!E$24/CUF_sources!D$24),0)</f>
        <v>0.14650279221023096</v>
      </c>
      <c r="P258" s="11">
        <f>IFERROR(O258*(CUF_sources!F$24/CUF_sources!E$24),0)</f>
        <v>0.15236290389864021</v>
      </c>
      <c r="Q258" s="11">
        <f>IFERROR(P258*(CUF_sources!G$24/CUF_sources!F$24),0)</f>
        <v>0.15822301558704946</v>
      </c>
      <c r="R258" s="11">
        <f>IFERROR(Q258*(CUF_sources!H$24/CUF_sources!G$24),0)</f>
        <v>0.16408312727545868</v>
      </c>
      <c r="S258" s="11">
        <f>IFERROR(R258*(CUF_sources!I$24/CUF_sources!H$24),0)</f>
        <v>0.16408312727545868</v>
      </c>
      <c r="T258" s="11">
        <f>IFERROR(S258*(CUF_sources!J$24/CUF_sources!I$24),0)</f>
        <v>0.16408312727545868</v>
      </c>
      <c r="U258" s="11">
        <f>IF(M258&gt;0,M258,CUF_sources!C$24)</f>
        <v>0.14064268052182172</v>
      </c>
      <c r="V258" s="11">
        <f>IFERROR(U258*(CUF_sources!D$24/CUF_sources!C$24),0)</f>
        <v>0.14064268052182172</v>
      </c>
      <c r="W258" s="11">
        <f>IFERROR(V258*(CUF_sources!E$24/CUF_sources!D$24),0)</f>
        <v>0.14650279221023096</v>
      </c>
      <c r="X258" s="11">
        <f>IFERROR(W258*(CUF_sources!F$24/CUF_sources!E$24),0)</f>
        <v>0.15236290389864021</v>
      </c>
      <c r="Y258" s="11">
        <f>IFERROR(X258*(CUF_sources!G$24/CUF_sources!F$24),0)</f>
        <v>0.15822301558704946</v>
      </c>
      <c r="Z258" s="11">
        <f>IFERROR(Y258*(CUF_sources!H$24/CUF_sources!G$24),0)</f>
        <v>0.16408312727545868</v>
      </c>
      <c r="AA258" s="11">
        <f>IFERROR(Z258*(CUF_sources!I$24/CUF_sources!H$24),0)</f>
        <v>0.16408312727545868</v>
      </c>
      <c r="AB258" s="11">
        <f>IFERROR(AA258*(CUF_sources!J$24/CUF_sources!I$24),0)</f>
        <v>0.16408312727545868</v>
      </c>
      <c r="AC258" s="11">
        <f>CUF_sources!C$24</f>
        <v>0.12</v>
      </c>
      <c r="AD258" s="11">
        <f>CUF_sources!D$24</f>
        <v>0.12</v>
      </c>
      <c r="AE258" s="11">
        <f>CUF_sources!E$24</f>
        <v>0.125</v>
      </c>
      <c r="AF258" s="11">
        <f>CUF_sources!F$24</f>
        <v>0.13</v>
      </c>
      <c r="AG258" s="11">
        <f>CUF_sources!G$24</f>
        <v>0.13500000000000001</v>
      </c>
      <c r="AH258" s="11">
        <f>CUF_sources!H$24</f>
        <v>0.14000000000000001</v>
      </c>
      <c r="AI258" s="11">
        <f>CUF_sources!I$24</f>
        <v>0.14000000000000001</v>
      </c>
      <c r="AJ258" s="11">
        <f>CUF_sources!J$24</f>
        <v>0.14000000000000001</v>
      </c>
    </row>
    <row r="259" spans="1:36" ht="15" x14ac:dyDescent="0.25">
      <c r="A259" s="3" t="s">
        <v>7</v>
      </c>
      <c r="B259" s="3" t="s">
        <v>41</v>
      </c>
      <c r="C259" s="3" t="s">
        <v>42</v>
      </c>
      <c r="D259" s="11">
        <f>IFERROR((generation!H259*1000)/(365*24*capacity!H259),0)</f>
        <v>0</v>
      </c>
      <c r="E259" s="11">
        <f>IFERROR((generation!I259*1000)/(365*24*capacity!I259),0)</f>
        <v>0</v>
      </c>
      <c r="F259" s="11">
        <f>IFERROR((generation!J259*1000)/(365*24*capacity!J259),0)</f>
        <v>0</v>
      </c>
      <c r="G259" s="11">
        <f>IFERROR((generation!K259*1000)/(365*24*capacity!K259),0)</f>
        <v>0</v>
      </c>
      <c r="H259" s="11">
        <f>IFERROR((generation!L259*1000)/(365*24*capacity!L259),0)</f>
        <v>0</v>
      </c>
      <c r="I259" s="11">
        <f>IFERROR((generation!M259*1000)/(365*24*capacity!M259),0)</f>
        <v>0</v>
      </c>
      <c r="J259" s="11">
        <f>IFERROR((generation!N259*1000)/(365*24*capacity!N259),0)</f>
        <v>0</v>
      </c>
      <c r="K259" s="11">
        <f>IFERROR((generation!O259*1000)/(365*24*capacity!O259),0)</f>
        <v>0</v>
      </c>
      <c r="L259" s="11">
        <f>IFERROR((generation!P259*1000)/(365*24*capacity!P259),0)</f>
        <v>0</v>
      </c>
      <c r="M259" s="11">
        <f>IF(AND(AVERAGE(D259:L259)&gt;0,AVERAGE(D259:L259)&lt;1),AVERAGE(D259:L259),CUF_sources!C$25)</f>
        <v>0.37285714285714283</v>
      </c>
      <c r="N259" s="11">
        <f>IFERROR(M259*(CUF_sources!D$25/CUF_sources!C$25),0)</f>
        <v>0.38000000000000006</v>
      </c>
      <c r="O259" s="11">
        <f>IFERROR(N259*(CUF_sources!E$25/CUF_sources!D$25),0)</f>
        <v>0.39000000000000007</v>
      </c>
      <c r="P259" s="11">
        <f>IFERROR(O259*(CUF_sources!F$25/CUF_sources!E$25),0)</f>
        <v>0.40000000000000013</v>
      </c>
      <c r="Q259" s="11">
        <f>IFERROR(P259*(CUF_sources!G$25/CUF_sources!F$25),0)</f>
        <v>0.40500000000000014</v>
      </c>
      <c r="R259" s="11">
        <f>IFERROR(Q259*(CUF_sources!H$25/CUF_sources!G$25),0)</f>
        <v>0.41000000000000009</v>
      </c>
      <c r="S259" s="11">
        <f>IFERROR(R259*(CUF_sources!I$25/CUF_sources!H$25),0)</f>
        <v>0.41000000000000009</v>
      </c>
      <c r="T259" s="11">
        <f>IFERROR(S259*(CUF_sources!J$25/CUF_sources!I$25),0)</f>
        <v>0.41000000000000009</v>
      </c>
      <c r="U259" s="11">
        <f>IF(M259&gt;0,M259,CUF_sources!C$25)</f>
        <v>0.37285714285714283</v>
      </c>
      <c r="V259" s="11">
        <f>IFERROR(U259*(CUF_sources!D$25/CUF_sources!C$25),0)</f>
        <v>0.38000000000000006</v>
      </c>
      <c r="W259" s="11">
        <f>IFERROR(V259*(CUF_sources!E$25/CUF_sources!D$25),0)</f>
        <v>0.39000000000000007</v>
      </c>
      <c r="X259" s="11">
        <f>IFERROR(W259*(CUF_sources!F$25/CUF_sources!E$25),0)</f>
        <v>0.40000000000000013</v>
      </c>
      <c r="Y259" s="11">
        <f>IFERROR(X259*(CUF_sources!G$25/CUF_sources!F$25),0)</f>
        <v>0.40500000000000014</v>
      </c>
      <c r="Z259" s="11">
        <f>IFERROR(Y259*(CUF_sources!H$25/CUF_sources!G$25),0)</f>
        <v>0.41000000000000009</v>
      </c>
      <c r="AA259" s="11">
        <f>IFERROR(Z259*(CUF_sources!I$25/CUF_sources!H$25),0)</f>
        <v>0.41000000000000009</v>
      </c>
      <c r="AB259" s="11">
        <f>IFERROR(AA259*(CUF_sources!J$25/CUF_sources!I$25),0)</f>
        <v>0.41000000000000009</v>
      </c>
      <c r="AC259" s="11">
        <f>CUF_sources!C$25</f>
        <v>0.37285714285714283</v>
      </c>
      <c r="AD259" s="11">
        <f>CUF_sources!D$25</f>
        <v>0.38</v>
      </c>
      <c r="AE259" s="11">
        <f>CUF_sources!E$25</f>
        <v>0.39</v>
      </c>
      <c r="AF259" s="11">
        <f>CUF_sources!F$25</f>
        <v>0.4</v>
      </c>
      <c r="AG259" s="11">
        <f>CUF_sources!G$25</f>
        <v>0.40500000000000003</v>
      </c>
      <c r="AH259" s="11">
        <f>CUF_sources!H$25</f>
        <v>0.41</v>
      </c>
      <c r="AI259" s="11">
        <f>CUF_sources!I$25</f>
        <v>0.41</v>
      </c>
      <c r="AJ259" s="11">
        <f>CUF_sources!J$25</f>
        <v>0.41</v>
      </c>
    </row>
    <row r="260" spans="1:36" ht="15" x14ac:dyDescent="0.25">
      <c r="A260" s="3" t="s">
        <v>7</v>
      </c>
      <c r="B260" s="3" t="s">
        <v>43</v>
      </c>
      <c r="C260" s="3" t="s">
        <v>44</v>
      </c>
      <c r="D260" s="11">
        <f>IFERROR((generation!H260*1000)/(365*24*capacity!H260),0)</f>
        <v>0</v>
      </c>
      <c r="E260" s="11">
        <f>IFERROR((generation!I260*1000)/(365*24*capacity!I260),0)</f>
        <v>0</v>
      </c>
      <c r="F260" s="11">
        <f>IFERROR((generation!J260*1000)/(365*24*capacity!J260),0)</f>
        <v>0</v>
      </c>
      <c r="G260" s="11">
        <f>IFERROR((generation!K260*1000)/(365*24*capacity!K260),0)</f>
        <v>0</v>
      </c>
      <c r="H260" s="11">
        <f>IFERROR((generation!L260*1000)/(365*24*capacity!L260),0)</f>
        <v>0</v>
      </c>
      <c r="I260" s="11">
        <f>IFERROR((generation!M260*1000)/(365*24*capacity!M260),0)</f>
        <v>0</v>
      </c>
      <c r="J260" s="11">
        <f>IFERROR((generation!N260*1000)/(365*24*capacity!N260),0)</f>
        <v>0</v>
      </c>
      <c r="K260" s="11">
        <f>IFERROR((generation!O260*1000)/(365*24*capacity!O260),0)</f>
        <v>0</v>
      </c>
      <c r="L260" s="11">
        <f>IFERROR((generation!P260*1000)/(365*24*capacity!P260),0)</f>
        <v>0</v>
      </c>
      <c r="M260" s="11">
        <f>IF(AND(AVERAGE(D260:L260)&gt;0,AVERAGE(D260:L260)&lt;1),AVERAGE(D260:L260),CUF_sources!C$26)</f>
        <v>0.20857142857142857</v>
      </c>
      <c r="N260" s="11">
        <f>IFERROR(M260*(CUF_sources!D$26/CUF_sources!C$26),0)</f>
        <v>0.23</v>
      </c>
      <c r="O260" s="11">
        <f>IFERROR(N260*(CUF_sources!E$26/CUF_sources!D$26),0)</f>
        <v>0.255</v>
      </c>
      <c r="P260" s="11">
        <f>IFERROR(O260*(CUF_sources!F$26/CUF_sources!E$26),0)</f>
        <v>0.28000000000000003</v>
      </c>
      <c r="Q260" s="11">
        <f>IFERROR(P260*(CUF_sources!G$26/CUF_sources!F$26),0)</f>
        <v>0.30000000000000004</v>
      </c>
      <c r="R260" s="11">
        <f>IFERROR(Q260*(CUF_sources!H$26/CUF_sources!G$26),0)</f>
        <v>0.31999999999999995</v>
      </c>
      <c r="S260" s="11">
        <f>IFERROR(R260*(CUF_sources!I$26/CUF_sources!H$26),0)</f>
        <v>0.33999999999999986</v>
      </c>
      <c r="T260" s="11">
        <f>IFERROR(S260*(CUF_sources!J$26/CUF_sources!I$26),0)</f>
        <v>0.35999999999999988</v>
      </c>
      <c r="U260" s="11">
        <f>IF(M260&gt;0,M260,CUF_sources!C$26)</f>
        <v>0.20857142857142857</v>
      </c>
      <c r="V260" s="11">
        <f>IFERROR(U260*(CUF_sources!D$26/CUF_sources!C$26),0)</f>
        <v>0.23</v>
      </c>
      <c r="W260" s="11">
        <f>IFERROR(V260*(CUF_sources!E$26/CUF_sources!D$26),0)</f>
        <v>0.255</v>
      </c>
      <c r="X260" s="11">
        <f>IFERROR(W260*(CUF_sources!F$26/CUF_sources!E$26),0)</f>
        <v>0.28000000000000003</v>
      </c>
      <c r="Y260" s="11">
        <f>IFERROR(X260*(CUF_sources!G$26/CUF_sources!F$26),0)</f>
        <v>0.30000000000000004</v>
      </c>
      <c r="Z260" s="11">
        <f>IFERROR(Y260*(CUF_sources!H$26/CUF_sources!G$26),0)</f>
        <v>0.31999999999999995</v>
      </c>
      <c r="AA260" s="11">
        <f>IFERROR(Z260*(CUF_sources!I$26/CUF_sources!H$26),0)</f>
        <v>0.33999999999999986</v>
      </c>
      <c r="AB260" s="11">
        <f>IFERROR(AA260*(CUF_sources!J$26/CUF_sources!I$26),0)</f>
        <v>0.35999999999999988</v>
      </c>
      <c r="AC260" s="11">
        <f>CUF_sources!C$26</f>
        <v>0.20857142857142857</v>
      </c>
      <c r="AD260" s="11">
        <f>CUF_sources!D$26</f>
        <v>0.23</v>
      </c>
      <c r="AE260" s="11">
        <f>CUF_sources!E$26</f>
        <v>0.255</v>
      </c>
      <c r="AF260" s="11">
        <f>CUF_sources!F$26</f>
        <v>0.28000000000000003</v>
      </c>
      <c r="AG260" s="11">
        <f>CUF_sources!G$26</f>
        <v>0.30000000000000004</v>
      </c>
      <c r="AH260" s="11">
        <f>CUF_sources!H$26</f>
        <v>0.32</v>
      </c>
      <c r="AI260" s="11">
        <f>CUF_sources!I$26</f>
        <v>0.33999999999999997</v>
      </c>
      <c r="AJ260" s="11">
        <f>CUF_sources!J$26</f>
        <v>0.36</v>
      </c>
    </row>
    <row r="261" spans="1:36" ht="15" x14ac:dyDescent="0.25">
      <c r="A261" s="3" t="s">
        <v>7</v>
      </c>
      <c r="B261" s="3" t="s">
        <v>45</v>
      </c>
      <c r="C261" s="3" t="s">
        <v>46</v>
      </c>
      <c r="D261" s="11">
        <f>IFERROR((generation!H261*1000)/(365*24*capacity!H261),0)</f>
        <v>0</v>
      </c>
      <c r="E261" s="11">
        <f>IFERROR((generation!I261*1000)/(365*24*capacity!I261),0)</f>
        <v>0</v>
      </c>
      <c r="F261" s="11">
        <f>IFERROR((generation!J261*1000)/(365*24*capacity!J261),0)</f>
        <v>0</v>
      </c>
      <c r="G261" s="11">
        <f>IFERROR((generation!K261*1000)/(365*24*capacity!K261),0)</f>
        <v>0</v>
      </c>
      <c r="H261" s="11">
        <f>IFERROR((generation!L261*1000)/(365*24*capacity!L261),0)</f>
        <v>0</v>
      </c>
      <c r="I261" s="11">
        <f>IFERROR((generation!M261*1000)/(365*24*capacity!M261),0)</f>
        <v>0</v>
      </c>
      <c r="J261" s="11">
        <f>IFERROR((generation!N261*1000)/(365*24*capacity!N261),0)</f>
        <v>0</v>
      </c>
      <c r="K261" s="11">
        <f>IFERROR((generation!O261*1000)/(365*24*capacity!O261),0)</f>
        <v>0</v>
      </c>
      <c r="L261" s="11">
        <f>IFERROR((generation!P261*1000)/(365*24*capacity!P261),0)</f>
        <v>0</v>
      </c>
      <c r="M261" s="11">
        <f>IF(AND(AVERAGE(D261:L261)&gt;0,AVERAGE(D261:L261)&lt;1),AVERAGE(D261:L261),CUF_sources!C$27)</f>
        <v>0.95</v>
      </c>
      <c r="N261" s="11">
        <f>IFERROR(M261*(CUF_sources!D$27/CUF_sources!C$27),0)</f>
        <v>0.95</v>
      </c>
      <c r="O261" s="11">
        <f>IFERROR(N261*(CUF_sources!E$27/CUF_sources!D$27),0)</f>
        <v>0.95</v>
      </c>
      <c r="P261" s="11">
        <f>IFERROR(O261*(CUF_sources!F$27/CUF_sources!E$27),0)</f>
        <v>0.95</v>
      </c>
      <c r="Q261" s="11">
        <f>IFERROR(P261*(CUF_sources!G$27/CUF_sources!F$27),0)</f>
        <v>0.95</v>
      </c>
      <c r="R261" s="11">
        <f>IFERROR(Q261*(CUF_sources!H$27/CUF_sources!G$27),0)</f>
        <v>0.95</v>
      </c>
      <c r="S261" s="11">
        <f>IFERROR(R261*(CUF_sources!I$27/CUF_sources!H$27),0)</f>
        <v>0.95</v>
      </c>
      <c r="T261" s="11">
        <f>IFERROR(S261*(CUF_sources!J$27/CUF_sources!I$27),0)</f>
        <v>0.95</v>
      </c>
      <c r="U261" s="11">
        <f>IF(M261&gt;0,M261,CUF_sources!C$27)</f>
        <v>0.95</v>
      </c>
      <c r="V261" s="11">
        <f>IFERROR(U261*(CUF_sources!D$27/CUF_sources!C$27),0)</f>
        <v>0.95</v>
      </c>
      <c r="W261" s="11">
        <f>IFERROR(V261*(CUF_sources!E$27/CUF_sources!D$27),0)</f>
        <v>0.95</v>
      </c>
      <c r="X261" s="11">
        <f>IFERROR(W261*(CUF_sources!F$27/CUF_sources!E$27),0)</f>
        <v>0.95</v>
      </c>
      <c r="Y261" s="11">
        <f>IFERROR(X261*(CUF_sources!G$27/CUF_sources!F$27),0)</f>
        <v>0.95</v>
      </c>
      <c r="Z261" s="11">
        <f>IFERROR(Y261*(CUF_sources!H$27/CUF_sources!G$27),0)</f>
        <v>0.95</v>
      </c>
      <c r="AA261" s="11">
        <f>IFERROR(Z261*(CUF_sources!I$27/CUF_sources!H$27),0)</f>
        <v>0.95</v>
      </c>
      <c r="AB261" s="11">
        <f>IFERROR(AA261*(CUF_sources!J$27/CUF_sources!I$27),0)</f>
        <v>0.95</v>
      </c>
      <c r="AC261" s="11">
        <f>CUF_sources!C$27</f>
        <v>0.95</v>
      </c>
      <c r="AD261" s="11">
        <f>CUF_sources!D$27</f>
        <v>0.95</v>
      </c>
      <c r="AE261" s="11">
        <f>CUF_sources!E$27</f>
        <v>0.95</v>
      </c>
      <c r="AF261" s="11">
        <f>CUF_sources!F$27</f>
        <v>0.95</v>
      </c>
      <c r="AG261" s="11">
        <f>CUF_sources!G$27</f>
        <v>0.95</v>
      </c>
      <c r="AH261" s="11">
        <f>CUF_sources!H$27</f>
        <v>0.95</v>
      </c>
      <c r="AI261" s="11">
        <f>CUF_sources!I$27</f>
        <v>0.95</v>
      </c>
      <c r="AJ261" s="11">
        <f>CUF_sources!J$27</f>
        <v>0.95</v>
      </c>
    </row>
    <row r="262" spans="1:36" ht="15" x14ac:dyDescent="0.25">
      <c r="A262" s="3" t="s">
        <v>6</v>
      </c>
      <c r="B262" s="3" t="s">
        <v>29</v>
      </c>
      <c r="C262" s="3" t="s">
        <v>30</v>
      </c>
      <c r="D262" s="11">
        <f>IFERROR((generation!H262*1000)/(365*24*capacity!H262),0)</f>
        <v>0.59555629802873367</v>
      </c>
      <c r="E262" s="11">
        <f>IFERROR((generation!I262*1000)/(365*24*capacity!I262),0)</f>
        <v>0.67412852210713892</v>
      </c>
      <c r="F262" s="11">
        <f>IFERROR((generation!J262*1000)/(365*24*capacity!J262),0)</f>
        <v>0.57460477537794963</v>
      </c>
      <c r="G262" s="11">
        <f>IFERROR((generation!K262*1000)/(365*24*capacity!K262),0)</f>
        <v>0.46298040989115208</v>
      </c>
      <c r="H262" s="11">
        <f>IFERROR((generation!L262*1000)/(365*24*capacity!L262),0)</f>
        <v>0.6185192792045876</v>
      </c>
      <c r="I262" s="11">
        <f>IFERROR((generation!M262*1000)/(365*24*capacity!M262),0)</f>
        <v>0.74102477035788816</v>
      </c>
      <c r="J262" s="11">
        <f>IFERROR((generation!N262*1000)/(365*24*capacity!N262),0)</f>
        <v>0.77489580360540333</v>
      </c>
      <c r="K262" s="11">
        <f>IFERROR((generation!O262*1000)/(365*24*capacity!O262),0)</f>
        <v>0.67713618960568489</v>
      </c>
      <c r="L262" s="11">
        <f>IFERROR((generation!P262*1000)/(365*24*capacity!P262),0)</f>
        <v>0.43667817339766057</v>
      </c>
      <c r="M262" s="11">
        <f>IF(AND(AVERAGE(D262:L262)&gt;0,AVERAGE(D262:L262)&lt;1),AVERAGE(D262:L262),CUF_sources!C$15)</f>
        <v>0.61728046906402201</v>
      </c>
      <c r="N262" s="11">
        <f>IFERROR(M262*(CUF_sources!D$15/CUF_sources!C$15),0)</f>
        <v>0.61728046906402201</v>
      </c>
      <c r="O262" s="11">
        <f>IFERROR(N262*(CUF_sources!E$15/CUF_sources!D$15),0)</f>
        <v>0.61728046906402201</v>
      </c>
      <c r="P262" s="11">
        <f>IFERROR(O262*(CUF_sources!F$15/CUF_sources!E$15),0)</f>
        <v>0.61728046906402201</v>
      </c>
      <c r="Q262" s="11">
        <f>IFERROR(P262*(CUF_sources!G$15/CUF_sources!F$15),0)</f>
        <v>0.61728046906402201</v>
      </c>
      <c r="R262" s="11">
        <f>IFERROR(Q262*(CUF_sources!H$15/CUF_sources!G$15),0)</f>
        <v>0.61728046906402201</v>
      </c>
      <c r="S262" s="11">
        <f>IFERROR(R262*(CUF_sources!I$15/CUF_sources!H$15),0)</f>
        <v>0.61728046906402201</v>
      </c>
      <c r="T262" s="11">
        <f>IFERROR(S262*(CUF_sources!J$15/CUF_sources!I$15),0)</f>
        <v>0.61728046906402201</v>
      </c>
      <c r="U262" s="11">
        <f>IF(M262&lt;CUF_sources!C$15,CUF_sources!C$15,CUF!M262)</f>
        <v>0.85</v>
      </c>
      <c r="V262" s="11">
        <f>IFERROR(U262*(CUF_sources!D$15/CUF_sources!C$15),0)</f>
        <v>0.85</v>
      </c>
      <c r="W262" s="11">
        <f>IFERROR(V262*(CUF_sources!E$15/CUF_sources!D$15),0)</f>
        <v>0.85</v>
      </c>
      <c r="X262" s="11">
        <f>IFERROR(W262*(CUF_sources!F$15/CUF_sources!E$15),0)</f>
        <v>0.85</v>
      </c>
      <c r="Y262" s="11">
        <f>IFERROR(X262*(CUF_sources!G$15/CUF_sources!F$15),0)</f>
        <v>0.85</v>
      </c>
      <c r="Z262" s="11">
        <f>IFERROR(Y262*(CUF_sources!H$15/CUF_sources!G$15),0)</f>
        <v>0.85</v>
      </c>
      <c r="AA262" s="11">
        <f>IFERROR(Z262*(CUF_sources!I$15/CUF_sources!H$15),0)</f>
        <v>0.85</v>
      </c>
      <c r="AB262" s="11">
        <f>IFERROR(AA262*(CUF_sources!J$15/CUF_sources!I$15),0)</f>
        <v>0.85</v>
      </c>
      <c r="AC262" s="11">
        <f>CUF_sources!C$15</f>
        <v>0.85</v>
      </c>
      <c r="AD262" s="11">
        <f>CUF_sources!D$15</f>
        <v>0.85</v>
      </c>
      <c r="AE262" s="11">
        <f>CUF_sources!E$15</f>
        <v>0.85</v>
      </c>
      <c r="AF262" s="11">
        <f>CUF_sources!F$15</f>
        <v>0.85</v>
      </c>
      <c r="AG262" s="11">
        <f>CUF_sources!G$15</f>
        <v>0.85</v>
      </c>
      <c r="AH262" s="11">
        <f>CUF_sources!H$15</f>
        <v>0.85</v>
      </c>
      <c r="AI262" s="11">
        <f>CUF_sources!I$15</f>
        <v>0.85</v>
      </c>
      <c r="AJ262" s="11">
        <f>CUF_sources!J$15</f>
        <v>0.85</v>
      </c>
    </row>
    <row r="263" spans="1:36" ht="15" x14ac:dyDescent="0.25">
      <c r="A263" s="3" t="s">
        <v>6</v>
      </c>
      <c r="B263" s="3" t="s">
        <v>31</v>
      </c>
      <c r="C263" s="3" t="s">
        <v>32</v>
      </c>
      <c r="D263" s="11">
        <f>IFERROR((generation!H263*1000)/(365*24*capacity!H263),0)</f>
        <v>0.45580092373904374</v>
      </c>
      <c r="E263" s="11">
        <f>IFERROR((generation!I263*1000)/(365*24*capacity!I263),0)</f>
        <v>0.3416462576405499</v>
      </c>
      <c r="F263" s="11">
        <f>IFERROR((generation!J263*1000)/(365*24*capacity!J263),0)</f>
        <v>0.30479463470319634</v>
      </c>
      <c r="G263" s="11">
        <f>IFERROR((generation!K263*1000)/(365*24*capacity!K263),0)</f>
        <v>0.30023005866845681</v>
      </c>
      <c r="H263" s="11">
        <f>IFERROR((generation!L263*1000)/(365*24*capacity!L263),0)</f>
        <v>0.26699829378981449</v>
      </c>
      <c r="I263" s="11">
        <f>IFERROR((generation!M263*1000)/(365*24*capacity!M263),0)</f>
        <v>0.30155982368018092</v>
      </c>
      <c r="J263" s="11">
        <f>IFERROR((generation!N263*1000)/(365*24*capacity!N263),0)</f>
        <v>0.34231605073587751</v>
      </c>
      <c r="K263" s="11">
        <f>IFERROR((generation!O263*1000)/(365*24*capacity!O263),0)</f>
        <v>0.35605548615286214</v>
      </c>
      <c r="L263" s="11">
        <f>IFERROR((generation!P263*1000)/(365*24*capacity!P263),0)</f>
        <v>0.51676583583345792</v>
      </c>
      <c r="M263" s="11">
        <f>IF(AND(AVERAGE(D263:L263)&gt;0,AVERAGE(D263:L263)&lt;1),AVERAGE(D263:L263),CUF_sources!C$16)</f>
        <v>0.35401859610482661</v>
      </c>
      <c r="N263" s="11">
        <f>IFERROR(M263*(CUF_sources!D$16/CUF_sources!C$16),0)</f>
        <v>0.35401859610482661</v>
      </c>
      <c r="O263" s="11">
        <f>IFERROR(N263*(CUF_sources!E$16/CUF_sources!D$16),0)</f>
        <v>0.35401859610482661</v>
      </c>
      <c r="P263" s="11">
        <f>IFERROR(O263*(CUF_sources!F$16/CUF_sources!E$16),0)</f>
        <v>0.35401859610482661</v>
      </c>
      <c r="Q263" s="11">
        <f>IFERROR(P263*(CUF_sources!G$16/CUF_sources!F$16),0)</f>
        <v>0.35401859610482661</v>
      </c>
      <c r="R263" s="11">
        <f>IFERROR(Q263*(CUF_sources!H$16/CUF_sources!G$16),0)</f>
        <v>0.35401859610482661</v>
      </c>
      <c r="S263" s="11">
        <f>IFERROR(R263*(CUF_sources!I$16/CUF_sources!H$16),0)</f>
        <v>0.35401859610482661</v>
      </c>
      <c r="T263" s="11">
        <f>IFERROR(S263*(CUF_sources!J$16/CUF_sources!I$16),0)</f>
        <v>0.35401859610482661</v>
      </c>
      <c r="U263" s="11">
        <f>IF(M263&lt;CUF_sources!C$16,CUF_sources!C$16,CUF!M263)</f>
        <v>0.85</v>
      </c>
      <c r="V263" s="11">
        <f>IFERROR(U263*(CUF_sources!D$16/CUF_sources!C$16),0)</f>
        <v>0.85</v>
      </c>
      <c r="W263" s="11">
        <f>IFERROR(V263*(CUF_sources!E$16/CUF_sources!D$16),0)</f>
        <v>0.85</v>
      </c>
      <c r="X263" s="11">
        <f>IFERROR(W263*(CUF_sources!F$16/CUF_sources!E$16),0)</f>
        <v>0.85</v>
      </c>
      <c r="Y263" s="11">
        <f>IFERROR(X263*(CUF_sources!G$16/CUF_sources!F$16),0)</f>
        <v>0.85</v>
      </c>
      <c r="Z263" s="11">
        <f>IFERROR(Y263*(CUF_sources!H$16/CUF_sources!G$16),0)</f>
        <v>0.85</v>
      </c>
      <c r="AA263" s="11">
        <f>IFERROR(Z263*(CUF_sources!I$16/CUF_sources!H$16),0)</f>
        <v>0.85</v>
      </c>
      <c r="AB263" s="11">
        <f>IFERROR(AA263*(CUF_sources!J$16/CUF_sources!I$16),0)</f>
        <v>0.85</v>
      </c>
      <c r="AC263" s="11">
        <f>CUF_sources!C$16</f>
        <v>0.85</v>
      </c>
      <c r="AD263" s="11">
        <f>CUF_sources!D$16</f>
        <v>0.85</v>
      </c>
      <c r="AE263" s="11">
        <f>CUF_sources!E$16</f>
        <v>0.85</v>
      </c>
      <c r="AF263" s="11">
        <f>CUF_sources!F$16</f>
        <v>0.85</v>
      </c>
      <c r="AG263" s="11">
        <f>CUF_sources!G$16</f>
        <v>0.85</v>
      </c>
      <c r="AH263" s="11">
        <f>CUF_sources!H$16</f>
        <v>0.85</v>
      </c>
      <c r="AI263" s="11">
        <f>CUF_sources!I$16</f>
        <v>0.85</v>
      </c>
      <c r="AJ263" s="11">
        <f>CUF_sources!J$16</f>
        <v>0.85</v>
      </c>
    </row>
    <row r="264" spans="1:36" ht="15" x14ac:dyDescent="0.25">
      <c r="A264" s="3" t="s">
        <v>6</v>
      </c>
      <c r="B264" s="3" t="s">
        <v>33</v>
      </c>
      <c r="C264" s="3" t="s">
        <v>34</v>
      </c>
      <c r="D264" s="11">
        <f>IFERROR((generation!H264*1000)/(365*24*capacity!H264),0)</f>
        <v>0.92689587250425287</v>
      </c>
      <c r="E264" s="11">
        <f>IFERROR((generation!I264*1000)/(365*24*capacity!I264),0)</f>
        <v>0.87630942788074129</v>
      </c>
      <c r="F264" s="11">
        <f>IFERROR((generation!J264*1000)/(365*24*capacity!J264),0)</f>
        <v>0.6804594454643883</v>
      </c>
      <c r="G264" s="11">
        <f>IFERROR((generation!K264*1000)/(365*24*capacity!K264),0)</f>
        <v>0.96290542767029141</v>
      </c>
      <c r="H264" s="11">
        <f>IFERROR((generation!L264*1000)/(365*24*capacity!L264),0)</f>
        <v>0.95985524643411946</v>
      </c>
      <c r="I264" s="11">
        <f>IFERROR((generation!M264*1000)/(365*24*capacity!M264),0)</f>
        <v>0.93213717459869139</v>
      </c>
      <c r="J264" s="11">
        <f>IFERROR((generation!N264*1000)/(365*24*capacity!N264),0)</f>
        <v>0.80084686720331399</v>
      </c>
      <c r="K264" s="11">
        <f>IFERROR((generation!O264*1000)/(365*24*capacity!O264),0)</f>
        <v>0.82727722073153509</v>
      </c>
      <c r="L264" s="11">
        <f>IFERROR((generation!P264*1000)/(365*24*capacity!P264),0)</f>
        <v>0.92024384503130441</v>
      </c>
      <c r="M264" s="11">
        <f>IF(AND(AVERAGE(D264:L264)&gt;0,AVERAGE(D264:L264)&lt;1),AVERAGE(D264:L264),CUF_sources!C$17)</f>
        <v>0.87632561416873755</v>
      </c>
      <c r="N264" s="11">
        <f>IFERROR(M264*(CUF_sources!D$17/CUF_sources!C$17),0)</f>
        <v>0.87632561416873755</v>
      </c>
      <c r="O264" s="11">
        <f>IFERROR(N264*(CUF_sources!E$17/CUF_sources!D$17),0)</f>
        <v>0.87632561416873755</v>
      </c>
      <c r="P264" s="11">
        <f>IFERROR(O264*(CUF_sources!F$17/CUF_sources!E$17),0)</f>
        <v>0.87632561416873755</v>
      </c>
      <c r="Q264" s="11">
        <f>IFERROR(P264*(CUF_sources!G$17/CUF_sources!F$17),0)</f>
        <v>0.87632561416873755</v>
      </c>
      <c r="R264" s="11">
        <f>IFERROR(Q264*(CUF_sources!H$17/CUF_sources!G$17),0)</f>
        <v>0.87632561416873755</v>
      </c>
      <c r="S264" s="11">
        <f>IFERROR(R264*(CUF_sources!I$17/CUF_sources!H$17),0)</f>
        <v>0.87632561416873755</v>
      </c>
      <c r="T264" s="11">
        <f>IFERROR(S264*(CUF_sources!J$17/CUF_sources!I$17),0)</f>
        <v>0.87632561416873755</v>
      </c>
      <c r="U264" s="11">
        <f>IF(M264&lt;CUF_sources!C$17,CUF_sources!C$17,CUF!M264)</f>
        <v>0.87632561416873755</v>
      </c>
      <c r="V264" s="11">
        <f>IFERROR(U264*(CUF_sources!D$17/CUF_sources!C$17),0)</f>
        <v>0.87632561416873755</v>
      </c>
      <c r="W264" s="11">
        <f>IFERROR(V264*(CUF_sources!E$17/CUF_sources!D$17),0)</f>
        <v>0.87632561416873755</v>
      </c>
      <c r="X264" s="11">
        <f>IFERROR(W264*(CUF_sources!F$17/CUF_sources!E$17),0)</f>
        <v>0.87632561416873755</v>
      </c>
      <c r="Y264" s="11">
        <f>IFERROR(X264*(CUF_sources!G$17/CUF_sources!F$17),0)</f>
        <v>0.87632561416873755</v>
      </c>
      <c r="Z264" s="11">
        <f>IFERROR(Y264*(CUF_sources!H$17/CUF_sources!G$17),0)</f>
        <v>0.87632561416873755</v>
      </c>
      <c r="AA264" s="11">
        <f>IFERROR(Z264*(CUF_sources!I$17/CUF_sources!H$17),0)</f>
        <v>0.87632561416873755</v>
      </c>
      <c r="AB264" s="11">
        <f>IFERROR(AA264*(CUF_sources!J$17/CUF_sources!I$17),0)</f>
        <v>0.87632561416873755</v>
      </c>
      <c r="AC264" s="11">
        <f>CUF_sources!C$17</f>
        <v>0.81</v>
      </c>
      <c r="AD264" s="11">
        <f>CUF_sources!D$17</f>
        <v>0.81</v>
      </c>
      <c r="AE264" s="11">
        <f>CUF_sources!E$17</f>
        <v>0.81</v>
      </c>
      <c r="AF264" s="11">
        <f>CUF_sources!F$17</f>
        <v>0.81</v>
      </c>
      <c r="AG264" s="11">
        <f>CUF_sources!G$17</f>
        <v>0.81</v>
      </c>
      <c r="AH264" s="11">
        <f>CUF_sources!H$17</f>
        <v>0.81</v>
      </c>
      <c r="AI264" s="11">
        <f>CUF_sources!I$17</f>
        <v>0.81</v>
      </c>
      <c r="AJ264" s="11">
        <f>CUF_sources!J$17</f>
        <v>0.81</v>
      </c>
    </row>
    <row r="265" spans="1:36" ht="15" x14ac:dyDescent="0.25">
      <c r="A265" s="3" t="s">
        <v>6</v>
      </c>
      <c r="B265" s="3" t="s">
        <v>35</v>
      </c>
      <c r="C265" s="3" t="s">
        <v>36</v>
      </c>
      <c r="D265" s="11">
        <f>IFERROR((generation!H265*1000)/(365*24*capacity!H265),0)</f>
        <v>0.17586079229914847</v>
      </c>
      <c r="E265" s="11">
        <f>IFERROR((generation!I265*1000)/(365*24*capacity!I265),0)</f>
        <v>0.32206590151795633</v>
      </c>
      <c r="F265" s="11">
        <f>IFERROR((generation!J265*1000)/(365*24*capacity!J265),0)</f>
        <v>0.35268419104035542</v>
      </c>
      <c r="G265" s="11">
        <f>IFERROR((generation!K265*1000)/(365*24*capacity!K265),0)</f>
        <v>0.3461680858941133</v>
      </c>
      <c r="H265" s="11">
        <f>IFERROR((generation!L265*1000)/(365*24*capacity!L265),0)</f>
        <v>0.28600209798839937</v>
      </c>
      <c r="I265" s="11">
        <f>IFERROR((generation!M265*1000)/(365*24*capacity!M265),0)</f>
        <v>0.30877144267555229</v>
      </c>
      <c r="J265" s="11">
        <f>IFERROR((generation!N265*1000)/(365*24*capacity!N265),0)</f>
        <v>0.18745217820560287</v>
      </c>
      <c r="K265" s="11">
        <f>IFERROR((generation!O265*1000)/(365*24*capacity!O265),0)</f>
        <v>0.22321362458348759</v>
      </c>
      <c r="L265" s="11">
        <f>IFERROR((generation!P265*1000)/(365*24*capacity!P265),0)</f>
        <v>0.22887202270763915</v>
      </c>
      <c r="M265" s="11">
        <f>IF(AND(AVERAGE(D265:L265)&gt;0,AVERAGE(D265:L265)&lt;1),AVERAGE(D265:L265),CUF_sources!C$18)</f>
        <v>0.27012114854580616</v>
      </c>
      <c r="N265" s="11">
        <f>IFERROR(M265*(CUF_sources!D$18/CUF_sources!C$18),0)</f>
        <v>0.27012114854580616</v>
      </c>
      <c r="O265" s="11">
        <f>IFERROR(N265*(CUF_sources!E$18/CUF_sources!D$18),0)</f>
        <v>0.27012114854580616</v>
      </c>
      <c r="P265" s="11">
        <f>IFERROR(O265*(CUF_sources!F$18/CUF_sources!E$18),0)</f>
        <v>0.27012114854580616</v>
      </c>
      <c r="Q265" s="11">
        <f>IFERROR(P265*(CUF_sources!G$18/CUF_sources!F$18),0)</f>
        <v>0.27012114854580616</v>
      </c>
      <c r="R265" s="11">
        <f>IFERROR(Q265*(CUF_sources!H$18/CUF_sources!G$18),0)</f>
        <v>0.27012114854580616</v>
      </c>
      <c r="S265" s="11">
        <f>IFERROR(R265*(CUF_sources!I$18/CUF_sources!H$18),0)</f>
        <v>0.27012114854580616</v>
      </c>
      <c r="T265" s="11">
        <f>IFERROR(S265*(CUF_sources!J$18/CUF_sources!I$18),0)</f>
        <v>0.27012114854580616</v>
      </c>
      <c r="U265" s="11">
        <f>IF(M265&gt;0,M265,CUF_sources!C$18)</f>
        <v>0.27012114854580616</v>
      </c>
      <c r="V265" s="11">
        <f>IFERROR(U265*(CUF_sources!D$18/CUF_sources!C$18),0)</f>
        <v>0.27012114854580616</v>
      </c>
      <c r="W265" s="11">
        <f>IFERROR(V265*(CUF_sources!E$18/CUF_sources!D$18),0)</f>
        <v>0.27012114854580616</v>
      </c>
      <c r="X265" s="11">
        <f>IFERROR(W265*(CUF_sources!F$18/CUF_sources!E$18),0)</f>
        <v>0.27012114854580616</v>
      </c>
      <c r="Y265" s="11">
        <f>IFERROR(X265*(CUF_sources!G$18/CUF_sources!F$18),0)</f>
        <v>0.27012114854580616</v>
      </c>
      <c r="Z265" s="11">
        <f>IFERROR(Y265*(CUF_sources!H$18/CUF_sources!G$18),0)</f>
        <v>0.27012114854580616</v>
      </c>
      <c r="AA265" s="11">
        <f>IFERROR(Z265*(CUF_sources!I$18/CUF_sources!H$18),0)</f>
        <v>0.27012114854580616</v>
      </c>
      <c r="AB265" s="11">
        <f>IFERROR(AA265*(CUF_sources!J$18/CUF_sources!I$18),0)</f>
        <v>0.27012114854580616</v>
      </c>
      <c r="AC265" s="11">
        <f>CUF_sources!C$18</f>
        <v>0.37</v>
      </c>
      <c r="AD265" s="11">
        <f>CUF_sources!D$18</f>
        <v>0.37</v>
      </c>
      <c r="AE265" s="11">
        <f>CUF_sources!E$18</f>
        <v>0.37</v>
      </c>
      <c r="AF265" s="11">
        <f>CUF_sources!F$18</f>
        <v>0.37</v>
      </c>
      <c r="AG265" s="11">
        <f>CUF_sources!G$18</f>
        <v>0.37</v>
      </c>
      <c r="AH265" s="11">
        <f>CUF_sources!H$18</f>
        <v>0.37</v>
      </c>
      <c r="AI265" s="11">
        <f>CUF_sources!I$18</f>
        <v>0.37</v>
      </c>
      <c r="AJ265" s="11">
        <f>CUF_sources!J$18</f>
        <v>0.37</v>
      </c>
    </row>
    <row r="266" spans="1:36" ht="15" x14ac:dyDescent="0.25">
      <c r="A266" s="3" t="s">
        <v>6</v>
      </c>
      <c r="B266" s="3" t="s">
        <v>79</v>
      </c>
      <c r="C266" s="3" t="s">
        <v>83</v>
      </c>
      <c r="D266" s="11">
        <f>IFERROR((generation!H266*1000)/(365*24*capacity!H266),0)</f>
        <v>0.23500400199443658</v>
      </c>
      <c r="E266" s="11">
        <f>IFERROR((generation!I266*1000)/(365*24*capacity!I266),0)</f>
        <v>0.21705401795421364</v>
      </c>
      <c r="F266" s="11">
        <f>IFERROR((generation!J266*1000)/(365*24*capacity!J266),0)</f>
        <v>0.2230764036272429</v>
      </c>
      <c r="G266" s="11">
        <f>IFERROR((generation!K266*1000)/(365*24*capacity!K266),0)</f>
        <v>0.21856769575222987</v>
      </c>
      <c r="H266" s="11">
        <f>IFERROR((generation!L266*1000)/(365*24*capacity!L266),0)</f>
        <v>0.24155326392212459</v>
      </c>
      <c r="I266" s="11">
        <f>IFERROR((generation!M266*1000)/(365*24*capacity!M266),0)</f>
        <v>0.20414681057146811</v>
      </c>
      <c r="J266" s="11">
        <f>IFERROR((generation!N266*1000)/(365*24*capacity!N266),0)</f>
        <v>0.2416538263995891</v>
      </c>
      <c r="K266" s="11">
        <f>IFERROR((generation!O266*1000)/(365*24*capacity!O266),0)</f>
        <v>0.22984937221256532</v>
      </c>
      <c r="L266" s="11">
        <f>IFERROR((generation!P266*1000)/(365*24*capacity!P266),0)</f>
        <v>0.25682730611732324</v>
      </c>
      <c r="M266" s="11">
        <f>IF(AND(AVERAGE(D266:L266)&gt;0,AVERAGE(D266:L266)&lt;1),AVERAGE(D266:L266),CUF_sources!C$19)</f>
        <v>0.2297480776167993</v>
      </c>
      <c r="N266" s="11">
        <f>IFERROR(M266*(CUF_sources!D$19/CUF_sources!C$19),0)</f>
        <v>0.27569769314015913</v>
      </c>
      <c r="O266" s="11">
        <f>IFERROR(N266*(CUF_sources!E$19/CUF_sources!D$19),0)</f>
        <v>0.29867250090183906</v>
      </c>
      <c r="P266" s="11">
        <f>IFERROR(O266*(CUF_sources!F$19/CUF_sources!E$19),0)</f>
        <v>0.32164730866351904</v>
      </c>
      <c r="Q266" s="11">
        <f>IFERROR(P266*(CUF_sources!G$19/CUF_sources!F$19),0)</f>
        <v>0.34462211642519897</v>
      </c>
      <c r="R266" s="11">
        <f>IFERROR(Q266*(CUF_sources!H$19/CUF_sources!G$19),0)</f>
        <v>0.36759692418687889</v>
      </c>
      <c r="S266" s="11">
        <f>IFERROR(R266*(CUF_sources!I$19/CUF_sources!H$19),0)</f>
        <v>0.39057173194855882</v>
      </c>
      <c r="T266" s="11">
        <f>IFERROR(S266*(CUF_sources!J$19/CUF_sources!I$19),0)</f>
        <v>0.41354653971023875</v>
      </c>
      <c r="U266" s="11">
        <f>IF(M266&gt;0,M266,CUF_sources!C$19)</f>
        <v>0.2297480776167993</v>
      </c>
      <c r="V266" s="11">
        <f>IFERROR(U266*(CUF_sources!D$19/CUF_sources!C$19),0)</f>
        <v>0.27569769314015913</v>
      </c>
      <c r="W266" s="11">
        <f>IFERROR(V266*(CUF_sources!E$19/CUF_sources!D$19),0)</f>
        <v>0.29867250090183906</v>
      </c>
      <c r="X266" s="11">
        <f>IFERROR(W266*(CUF_sources!F$19/CUF_sources!E$19),0)</f>
        <v>0.32164730866351904</v>
      </c>
      <c r="Y266" s="11">
        <f>IFERROR(X266*(CUF_sources!G$19/CUF_sources!F$19),0)</f>
        <v>0.34462211642519897</v>
      </c>
      <c r="Z266" s="11">
        <f>IFERROR(Y266*(CUF_sources!H$19/CUF_sources!G$19),0)</f>
        <v>0.36759692418687889</v>
      </c>
      <c r="AA266" s="11">
        <f>IFERROR(Z266*(CUF_sources!I$19/CUF_sources!H$19),0)</f>
        <v>0.39057173194855882</v>
      </c>
      <c r="AB266" s="11">
        <f>IFERROR(AA266*(CUF_sources!J$19/CUF_sources!I$19),0)</f>
        <v>0.41354653971023875</v>
      </c>
      <c r="AC266" s="11">
        <f>CUF_sources!C$19</f>
        <v>0.25</v>
      </c>
      <c r="AD266" s="11">
        <f>CUF_sources!D$19</f>
        <v>0.3</v>
      </c>
      <c r="AE266" s="11">
        <f>CUF_sources!E$19</f>
        <v>0.32499999999999996</v>
      </c>
      <c r="AF266" s="11">
        <f>CUF_sources!F$19</f>
        <v>0.35</v>
      </c>
      <c r="AG266" s="11">
        <f>CUF_sources!G$19</f>
        <v>0.375</v>
      </c>
      <c r="AH266" s="11">
        <f>CUF_sources!H$19</f>
        <v>0.4</v>
      </c>
      <c r="AI266" s="11">
        <f>CUF_sources!I$19</f>
        <v>0.42500000000000004</v>
      </c>
      <c r="AJ266" s="11">
        <f>CUF_sources!J$19</f>
        <v>0.45</v>
      </c>
    </row>
    <row r="267" spans="1:36" ht="15" x14ac:dyDescent="0.25">
      <c r="A267" s="3" t="s">
        <v>6</v>
      </c>
      <c r="B267" s="3" t="s">
        <v>78</v>
      </c>
      <c r="C267" s="3" t="s">
        <v>84</v>
      </c>
      <c r="D267" s="11">
        <f>IFERROR((generation!H267*1000)/(365*24*capacity!H267),0)</f>
        <v>0.40141642633982216</v>
      </c>
      <c r="E267" s="11">
        <f>IFERROR((generation!I267*1000)/(365*24*capacity!I267),0)</f>
        <v>0.39516592565889608</v>
      </c>
      <c r="F267" s="11">
        <f>IFERROR((generation!J267*1000)/(365*24*capacity!J267),0)</f>
        <v>0.38606805255146998</v>
      </c>
      <c r="G267" s="11">
        <f>IFERROR((generation!K267*1000)/(365*24*capacity!K267),0)</f>
        <v>0.37470710165825521</v>
      </c>
      <c r="H267" s="11">
        <f>IFERROR((generation!L267*1000)/(365*24*capacity!L267),0)</f>
        <v>0.36130264891344666</v>
      </c>
      <c r="I267" s="11">
        <f>IFERROR((generation!M267*1000)/(365*24*capacity!M267),0)</f>
        <v>0.27065398911171229</v>
      </c>
      <c r="J267" s="11">
        <f>IFERROR((generation!N267*1000)/(365*24*capacity!N267),0)</f>
        <v>0.44129449907673807</v>
      </c>
      <c r="K267" s="11">
        <f>IFERROR((generation!O267*1000)/(365*24*capacity!O267),0)</f>
        <v>0.43302557936473857</v>
      </c>
      <c r="L267" s="11">
        <f>IFERROR((generation!P267*1000)/(365*24*capacity!P267),0)</f>
        <v>0.42618640347738129</v>
      </c>
      <c r="M267" s="11">
        <f>IF(AND(AVERAGE(D267:L267)&gt;0,AVERAGE(D267:L267)&lt;1),AVERAGE(D267:L267),CUF_sources!C$20)</f>
        <v>0.38775784735027341</v>
      </c>
      <c r="N267" s="11">
        <f>IFERROR(M267*(CUF_sources!D$20/CUF_sources!C$20),0)</f>
        <v>0.43428878903230628</v>
      </c>
      <c r="O267" s="11">
        <f>IFERROR(N267*(CUF_sources!E$20/CUF_sources!D$20),0)</f>
        <v>0.46686044820972922</v>
      </c>
      <c r="P267" s="11">
        <f>IFERROR(O267*(CUF_sources!F$20/CUF_sources!E$20),0)</f>
        <v>0.49943210738715216</v>
      </c>
      <c r="Q267" s="11">
        <f>IFERROR(P267*(CUF_sources!G$20/CUF_sources!F$20),0)</f>
        <v>0.51028932711295971</v>
      </c>
      <c r="R267" s="11">
        <f>IFERROR(Q267*(CUF_sources!H$20/CUF_sources!G$20),0)</f>
        <v>0.52114654683876738</v>
      </c>
      <c r="S267" s="11">
        <f>IFERROR(R267*(CUF_sources!I$20/CUF_sources!H$20),0)</f>
        <v>0.52114654683876738</v>
      </c>
      <c r="T267" s="11">
        <f>IFERROR(S267*(CUF_sources!J$20/CUF_sources!I$20),0)</f>
        <v>0.52114654683876738</v>
      </c>
      <c r="U267" s="11">
        <f>IF(M267&gt;0,M267,CUF_sources!C$20)</f>
        <v>0.38775784735027341</v>
      </c>
      <c r="V267" s="11">
        <f>IFERROR(U267*(CUF_sources!D$20/CUF_sources!C$20),0)</f>
        <v>0.43428878903230628</v>
      </c>
      <c r="W267" s="11">
        <f>IFERROR(V267*(CUF_sources!E$20/CUF_sources!D$20),0)</f>
        <v>0.46686044820972922</v>
      </c>
      <c r="X267" s="11">
        <f>IFERROR(W267*(CUF_sources!F$20/CUF_sources!E$20),0)</f>
        <v>0.49943210738715216</v>
      </c>
      <c r="Y267" s="11">
        <f>IFERROR(X267*(CUF_sources!G$20/CUF_sources!F$20),0)</f>
        <v>0.51028932711295971</v>
      </c>
      <c r="Z267" s="11">
        <f>IFERROR(Y267*(CUF_sources!H$20/CUF_sources!G$20),0)</f>
        <v>0.52114654683876738</v>
      </c>
      <c r="AA267" s="11">
        <f>IFERROR(Z267*(CUF_sources!I$20/CUF_sources!H$20),0)</f>
        <v>0.52114654683876738</v>
      </c>
      <c r="AB267" s="11">
        <f>IFERROR(AA267*(CUF_sources!J$20/CUF_sources!I$20),0)</f>
        <v>0.52114654683876738</v>
      </c>
      <c r="AC267" s="11">
        <f>CUF_sources!C$20</f>
        <v>0.35714285714285715</v>
      </c>
      <c r="AD267" s="11">
        <f>CUF_sources!D$20</f>
        <v>0.4</v>
      </c>
      <c r="AE267" s="11">
        <f>CUF_sources!E$20</f>
        <v>0.43000000000000005</v>
      </c>
      <c r="AF267" s="11">
        <f>CUF_sources!F$20</f>
        <v>0.46</v>
      </c>
      <c r="AG267" s="11">
        <f>CUF_sources!G$20</f>
        <v>0.47</v>
      </c>
      <c r="AH267" s="11">
        <f>CUF_sources!H$20</f>
        <v>0.48</v>
      </c>
      <c r="AI267" s="11">
        <f>CUF_sources!I$20</f>
        <v>0.48</v>
      </c>
      <c r="AJ267" s="11">
        <f>CUF_sources!J$20</f>
        <v>0.48</v>
      </c>
    </row>
    <row r="268" spans="1:36" ht="15" x14ac:dyDescent="0.25">
      <c r="A268" s="3" t="s">
        <v>6</v>
      </c>
      <c r="B268" s="1" t="s">
        <v>37</v>
      </c>
      <c r="C268" s="1" t="s">
        <v>38</v>
      </c>
      <c r="D268" s="11">
        <f>IFERROR((generation!H268*1000)/(365*24*capacity!H268),0)</f>
        <v>0.80251141552511418</v>
      </c>
      <c r="E268" s="11">
        <f>IFERROR((generation!I268*1000)/(365*24*capacity!I268),0)</f>
        <v>0.60445205479452058</v>
      </c>
      <c r="F268" s="11">
        <f>IFERROR((generation!J268*1000)/(365*24*capacity!J268),0)</f>
        <v>0.52818756585879878</v>
      </c>
      <c r="G268" s="11">
        <f>IFERROR((generation!K268*1000)/(365*24*capacity!K268),0)</f>
        <v>0</v>
      </c>
      <c r="H268" s="11">
        <f>IFERROR((generation!L268*1000)/(365*24*capacity!L268),0)</f>
        <v>0</v>
      </c>
      <c r="I268" s="11">
        <f>IFERROR((generation!M268*1000)/(365*24*capacity!M268),0)</f>
        <v>0</v>
      </c>
      <c r="J268" s="11">
        <f>IFERROR((generation!N268*1000)/(365*24*capacity!N268),0)</f>
        <v>0</v>
      </c>
      <c r="K268" s="11">
        <f>IFERROR((generation!O268*1000)/(365*24*capacity!O268),0)</f>
        <v>0</v>
      </c>
      <c r="L268" s="11">
        <f>IFERROR((generation!P268*1000)/(365*24*capacity!P268),0)</f>
        <v>0</v>
      </c>
      <c r="M268" s="11">
        <f>IF(AND(AVERAGE(D268:L268)&gt;0,AVERAGE(D268:L268)&lt;1),AVERAGE(D268:L268),CUF_sources!C$21)</f>
        <v>0.21501678179760372</v>
      </c>
      <c r="N268" s="11">
        <f>IFERROR(M268*(CUF_sources!D$21/CUF_sources!C$21),0)</f>
        <v>0.21501678179760372</v>
      </c>
      <c r="O268" s="11">
        <f>IFERROR(N268*(CUF_sources!E$21/CUF_sources!D$21),0)</f>
        <v>0.21501678179760372</v>
      </c>
      <c r="P268" s="11">
        <f>IFERROR(O268*(CUF_sources!F$21/CUF_sources!E$21),0)</f>
        <v>0.21501678179760372</v>
      </c>
      <c r="Q268" s="11">
        <f>IFERROR(P268*(CUF_sources!G$21/CUF_sources!F$21),0)</f>
        <v>0.21501678179760372</v>
      </c>
      <c r="R268" s="11">
        <f>IFERROR(Q268*(CUF_sources!H$21/CUF_sources!G$21),0)</f>
        <v>0.21501678179760372</v>
      </c>
      <c r="S268" s="11">
        <f>IFERROR(R268*(CUF_sources!I$21/CUF_sources!H$21),0)</f>
        <v>0.21501678179760372</v>
      </c>
      <c r="T268" s="11">
        <f>IFERROR(S268*(CUF_sources!J$21/CUF_sources!I$21),0)</f>
        <v>0.21501678179760372</v>
      </c>
      <c r="U268" s="11">
        <f>IF(M268&lt;CUF_sources!C$21,CUF_sources!C$21,CUF!M268)</f>
        <v>0.85</v>
      </c>
      <c r="V268" s="11">
        <f>IFERROR(U268*(CUF_sources!D$21/CUF_sources!C$21),0)</f>
        <v>0.85</v>
      </c>
      <c r="W268" s="11">
        <f>IFERROR(V268*(CUF_sources!E$21/CUF_sources!D$21),0)</f>
        <v>0.85</v>
      </c>
      <c r="X268" s="11">
        <f>IFERROR(W268*(CUF_sources!F$21/CUF_sources!E$21),0)</f>
        <v>0.85</v>
      </c>
      <c r="Y268" s="11">
        <f>IFERROR(X268*(CUF_sources!G$21/CUF_sources!F$21),0)</f>
        <v>0.85</v>
      </c>
      <c r="Z268" s="11">
        <f>IFERROR(Y268*(CUF_sources!H$21/CUF_sources!G$21),0)</f>
        <v>0.85</v>
      </c>
      <c r="AA268" s="11">
        <f>IFERROR(Z268*(CUF_sources!I$21/CUF_sources!H$21),0)</f>
        <v>0.85</v>
      </c>
      <c r="AB268" s="11">
        <f>IFERROR(AA268*(CUF_sources!J$21/CUF_sources!I$21),0)</f>
        <v>0.85</v>
      </c>
      <c r="AC268" s="11">
        <f>CUF_sources!C$21</f>
        <v>0.85</v>
      </c>
      <c r="AD268" s="11">
        <f>CUF_sources!D$21</f>
        <v>0.85</v>
      </c>
      <c r="AE268" s="11">
        <f>CUF_sources!E$21</f>
        <v>0.85</v>
      </c>
      <c r="AF268" s="11">
        <f>CUF_sources!F$21</f>
        <v>0.85</v>
      </c>
      <c r="AG268" s="11">
        <f>CUF_sources!G$21</f>
        <v>0.85</v>
      </c>
      <c r="AH268" s="11">
        <f>CUF_sources!H$21</f>
        <v>0.85</v>
      </c>
      <c r="AI268" s="11">
        <f>CUF_sources!I$21</f>
        <v>0.85</v>
      </c>
      <c r="AJ268" s="11">
        <f>CUF_sources!J$21</f>
        <v>0.85</v>
      </c>
    </row>
    <row r="269" spans="1:36" ht="15" x14ac:dyDescent="0.25">
      <c r="A269" s="3" t="s">
        <v>6</v>
      </c>
      <c r="B269" s="3" t="s">
        <v>39</v>
      </c>
      <c r="C269" s="3" t="s">
        <v>40</v>
      </c>
      <c r="D269" s="11">
        <f>IFERROR((generation!H269*1000)/(365*24*capacity!H269),0)</f>
        <v>0.98853746519216001</v>
      </c>
      <c r="E269" s="11">
        <f>IFERROR((generation!I269*1000)/(365*24*capacity!I269),0)</f>
        <v>0.98330789018939446</v>
      </c>
      <c r="F269" s="11">
        <f>IFERROR((generation!J269*1000)/(365*24*capacity!J269),0)</f>
        <v>0.79878280770684651</v>
      </c>
      <c r="G269" s="11">
        <f>IFERROR((generation!K269*1000)/(365*24*capacity!K269),0)</f>
        <v>0.70418681904253733</v>
      </c>
      <c r="H269" s="11">
        <f>IFERROR((generation!L269*1000)/(365*24*capacity!L269),0)</f>
        <v>0.67516937501548213</v>
      </c>
      <c r="I269" s="11">
        <f>IFERROR((generation!M269*1000)/(365*24*capacity!M269),0)</f>
        <v>0.69059464670928672</v>
      </c>
      <c r="J269" s="11">
        <f>IFERROR((generation!N269*1000)/(365*24*capacity!N269),0)</f>
        <v>0.65488315751758153</v>
      </c>
      <c r="K269" s="11">
        <f>IFERROR((generation!O269*1000)/(365*24*capacity!O269),0)</f>
        <v>0.6118421885059524</v>
      </c>
      <c r="L269" s="11">
        <f>IFERROR((generation!P269*1000)/(365*24*capacity!P269),0)</f>
        <v>0.72327775700511021</v>
      </c>
      <c r="M269" s="11">
        <f>IF(AND(AVERAGE(D269:L269)&gt;0,AVERAGE(D269:L269)&lt;1),AVERAGE(D269:L269),CUF_sources!C$22)</f>
        <v>0.7589535674315947</v>
      </c>
      <c r="N269" s="11">
        <f>IFERROR(M269*(CUF_sources!D$22/CUF_sources!C$22),0)</f>
        <v>0.7589535674315947</v>
      </c>
      <c r="O269" s="11">
        <f>IFERROR(N269*(CUF_sources!E$22/CUF_sources!D$22),0)</f>
        <v>0.7589535674315947</v>
      </c>
      <c r="P269" s="11">
        <f>IFERROR(O269*(CUF_sources!F$22/CUF_sources!E$22),0)</f>
        <v>0.7589535674315947</v>
      </c>
      <c r="Q269" s="11">
        <f>IFERROR(P269*(CUF_sources!G$22/CUF_sources!F$22),0)</f>
        <v>0.7589535674315947</v>
      </c>
      <c r="R269" s="11">
        <f>IFERROR(Q269*(CUF_sources!H$22/CUF_sources!G$22),0)</f>
        <v>0.7589535674315947</v>
      </c>
      <c r="S269" s="11">
        <f>IFERROR(R269*(CUF_sources!I$22/CUF_sources!H$22),0)</f>
        <v>0.7589535674315947</v>
      </c>
      <c r="T269" s="11">
        <f>IFERROR(S269*(CUF_sources!J$22/CUF_sources!I$22),0)</f>
        <v>0.7589535674315947</v>
      </c>
      <c r="U269" s="11">
        <f>IF(M269&lt;CUF_sources!C$22,CUF_sources!C$22,CUF!M269)</f>
        <v>0.7589535674315947</v>
      </c>
      <c r="V269" s="11">
        <f>IFERROR(U269*(CUF_sources!D$22/CUF_sources!C$22),0)</f>
        <v>0.7589535674315947</v>
      </c>
      <c r="W269" s="11">
        <f>IFERROR(V269*(CUF_sources!E$22/CUF_sources!D$22),0)</f>
        <v>0.7589535674315947</v>
      </c>
      <c r="X269" s="11">
        <f>IFERROR(W269*(CUF_sources!F$22/CUF_sources!E$22),0)</f>
        <v>0.7589535674315947</v>
      </c>
      <c r="Y269" s="11">
        <f>IFERROR(X269*(CUF_sources!G$22/CUF_sources!F$22),0)</f>
        <v>0.7589535674315947</v>
      </c>
      <c r="Z269" s="11">
        <f>IFERROR(Y269*(CUF_sources!H$22/CUF_sources!G$22),0)</f>
        <v>0.7589535674315947</v>
      </c>
      <c r="AA269" s="11">
        <f>IFERROR(Z269*(CUF_sources!I$22/CUF_sources!H$22),0)</f>
        <v>0.7589535674315947</v>
      </c>
      <c r="AB269" s="11">
        <f>IFERROR(AA269*(CUF_sources!J$22/CUF_sources!I$22),0)</f>
        <v>0.7589535674315947</v>
      </c>
      <c r="AC269" s="11">
        <f>CUF_sources!C$22</f>
        <v>0.7</v>
      </c>
      <c r="AD269" s="11">
        <f>CUF_sources!D$22</f>
        <v>0.7</v>
      </c>
      <c r="AE269" s="11">
        <f>CUF_sources!E$22</f>
        <v>0.7</v>
      </c>
      <c r="AF269" s="11">
        <f>CUF_sources!F$22</f>
        <v>0.7</v>
      </c>
      <c r="AG269" s="11">
        <f>CUF_sources!G$22</f>
        <v>0.7</v>
      </c>
      <c r="AH269" s="11">
        <f>CUF_sources!H$22</f>
        <v>0.7</v>
      </c>
      <c r="AI269" s="11">
        <f>CUF_sources!I$22</f>
        <v>0.7</v>
      </c>
      <c r="AJ269" s="11">
        <f>CUF_sources!J$22</f>
        <v>0.7</v>
      </c>
    </row>
    <row r="270" spans="1:36" ht="15" x14ac:dyDescent="0.25">
      <c r="A270" s="3" t="s">
        <v>6</v>
      </c>
      <c r="B270" s="3" t="s">
        <v>80</v>
      </c>
      <c r="C270" s="3" t="s">
        <v>85</v>
      </c>
      <c r="D270" s="11">
        <f>IFERROR((generation!H270*1000)/(365*24*capacity!H270),0)</f>
        <v>0.11771083036974972</v>
      </c>
      <c r="E270" s="11">
        <f>IFERROR((generation!I270*1000)/(365*24*capacity!I270),0)</f>
        <v>0.11151882497997379</v>
      </c>
      <c r="F270" s="11">
        <f>IFERROR((generation!J270*1000)/(365*24*capacity!J270),0)</f>
        <v>0.10589496753181503</v>
      </c>
      <c r="G270" s="11">
        <f>IFERROR((generation!K270*1000)/(365*24*capacity!K270),0)</f>
        <v>0.12089599351430466</v>
      </c>
      <c r="H270" s="11">
        <f>IFERROR((generation!L270*1000)/(365*24*capacity!L270),0)</f>
        <v>0.12195385910380724</v>
      </c>
      <c r="I270" s="11">
        <f>IFERROR((generation!M270*1000)/(365*24*capacity!M270),0)</f>
        <v>0.12595642694700493</v>
      </c>
      <c r="J270" s="11">
        <f>IFERROR((generation!N270*1000)/(365*24*capacity!N270),0)</f>
        <v>0.12731564528357389</v>
      </c>
      <c r="K270" s="11">
        <f>IFERROR((generation!O270*1000)/(365*24*capacity!O270),0)</f>
        <v>0.13514311415054112</v>
      </c>
      <c r="L270" s="11">
        <f>IFERROR((generation!P270*1000)/(365*24*capacity!P270),0)</f>
        <v>0.12480599732899635</v>
      </c>
      <c r="M270" s="11">
        <f>IF(AND(AVERAGE(D270:L270)&gt;0,AVERAGE(D270:L270)&lt;1),AVERAGE(D270:L270),CUF_sources!C$23)</f>
        <v>0.12124396213441854</v>
      </c>
      <c r="N270" s="11">
        <f>IFERROR(M270*(CUF_sources!D$23/CUF_sources!C$23),0)</f>
        <v>0.12598005440529428</v>
      </c>
      <c r="O270" s="11">
        <f>IFERROR(N270*(CUF_sources!E$23/CUF_sources!D$23),0)</f>
        <v>0.12929531899490729</v>
      </c>
      <c r="P270" s="11">
        <f>IFERROR(O270*(CUF_sources!F$23/CUF_sources!E$23),0)</f>
        <v>0.13261058358452033</v>
      </c>
      <c r="Q270" s="11">
        <f>IFERROR(P270*(CUF_sources!G$23/CUF_sources!F$23),0)</f>
        <v>0.13592584817413333</v>
      </c>
      <c r="R270" s="11">
        <f>IFERROR(Q270*(CUF_sources!H$23/CUF_sources!G$23),0)</f>
        <v>0.13924111276374632</v>
      </c>
      <c r="S270" s="11">
        <f>IFERROR(R270*(CUF_sources!I$23/CUF_sources!H$23),0)</f>
        <v>0.13924111276374632</v>
      </c>
      <c r="T270" s="11">
        <f>IFERROR(S270*(CUF_sources!J$23/CUF_sources!I$23),0)</f>
        <v>0.13924111276374632</v>
      </c>
      <c r="U270" s="11">
        <f>IF(M270&gt;0,M270,CUF_sources!C$23)</f>
        <v>0.12124396213441854</v>
      </c>
      <c r="V270" s="11">
        <f>IFERROR(U270*(CUF_sources!D$23/CUF_sources!C$23),0)</f>
        <v>0.12598005440529428</v>
      </c>
      <c r="W270" s="11">
        <f>IFERROR(V270*(CUF_sources!E$23/CUF_sources!D$23),0)</f>
        <v>0.12929531899490729</v>
      </c>
      <c r="X270" s="11">
        <f>IFERROR(W270*(CUF_sources!F$23/CUF_sources!E$23),0)</f>
        <v>0.13261058358452033</v>
      </c>
      <c r="Y270" s="11">
        <f>IFERROR(X270*(CUF_sources!G$23/CUF_sources!F$23),0)</f>
        <v>0.13592584817413333</v>
      </c>
      <c r="Z270" s="11">
        <f>IFERROR(Y270*(CUF_sources!H$23/CUF_sources!G$23),0)</f>
        <v>0.13924111276374632</v>
      </c>
      <c r="AA270" s="11">
        <f>IFERROR(Z270*(CUF_sources!I$23/CUF_sources!H$23),0)</f>
        <v>0.13924111276374632</v>
      </c>
      <c r="AB270" s="11">
        <f>IFERROR(AA270*(CUF_sources!J$23/CUF_sources!I$23),0)</f>
        <v>0.13924111276374632</v>
      </c>
      <c r="AC270" s="11">
        <f>CUF_sources!C$23</f>
        <v>0.18285714285714286</v>
      </c>
      <c r="AD270" s="11">
        <f>CUF_sources!D$23</f>
        <v>0.19</v>
      </c>
      <c r="AE270" s="11">
        <f>CUF_sources!E$23</f>
        <v>0.19500000000000001</v>
      </c>
      <c r="AF270" s="11">
        <f>CUF_sources!F$23</f>
        <v>0.2</v>
      </c>
      <c r="AG270" s="11">
        <f>CUF_sources!G$23</f>
        <v>0.20500000000000002</v>
      </c>
      <c r="AH270" s="11">
        <f>CUF_sources!H$23</f>
        <v>0.21</v>
      </c>
      <c r="AI270" s="11">
        <f>CUF_sources!I$23</f>
        <v>0.21</v>
      </c>
      <c r="AJ270" s="11">
        <f>CUF_sources!J$23</f>
        <v>0.21</v>
      </c>
    </row>
    <row r="271" spans="1:36" ht="15" x14ac:dyDescent="0.25">
      <c r="A271" s="3" t="s">
        <v>6</v>
      </c>
      <c r="B271" s="3" t="s">
        <v>81</v>
      </c>
      <c r="C271" s="3" t="s">
        <v>86</v>
      </c>
      <c r="D271" s="11">
        <f>IFERROR((generation!H271*1000)/(365*24*capacity!H271),0)</f>
        <v>7.7247732430148264E-2</v>
      </c>
      <c r="E271" s="11">
        <f>IFERROR((generation!I271*1000)/(365*24*capacity!I271),0)</f>
        <v>7.3184228893107758E-2</v>
      </c>
      <c r="F271" s="11">
        <f>IFERROR((generation!J271*1000)/(365*24*capacity!J271),0)</f>
        <v>6.9493572442753587E-2</v>
      </c>
      <c r="G271" s="11">
        <f>IFERROR((generation!K271*1000)/(365*24*capacity!K271),0)</f>
        <v>7.9337995743762421E-2</v>
      </c>
      <c r="H271" s="11">
        <f>IFERROR((generation!L271*1000)/(365*24*capacity!L271),0)</f>
        <v>8.0032220036873478E-2</v>
      </c>
      <c r="I271" s="11">
        <f>IFERROR((generation!M271*1000)/(365*24*capacity!M271),0)</f>
        <v>8.2658905183971954E-2</v>
      </c>
      <c r="J271" s="11">
        <f>IFERROR((generation!N271*1000)/(365*24*capacity!N271),0)</f>
        <v>8.3550892217345352E-2</v>
      </c>
      <c r="K271" s="11">
        <f>IFERROR((generation!O271*1000)/(365*24*capacity!O271),0)</f>
        <v>8.8687668661292574E-2</v>
      </c>
      <c r="L271" s="11">
        <f>IFERROR((generation!P271*1000)/(365*24*capacity!P271),0)</f>
        <v>8.1903935747153822E-2</v>
      </c>
      <c r="M271" s="11">
        <f>IF(AND(AVERAGE(D271:L271)&gt;0,AVERAGE(D271:L271)&lt;1),AVERAGE(D271:L271),CUF_sources!C$24)</f>
        <v>7.9566350150712131E-2</v>
      </c>
      <c r="N271" s="11">
        <f>IFERROR(M271*(CUF_sources!D$24/CUF_sources!C$24),0)</f>
        <v>7.9566350150712131E-2</v>
      </c>
      <c r="O271" s="11">
        <f>IFERROR(N271*(CUF_sources!E$24/CUF_sources!D$24),0)</f>
        <v>8.2881614740325141E-2</v>
      </c>
      <c r="P271" s="11">
        <f>IFERROR(O271*(CUF_sources!F$24/CUF_sources!E$24),0)</f>
        <v>8.619687932993815E-2</v>
      </c>
      <c r="Q271" s="11">
        <f>IFERROR(P271*(CUF_sources!G$24/CUF_sources!F$24),0)</f>
        <v>8.951214391955116E-2</v>
      </c>
      <c r="R271" s="11">
        <f>IFERROR(Q271*(CUF_sources!H$24/CUF_sources!G$24),0)</f>
        <v>9.2827408509164155E-2</v>
      </c>
      <c r="S271" s="11">
        <f>IFERROR(R271*(CUF_sources!I$24/CUF_sources!H$24),0)</f>
        <v>9.2827408509164155E-2</v>
      </c>
      <c r="T271" s="11">
        <f>IFERROR(S271*(CUF_sources!J$24/CUF_sources!I$24),0)</f>
        <v>9.2827408509164155E-2</v>
      </c>
      <c r="U271" s="11">
        <f>IF(M271&gt;0,M271,CUF_sources!C$24)</f>
        <v>7.9566350150712131E-2</v>
      </c>
      <c r="V271" s="11">
        <f>IFERROR(U271*(CUF_sources!D$24/CUF_sources!C$24),0)</f>
        <v>7.9566350150712131E-2</v>
      </c>
      <c r="W271" s="11">
        <f>IFERROR(V271*(CUF_sources!E$24/CUF_sources!D$24),0)</f>
        <v>8.2881614740325141E-2</v>
      </c>
      <c r="X271" s="11">
        <f>IFERROR(W271*(CUF_sources!F$24/CUF_sources!E$24),0)</f>
        <v>8.619687932993815E-2</v>
      </c>
      <c r="Y271" s="11">
        <f>IFERROR(X271*(CUF_sources!G$24/CUF_sources!F$24),0)</f>
        <v>8.951214391955116E-2</v>
      </c>
      <c r="Z271" s="11">
        <f>IFERROR(Y271*(CUF_sources!H$24/CUF_sources!G$24),0)</f>
        <v>9.2827408509164155E-2</v>
      </c>
      <c r="AA271" s="11">
        <f>IFERROR(Z271*(CUF_sources!I$24/CUF_sources!H$24),0)</f>
        <v>9.2827408509164155E-2</v>
      </c>
      <c r="AB271" s="11">
        <f>IFERROR(AA271*(CUF_sources!J$24/CUF_sources!I$24),0)</f>
        <v>9.2827408509164155E-2</v>
      </c>
      <c r="AC271" s="11">
        <f>CUF_sources!C$24</f>
        <v>0.12</v>
      </c>
      <c r="AD271" s="11">
        <f>CUF_sources!D$24</f>
        <v>0.12</v>
      </c>
      <c r="AE271" s="11">
        <f>CUF_sources!E$24</f>
        <v>0.125</v>
      </c>
      <c r="AF271" s="11">
        <f>CUF_sources!F$24</f>
        <v>0.13</v>
      </c>
      <c r="AG271" s="11">
        <f>CUF_sources!G$24</f>
        <v>0.13500000000000001</v>
      </c>
      <c r="AH271" s="11">
        <f>CUF_sources!H$24</f>
        <v>0.14000000000000001</v>
      </c>
      <c r="AI271" s="11">
        <f>CUF_sources!I$24</f>
        <v>0.14000000000000001</v>
      </c>
      <c r="AJ271" s="11">
        <f>CUF_sources!J$24</f>
        <v>0.14000000000000001</v>
      </c>
    </row>
    <row r="272" spans="1:36" ht="15" x14ac:dyDescent="0.25">
      <c r="A272" s="3" t="s">
        <v>6</v>
      </c>
      <c r="B272" s="3" t="s">
        <v>41</v>
      </c>
      <c r="C272" s="3" t="s">
        <v>42</v>
      </c>
      <c r="D272" s="11">
        <f>IFERROR((generation!H272*1000)/(365*24*capacity!H272),0)</f>
        <v>0</v>
      </c>
      <c r="E272" s="11">
        <f>IFERROR((generation!I272*1000)/(365*24*capacity!I272),0)</f>
        <v>0</v>
      </c>
      <c r="F272" s="11">
        <f>IFERROR((generation!J272*1000)/(365*24*capacity!J272),0)</f>
        <v>0</v>
      </c>
      <c r="G272" s="11">
        <f>IFERROR((generation!K272*1000)/(365*24*capacity!K272),0)</f>
        <v>0</v>
      </c>
      <c r="H272" s="11">
        <f>IFERROR((generation!L272*1000)/(365*24*capacity!L272),0)</f>
        <v>0</v>
      </c>
      <c r="I272" s="11">
        <f>IFERROR((generation!M272*1000)/(365*24*capacity!M272),0)</f>
        <v>0</v>
      </c>
      <c r="J272" s="11">
        <f>IFERROR((generation!N272*1000)/(365*24*capacity!N272),0)</f>
        <v>0</v>
      </c>
      <c r="K272" s="11">
        <f>IFERROR((generation!O272*1000)/(365*24*capacity!O272),0)</f>
        <v>0</v>
      </c>
      <c r="L272" s="11">
        <f>IFERROR((generation!P272*1000)/(365*24*capacity!P272),0)</f>
        <v>0</v>
      </c>
      <c r="M272" s="11">
        <f>IF(AND(AVERAGE(D272:L272)&gt;0,AVERAGE(D272:L272)&lt;1),AVERAGE(D272:L272),CUF_sources!C$25)</f>
        <v>0.37285714285714283</v>
      </c>
      <c r="N272" s="11">
        <f>IFERROR(M272*(CUF_sources!D$25/CUF_sources!C$25),0)</f>
        <v>0.38000000000000006</v>
      </c>
      <c r="O272" s="11">
        <f>IFERROR(N272*(CUF_sources!E$25/CUF_sources!D$25),0)</f>
        <v>0.39000000000000007</v>
      </c>
      <c r="P272" s="11">
        <f>IFERROR(O272*(CUF_sources!F$25/CUF_sources!E$25),0)</f>
        <v>0.40000000000000013</v>
      </c>
      <c r="Q272" s="11">
        <f>IFERROR(P272*(CUF_sources!G$25/CUF_sources!F$25),0)</f>
        <v>0.40500000000000014</v>
      </c>
      <c r="R272" s="11">
        <f>IFERROR(Q272*(CUF_sources!H$25/CUF_sources!G$25),0)</f>
        <v>0.41000000000000009</v>
      </c>
      <c r="S272" s="11">
        <f>IFERROR(R272*(CUF_sources!I$25/CUF_sources!H$25),0)</f>
        <v>0.41000000000000009</v>
      </c>
      <c r="T272" s="11">
        <f>IFERROR(S272*(CUF_sources!J$25/CUF_sources!I$25),0)</f>
        <v>0.41000000000000009</v>
      </c>
      <c r="U272" s="11">
        <f>IF(M272&gt;0,M272,CUF_sources!C$25)</f>
        <v>0.37285714285714283</v>
      </c>
      <c r="V272" s="11">
        <f>IFERROR(U272*(CUF_sources!D$25/CUF_sources!C$25),0)</f>
        <v>0.38000000000000006</v>
      </c>
      <c r="W272" s="11">
        <f>IFERROR(V272*(CUF_sources!E$25/CUF_sources!D$25),0)</f>
        <v>0.39000000000000007</v>
      </c>
      <c r="X272" s="11">
        <f>IFERROR(W272*(CUF_sources!F$25/CUF_sources!E$25),0)</f>
        <v>0.40000000000000013</v>
      </c>
      <c r="Y272" s="11">
        <f>IFERROR(X272*(CUF_sources!G$25/CUF_sources!F$25),0)</f>
        <v>0.40500000000000014</v>
      </c>
      <c r="Z272" s="11">
        <f>IFERROR(Y272*(CUF_sources!H$25/CUF_sources!G$25),0)</f>
        <v>0.41000000000000009</v>
      </c>
      <c r="AA272" s="11">
        <f>IFERROR(Z272*(CUF_sources!I$25/CUF_sources!H$25),0)</f>
        <v>0.41000000000000009</v>
      </c>
      <c r="AB272" s="11">
        <f>IFERROR(AA272*(CUF_sources!J$25/CUF_sources!I$25),0)</f>
        <v>0.41000000000000009</v>
      </c>
      <c r="AC272" s="11">
        <f>CUF_sources!C$25</f>
        <v>0.37285714285714283</v>
      </c>
      <c r="AD272" s="11">
        <f>CUF_sources!D$25</f>
        <v>0.38</v>
      </c>
      <c r="AE272" s="11">
        <f>CUF_sources!E$25</f>
        <v>0.39</v>
      </c>
      <c r="AF272" s="11">
        <f>CUF_sources!F$25</f>
        <v>0.4</v>
      </c>
      <c r="AG272" s="11">
        <f>CUF_sources!G$25</f>
        <v>0.40500000000000003</v>
      </c>
      <c r="AH272" s="11">
        <f>CUF_sources!H$25</f>
        <v>0.41</v>
      </c>
      <c r="AI272" s="11">
        <f>CUF_sources!I$25</f>
        <v>0.41</v>
      </c>
      <c r="AJ272" s="11">
        <f>CUF_sources!J$25</f>
        <v>0.41</v>
      </c>
    </row>
    <row r="273" spans="1:36" ht="15" x14ac:dyDescent="0.25">
      <c r="A273" s="3" t="s">
        <v>6</v>
      </c>
      <c r="B273" s="3" t="s">
        <v>43</v>
      </c>
      <c r="C273" s="3" t="s">
        <v>44</v>
      </c>
      <c r="D273" s="11">
        <f>IFERROR((generation!H273*1000)/(365*24*capacity!H273),0)</f>
        <v>0</v>
      </c>
      <c r="E273" s="11">
        <f>IFERROR((generation!I273*1000)/(365*24*capacity!I273),0)</f>
        <v>0</v>
      </c>
      <c r="F273" s="11">
        <f>IFERROR((generation!J273*1000)/(365*24*capacity!J273),0)</f>
        <v>0</v>
      </c>
      <c r="G273" s="11">
        <f>IFERROR((generation!K273*1000)/(365*24*capacity!K273),0)</f>
        <v>0</v>
      </c>
      <c r="H273" s="11">
        <f>IFERROR((generation!L273*1000)/(365*24*capacity!L273),0)</f>
        <v>0</v>
      </c>
      <c r="I273" s="11">
        <f>IFERROR((generation!M273*1000)/(365*24*capacity!M273),0)</f>
        <v>0</v>
      </c>
      <c r="J273" s="11">
        <f>IFERROR((generation!N273*1000)/(365*24*capacity!N273),0)</f>
        <v>0</v>
      </c>
      <c r="K273" s="11">
        <f>IFERROR((generation!O273*1000)/(365*24*capacity!O273),0)</f>
        <v>0</v>
      </c>
      <c r="L273" s="11">
        <f>IFERROR((generation!P273*1000)/(365*24*capacity!P273),0)</f>
        <v>0</v>
      </c>
      <c r="M273" s="11">
        <f>IF(AND(AVERAGE(D273:L273)&gt;0,AVERAGE(D273:L273)&lt;1),AVERAGE(D273:L273),CUF_sources!C$26)</f>
        <v>0.20857142857142857</v>
      </c>
      <c r="N273" s="11">
        <f>IFERROR(M273*(CUF_sources!D$26/CUF_sources!C$26),0)</f>
        <v>0.23</v>
      </c>
      <c r="O273" s="11">
        <f>IFERROR(N273*(CUF_sources!E$26/CUF_sources!D$26),0)</f>
        <v>0.255</v>
      </c>
      <c r="P273" s="11">
        <f>IFERROR(O273*(CUF_sources!F$26/CUF_sources!E$26),0)</f>
        <v>0.28000000000000003</v>
      </c>
      <c r="Q273" s="11">
        <f>IFERROR(P273*(CUF_sources!G$26/CUF_sources!F$26),0)</f>
        <v>0.30000000000000004</v>
      </c>
      <c r="R273" s="11">
        <f>IFERROR(Q273*(CUF_sources!H$26/CUF_sources!G$26),0)</f>
        <v>0.31999999999999995</v>
      </c>
      <c r="S273" s="11">
        <f>IFERROR(R273*(CUF_sources!I$26/CUF_sources!H$26),0)</f>
        <v>0.33999999999999986</v>
      </c>
      <c r="T273" s="11">
        <f>IFERROR(S273*(CUF_sources!J$26/CUF_sources!I$26),0)</f>
        <v>0.35999999999999988</v>
      </c>
      <c r="U273" s="11">
        <f>IF(M273&gt;0,M273,CUF_sources!C$26)</f>
        <v>0.20857142857142857</v>
      </c>
      <c r="V273" s="11">
        <f>IFERROR(U273*(CUF_sources!D$26/CUF_sources!C$26),0)</f>
        <v>0.23</v>
      </c>
      <c r="W273" s="11">
        <f>IFERROR(V273*(CUF_sources!E$26/CUF_sources!D$26),0)</f>
        <v>0.255</v>
      </c>
      <c r="X273" s="11">
        <f>IFERROR(W273*(CUF_sources!F$26/CUF_sources!E$26),0)</f>
        <v>0.28000000000000003</v>
      </c>
      <c r="Y273" s="11">
        <f>IFERROR(X273*(CUF_sources!G$26/CUF_sources!F$26),0)</f>
        <v>0.30000000000000004</v>
      </c>
      <c r="Z273" s="11">
        <f>IFERROR(Y273*(CUF_sources!H$26/CUF_sources!G$26),0)</f>
        <v>0.31999999999999995</v>
      </c>
      <c r="AA273" s="11">
        <f>IFERROR(Z273*(CUF_sources!I$26/CUF_sources!H$26),0)</f>
        <v>0.33999999999999986</v>
      </c>
      <c r="AB273" s="11">
        <f>IFERROR(AA273*(CUF_sources!J$26/CUF_sources!I$26),0)</f>
        <v>0.35999999999999988</v>
      </c>
      <c r="AC273" s="11">
        <f>CUF_sources!C$26</f>
        <v>0.20857142857142857</v>
      </c>
      <c r="AD273" s="11">
        <f>CUF_sources!D$26</f>
        <v>0.23</v>
      </c>
      <c r="AE273" s="11">
        <f>CUF_sources!E$26</f>
        <v>0.255</v>
      </c>
      <c r="AF273" s="11">
        <f>CUF_sources!F$26</f>
        <v>0.28000000000000003</v>
      </c>
      <c r="AG273" s="11">
        <f>CUF_sources!G$26</f>
        <v>0.30000000000000004</v>
      </c>
      <c r="AH273" s="11">
        <f>CUF_sources!H$26</f>
        <v>0.32</v>
      </c>
      <c r="AI273" s="11">
        <f>CUF_sources!I$26</f>
        <v>0.33999999999999997</v>
      </c>
      <c r="AJ273" s="11">
        <f>CUF_sources!J$26</f>
        <v>0.36</v>
      </c>
    </row>
    <row r="274" spans="1:36" ht="15" x14ac:dyDescent="0.25">
      <c r="A274" s="3" t="s">
        <v>6</v>
      </c>
      <c r="B274" s="3" t="s">
        <v>45</v>
      </c>
      <c r="C274" s="3" t="s">
        <v>46</v>
      </c>
      <c r="D274" s="11">
        <f>IFERROR((generation!H274*1000)/(365*24*capacity!H274),0)</f>
        <v>0</v>
      </c>
      <c r="E274" s="11">
        <f>IFERROR((generation!I274*1000)/(365*24*capacity!I274),0)</f>
        <v>0</v>
      </c>
      <c r="F274" s="11">
        <f>IFERROR((generation!J274*1000)/(365*24*capacity!J274),0)</f>
        <v>0</v>
      </c>
      <c r="G274" s="11">
        <f>IFERROR((generation!K274*1000)/(365*24*capacity!K274),0)</f>
        <v>0</v>
      </c>
      <c r="H274" s="11">
        <f>IFERROR((generation!L274*1000)/(365*24*capacity!L274),0)</f>
        <v>0</v>
      </c>
      <c r="I274" s="11">
        <f>IFERROR((generation!M274*1000)/(365*24*capacity!M274),0)</f>
        <v>0</v>
      </c>
      <c r="J274" s="11">
        <f>IFERROR((generation!N274*1000)/(365*24*capacity!N274),0)</f>
        <v>0</v>
      </c>
      <c r="K274" s="11">
        <f>IFERROR((generation!O274*1000)/(365*24*capacity!O274),0)</f>
        <v>0</v>
      </c>
      <c r="L274" s="11">
        <f>IFERROR((generation!P274*1000)/(365*24*capacity!P274),0)</f>
        <v>0</v>
      </c>
      <c r="M274" s="11">
        <f>IF(AND(AVERAGE(D274:L274)&gt;0,AVERAGE(D274:L274)&lt;1),AVERAGE(D274:L274),CUF_sources!C$27)</f>
        <v>0.95</v>
      </c>
      <c r="N274" s="11">
        <f>IFERROR(M274*(CUF_sources!D$27/CUF_sources!C$27),0)</f>
        <v>0.95</v>
      </c>
      <c r="O274" s="11">
        <f>IFERROR(N274*(CUF_sources!E$27/CUF_sources!D$27),0)</f>
        <v>0.95</v>
      </c>
      <c r="P274" s="11">
        <f>IFERROR(O274*(CUF_sources!F$27/CUF_sources!E$27),0)</f>
        <v>0.95</v>
      </c>
      <c r="Q274" s="11">
        <f>IFERROR(P274*(CUF_sources!G$27/CUF_sources!F$27),0)</f>
        <v>0.95</v>
      </c>
      <c r="R274" s="11">
        <f>IFERROR(Q274*(CUF_sources!H$27/CUF_sources!G$27),0)</f>
        <v>0.95</v>
      </c>
      <c r="S274" s="11">
        <f>IFERROR(R274*(CUF_sources!I$27/CUF_sources!H$27),0)</f>
        <v>0.95</v>
      </c>
      <c r="T274" s="11">
        <f>IFERROR(S274*(CUF_sources!J$27/CUF_sources!I$27),0)</f>
        <v>0.95</v>
      </c>
      <c r="U274" s="11">
        <f>IF(M274&gt;0,M274,CUF_sources!C$27)</f>
        <v>0.95</v>
      </c>
      <c r="V274" s="11">
        <f>IFERROR(U274*(CUF_sources!D$27/CUF_sources!C$27),0)</f>
        <v>0.95</v>
      </c>
      <c r="W274" s="11">
        <f>IFERROR(V274*(CUF_sources!E$27/CUF_sources!D$27),0)</f>
        <v>0.95</v>
      </c>
      <c r="X274" s="11">
        <f>IFERROR(W274*(CUF_sources!F$27/CUF_sources!E$27),0)</f>
        <v>0.95</v>
      </c>
      <c r="Y274" s="11">
        <f>IFERROR(X274*(CUF_sources!G$27/CUF_sources!F$27),0)</f>
        <v>0.95</v>
      </c>
      <c r="Z274" s="11">
        <f>IFERROR(Y274*(CUF_sources!H$27/CUF_sources!G$27),0)</f>
        <v>0.95</v>
      </c>
      <c r="AA274" s="11">
        <f>IFERROR(Z274*(CUF_sources!I$27/CUF_sources!H$27),0)</f>
        <v>0.95</v>
      </c>
      <c r="AB274" s="11">
        <f>IFERROR(AA274*(CUF_sources!J$27/CUF_sources!I$27),0)</f>
        <v>0.95</v>
      </c>
      <c r="AC274" s="11">
        <f>CUF_sources!C$27</f>
        <v>0.95</v>
      </c>
      <c r="AD274" s="11">
        <f>CUF_sources!D$27</f>
        <v>0.95</v>
      </c>
      <c r="AE274" s="11">
        <f>CUF_sources!E$27</f>
        <v>0.95</v>
      </c>
      <c r="AF274" s="11">
        <f>CUF_sources!F$27</f>
        <v>0.95</v>
      </c>
      <c r="AG274" s="11">
        <f>CUF_sources!G$27</f>
        <v>0.95</v>
      </c>
      <c r="AH274" s="11">
        <f>CUF_sources!H$27</f>
        <v>0.95</v>
      </c>
      <c r="AI274" s="11">
        <f>CUF_sources!I$27</f>
        <v>0.95</v>
      </c>
      <c r="AJ274" s="11">
        <f>CUF_sources!J$27</f>
        <v>0.95</v>
      </c>
    </row>
    <row r="275" spans="1:36" ht="15" x14ac:dyDescent="0.25">
      <c r="A275" s="3" t="s">
        <v>5</v>
      </c>
      <c r="B275" s="3" t="s">
        <v>29</v>
      </c>
      <c r="C275" s="3" t="s">
        <v>30</v>
      </c>
      <c r="D275" s="11">
        <f>IFERROR((generation!H275*1000)/(365*24*capacity!H275),0)</f>
        <v>0.55242761734906842</v>
      </c>
      <c r="E275" s="11">
        <f>IFERROR((generation!I275*1000)/(365*24*capacity!I275),0)</f>
        <v>0.52092962400380283</v>
      </c>
      <c r="F275" s="11">
        <f>IFERROR((generation!J275*1000)/(365*24*capacity!J275),0)</f>
        <v>0.53455399104768209</v>
      </c>
      <c r="G275" s="11">
        <f>IFERROR((generation!K275*1000)/(365*24*capacity!K275),0)</f>
        <v>0.53794390132268077</v>
      </c>
      <c r="H275" s="11">
        <f>IFERROR((generation!L275*1000)/(365*24*capacity!L275),0)</f>
        <v>0.53608567710374166</v>
      </c>
      <c r="I275" s="11">
        <f>IFERROR((generation!M275*1000)/(365*24*capacity!M275),0)</f>
        <v>0.55177437279391017</v>
      </c>
      <c r="J275" s="11">
        <f>IFERROR((generation!N275*1000)/(365*24*capacity!N275),0)</f>
        <v>0.56912097419192242</v>
      </c>
      <c r="K275" s="11">
        <f>IFERROR((generation!O275*1000)/(365*24*capacity!O275),0)</f>
        <v>0.52049751517485465</v>
      </c>
      <c r="L275" s="11">
        <f>IFERROR((generation!P275*1000)/(365*24*capacity!P275),0)</f>
        <v>0.44548807346479025</v>
      </c>
      <c r="M275" s="11">
        <f>IF(AND(AVERAGE(D275:L275)&gt;0,AVERAGE(D275:L275)&lt;1),AVERAGE(D275:L275),CUF_sources!C$15)</f>
        <v>0.52986908293916146</v>
      </c>
      <c r="N275" s="11">
        <f>IFERROR(M275*(CUF_sources!D$15/CUF_sources!C$15),0)</f>
        <v>0.52986908293916146</v>
      </c>
      <c r="O275" s="11">
        <f>IFERROR(N275*(CUF_sources!E$15/CUF_sources!D$15),0)</f>
        <v>0.52986908293916146</v>
      </c>
      <c r="P275" s="11">
        <f>IFERROR(O275*(CUF_sources!F$15/CUF_sources!E$15),0)</f>
        <v>0.52986908293916146</v>
      </c>
      <c r="Q275" s="11">
        <f>IFERROR(P275*(CUF_sources!G$15/CUF_sources!F$15),0)</f>
        <v>0.52986908293916146</v>
      </c>
      <c r="R275" s="11">
        <f>IFERROR(Q275*(CUF_sources!H$15/CUF_sources!G$15),0)</f>
        <v>0.52986908293916146</v>
      </c>
      <c r="S275" s="11">
        <f>IFERROR(R275*(CUF_sources!I$15/CUF_sources!H$15),0)</f>
        <v>0.52986908293916146</v>
      </c>
      <c r="T275" s="11">
        <f>IFERROR(S275*(CUF_sources!J$15/CUF_sources!I$15),0)</f>
        <v>0.52986908293916146</v>
      </c>
      <c r="U275" s="11">
        <f>IF(M275&lt;CUF_sources!C$15,CUF_sources!C$15,CUF!M275)</f>
        <v>0.85</v>
      </c>
      <c r="V275" s="11">
        <f>IFERROR(U275*(CUF_sources!D$15/CUF_sources!C$15),0)</f>
        <v>0.85</v>
      </c>
      <c r="W275" s="11">
        <f>IFERROR(V275*(CUF_sources!E$15/CUF_sources!D$15),0)</f>
        <v>0.85</v>
      </c>
      <c r="X275" s="11">
        <f>IFERROR(W275*(CUF_sources!F$15/CUF_sources!E$15),0)</f>
        <v>0.85</v>
      </c>
      <c r="Y275" s="11">
        <f>IFERROR(X275*(CUF_sources!G$15/CUF_sources!F$15),0)</f>
        <v>0.85</v>
      </c>
      <c r="Z275" s="11">
        <f>IFERROR(Y275*(CUF_sources!H$15/CUF_sources!G$15),0)</f>
        <v>0.85</v>
      </c>
      <c r="AA275" s="11">
        <f>IFERROR(Z275*(CUF_sources!I$15/CUF_sources!H$15),0)</f>
        <v>0.85</v>
      </c>
      <c r="AB275" s="11">
        <f>IFERROR(AA275*(CUF_sources!J$15/CUF_sources!I$15),0)</f>
        <v>0.85</v>
      </c>
      <c r="AC275" s="11">
        <f>CUF_sources!C$15</f>
        <v>0.85</v>
      </c>
      <c r="AD275" s="11">
        <f>CUF_sources!D$15</f>
        <v>0.85</v>
      </c>
      <c r="AE275" s="11">
        <f>CUF_sources!E$15</f>
        <v>0.85</v>
      </c>
      <c r="AF275" s="11">
        <f>CUF_sources!F$15</f>
        <v>0.85</v>
      </c>
      <c r="AG275" s="11">
        <f>CUF_sources!G$15</f>
        <v>0.85</v>
      </c>
      <c r="AH275" s="11">
        <f>CUF_sources!H$15</f>
        <v>0.85</v>
      </c>
      <c r="AI275" s="11">
        <f>CUF_sources!I$15</f>
        <v>0.85</v>
      </c>
      <c r="AJ275" s="11">
        <f>CUF_sources!J$15</f>
        <v>0.85</v>
      </c>
    </row>
    <row r="276" spans="1:36" ht="15" x14ac:dyDescent="0.25">
      <c r="A276" s="3" t="s">
        <v>5</v>
      </c>
      <c r="B276" s="3" t="s">
        <v>31</v>
      </c>
      <c r="C276" s="3" t="s">
        <v>32</v>
      </c>
      <c r="D276" s="11">
        <f>IFERROR((generation!H276*1000)/(365*24*capacity!H276),0)</f>
        <v>0.85192014986535536</v>
      </c>
      <c r="E276" s="11">
        <f>IFERROR((generation!I276*1000)/(365*24*capacity!I276),0)</f>
        <v>0.97892037280290234</v>
      </c>
      <c r="F276" s="11">
        <f>IFERROR((generation!J276*1000)/(365*24*capacity!J276),0)</f>
        <v>0.82410708700819413</v>
      </c>
      <c r="G276" s="11">
        <f>IFERROR((generation!K276*1000)/(365*24*capacity!K276),0)</f>
        <v>0.53119578871807138</v>
      </c>
      <c r="H276" s="11">
        <f>IFERROR((generation!L276*1000)/(365*24*capacity!L276),0)</f>
        <v>0.74096502951330878</v>
      </c>
      <c r="I276" s="11">
        <f>IFERROR((generation!M276*1000)/(365*24*capacity!M276),0)</f>
        <v>0.61229436417088889</v>
      </c>
      <c r="J276" s="11">
        <f>IFERROR((generation!N276*1000)/(365*24*capacity!N276),0)</f>
        <v>0.71775199986267035</v>
      </c>
      <c r="K276" s="11">
        <f>IFERROR((generation!O276*1000)/(365*24*capacity!O276),0)</f>
        <v>0.62762194443450925</v>
      </c>
      <c r="L276" s="11">
        <f>IFERROR((generation!P276*1000)/(365*24*capacity!P276),0)</f>
        <v>0.71034497160040089</v>
      </c>
      <c r="M276" s="11">
        <f>IF(AND(AVERAGE(D276:L276)&gt;0,AVERAGE(D276:L276)&lt;1),AVERAGE(D276:L276),CUF_sources!C$16)</f>
        <v>0.73279130088625577</v>
      </c>
      <c r="N276" s="11">
        <f>IFERROR(M276*(CUF_sources!D$16/CUF_sources!C$16),0)</f>
        <v>0.73279130088625577</v>
      </c>
      <c r="O276" s="11">
        <f>IFERROR(N276*(CUF_sources!E$16/CUF_sources!D$16),0)</f>
        <v>0.73279130088625577</v>
      </c>
      <c r="P276" s="11">
        <f>IFERROR(O276*(CUF_sources!F$16/CUF_sources!E$16),0)</f>
        <v>0.73279130088625577</v>
      </c>
      <c r="Q276" s="11">
        <f>IFERROR(P276*(CUF_sources!G$16/CUF_sources!F$16),0)</f>
        <v>0.73279130088625577</v>
      </c>
      <c r="R276" s="11">
        <f>IFERROR(Q276*(CUF_sources!H$16/CUF_sources!G$16),0)</f>
        <v>0.73279130088625577</v>
      </c>
      <c r="S276" s="11">
        <f>IFERROR(R276*(CUF_sources!I$16/CUF_sources!H$16),0)</f>
        <v>0.73279130088625577</v>
      </c>
      <c r="T276" s="11">
        <f>IFERROR(S276*(CUF_sources!J$16/CUF_sources!I$16),0)</f>
        <v>0.73279130088625577</v>
      </c>
      <c r="U276" s="11">
        <f>IF(M276&lt;CUF_sources!C$16,CUF_sources!C$16,CUF!M276)</f>
        <v>0.85</v>
      </c>
      <c r="V276" s="11">
        <f>IFERROR(U276*(CUF_sources!D$16/CUF_sources!C$16),0)</f>
        <v>0.85</v>
      </c>
      <c r="W276" s="11">
        <f>IFERROR(V276*(CUF_sources!E$16/CUF_sources!D$16),0)</f>
        <v>0.85</v>
      </c>
      <c r="X276" s="11">
        <f>IFERROR(W276*(CUF_sources!F$16/CUF_sources!E$16),0)</f>
        <v>0.85</v>
      </c>
      <c r="Y276" s="11">
        <f>IFERROR(X276*(CUF_sources!G$16/CUF_sources!F$16),0)</f>
        <v>0.85</v>
      </c>
      <c r="Z276" s="11">
        <f>IFERROR(Y276*(CUF_sources!H$16/CUF_sources!G$16),0)</f>
        <v>0.85</v>
      </c>
      <c r="AA276" s="11">
        <f>IFERROR(Z276*(CUF_sources!I$16/CUF_sources!H$16),0)</f>
        <v>0.85</v>
      </c>
      <c r="AB276" s="11">
        <f>IFERROR(AA276*(CUF_sources!J$16/CUF_sources!I$16),0)</f>
        <v>0.85</v>
      </c>
      <c r="AC276" s="11">
        <f>CUF_sources!C$16</f>
        <v>0.85</v>
      </c>
      <c r="AD276" s="11">
        <f>CUF_sources!D$16</f>
        <v>0.85</v>
      </c>
      <c r="AE276" s="11">
        <f>CUF_sources!E$16</f>
        <v>0.85</v>
      </c>
      <c r="AF276" s="11">
        <f>CUF_sources!F$16</f>
        <v>0.85</v>
      </c>
      <c r="AG276" s="11">
        <f>CUF_sources!G$16</f>
        <v>0.85</v>
      </c>
      <c r="AH276" s="11">
        <f>CUF_sources!H$16</f>
        <v>0.85</v>
      </c>
      <c r="AI276" s="11">
        <f>CUF_sources!I$16</f>
        <v>0.85</v>
      </c>
      <c r="AJ276" s="11">
        <f>CUF_sources!J$16</f>
        <v>0.85</v>
      </c>
    </row>
    <row r="277" spans="1:36" ht="15" x14ac:dyDescent="0.25">
      <c r="A277" s="3" t="s">
        <v>5</v>
      </c>
      <c r="B277" s="3" t="s">
        <v>33</v>
      </c>
      <c r="C277" s="3" t="s">
        <v>34</v>
      </c>
      <c r="D277" s="11">
        <f>IFERROR((generation!H277*1000)/(365*24*capacity!H277),0)</f>
        <v>0</v>
      </c>
      <c r="E277" s="11">
        <f>IFERROR((generation!I277*1000)/(365*24*capacity!I277),0)</f>
        <v>0</v>
      </c>
      <c r="F277" s="11">
        <f>IFERROR((generation!J277*1000)/(365*24*capacity!J277),0)</f>
        <v>0</v>
      </c>
      <c r="G277" s="11">
        <f>IFERROR((generation!K277*1000)/(365*24*capacity!K277),0)</f>
        <v>0</v>
      </c>
      <c r="H277" s="11">
        <f>IFERROR((generation!L277*1000)/(365*24*capacity!L277),0)</f>
        <v>0</v>
      </c>
      <c r="I277" s="11">
        <f>IFERROR((generation!M277*1000)/(365*24*capacity!M277),0)</f>
        <v>0</v>
      </c>
      <c r="J277" s="11">
        <f>IFERROR((generation!N277*1000)/(365*24*capacity!N277),0)</f>
        <v>0</v>
      </c>
      <c r="K277" s="11">
        <f>IFERROR((generation!O277*1000)/(365*24*capacity!O277),0)</f>
        <v>0</v>
      </c>
      <c r="L277" s="11">
        <f>IFERROR((generation!P277*1000)/(365*24*capacity!P277),0)</f>
        <v>0</v>
      </c>
      <c r="M277" s="11">
        <f>IF(AND(AVERAGE(D277:L277)&gt;0,AVERAGE(D277:L277)&lt;1),AVERAGE(D277:L277),CUF_sources!C$17)</f>
        <v>0.81</v>
      </c>
      <c r="N277" s="11">
        <f>IFERROR(M277*(CUF_sources!D$17/CUF_sources!C$17),0)</f>
        <v>0.81</v>
      </c>
      <c r="O277" s="11">
        <f>IFERROR(N277*(CUF_sources!E$17/CUF_sources!D$17),0)</f>
        <v>0.81</v>
      </c>
      <c r="P277" s="11">
        <f>IFERROR(O277*(CUF_sources!F$17/CUF_sources!E$17),0)</f>
        <v>0.81</v>
      </c>
      <c r="Q277" s="11">
        <f>IFERROR(P277*(CUF_sources!G$17/CUF_sources!F$17),0)</f>
        <v>0.81</v>
      </c>
      <c r="R277" s="11">
        <f>IFERROR(Q277*(CUF_sources!H$17/CUF_sources!G$17),0)</f>
        <v>0.81</v>
      </c>
      <c r="S277" s="11">
        <f>IFERROR(R277*(CUF_sources!I$17/CUF_sources!H$17),0)</f>
        <v>0.81</v>
      </c>
      <c r="T277" s="11">
        <f>IFERROR(S277*(CUF_sources!J$17/CUF_sources!I$17),0)</f>
        <v>0.81</v>
      </c>
      <c r="U277" s="11">
        <f>IF(M277&lt;CUF_sources!C$17,CUF_sources!C$17,CUF!M277)</f>
        <v>0.81</v>
      </c>
      <c r="V277" s="11">
        <f>IFERROR(U277*(CUF_sources!D$17/CUF_sources!C$17),0)</f>
        <v>0.81</v>
      </c>
      <c r="W277" s="11">
        <f>IFERROR(V277*(CUF_sources!E$17/CUF_sources!D$17),0)</f>
        <v>0.81</v>
      </c>
      <c r="X277" s="11">
        <f>IFERROR(W277*(CUF_sources!F$17/CUF_sources!E$17),0)</f>
        <v>0.81</v>
      </c>
      <c r="Y277" s="11">
        <f>IFERROR(X277*(CUF_sources!G$17/CUF_sources!F$17),0)</f>
        <v>0.81</v>
      </c>
      <c r="Z277" s="11">
        <f>IFERROR(Y277*(CUF_sources!H$17/CUF_sources!G$17),0)</f>
        <v>0.81</v>
      </c>
      <c r="AA277" s="11">
        <f>IFERROR(Z277*(CUF_sources!I$17/CUF_sources!H$17),0)</f>
        <v>0.81</v>
      </c>
      <c r="AB277" s="11">
        <f>IFERROR(AA277*(CUF_sources!J$17/CUF_sources!I$17),0)</f>
        <v>0.81</v>
      </c>
      <c r="AC277" s="11">
        <f>CUF_sources!C$17</f>
        <v>0.81</v>
      </c>
      <c r="AD277" s="11">
        <f>CUF_sources!D$17</f>
        <v>0.81</v>
      </c>
      <c r="AE277" s="11">
        <f>CUF_sources!E$17</f>
        <v>0.81</v>
      </c>
      <c r="AF277" s="11">
        <f>CUF_sources!F$17</f>
        <v>0.81</v>
      </c>
      <c r="AG277" s="11">
        <f>CUF_sources!G$17</f>
        <v>0.81</v>
      </c>
      <c r="AH277" s="11">
        <f>CUF_sources!H$17</f>
        <v>0.81</v>
      </c>
      <c r="AI277" s="11">
        <f>CUF_sources!I$17</f>
        <v>0.81</v>
      </c>
      <c r="AJ277" s="11">
        <f>CUF_sources!J$17</f>
        <v>0.81</v>
      </c>
    </row>
    <row r="278" spans="1:36" ht="15" x14ac:dyDescent="0.25">
      <c r="A278" s="3" t="s">
        <v>5</v>
      </c>
      <c r="B278" s="3" t="s">
        <v>35</v>
      </c>
      <c r="C278" s="3" t="s">
        <v>36</v>
      </c>
      <c r="D278" s="11">
        <f>IFERROR((generation!H278*1000)/(365*24*capacity!H278),0)</f>
        <v>0.13437834534250467</v>
      </c>
      <c r="E278" s="11">
        <f>IFERROR((generation!I278*1000)/(365*24*capacity!I278),0)</f>
        <v>0.11970195331239597</v>
      </c>
      <c r="F278" s="11">
        <f>IFERROR((generation!J278*1000)/(365*24*capacity!J278),0)</f>
        <v>0.14526912524600336</v>
      </c>
      <c r="G278" s="11">
        <f>IFERROR((generation!K278*1000)/(365*24*capacity!K278),0)</f>
        <v>0.13201209736612352</v>
      </c>
      <c r="H278" s="11">
        <f>IFERROR((generation!L278*1000)/(365*24*capacity!L278),0)</f>
        <v>0.11729553205017051</v>
      </c>
      <c r="I278" s="11">
        <f>IFERROR((generation!M278*1000)/(365*24*capacity!M278),0)</f>
        <v>0.12548409484697931</v>
      </c>
      <c r="J278" s="11">
        <f>IFERROR((generation!N278*1000)/(365*24*capacity!N278),0)</f>
        <v>0.1449070091449052</v>
      </c>
      <c r="K278" s="11">
        <f>IFERROR((generation!O278*1000)/(365*24*capacity!O278),0)</f>
        <v>0.11399481665195101</v>
      </c>
      <c r="L278" s="11">
        <f>IFERROR((generation!P278*1000)/(365*24*capacity!P278),0)</f>
        <v>0.12693876516061789</v>
      </c>
      <c r="M278" s="11">
        <f>IF(AND(AVERAGE(D278:L278)&gt;0,AVERAGE(D278:L278)&lt;1),AVERAGE(D278:L278),CUF_sources!C$18)</f>
        <v>0.12888685990240573</v>
      </c>
      <c r="N278" s="11">
        <f>IFERROR(M278*(CUF_sources!D$18/CUF_sources!C$18),0)</f>
        <v>0.12888685990240573</v>
      </c>
      <c r="O278" s="11">
        <f>IFERROR(N278*(CUF_sources!E$18/CUF_sources!D$18),0)</f>
        <v>0.12888685990240573</v>
      </c>
      <c r="P278" s="11">
        <f>IFERROR(O278*(CUF_sources!F$18/CUF_sources!E$18),0)</f>
        <v>0.12888685990240573</v>
      </c>
      <c r="Q278" s="11">
        <f>IFERROR(P278*(CUF_sources!G$18/CUF_sources!F$18),0)</f>
        <v>0.12888685990240573</v>
      </c>
      <c r="R278" s="11">
        <f>IFERROR(Q278*(CUF_sources!H$18/CUF_sources!G$18),0)</f>
        <v>0.12888685990240573</v>
      </c>
      <c r="S278" s="11">
        <f>IFERROR(R278*(CUF_sources!I$18/CUF_sources!H$18),0)</f>
        <v>0.12888685990240573</v>
      </c>
      <c r="T278" s="11">
        <f>IFERROR(S278*(CUF_sources!J$18/CUF_sources!I$18),0)</f>
        <v>0.12888685990240573</v>
      </c>
      <c r="U278" s="11">
        <f>IF(M278&gt;0,M278,CUF_sources!C$18)</f>
        <v>0.12888685990240573</v>
      </c>
      <c r="V278" s="11">
        <f>IFERROR(U278*(CUF_sources!D$18/CUF_sources!C$18),0)</f>
        <v>0.12888685990240573</v>
      </c>
      <c r="W278" s="11">
        <f>IFERROR(V278*(CUF_sources!E$18/CUF_sources!D$18),0)</f>
        <v>0.12888685990240573</v>
      </c>
      <c r="X278" s="11">
        <f>IFERROR(W278*(CUF_sources!F$18/CUF_sources!E$18),0)</f>
        <v>0.12888685990240573</v>
      </c>
      <c r="Y278" s="11">
        <f>IFERROR(X278*(CUF_sources!G$18/CUF_sources!F$18),0)</f>
        <v>0.12888685990240573</v>
      </c>
      <c r="Z278" s="11">
        <f>IFERROR(Y278*(CUF_sources!H$18/CUF_sources!G$18),0)</f>
        <v>0.12888685990240573</v>
      </c>
      <c r="AA278" s="11">
        <f>IFERROR(Z278*(CUF_sources!I$18/CUF_sources!H$18),0)</f>
        <v>0.12888685990240573</v>
      </c>
      <c r="AB278" s="11">
        <f>IFERROR(AA278*(CUF_sources!J$18/CUF_sources!I$18),0)</f>
        <v>0.12888685990240573</v>
      </c>
      <c r="AC278" s="11">
        <f>CUF_sources!C$18</f>
        <v>0.37</v>
      </c>
      <c r="AD278" s="11">
        <f>CUF_sources!D$18</f>
        <v>0.37</v>
      </c>
      <c r="AE278" s="11">
        <f>CUF_sources!E$18</f>
        <v>0.37</v>
      </c>
      <c r="AF278" s="11">
        <f>CUF_sources!F$18</f>
        <v>0.37</v>
      </c>
      <c r="AG278" s="11">
        <f>CUF_sources!G$18</f>
        <v>0.37</v>
      </c>
      <c r="AH278" s="11">
        <f>CUF_sources!H$18</f>
        <v>0.37</v>
      </c>
      <c r="AI278" s="11">
        <f>CUF_sources!I$18</f>
        <v>0.37</v>
      </c>
      <c r="AJ278" s="11">
        <f>CUF_sources!J$18</f>
        <v>0.37</v>
      </c>
    </row>
    <row r="279" spans="1:36" ht="15" x14ac:dyDescent="0.25">
      <c r="A279" s="3" t="s">
        <v>5</v>
      </c>
      <c r="B279" s="3" t="s">
        <v>79</v>
      </c>
      <c r="C279" s="3" t="s">
        <v>83</v>
      </c>
      <c r="D279" s="11">
        <f>IFERROR((generation!H279*1000)/(365*24*capacity!H279),0)</f>
        <v>0.20323110096397767</v>
      </c>
      <c r="E279" s="11">
        <f>IFERROR((generation!I279*1000)/(365*24*capacity!I279),0)</f>
        <v>0.21132924084086652</v>
      </c>
      <c r="F279" s="11">
        <f>IFERROR((generation!J279*1000)/(365*24*capacity!J279),0)</f>
        <v>0.19987342716102649</v>
      </c>
      <c r="G279" s="11">
        <f>IFERROR((generation!K279*1000)/(365*24*capacity!K279),0)</f>
        <v>0.2284184974359707</v>
      </c>
      <c r="H279" s="11">
        <f>IFERROR((generation!L279*1000)/(365*24*capacity!L279),0)</f>
        <v>0.25369205557954233</v>
      </c>
      <c r="I279" s="11">
        <f>IFERROR((generation!M279*1000)/(365*24*capacity!M279),0)</f>
        <v>0.25003297332815294</v>
      </c>
      <c r="J279" s="11">
        <f>IFERROR((generation!N279*1000)/(365*24*capacity!N279),0)</f>
        <v>0.29550960630408973</v>
      </c>
      <c r="K279" s="11">
        <f>IFERROR((generation!O279*1000)/(365*24*capacity!O279),0)</f>
        <v>0.2533870188832848</v>
      </c>
      <c r="L279" s="11">
        <f>IFERROR((generation!P279*1000)/(365*24*capacity!P279),0)</f>
        <v>0.29545454223640299</v>
      </c>
      <c r="M279" s="11">
        <f>IF(AND(AVERAGE(D279:L279)&gt;0,AVERAGE(D279:L279)&lt;1),AVERAGE(D279:L279),CUF_sources!C$19)</f>
        <v>0.24343649585925714</v>
      </c>
      <c r="N279" s="11">
        <f>IFERROR(M279*(CUF_sources!D$19/CUF_sources!C$19),0)</f>
        <v>0.29212379503110858</v>
      </c>
      <c r="O279" s="11">
        <f>IFERROR(N279*(CUF_sources!E$19/CUF_sources!D$19),0)</f>
        <v>0.3164674446170343</v>
      </c>
      <c r="P279" s="11">
        <f>IFERROR(O279*(CUF_sources!F$19/CUF_sources!E$19),0)</f>
        <v>0.34081109420296007</v>
      </c>
      <c r="Q279" s="11">
        <f>IFERROR(P279*(CUF_sources!G$19/CUF_sources!F$19),0)</f>
        <v>0.36515474378888579</v>
      </c>
      <c r="R279" s="11">
        <f>IFERROR(Q279*(CUF_sources!H$19/CUF_sources!G$19),0)</f>
        <v>0.38949839337481151</v>
      </c>
      <c r="S279" s="11">
        <f>IFERROR(R279*(CUF_sources!I$19/CUF_sources!H$19),0)</f>
        <v>0.41384204296073723</v>
      </c>
      <c r="T279" s="11">
        <f>IFERROR(S279*(CUF_sources!J$19/CUF_sources!I$19),0)</f>
        <v>0.43818569254666295</v>
      </c>
      <c r="U279" s="11">
        <f>IF(M279&gt;0,M279,CUF_sources!C$19)</f>
        <v>0.24343649585925714</v>
      </c>
      <c r="V279" s="11">
        <f>IFERROR(U279*(CUF_sources!D$19/CUF_sources!C$19),0)</f>
        <v>0.29212379503110858</v>
      </c>
      <c r="W279" s="11">
        <f>IFERROR(V279*(CUF_sources!E$19/CUF_sources!D$19),0)</f>
        <v>0.3164674446170343</v>
      </c>
      <c r="X279" s="11">
        <f>IFERROR(W279*(CUF_sources!F$19/CUF_sources!E$19),0)</f>
        <v>0.34081109420296007</v>
      </c>
      <c r="Y279" s="11">
        <f>IFERROR(X279*(CUF_sources!G$19/CUF_sources!F$19),0)</f>
        <v>0.36515474378888579</v>
      </c>
      <c r="Z279" s="11">
        <f>IFERROR(Y279*(CUF_sources!H$19/CUF_sources!G$19),0)</f>
        <v>0.38949839337481151</v>
      </c>
      <c r="AA279" s="11">
        <f>IFERROR(Z279*(CUF_sources!I$19/CUF_sources!H$19),0)</f>
        <v>0.41384204296073723</v>
      </c>
      <c r="AB279" s="11">
        <f>IFERROR(AA279*(CUF_sources!J$19/CUF_sources!I$19),0)</f>
        <v>0.43818569254666295</v>
      </c>
      <c r="AC279" s="11">
        <f>CUF_sources!C$19</f>
        <v>0.25</v>
      </c>
      <c r="AD279" s="11">
        <f>CUF_sources!D$19</f>
        <v>0.3</v>
      </c>
      <c r="AE279" s="11">
        <f>CUF_sources!E$19</f>
        <v>0.32499999999999996</v>
      </c>
      <c r="AF279" s="11">
        <f>CUF_sources!F$19</f>
        <v>0.35</v>
      </c>
      <c r="AG279" s="11">
        <f>CUF_sources!G$19</f>
        <v>0.375</v>
      </c>
      <c r="AH279" s="11">
        <f>CUF_sources!H$19</f>
        <v>0.4</v>
      </c>
      <c r="AI279" s="11">
        <f>CUF_sources!I$19</f>
        <v>0.42500000000000004</v>
      </c>
      <c r="AJ279" s="11">
        <f>CUF_sources!J$19</f>
        <v>0.45</v>
      </c>
    </row>
    <row r="280" spans="1:36" ht="15" x14ac:dyDescent="0.25">
      <c r="A280" s="3" t="s">
        <v>5</v>
      </c>
      <c r="B280" s="3" t="s">
        <v>78</v>
      </c>
      <c r="C280" s="3" t="s">
        <v>84</v>
      </c>
      <c r="D280" s="11">
        <f>IFERROR((generation!H280*1000)/(365*24*capacity!H280),0)</f>
        <v>0</v>
      </c>
      <c r="E280" s="11">
        <f>IFERROR((generation!I280*1000)/(365*24*capacity!I280),0)</f>
        <v>0</v>
      </c>
      <c r="F280" s="11">
        <f>IFERROR((generation!J280*1000)/(365*24*capacity!J280),0)</f>
        <v>0</v>
      </c>
      <c r="G280" s="11">
        <f>IFERROR((generation!K280*1000)/(365*24*capacity!K280),0)</f>
        <v>0</v>
      </c>
      <c r="H280" s="11">
        <f>IFERROR((generation!L280*1000)/(365*24*capacity!L280),0)</f>
        <v>0</v>
      </c>
      <c r="I280" s="11">
        <f>IFERROR((generation!M280*1000)/(365*24*capacity!M280),0)</f>
        <v>0</v>
      </c>
      <c r="J280" s="11">
        <f>IFERROR((generation!N280*1000)/(365*24*capacity!N280),0)</f>
        <v>0</v>
      </c>
      <c r="K280" s="11">
        <f>IFERROR((generation!O280*1000)/(365*24*capacity!O280),0)</f>
        <v>0</v>
      </c>
      <c r="L280" s="11">
        <f>IFERROR((generation!P280*1000)/(365*24*capacity!P280),0)</f>
        <v>0</v>
      </c>
      <c r="M280" s="11">
        <f>IF(AND(AVERAGE(D280:L280)&gt;0,AVERAGE(D280:L280)&lt;1),AVERAGE(D280:L280),CUF_sources!C$20)</f>
        <v>0.35714285714285715</v>
      </c>
      <c r="N280" s="11">
        <f>IFERROR(M280*(CUF_sources!D$20/CUF_sources!C$20),0)</f>
        <v>0.4</v>
      </c>
      <c r="O280" s="11">
        <f>IFERROR(N280*(CUF_sources!E$20/CUF_sources!D$20),0)</f>
        <v>0.43</v>
      </c>
      <c r="P280" s="11">
        <f>IFERROR(O280*(CUF_sources!F$20/CUF_sources!E$20),0)</f>
        <v>0.45999999999999996</v>
      </c>
      <c r="Q280" s="11">
        <f>IFERROR(P280*(CUF_sources!G$20/CUF_sources!F$20),0)</f>
        <v>0.46999999999999992</v>
      </c>
      <c r="R280" s="11">
        <f>IFERROR(Q280*(CUF_sources!H$20/CUF_sources!G$20),0)</f>
        <v>0.47999999999999987</v>
      </c>
      <c r="S280" s="11">
        <f>IFERROR(R280*(CUF_sources!I$20/CUF_sources!H$20),0)</f>
        <v>0.47999999999999987</v>
      </c>
      <c r="T280" s="11">
        <f>IFERROR(S280*(CUF_sources!J$20/CUF_sources!I$20),0)</f>
        <v>0.47999999999999987</v>
      </c>
      <c r="U280" s="11">
        <f>IF(M280&gt;0,M280,CUF_sources!C$20)</f>
        <v>0.35714285714285715</v>
      </c>
      <c r="V280" s="11">
        <f>IFERROR(U280*(CUF_sources!D$20/CUF_sources!C$20),0)</f>
        <v>0.4</v>
      </c>
      <c r="W280" s="11">
        <f>IFERROR(V280*(CUF_sources!E$20/CUF_sources!D$20),0)</f>
        <v>0.43</v>
      </c>
      <c r="X280" s="11">
        <f>IFERROR(W280*(CUF_sources!F$20/CUF_sources!E$20),0)</f>
        <v>0.45999999999999996</v>
      </c>
      <c r="Y280" s="11">
        <f>IFERROR(X280*(CUF_sources!G$20/CUF_sources!F$20),0)</f>
        <v>0.46999999999999992</v>
      </c>
      <c r="Z280" s="11">
        <f>IFERROR(Y280*(CUF_sources!H$20/CUF_sources!G$20),0)</f>
        <v>0.47999999999999987</v>
      </c>
      <c r="AA280" s="11">
        <f>IFERROR(Z280*(CUF_sources!I$20/CUF_sources!H$20),0)</f>
        <v>0.47999999999999987</v>
      </c>
      <c r="AB280" s="11">
        <f>IFERROR(AA280*(CUF_sources!J$20/CUF_sources!I$20),0)</f>
        <v>0.47999999999999987</v>
      </c>
      <c r="AC280" s="11">
        <f>CUF_sources!C$20</f>
        <v>0.35714285714285715</v>
      </c>
      <c r="AD280" s="11">
        <f>CUF_sources!D$20</f>
        <v>0.4</v>
      </c>
      <c r="AE280" s="11">
        <f>CUF_sources!E$20</f>
        <v>0.43000000000000005</v>
      </c>
      <c r="AF280" s="11">
        <f>CUF_sources!F$20</f>
        <v>0.46</v>
      </c>
      <c r="AG280" s="11">
        <f>CUF_sources!G$20</f>
        <v>0.47</v>
      </c>
      <c r="AH280" s="11">
        <f>CUF_sources!H$20</f>
        <v>0.48</v>
      </c>
      <c r="AI280" s="11">
        <f>CUF_sources!I$20</f>
        <v>0.48</v>
      </c>
      <c r="AJ280" s="11">
        <f>CUF_sources!J$20</f>
        <v>0.48</v>
      </c>
    </row>
    <row r="281" spans="1:36" ht="15" x14ac:dyDescent="0.25">
      <c r="A281" s="3" t="s">
        <v>5</v>
      </c>
      <c r="B281" s="1" t="s">
        <v>37</v>
      </c>
      <c r="C281" s="1" t="s">
        <v>38</v>
      </c>
      <c r="D281" s="11">
        <f>IFERROR((generation!H281*1000)/(365*24*capacity!H281),0)</f>
        <v>0.81166037985573425</v>
      </c>
      <c r="E281" s="11">
        <f>IFERROR((generation!I281*1000)/(365*24*capacity!I281),0)</f>
        <v>0.67665938720137653</v>
      </c>
      <c r="F281" s="11">
        <f>IFERROR((generation!J281*1000)/(365*24*capacity!J281),0)</f>
        <v>0.58963668850506257</v>
      </c>
      <c r="G281" s="11">
        <f>IFERROR((generation!K281*1000)/(365*24*capacity!K281),0)</f>
        <v>0.52743034875256434</v>
      </c>
      <c r="H281" s="11">
        <f>IFERROR((generation!L281*1000)/(365*24*capacity!L281),0)</f>
        <v>0.7008139765733572</v>
      </c>
      <c r="I281" s="11">
        <f>IFERROR((generation!M281*1000)/(365*24*capacity!M281),0)</f>
        <v>0.7616967771821852</v>
      </c>
      <c r="J281" s="11">
        <f>IFERROR((generation!N281*1000)/(365*24*capacity!N281),0)</f>
        <v>0.66857421745748136</v>
      </c>
      <c r="K281" s="11">
        <f>IFERROR((generation!O281*1000)/(365*24*capacity!O281),0)</f>
        <v>0.49517852230841175</v>
      </c>
      <c r="L281" s="11">
        <f>IFERROR((generation!P281*1000)/(365*24*capacity!P281),0)</f>
        <v>0.48660807614017715</v>
      </c>
      <c r="M281" s="11">
        <f>IF(AND(AVERAGE(D281:L281)&gt;0,AVERAGE(D281:L281)&lt;1),AVERAGE(D281:L281),CUF_sources!C$21)</f>
        <v>0.63536204155292775</v>
      </c>
      <c r="N281" s="11">
        <f>IFERROR(M281*(CUF_sources!D$21/CUF_sources!C$21),0)</f>
        <v>0.63536204155292775</v>
      </c>
      <c r="O281" s="11">
        <f>IFERROR(N281*(CUF_sources!E$21/CUF_sources!D$21),0)</f>
        <v>0.63536204155292775</v>
      </c>
      <c r="P281" s="11">
        <f>IFERROR(O281*(CUF_sources!F$21/CUF_sources!E$21),0)</f>
        <v>0.63536204155292775</v>
      </c>
      <c r="Q281" s="11">
        <f>IFERROR(P281*(CUF_sources!G$21/CUF_sources!F$21),0)</f>
        <v>0.63536204155292775</v>
      </c>
      <c r="R281" s="11">
        <f>IFERROR(Q281*(CUF_sources!H$21/CUF_sources!G$21),0)</f>
        <v>0.63536204155292775</v>
      </c>
      <c r="S281" s="11">
        <f>IFERROR(R281*(CUF_sources!I$21/CUF_sources!H$21),0)</f>
        <v>0.63536204155292775</v>
      </c>
      <c r="T281" s="11">
        <f>IFERROR(S281*(CUF_sources!J$21/CUF_sources!I$21),0)</f>
        <v>0.63536204155292775</v>
      </c>
      <c r="U281" s="11">
        <f>IF(M281&lt;CUF_sources!C$21,CUF_sources!C$21,CUF!M281)</f>
        <v>0.85</v>
      </c>
      <c r="V281" s="11">
        <f>IFERROR(U281*(CUF_sources!D$21/CUF_sources!C$21),0)</f>
        <v>0.85</v>
      </c>
      <c r="W281" s="11">
        <f>IFERROR(V281*(CUF_sources!E$21/CUF_sources!D$21),0)</f>
        <v>0.85</v>
      </c>
      <c r="X281" s="11">
        <f>IFERROR(W281*(CUF_sources!F$21/CUF_sources!E$21),0)</f>
        <v>0.85</v>
      </c>
      <c r="Y281" s="11">
        <f>IFERROR(X281*(CUF_sources!G$21/CUF_sources!F$21),0)</f>
        <v>0.85</v>
      </c>
      <c r="Z281" s="11">
        <f>IFERROR(Y281*(CUF_sources!H$21/CUF_sources!G$21),0)</f>
        <v>0.85</v>
      </c>
      <c r="AA281" s="11">
        <f>IFERROR(Z281*(CUF_sources!I$21/CUF_sources!H$21),0)</f>
        <v>0.85</v>
      </c>
      <c r="AB281" s="11">
        <f>IFERROR(AA281*(CUF_sources!J$21/CUF_sources!I$21),0)</f>
        <v>0.85</v>
      </c>
      <c r="AC281" s="11">
        <f>CUF_sources!C$21</f>
        <v>0.85</v>
      </c>
      <c r="AD281" s="11">
        <f>CUF_sources!D$21</f>
        <v>0.85</v>
      </c>
      <c r="AE281" s="11">
        <f>CUF_sources!E$21</f>
        <v>0.85</v>
      </c>
      <c r="AF281" s="11">
        <f>CUF_sources!F$21</f>
        <v>0.85</v>
      </c>
      <c r="AG281" s="11">
        <f>CUF_sources!G$21</f>
        <v>0.85</v>
      </c>
      <c r="AH281" s="11">
        <f>CUF_sources!H$21</f>
        <v>0.85</v>
      </c>
      <c r="AI281" s="11">
        <f>CUF_sources!I$21</f>
        <v>0.85</v>
      </c>
      <c r="AJ281" s="11">
        <f>CUF_sources!J$21</f>
        <v>0.85</v>
      </c>
    </row>
    <row r="282" spans="1:36" ht="15" x14ac:dyDescent="0.25">
      <c r="A282" s="3" t="s">
        <v>5</v>
      </c>
      <c r="B282" s="3" t="s">
        <v>39</v>
      </c>
      <c r="C282" s="3" t="s">
        <v>40</v>
      </c>
      <c r="D282" s="11">
        <f>IFERROR((generation!H282*1000)/(365*24*capacity!H282),0)</f>
        <v>3.1450385737599524</v>
      </c>
      <c r="E282" s="11">
        <f>IFERROR((generation!I282*1000)/(365*24*capacity!I282),0)</f>
        <v>1.9824050142155596</v>
      </c>
      <c r="F282" s="11">
        <f>IFERROR((generation!J282*1000)/(365*24*capacity!J282),0)</f>
        <v>1.3444320193830956</v>
      </c>
      <c r="G282" s="11">
        <f>IFERROR((generation!K282*1000)/(365*24*capacity!K282),0)</f>
        <v>1.4028053373175755</v>
      </c>
      <c r="H282" s="11">
        <f>IFERROR((generation!L282*1000)/(365*24*capacity!L282),0)</f>
        <v>1.1807154279406769</v>
      </c>
      <c r="I282" s="11">
        <f>IFERROR((generation!M282*1000)/(365*24*capacity!M282),0)</f>
        <v>0.93642366268727883</v>
      </c>
      <c r="J282" s="11">
        <f>IFERROR((generation!N282*1000)/(365*24*capacity!N282),0)</f>
        <v>0.77856305205790277</v>
      </c>
      <c r="K282" s="11">
        <f>IFERROR((generation!O282*1000)/(365*24*capacity!O282),0)</f>
        <v>0.76152180845015649</v>
      </c>
      <c r="L282" s="11">
        <f>IFERROR((generation!P282*1000)/(365*24*capacity!P282),0)</f>
        <v>0.89256941346284813</v>
      </c>
      <c r="M282" s="11">
        <f>IF(AND(AVERAGE(D282:L282)&gt;0,AVERAGE(D282:L282)&lt;1),AVERAGE(D282:L282),CUF_sources!C$22)</f>
        <v>0.7</v>
      </c>
      <c r="N282" s="11">
        <f>IFERROR(M282*(CUF_sources!D$22/CUF_sources!C$22),0)</f>
        <v>0.7</v>
      </c>
      <c r="O282" s="11">
        <f>IFERROR(N282*(CUF_sources!E$22/CUF_sources!D$22),0)</f>
        <v>0.7</v>
      </c>
      <c r="P282" s="11">
        <f>IFERROR(O282*(CUF_sources!F$22/CUF_sources!E$22),0)</f>
        <v>0.7</v>
      </c>
      <c r="Q282" s="11">
        <f>IFERROR(P282*(CUF_sources!G$22/CUF_sources!F$22),0)</f>
        <v>0.7</v>
      </c>
      <c r="R282" s="11">
        <f>IFERROR(Q282*(CUF_sources!H$22/CUF_sources!G$22),0)</f>
        <v>0.7</v>
      </c>
      <c r="S282" s="11">
        <f>IFERROR(R282*(CUF_sources!I$22/CUF_sources!H$22),0)</f>
        <v>0.7</v>
      </c>
      <c r="T282" s="11">
        <f>IFERROR(S282*(CUF_sources!J$22/CUF_sources!I$22),0)</f>
        <v>0.7</v>
      </c>
      <c r="U282" s="11">
        <f>IF(M282&lt;CUF_sources!C$22,CUF_sources!C$22,CUF!M282)</f>
        <v>0.7</v>
      </c>
      <c r="V282" s="11">
        <f>IFERROR(U282*(CUF_sources!D$22/CUF_sources!C$22),0)</f>
        <v>0.7</v>
      </c>
      <c r="W282" s="11">
        <f>IFERROR(V282*(CUF_sources!E$22/CUF_sources!D$22),0)</f>
        <v>0.7</v>
      </c>
      <c r="X282" s="11">
        <f>IFERROR(W282*(CUF_sources!F$22/CUF_sources!E$22),0)</f>
        <v>0.7</v>
      </c>
      <c r="Y282" s="11">
        <f>IFERROR(X282*(CUF_sources!G$22/CUF_sources!F$22),0)</f>
        <v>0.7</v>
      </c>
      <c r="Z282" s="11">
        <f>IFERROR(Y282*(CUF_sources!H$22/CUF_sources!G$22),0)</f>
        <v>0.7</v>
      </c>
      <c r="AA282" s="11">
        <f>IFERROR(Z282*(CUF_sources!I$22/CUF_sources!H$22),0)</f>
        <v>0.7</v>
      </c>
      <c r="AB282" s="11">
        <f>IFERROR(AA282*(CUF_sources!J$22/CUF_sources!I$22),0)</f>
        <v>0.7</v>
      </c>
      <c r="AC282" s="11">
        <f>CUF_sources!C$22</f>
        <v>0.7</v>
      </c>
      <c r="AD282" s="11">
        <f>CUF_sources!D$22</f>
        <v>0.7</v>
      </c>
      <c r="AE282" s="11">
        <f>CUF_sources!E$22</f>
        <v>0.7</v>
      </c>
      <c r="AF282" s="11">
        <f>CUF_sources!F$22</f>
        <v>0.7</v>
      </c>
      <c r="AG282" s="11">
        <f>CUF_sources!G$22</f>
        <v>0.7</v>
      </c>
      <c r="AH282" s="11">
        <f>CUF_sources!H$22</f>
        <v>0.7</v>
      </c>
      <c r="AI282" s="11">
        <f>CUF_sources!I$22</f>
        <v>0.7</v>
      </c>
      <c r="AJ282" s="11">
        <f>CUF_sources!J$22</f>
        <v>0.7</v>
      </c>
    </row>
    <row r="283" spans="1:36" ht="15" x14ac:dyDescent="0.25">
      <c r="A283" s="3" t="s">
        <v>5</v>
      </c>
      <c r="B283" s="3" t="s">
        <v>80</v>
      </c>
      <c r="C283" s="3" t="s">
        <v>85</v>
      </c>
      <c r="D283" s="11">
        <f>IFERROR((generation!H283*1000)/(365*24*capacity!H283),0)</f>
        <v>1.2442922374429224E-2</v>
      </c>
      <c r="E283" s="11">
        <f>IFERROR((generation!I283*1000)/(365*24*capacity!I283),0)</f>
        <v>0.11244292237442922</v>
      </c>
      <c r="F283" s="11">
        <f>IFERROR((generation!J283*1000)/(365*24*capacity!J283),0)</f>
        <v>0.10479452054794521</v>
      </c>
      <c r="G283" s="11">
        <f>IFERROR((generation!K283*1000)/(365*24*capacity!K283),0)</f>
        <v>2.4817190870029097E-2</v>
      </c>
      <c r="H283" s="11">
        <f>IFERROR((generation!L283*1000)/(365*24*capacity!L283),0)</f>
        <v>7.3424360806661482E-2</v>
      </c>
      <c r="I283" s="11">
        <f>IFERROR((generation!M283*1000)/(365*24*capacity!M283),0)</f>
        <v>0.11116519357314085</v>
      </c>
      <c r="J283" s="11">
        <f>IFERROR((generation!N283*1000)/(365*24*capacity!N283),0)</f>
        <v>0.10605004337657216</v>
      </c>
      <c r="K283" s="11">
        <f>IFERROR((generation!O283*1000)/(365*24*capacity!O283),0)</f>
        <v>0.1094653433863567</v>
      </c>
      <c r="L283" s="11">
        <f>IFERROR((generation!P283*1000)/(365*24*capacity!P283),0)</f>
        <v>7.992555808353409E-2</v>
      </c>
      <c r="M283" s="11">
        <f>IF(AND(AVERAGE(D283:L283)&gt;0,AVERAGE(D283:L283)&lt;1),AVERAGE(D283:L283),CUF_sources!C$23)</f>
        <v>8.1614228377010892E-2</v>
      </c>
      <c r="N283" s="11">
        <f>IFERROR(M283*(CUF_sources!D$23/CUF_sources!C$23),0)</f>
        <v>8.480228417298788E-2</v>
      </c>
      <c r="O283" s="11">
        <f>IFERROR(N283*(CUF_sources!E$23/CUF_sources!D$23),0)</f>
        <v>8.7033923230171784E-2</v>
      </c>
      <c r="P283" s="11">
        <f>IFERROR(O283*(CUF_sources!F$23/CUF_sources!E$23),0)</f>
        <v>8.9265562287355688E-2</v>
      </c>
      <c r="Q283" s="11">
        <f>IFERROR(P283*(CUF_sources!G$23/CUF_sources!F$23),0)</f>
        <v>9.1497201344539578E-2</v>
      </c>
      <c r="R283" s="11">
        <f>IFERROR(Q283*(CUF_sources!H$23/CUF_sources!G$23),0)</f>
        <v>9.3728840401723454E-2</v>
      </c>
      <c r="S283" s="11">
        <f>IFERROR(R283*(CUF_sources!I$23/CUF_sources!H$23),0)</f>
        <v>9.3728840401723454E-2</v>
      </c>
      <c r="T283" s="11">
        <f>IFERROR(S283*(CUF_sources!J$23/CUF_sources!I$23),0)</f>
        <v>9.3728840401723454E-2</v>
      </c>
      <c r="U283" s="11">
        <f>IF(M283&gt;0,M283,CUF_sources!C$23)</f>
        <v>8.1614228377010892E-2</v>
      </c>
      <c r="V283" s="11">
        <f>IFERROR(U283*(CUF_sources!D$23/CUF_sources!C$23),0)</f>
        <v>8.480228417298788E-2</v>
      </c>
      <c r="W283" s="11">
        <f>IFERROR(V283*(CUF_sources!E$23/CUF_sources!D$23),0)</f>
        <v>8.7033923230171784E-2</v>
      </c>
      <c r="X283" s="11">
        <f>IFERROR(W283*(CUF_sources!F$23/CUF_sources!E$23),0)</f>
        <v>8.9265562287355688E-2</v>
      </c>
      <c r="Y283" s="11">
        <f>IFERROR(X283*(CUF_sources!G$23/CUF_sources!F$23),0)</f>
        <v>9.1497201344539578E-2</v>
      </c>
      <c r="Z283" s="11">
        <f>IFERROR(Y283*(CUF_sources!H$23/CUF_sources!G$23),0)</f>
        <v>9.3728840401723454E-2</v>
      </c>
      <c r="AA283" s="11">
        <f>IFERROR(Z283*(CUF_sources!I$23/CUF_sources!H$23),0)</f>
        <v>9.3728840401723454E-2</v>
      </c>
      <c r="AB283" s="11">
        <f>IFERROR(AA283*(CUF_sources!J$23/CUF_sources!I$23),0)</f>
        <v>9.3728840401723454E-2</v>
      </c>
      <c r="AC283" s="11">
        <f>CUF_sources!C$23</f>
        <v>0.18285714285714286</v>
      </c>
      <c r="AD283" s="11">
        <f>CUF_sources!D$23</f>
        <v>0.19</v>
      </c>
      <c r="AE283" s="11">
        <f>CUF_sources!E$23</f>
        <v>0.19500000000000001</v>
      </c>
      <c r="AF283" s="11">
        <f>CUF_sources!F$23</f>
        <v>0.2</v>
      </c>
      <c r="AG283" s="11">
        <f>CUF_sources!G$23</f>
        <v>0.20500000000000002</v>
      </c>
      <c r="AH283" s="11">
        <f>CUF_sources!H$23</f>
        <v>0.21</v>
      </c>
      <c r="AI283" s="11">
        <f>CUF_sources!I$23</f>
        <v>0.21</v>
      </c>
      <c r="AJ283" s="11">
        <f>CUF_sources!J$23</f>
        <v>0.21</v>
      </c>
    </row>
    <row r="284" spans="1:36" ht="15" x14ac:dyDescent="0.25">
      <c r="A284" s="3" t="s">
        <v>5</v>
      </c>
      <c r="B284" s="3" t="s">
        <v>81</v>
      </c>
      <c r="C284" s="3" t="s">
        <v>86</v>
      </c>
      <c r="D284" s="11">
        <f>IFERROR((generation!H284*1000)/(365*24*capacity!H284),0)</f>
        <v>6.8493150684931503E-2</v>
      </c>
      <c r="E284" s="11">
        <f>IFERROR((generation!I284*1000)/(365*24*capacity!I284),0)</f>
        <v>5.9360730593607296E-2</v>
      </c>
      <c r="F284" s="11">
        <f>IFERROR((generation!J284*1000)/(365*24*capacity!J284),0)</f>
        <v>4.6219355092487875E-2</v>
      </c>
      <c r="G284" s="11">
        <f>IFERROR((generation!K284*1000)/(365*24*capacity!K284),0)</f>
        <v>3.2233218172903873E-2</v>
      </c>
      <c r="H284" s="11">
        <f>IFERROR((generation!L284*1000)/(365*24*capacity!L284),0)</f>
        <v>5.3165420000587868E-2</v>
      </c>
      <c r="I284" s="11">
        <f>IFERROR((generation!M284*1000)/(365*24*capacity!M284),0)</f>
        <v>6.6664961777760726E-2</v>
      </c>
      <c r="J284" s="11">
        <f>IFERROR((generation!N284*1000)/(365*24*capacity!N284),0)</f>
        <v>6.0057012709138359E-2</v>
      </c>
      <c r="K284" s="11">
        <f>IFERROR((generation!O284*1000)/(365*24*capacity!O284),0)</f>
        <v>5.6180568364538594E-2</v>
      </c>
      <c r="L284" s="11">
        <f>IFERROR((generation!P284*1000)/(365*24*capacity!P284),0)</f>
        <v>5.0826145768738173E-2</v>
      </c>
      <c r="M284" s="11">
        <f>IF(AND(AVERAGE(D284:L284)&gt;0,AVERAGE(D284:L284)&lt;1),AVERAGE(D284:L284),CUF_sources!C$24)</f>
        <v>5.4800062573854919E-2</v>
      </c>
      <c r="N284" s="11">
        <f>IFERROR(M284*(CUF_sources!D$24/CUF_sources!C$24),0)</f>
        <v>5.4800062573854919E-2</v>
      </c>
      <c r="O284" s="11">
        <f>IFERROR(N284*(CUF_sources!E$24/CUF_sources!D$24),0)</f>
        <v>5.7083398514432213E-2</v>
      </c>
      <c r="P284" s="11">
        <f>IFERROR(O284*(CUF_sources!F$24/CUF_sources!E$24),0)</f>
        <v>5.93667344550095E-2</v>
      </c>
      <c r="Q284" s="11">
        <f>IFERROR(P284*(CUF_sources!G$24/CUF_sources!F$24),0)</f>
        <v>6.1650070395586794E-2</v>
      </c>
      <c r="R284" s="11">
        <f>IFERROR(Q284*(CUF_sources!H$24/CUF_sources!G$24),0)</f>
        <v>6.3933406336164081E-2</v>
      </c>
      <c r="S284" s="11">
        <f>IFERROR(R284*(CUF_sources!I$24/CUF_sources!H$24),0)</f>
        <v>6.3933406336164081E-2</v>
      </c>
      <c r="T284" s="11">
        <f>IFERROR(S284*(CUF_sources!J$24/CUF_sources!I$24),0)</f>
        <v>6.3933406336164081E-2</v>
      </c>
      <c r="U284" s="11">
        <f>IF(M284&gt;0,M284,CUF_sources!C$24)</f>
        <v>5.4800062573854919E-2</v>
      </c>
      <c r="V284" s="11">
        <f>IFERROR(U284*(CUF_sources!D$24/CUF_sources!C$24),0)</f>
        <v>5.4800062573854919E-2</v>
      </c>
      <c r="W284" s="11">
        <f>IFERROR(V284*(CUF_sources!E$24/CUF_sources!D$24),0)</f>
        <v>5.7083398514432213E-2</v>
      </c>
      <c r="X284" s="11">
        <f>IFERROR(W284*(CUF_sources!F$24/CUF_sources!E$24),0)</f>
        <v>5.93667344550095E-2</v>
      </c>
      <c r="Y284" s="11">
        <f>IFERROR(X284*(CUF_sources!G$24/CUF_sources!F$24),0)</f>
        <v>6.1650070395586794E-2</v>
      </c>
      <c r="Z284" s="11">
        <f>IFERROR(Y284*(CUF_sources!H$24/CUF_sources!G$24),0)</f>
        <v>6.3933406336164081E-2</v>
      </c>
      <c r="AA284" s="11">
        <f>IFERROR(Z284*(CUF_sources!I$24/CUF_sources!H$24),0)</f>
        <v>6.3933406336164081E-2</v>
      </c>
      <c r="AB284" s="11">
        <f>IFERROR(AA284*(CUF_sources!J$24/CUF_sources!I$24),0)</f>
        <v>6.3933406336164081E-2</v>
      </c>
      <c r="AC284" s="11">
        <f>CUF_sources!C$24</f>
        <v>0.12</v>
      </c>
      <c r="AD284" s="11">
        <f>CUF_sources!D$24</f>
        <v>0.12</v>
      </c>
      <c r="AE284" s="11">
        <f>CUF_sources!E$24</f>
        <v>0.125</v>
      </c>
      <c r="AF284" s="11">
        <f>CUF_sources!F$24</f>
        <v>0.13</v>
      </c>
      <c r="AG284" s="11">
        <f>CUF_sources!G$24</f>
        <v>0.13500000000000001</v>
      </c>
      <c r="AH284" s="11">
        <f>CUF_sources!H$24</f>
        <v>0.14000000000000001</v>
      </c>
      <c r="AI284" s="11">
        <f>CUF_sources!I$24</f>
        <v>0.14000000000000001</v>
      </c>
      <c r="AJ284" s="11">
        <f>CUF_sources!J$24</f>
        <v>0.14000000000000001</v>
      </c>
    </row>
    <row r="285" spans="1:36" ht="15" x14ac:dyDescent="0.25">
      <c r="A285" s="3" t="s">
        <v>5</v>
      </c>
      <c r="B285" s="3" t="s">
        <v>41</v>
      </c>
      <c r="C285" s="3" t="s">
        <v>42</v>
      </c>
      <c r="D285" s="11">
        <f>IFERROR((generation!H285*1000)/(365*24*capacity!H285),0)</f>
        <v>0</v>
      </c>
      <c r="E285" s="11">
        <f>IFERROR((generation!I285*1000)/(365*24*capacity!I285),0)</f>
        <v>0</v>
      </c>
      <c r="F285" s="11">
        <f>IFERROR((generation!J285*1000)/(365*24*capacity!J285),0)</f>
        <v>0</v>
      </c>
      <c r="G285" s="11">
        <f>IFERROR((generation!K285*1000)/(365*24*capacity!K285),0)</f>
        <v>0</v>
      </c>
      <c r="H285" s="11">
        <f>IFERROR((generation!L285*1000)/(365*24*capacity!L285),0)</f>
        <v>0</v>
      </c>
      <c r="I285" s="11">
        <f>IFERROR((generation!M285*1000)/(365*24*capacity!M285),0)</f>
        <v>0</v>
      </c>
      <c r="J285" s="11">
        <f>IFERROR((generation!N285*1000)/(365*24*capacity!N285),0)</f>
        <v>0</v>
      </c>
      <c r="K285" s="11">
        <f>IFERROR((generation!O285*1000)/(365*24*capacity!O285),0)</f>
        <v>0</v>
      </c>
      <c r="L285" s="11">
        <f>IFERROR((generation!P285*1000)/(365*24*capacity!P285),0)</f>
        <v>0</v>
      </c>
      <c r="M285" s="11">
        <f>IF(AND(AVERAGE(D285:L285)&gt;0,AVERAGE(D285:L285)&lt;1),AVERAGE(D285:L285),CUF_sources!C$25)</f>
        <v>0.37285714285714283</v>
      </c>
      <c r="N285" s="11">
        <f>IFERROR(M285*(CUF_sources!D$25/CUF_sources!C$25),0)</f>
        <v>0.38000000000000006</v>
      </c>
      <c r="O285" s="11">
        <f>IFERROR(N285*(CUF_sources!E$25/CUF_sources!D$25),0)</f>
        <v>0.39000000000000007</v>
      </c>
      <c r="P285" s="11">
        <f>IFERROR(O285*(CUF_sources!F$25/CUF_sources!E$25),0)</f>
        <v>0.40000000000000013</v>
      </c>
      <c r="Q285" s="11">
        <f>IFERROR(P285*(CUF_sources!G$25/CUF_sources!F$25),0)</f>
        <v>0.40500000000000014</v>
      </c>
      <c r="R285" s="11">
        <f>IFERROR(Q285*(CUF_sources!H$25/CUF_sources!G$25),0)</f>
        <v>0.41000000000000009</v>
      </c>
      <c r="S285" s="11">
        <f>IFERROR(R285*(CUF_sources!I$25/CUF_sources!H$25),0)</f>
        <v>0.41000000000000009</v>
      </c>
      <c r="T285" s="11">
        <f>IFERROR(S285*(CUF_sources!J$25/CUF_sources!I$25),0)</f>
        <v>0.41000000000000009</v>
      </c>
      <c r="U285" s="11">
        <f>IF(M285&gt;0,M285,CUF_sources!C$25)</f>
        <v>0.37285714285714283</v>
      </c>
      <c r="V285" s="11">
        <f>IFERROR(U285*(CUF_sources!D$25/CUF_sources!C$25),0)</f>
        <v>0.38000000000000006</v>
      </c>
      <c r="W285" s="11">
        <f>IFERROR(V285*(CUF_sources!E$25/CUF_sources!D$25),0)</f>
        <v>0.39000000000000007</v>
      </c>
      <c r="X285" s="11">
        <f>IFERROR(W285*(CUF_sources!F$25/CUF_sources!E$25),0)</f>
        <v>0.40000000000000013</v>
      </c>
      <c r="Y285" s="11">
        <f>IFERROR(X285*(CUF_sources!G$25/CUF_sources!F$25),0)</f>
        <v>0.40500000000000014</v>
      </c>
      <c r="Z285" s="11">
        <f>IFERROR(Y285*(CUF_sources!H$25/CUF_sources!G$25),0)</f>
        <v>0.41000000000000009</v>
      </c>
      <c r="AA285" s="11">
        <f>IFERROR(Z285*(CUF_sources!I$25/CUF_sources!H$25),0)</f>
        <v>0.41000000000000009</v>
      </c>
      <c r="AB285" s="11">
        <f>IFERROR(AA285*(CUF_sources!J$25/CUF_sources!I$25),0)</f>
        <v>0.41000000000000009</v>
      </c>
      <c r="AC285" s="11">
        <f>CUF_sources!C$25</f>
        <v>0.37285714285714283</v>
      </c>
      <c r="AD285" s="11">
        <f>CUF_sources!D$25</f>
        <v>0.38</v>
      </c>
      <c r="AE285" s="11">
        <f>CUF_sources!E$25</f>
        <v>0.39</v>
      </c>
      <c r="AF285" s="11">
        <f>CUF_sources!F$25</f>
        <v>0.4</v>
      </c>
      <c r="AG285" s="11">
        <f>CUF_sources!G$25</f>
        <v>0.40500000000000003</v>
      </c>
      <c r="AH285" s="11">
        <f>CUF_sources!H$25</f>
        <v>0.41</v>
      </c>
      <c r="AI285" s="11">
        <f>CUF_sources!I$25</f>
        <v>0.41</v>
      </c>
      <c r="AJ285" s="11">
        <f>CUF_sources!J$25</f>
        <v>0.41</v>
      </c>
    </row>
    <row r="286" spans="1:36" ht="15" x14ac:dyDescent="0.25">
      <c r="A286" s="3" t="s">
        <v>5</v>
      </c>
      <c r="B286" s="3" t="s">
        <v>43</v>
      </c>
      <c r="C286" s="3" t="s">
        <v>44</v>
      </c>
      <c r="D286" s="11">
        <f>IFERROR((generation!H286*1000)/(365*24*capacity!H286),0)</f>
        <v>0</v>
      </c>
      <c r="E286" s="11">
        <f>IFERROR((generation!I286*1000)/(365*24*capacity!I286),0)</f>
        <v>0</v>
      </c>
      <c r="F286" s="11">
        <f>IFERROR((generation!J286*1000)/(365*24*capacity!J286),0)</f>
        <v>0</v>
      </c>
      <c r="G286" s="11">
        <f>IFERROR((generation!K286*1000)/(365*24*capacity!K286),0)</f>
        <v>0</v>
      </c>
      <c r="H286" s="11">
        <f>IFERROR((generation!L286*1000)/(365*24*capacity!L286),0)</f>
        <v>0</v>
      </c>
      <c r="I286" s="11">
        <f>IFERROR((generation!M286*1000)/(365*24*capacity!M286),0)</f>
        <v>0</v>
      </c>
      <c r="J286" s="11">
        <f>IFERROR((generation!N286*1000)/(365*24*capacity!N286),0)</f>
        <v>0</v>
      </c>
      <c r="K286" s="11">
        <f>IFERROR((generation!O286*1000)/(365*24*capacity!O286),0)</f>
        <v>0</v>
      </c>
      <c r="L286" s="11">
        <f>IFERROR((generation!P286*1000)/(365*24*capacity!P286),0)</f>
        <v>0</v>
      </c>
      <c r="M286" s="11">
        <f>IF(AND(AVERAGE(D286:L286)&gt;0,AVERAGE(D286:L286)&lt;1),AVERAGE(D286:L286),CUF_sources!C$26)</f>
        <v>0.20857142857142857</v>
      </c>
      <c r="N286" s="11">
        <f>IFERROR(M286*(CUF_sources!D$26/CUF_sources!C$26),0)</f>
        <v>0.23</v>
      </c>
      <c r="O286" s="11">
        <f>IFERROR(N286*(CUF_sources!E$26/CUF_sources!D$26),0)</f>
        <v>0.255</v>
      </c>
      <c r="P286" s="11">
        <f>IFERROR(O286*(CUF_sources!F$26/CUF_sources!E$26),0)</f>
        <v>0.28000000000000003</v>
      </c>
      <c r="Q286" s="11">
        <f>IFERROR(P286*(CUF_sources!G$26/CUF_sources!F$26),0)</f>
        <v>0.30000000000000004</v>
      </c>
      <c r="R286" s="11">
        <f>IFERROR(Q286*(CUF_sources!H$26/CUF_sources!G$26),0)</f>
        <v>0.31999999999999995</v>
      </c>
      <c r="S286" s="11">
        <f>IFERROR(R286*(CUF_sources!I$26/CUF_sources!H$26),0)</f>
        <v>0.33999999999999986</v>
      </c>
      <c r="T286" s="11">
        <f>IFERROR(S286*(CUF_sources!J$26/CUF_sources!I$26),0)</f>
        <v>0.35999999999999988</v>
      </c>
      <c r="U286" s="11">
        <f>IF(M286&gt;0,M286,CUF_sources!C$26)</f>
        <v>0.20857142857142857</v>
      </c>
      <c r="V286" s="11">
        <f>IFERROR(U286*(CUF_sources!D$26/CUF_sources!C$26),0)</f>
        <v>0.23</v>
      </c>
      <c r="W286" s="11">
        <f>IFERROR(V286*(CUF_sources!E$26/CUF_sources!D$26),0)</f>
        <v>0.255</v>
      </c>
      <c r="X286" s="11">
        <f>IFERROR(W286*(CUF_sources!F$26/CUF_sources!E$26),0)</f>
        <v>0.28000000000000003</v>
      </c>
      <c r="Y286" s="11">
        <f>IFERROR(X286*(CUF_sources!G$26/CUF_sources!F$26),0)</f>
        <v>0.30000000000000004</v>
      </c>
      <c r="Z286" s="11">
        <f>IFERROR(Y286*(CUF_sources!H$26/CUF_sources!G$26),0)</f>
        <v>0.31999999999999995</v>
      </c>
      <c r="AA286" s="11">
        <f>IFERROR(Z286*(CUF_sources!I$26/CUF_sources!H$26),0)</f>
        <v>0.33999999999999986</v>
      </c>
      <c r="AB286" s="11">
        <f>IFERROR(AA286*(CUF_sources!J$26/CUF_sources!I$26),0)</f>
        <v>0.35999999999999988</v>
      </c>
      <c r="AC286" s="11">
        <f>CUF_sources!C$26</f>
        <v>0.20857142857142857</v>
      </c>
      <c r="AD286" s="11">
        <f>CUF_sources!D$26</f>
        <v>0.23</v>
      </c>
      <c r="AE286" s="11">
        <f>CUF_sources!E$26</f>
        <v>0.255</v>
      </c>
      <c r="AF286" s="11">
        <f>CUF_sources!F$26</f>
        <v>0.28000000000000003</v>
      </c>
      <c r="AG286" s="11">
        <f>CUF_sources!G$26</f>
        <v>0.30000000000000004</v>
      </c>
      <c r="AH286" s="11">
        <f>CUF_sources!H$26</f>
        <v>0.32</v>
      </c>
      <c r="AI286" s="11">
        <f>CUF_sources!I$26</f>
        <v>0.33999999999999997</v>
      </c>
      <c r="AJ286" s="11">
        <f>CUF_sources!J$26</f>
        <v>0.36</v>
      </c>
    </row>
    <row r="287" spans="1:36" ht="15" x14ac:dyDescent="0.25">
      <c r="A287" s="3" t="s">
        <v>5</v>
      </c>
      <c r="B287" s="3" t="s">
        <v>45</v>
      </c>
      <c r="C287" s="3" t="s">
        <v>46</v>
      </c>
      <c r="D287" s="11">
        <f>IFERROR((generation!H287*1000)/(365*24*capacity!H287),0)</f>
        <v>0</v>
      </c>
      <c r="E287" s="11">
        <f>IFERROR((generation!I287*1000)/(365*24*capacity!I287),0)</f>
        <v>0</v>
      </c>
      <c r="F287" s="11">
        <f>IFERROR((generation!J287*1000)/(365*24*capacity!J287),0)</f>
        <v>0</v>
      </c>
      <c r="G287" s="11">
        <f>IFERROR((generation!K287*1000)/(365*24*capacity!K287),0)</f>
        <v>0</v>
      </c>
      <c r="H287" s="11">
        <f>IFERROR((generation!L287*1000)/(365*24*capacity!L287),0)</f>
        <v>0</v>
      </c>
      <c r="I287" s="11">
        <f>IFERROR((generation!M287*1000)/(365*24*capacity!M287),0)</f>
        <v>0</v>
      </c>
      <c r="J287" s="11">
        <f>IFERROR((generation!N287*1000)/(365*24*capacity!N287),0)</f>
        <v>0</v>
      </c>
      <c r="K287" s="11">
        <f>IFERROR((generation!O287*1000)/(365*24*capacity!O287),0)</f>
        <v>0</v>
      </c>
      <c r="L287" s="11">
        <f>IFERROR((generation!P287*1000)/(365*24*capacity!P287),0)</f>
        <v>0</v>
      </c>
      <c r="M287" s="11">
        <f>IF(AND(AVERAGE(D287:L287)&gt;0,AVERAGE(D287:L287)&lt;1),AVERAGE(D287:L287),CUF_sources!C$27)</f>
        <v>0.95</v>
      </c>
      <c r="N287" s="11">
        <f>IFERROR(M287*(CUF_sources!D$27/CUF_sources!C$27),0)</f>
        <v>0.95</v>
      </c>
      <c r="O287" s="11">
        <f>IFERROR(N287*(CUF_sources!E$27/CUF_sources!D$27),0)</f>
        <v>0.95</v>
      </c>
      <c r="P287" s="11">
        <f>IFERROR(O287*(CUF_sources!F$27/CUF_sources!E$27),0)</f>
        <v>0.95</v>
      </c>
      <c r="Q287" s="11">
        <f>IFERROR(P287*(CUF_sources!G$27/CUF_sources!F$27),0)</f>
        <v>0.95</v>
      </c>
      <c r="R287" s="11">
        <f>IFERROR(Q287*(CUF_sources!H$27/CUF_sources!G$27),0)</f>
        <v>0.95</v>
      </c>
      <c r="S287" s="11">
        <f>IFERROR(R287*(CUF_sources!I$27/CUF_sources!H$27),0)</f>
        <v>0.95</v>
      </c>
      <c r="T287" s="11">
        <f>IFERROR(S287*(CUF_sources!J$27/CUF_sources!I$27),0)</f>
        <v>0.95</v>
      </c>
      <c r="U287" s="11">
        <f>IF(M287&gt;0,M287,CUF_sources!C$27)</f>
        <v>0.95</v>
      </c>
      <c r="V287" s="11">
        <f>IFERROR(U287*(CUF_sources!D$27/CUF_sources!C$27),0)</f>
        <v>0.95</v>
      </c>
      <c r="W287" s="11">
        <f>IFERROR(V287*(CUF_sources!E$27/CUF_sources!D$27),0)</f>
        <v>0.95</v>
      </c>
      <c r="X287" s="11">
        <f>IFERROR(W287*(CUF_sources!F$27/CUF_sources!E$27),0)</f>
        <v>0.95</v>
      </c>
      <c r="Y287" s="11">
        <f>IFERROR(X287*(CUF_sources!G$27/CUF_sources!F$27),0)</f>
        <v>0.95</v>
      </c>
      <c r="Z287" s="11">
        <f>IFERROR(Y287*(CUF_sources!H$27/CUF_sources!G$27),0)</f>
        <v>0.95</v>
      </c>
      <c r="AA287" s="11">
        <f>IFERROR(Z287*(CUF_sources!I$27/CUF_sources!H$27),0)</f>
        <v>0.95</v>
      </c>
      <c r="AB287" s="11">
        <f>IFERROR(AA287*(CUF_sources!J$27/CUF_sources!I$27),0)</f>
        <v>0.95</v>
      </c>
      <c r="AC287" s="11">
        <f>CUF_sources!C$27</f>
        <v>0.95</v>
      </c>
      <c r="AD287" s="11">
        <f>CUF_sources!D$27</f>
        <v>0.95</v>
      </c>
      <c r="AE287" s="11">
        <f>CUF_sources!E$27</f>
        <v>0.95</v>
      </c>
      <c r="AF287" s="11">
        <f>CUF_sources!F$27</f>
        <v>0.95</v>
      </c>
      <c r="AG287" s="11">
        <f>CUF_sources!G$27</f>
        <v>0.95</v>
      </c>
      <c r="AH287" s="11">
        <f>CUF_sources!H$27</f>
        <v>0.95</v>
      </c>
      <c r="AI287" s="11">
        <f>CUF_sources!I$27</f>
        <v>0.95</v>
      </c>
      <c r="AJ287" s="11">
        <f>CUF_sources!J$27</f>
        <v>0.95</v>
      </c>
    </row>
    <row r="288" spans="1:36" ht="15" x14ac:dyDescent="0.25">
      <c r="A288" s="3" t="s">
        <v>4</v>
      </c>
      <c r="B288" s="3" t="s">
        <v>29</v>
      </c>
      <c r="C288" s="3" t="s">
        <v>30</v>
      </c>
      <c r="D288" s="11">
        <f>IFERROR((generation!H288*1000)/(365*24*capacity!H288),0)</f>
        <v>0.63875051888750523</v>
      </c>
      <c r="E288" s="11">
        <f>IFERROR((generation!I288*1000)/(365*24*capacity!I288),0)</f>
        <v>0.84883509755085096</v>
      </c>
      <c r="F288" s="11">
        <f>IFERROR((generation!J288*1000)/(365*24*capacity!J288),0)</f>
        <v>0.76782378580323785</v>
      </c>
      <c r="G288" s="11">
        <f>IFERROR((generation!K288*1000)/(365*24*capacity!K288),0)</f>
        <v>0.77698380503635289</v>
      </c>
      <c r="H288" s="11">
        <f>IFERROR((generation!L288*1000)/(365*24*capacity!L288),0)</f>
        <v>0.9573829063562892</v>
      </c>
      <c r="I288" s="11">
        <f>IFERROR((generation!M288*1000)/(365*24*capacity!M288),0)</f>
        <v>0.82105969357506159</v>
      </c>
      <c r="J288" s="11">
        <f>IFERROR((generation!N288*1000)/(365*24*capacity!N288),0)</f>
        <v>0.9534173765615086</v>
      </c>
      <c r="K288" s="11">
        <f>IFERROR((generation!O288*1000)/(365*24*capacity!O288),0)</f>
        <v>0.78051793719640949</v>
      </c>
      <c r="L288" s="11">
        <f>IFERROR((generation!P288*1000)/(365*24*capacity!P288),0)</f>
        <v>0.35967316233448787</v>
      </c>
      <c r="M288" s="11">
        <f>IF(AND(AVERAGE(D288:L288)&gt;0,AVERAGE(D288:L288)&lt;1),AVERAGE(D288:L288),CUF_sources!C$15)</f>
        <v>0.76716047592241154</v>
      </c>
      <c r="N288" s="11">
        <f>IFERROR(M288*(CUF_sources!D$15/CUF_sources!C$15),0)</f>
        <v>0.76716047592241154</v>
      </c>
      <c r="O288" s="11">
        <f>IFERROR(N288*(CUF_sources!E$15/CUF_sources!D$15),0)</f>
        <v>0.76716047592241154</v>
      </c>
      <c r="P288" s="11">
        <f>IFERROR(O288*(CUF_sources!F$15/CUF_sources!E$15),0)</f>
        <v>0.76716047592241154</v>
      </c>
      <c r="Q288" s="11">
        <f>IFERROR(P288*(CUF_sources!G$15/CUF_sources!F$15),0)</f>
        <v>0.76716047592241154</v>
      </c>
      <c r="R288" s="11">
        <f>IFERROR(Q288*(CUF_sources!H$15/CUF_sources!G$15),0)</f>
        <v>0.76716047592241154</v>
      </c>
      <c r="S288" s="11">
        <f>IFERROR(R288*(CUF_sources!I$15/CUF_sources!H$15),0)</f>
        <v>0.76716047592241154</v>
      </c>
      <c r="T288" s="11">
        <f>IFERROR(S288*(CUF_sources!J$15/CUF_sources!I$15),0)</f>
        <v>0.76716047592241154</v>
      </c>
      <c r="U288" s="11">
        <f>IF(M288&lt;CUF_sources!C$15,CUF_sources!C$15,CUF!M288)</f>
        <v>0.85</v>
      </c>
      <c r="V288" s="11">
        <f>IFERROR(U288*(CUF_sources!D$15/CUF_sources!C$15),0)</f>
        <v>0.85</v>
      </c>
      <c r="W288" s="11">
        <f>IFERROR(V288*(CUF_sources!E$15/CUF_sources!D$15),0)</f>
        <v>0.85</v>
      </c>
      <c r="X288" s="11">
        <f>IFERROR(W288*(CUF_sources!F$15/CUF_sources!E$15),0)</f>
        <v>0.85</v>
      </c>
      <c r="Y288" s="11">
        <f>IFERROR(X288*(CUF_sources!G$15/CUF_sources!F$15),0)</f>
        <v>0.85</v>
      </c>
      <c r="Z288" s="11">
        <f>IFERROR(Y288*(CUF_sources!H$15/CUF_sources!G$15),0)</f>
        <v>0.85</v>
      </c>
      <c r="AA288" s="11">
        <f>IFERROR(Z288*(CUF_sources!I$15/CUF_sources!H$15),0)</f>
        <v>0.85</v>
      </c>
      <c r="AB288" s="11">
        <f>IFERROR(AA288*(CUF_sources!J$15/CUF_sources!I$15),0)</f>
        <v>0.85</v>
      </c>
      <c r="AC288" s="11">
        <f>CUF_sources!C$15</f>
        <v>0.85</v>
      </c>
      <c r="AD288" s="11">
        <f>CUF_sources!D$15</f>
        <v>0.85</v>
      </c>
      <c r="AE288" s="11">
        <f>CUF_sources!E$15</f>
        <v>0.85</v>
      </c>
      <c r="AF288" s="11">
        <f>CUF_sources!F$15</f>
        <v>0.85</v>
      </c>
      <c r="AG288" s="11">
        <f>CUF_sources!G$15</f>
        <v>0.85</v>
      </c>
      <c r="AH288" s="11">
        <f>CUF_sources!H$15</f>
        <v>0.85</v>
      </c>
      <c r="AI288" s="11">
        <f>CUF_sources!I$15</f>
        <v>0.85</v>
      </c>
      <c r="AJ288" s="11">
        <f>CUF_sources!J$15</f>
        <v>0.85</v>
      </c>
    </row>
    <row r="289" spans="1:36" ht="15" x14ac:dyDescent="0.25">
      <c r="A289" s="3" t="s">
        <v>4</v>
      </c>
      <c r="B289" s="3" t="s">
        <v>31</v>
      </c>
      <c r="C289" s="3" t="s">
        <v>32</v>
      </c>
      <c r="D289" s="11">
        <f>IFERROR((generation!H289*1000)/(365*24*capacity!H289),0)</f>
        <v>0.49498247849633642</v>
      </c>
      <c r="E289" s="11">
        <f>IFERROR((generation!I289*1000)/(365*24*capacity!I289),0)</f>
        <v>0.31802520357189695</v>
      </c>
      <c r="F289" s="11">
        <f>IFERROR((generation!J289*1000)/(365*24*capacity!J289),0)</f>
        <v>0.21543450528750432</v>
      </c>
      <c r="G289" s="11">
        <f>IFERROR((generation!K289*1000)/(365*24*capacity!K289),0)</f>
        <v>0.1660219166421302</v>
      </c>
      <c r="H289" s="11">
        <f>IFERROR((generation!L289*1000)/(365*24*capacity!L289),0)</f>
        <v>0.25550069136619574</v>
      </c>
      <c r="I289" s="11">
        <f>IFERROR((generation!M289*1000)/(365*24*capacity!M289),0)</f>
        <v>0.30592148452886342</v>
      </c>
      <c r="J289" s="11">
        <f>IFERROR((generation!N289*1000)/(365*24*capacity!N289),0)</f>
        <v>0.4631556021622088</v>
      </c>
      <c r="K289" s="11">
        <f>IFERROR((generation!O289*1000)/(365*24*capacity!O289),0)</f>
        <v>0.38566288108980346</v>
      </c>
      <c r="L289" s="11">
        <f>IFERROR((generation!P289*1000)/(365*24*capacity!P289),0)</f>
        <v>0.42785797064380982</v>
      </c>
      <c r="M289" s="11">
        <f>IF(AND(AVERAGE(D289:L289)&gt;0,AVERAGE(D289:L289)&lt;1),AVERAGE(D289:L289),CUF_sources!C$16)</f>
        <v>0.33695141486541652</v>
      </c>
      <c r="N289" s="11">
        <f>IFERROR(M289*(CUF_sources!D$16/CUF_sources!C$16),0)</f>
        <v>0.33695141486541652</v>
      </c>
      <c r="O289" s="11">
        <f>IFERROR(N289*(CUF_sources!E$16/CUF_sources!D$16),0)</f>
        <v>0.33695141486541652</v>
      </c>
      <c r="P289" s="11">
        <f>IFERROR(O289*(CUF_sources!F$16/CUF_sources!E$16),0)</f>
        <v>0.33695141486541652</v>
      </c>
      <c r="Q289" s="11">
        <f>IFERROR(P289*(CUF_sources!G$16/CUF_sources!F$16),0)</f>
        <v>0.33695141486541652</v>
      </c>
      <c r="R289" s="11">
        <f>IFERROR(Q289*(CUF_sources!H$16/CUF_sources!G$16),0)</f>
        <v>0.33695141486541652</v>
      </c>
      <c r="S289" s="11">
        <f>IFERROR(R289*(CUF_sources!I$16/CUF_sources!H$16),0)</f>
        <v>0.33695141486541652</v>
      </c>
      <c r="T289" s="11">
        <f>IFERROR(S289*(CUF_sources!J$16/CUF_sources!I$16),0)</f>
        <v>0.33695141486541652</v>
      </c>
      <c r="U289" s="11">
        <f>IF(M289&lt;CUF_sources!C$16,CUF_sources!C$16,CUF!M289)</f>
        <v>0.85</v>
      </c>
      <c r="V289" s="11">
        <f>IFERROR(U289*(CUF_sources!D$16/CUF_sources!C$16),0)</f>
        <v>0.85</v>
      </c>
      <c r="W289" s="11">
        <f>IFERROR(V289*(CUF_sources!E$16/CUF_sources!D$16),0)</f>
        <v>0.85</v>
      </c>
      <c r="X289" s="11">
        <f>IFERROR(W289*(CUF_sources!F$16/CUF_sources!E$16),0)</f>
        <v>0.85</v>
      </c>
      <c r="Y289" s="11">
        <f>IFERROR(X289*(CUF_sources!G$16/CUF_sources!F$16),0)</f>
        <v>0.85</v>
      </c>
      <c r="Z289" s="11">
        <f>IFERROR(Y289*(CUF_sources!H$16/CUF_sources!G$16),0)</f>
        <v>0.85</v>
      </c>
      <c r="AA289" s="11">
        <f>IFERROR(Z289*(CUF_sources!I$16/CUF_sources!H$16),0)</f>
        <v>0.85</v>
      </c>
      <c r="AB289" s="11">
        <f>IFERROR(AA289*(CUF_sources!J$16/CUF_sources!I$16),0)</f>
        <v>0.85</v>
      </c>
      <c r="AC289" s="11">
        <f>CUF_sources!C$16</f>
        <v>0.85</v>
      </c>
      <c r="AD289" s="11">
        <f>CUF_sources!D$16</f>
        <v>0.85</v>
      </c>
      <c r="AE289" s="11">
        <f>CUF_sources!E$16</f>
        <v>0.85</v>
      </c>
      <c r="AF289" s="11">
        <f>CUF_sources!F$16</f>
        <v>0.85</v>
      </c>
      <c r="AG289" s="11">
        <f>CUF_sources!G$16</f>
        <v>0.85</v>
      </c>
      <c r="AH289" s="11">
        <f>CUF_sources!H$16</f>
        <v>0.85</v>
      </c>
      <c r="AI289" s="11">
        <f>CUF_sources!I$16</f>
        <v>0.85</v>
      </c>
      <c r="AJ289" s="11">
        <f>CUF_sources!J$16</f>
        <v>0.85</v>
      </c>
    </row>
    <row r="290" spans="1:36" ht="15" x14ac:dyDescent="0.25">
      <c r="A290" s="3" t="s">
        <v>4</v>
      </c>
      <c r="B290" s="3" t="s">
        <v>33</v>
      </c>
      <c r="C290" s="3" t="s">
        <v>34</v>
      </c>
      <c r="D290" s="11">
        <f>IFERROR((generation!H290*1000)/(365*24*capacity!H290),0)</f>
        <v>0</v>
      </c>
      <c r="E290" s="11">
        <f>IFERROR((generation!I290*1000)/(365*24*capacity!I290),0)</f>
        <v>0</v>
      </c>
      <c r="F290" s="11">
        <f>IFERROR((generation!J290*1000)/(365*24*capacity!J290),0)</f>
        <v>0</v>
      </c>
      <c r="G290" s="11">
        <f>IFERROR((generation!K290*1000)/(365*24*capacity!K290),0)</f>
        <v>0</v>
      </c>
      <c r="H290" s="11">
        <f>IFERROR((generation!L290*1000)/(365*24*capacity!L290),0)</f>
        <v>0</v>
      </c>
      <c r="I290" s="11">
        <f>IFERROR((generation!M290*1000)/(365*24*capacity!M290),0)</f>
        <v>0</v>
      </c>
      <c r="J290" s="11">
        <f>IFERROR((generation!N290*1000)/(365*24*capacity!N290),0)</f>
        <v>0</v>
      </c>
      <c r="K290" s="11">
        <f>IFERROR((generation!O290*1000)/(365*24*capacity!O290),0)</f>
        <v>0</v>
      </c>
      <c r="L290" s="11">
        <f>IFERROR((generation!P290*1000)/(365*24*capacity!P290),0)</f>
        <v>0</v>
      </c>
      <c r="M290" s="11">
        <f>IF(AND(AVERAGE(D290:L290)&gt;0,AVERAGE(D290:L290)&lt;1),AVERAGE(D290:L290),CUF_sources!C$17)</f>
        <v>0.81</v>
      </c>
      <c r="N290" s="11">
        <f>IFERROR(M290*(CUF_sources!D$17/CUF_sources!C$17),0)</f>
        <v>0.81</v>
      </c>
      <c r="O290" s="11">
        <f>IFERROR(N290*(CUF_sources!E$17/CUF_sources!D$17),0)</f>
        <v>0.81</v>
      </c>
      <c r="P290" s="11">
        <f>IFERROR(O290*(CUF_sources!F$17/CUF_sources!E$17),0)</f>
        <v>0.81</v>
      </c>
      <c r="Q290" s="11">
        <f>IFERROR(P290*(CUF_sources!G$17/CUF_sources!F$17),0)</f>
        <v>0.81</v>
      </c>
      <c r="R290" s="11">
        <f>IFERROR(Q290*(CUF_sources!H$17/CUF_sources!G$17),0)</f>
        <v>0.81</v>
      </c>
      <c r="S290" s="11">
        <f>IFERROR(R290*(CUF_sources!I$17/CUF_sources!H$17),0)</f>
        <v>0.81</v>
      </c>
      <c r="T290" s="11">
        <f>IFERROR(S290*(CUF_sources!J$17/CUF_sources!I$17),0)</f>
        <v>0.81</v>
      </c>
      <c r="U290" s="11">
        <f>IF(M290&lt;CUF_sources!C$17,CUF_sources!C$17,CUF!M290)</f>
        <v>0.81</v>
      </c>
      <c r="V290" s="11">
        <f>IFERROR(U290*(CUF_sources!D$17/CUF_sources!C$17),0)</f>
        <v>0.81</v>
      </c>
      <c r="W290" s="11">
        <f>IFERROR(V290*(CUF_sources!E$17/CUF_sources!D$17),0)</f>
        <v>0.81</v>
      </c>
      <c r="X290" s="11">
        <f>IFERROR(W290*(CUF_sources!F$17/CUF_sources!E$17),0)</f>
        <v>0.81</v>
      </c>
      <c r="Y290" s="11">
        <f>IFERROR(X290*(CUF_sources!G$17/CUF_sources!F$17),0)</f>
        <v>0.81</v>
      </c>
      <c r="Z290" s="11">
        <f>IFERROR(Y290*(CUF_sources!H$17/CUF_sources!G$17),0)</f>
        <v>0.81</v>
      </c>
      <c r="AA290" s="11">
        <f>IFERROR(Z290*(CUF_sources!I$17/CUF_sources!H$17),0)</f>
        <v>0.81</v>
      </c>
      <c r="AB290" s="11">
        <f>IFERROR(AA290*(CUF_sources!J$17/CUF_sources!I$17),0)</f>
        <v>0.81</v>
      </c>
      <c r="AC290" s="11">
        <f>CUF_sources!C$17</f>
        <v>0.81</v>
      </c>
      <c r="AD290" s="11">
        <f>CUF_sources!D$17</f>
        <v>0.81</v>
      </c>
      <c r="AE290" s="11">
        <f>CUF_sources!E$17</f>
        <v>0.81</v>
      </c>
      <c r="AF290" s="11">
        <f>CUF_sources!F$17</f>
        <v>0.81</v>
      </c>
      <c r="AG290" s="11">
        <f>CUF_sources!G$17</f>
        <v>0.81</v>
      </c>
      <c r="AH290" s="11">
        <f>CUF_sources!H$17</f>
        <v>0.81</v>
      </c>
      <c r="AI290" s="11">
        <f>CUF_sources!I$17</f>
        <v>0.81</v>
      </c>
      <c r="AJ290" s="11">
        <f>CUF_sources!J$17</f>
        <v>0.81</v>
      </c>
    </row>
    <row r="291" spans="1:36" ht="15" x14ac:dyDescent="0.25">
      <c r="A291" s="3" t="s">
        <v>4</v>
      </c>
      <c r="B291" s="3" t="s">
        <v>35</v>
      </c>
      <c r="C291" s="3" t="s">
        <v>36</v>
      </c>
      <c r="D291" s="11">
        <f>IFERROR((generation!H291*1000)/(365*24*capacity!H291),0)</f>
        <v>0.24984661741594585</v>
      </c>
      <c r="E291" s="11">
        <f>IFERROR((generation!I291*1000)/(365*24*capacity!I291),0)</f>
        <v>0.13311547507130705</v>
      </c>
      <c r="F291" s="11">
        <f>IFERROR((generation!J291*1000)/(365*24*capacity!J291),0)</f>
        <v>0.29982476432919625</v>
      </c>
      <c r="G291" s="11">
        <f>IFERROR((generation!K291*1000)/(365*24*capacity!K291),0)</f>
        <v>0.32782258096733341</v>
      </c>
      <c r="H291" s="11">
        <f>IFERROR((generation!L291*1000)/(365*24*capacity!L291),0)</f>
        <v>0.18136593198656789</v>
      </c>
      <c r="I291" s="11">
        <f>IFERROR((generation!M291*1000)/(365*24*capacity!M291),0)</f>
        <v>0.27734023185325146</v>
      </c>
      <c r="J291" s="11">
        <f>IFERROR((generation!N291*1000)/(365*24*capacity!N291),0)</f>
        <v>0.12056295913694964</v>
      </c>
      <c r="K291" s="11">
        <f>IFERROR((generation!O291*1000)/(365*24*capacity!O291),0)</f>
        <v>0.21500459294280608</v>
      </c>
      <c r="L291" s="11">
        <f>IFERROR((generation!P291*1000)/(365*24*capacity!P291),0)</f>
        <v>0.16100788863459767</v>
      </c>
      <c r="M291" s="11">
        <f>IF(AND(AVERAGE(D291:L291)&gt;0,AVERAGE(D291:L291)&lt;1),AVERAGE(D291:L291),CUF_sources!C$18)</f>
        <v>0.21843233803755061</v>
      </c>
      <c r="N291" s="11">
        <f>IFERROR(M291*(CUF_sources!D$18/CUF_sources!C$18),0)</f>
        <v>0.21843233803755061</v>
      </c>
      <c r="O291" s="11">
        <f>IFERROR(N291*(CUF_sources!E$18/CUF_sources!D$18),0)</f>
        <v>0.21843233803755061</v>
      </c>
      <c r="P291" s="11">
        <f>IFERROR(O291*(CUF_sources!F$18/CUF_sources!E$18),0)</f>
        <v>0.21843233803755061</v>
      </c>
      <c r="Q291" s="11">
        <f>IFERROR(P291*(CUF_sources!G$18/CUF_sources!F$18),0)</f>
        <v>0.21843233803755061</v>
      </c>
      <c r="R291" s="11">
        <f>IFERROR(Q291*(CUF_sources!H$18/CUF_sources!G$18),0)</f>
        <v>0.21843233803755061</v>
      </c>
      <c r="S291" s="11">
        <f>IFERROR(R291*(CUF_sources!I$18/CUF_sources!H$18),0)</f>
        <v>0.21843233803755061</v>
      </c>
      <c r="T291" s="11">
        <f>IFERROR(S291*(CUF_sources!J$18/CUF_sources!I$18),0)</f>
        <v>0.21843233803755061</v>
      </c>
      <c r="U291" s="11">
        <f>IF(M291&gt;0,M291,CUF_sources!C$18)</f>
        <v>0.21843233803755061</v>
      </c>
      <c r="V291" s="11">
        <f>IFERROR(U291*(CUF_sources!D$18/CUF_sources!C$18),0)</f>
        <v>0.21843233803755061</v>
      </c>
      <c r="W291" s="11">
        <f>IFERROR(V291*(CUF_sources!E$18/CUF_sources!D$18),0)</f>
        <v>0.21843233803755061</v>
      </c>
      <c r="X291" s="11">
        <f>IFERROR(W291*(CUF_sources!F$18/CUF_sources!E$18),0)</f>
        <v>0.21843233803755061</v>
      </c>
      <c r="Y291" s="11">
        <f>IFERROR(X291*(CUF_sources!G$18/CUF_sources!F$18),0)</f>
        <v>0.21843233803755061</v>
      </c>
      <c r="Z291" s="11">
        <f>IFERROR(Y291*(CUF_sources!H$18/CUF_sources!G$18),0)</f>
        <v>0.21843233803755061</v>
      </c>
      <c r="AA291" s="11">
        <f>IFERROR(Z291*(CUF_sources!I$18/CUF_sources!H$18),0)</f>
        <v>0.21843233803755061</v>
      </c>
      <c r="AB291" s="11">
        <f>IFERROR(AA291*(CUF_sources!J$18/CUF_sources!I$18),0)</f>
        <v>0.21843233803755061</v>
      </c>
      <c r="AC291" s="11">
        <f>CUF_sources!C$18</f>
        <v>0.37</v>
      </c>
      <c r="AD291" s="11">
        <f>CUF_sources!D$18</f>
        <v>0.37</v>
      </c>
      <c r="AE291" s="11">
        <f>CUF_sources!E$18</f>
        <v>0.37</v>
      </c>
      <c r="AF291" s="11">
        <f>CUF_sources!F$18</f>
        <v>0.37</v>
      </c>
      <c r="AG291" s="11">
        <f>CUF_sources!G$18</f>
        <v>0.37</v>
      </c>
      <c r="AH291" s="11">
        <f>CUF_sources!H$18</f>
        <v>0.37</v>
      </c>
      <c r="AI291" s="11">
        <f>CUF_sources!I$18</f>
        <v>0.37</v>
      </c>
      <c r="AJ291" s="11">
        <f>CUF_sources!J$18</f>
        <v>0.37</v>
      </c>
    </row>
    <row r="292" spans="1:36" ht="15" x14ac:dyDescent="0.25">
      <c r="A292" s="3" t="s">
        <v>4</v>
      </c>
      <c r="B292" s="3" t="s">
        <v>79</v>
      </c>
      <c r="C292" s="3" t="s">
        <v>83</v>
      </c>
      <c r="D292" s="11">
        <f>IFERROR((generation!H292*1000)/(365*24*capacity!H292),0)</f>
        <v>0.24582891957786435</v>
      </c>
      <c r="E292" s="11">
        <f>IFERROR((generation!I292*1000)/(365*24*capacity!I292),0)</f>
        <v>0.26552074029641226</v>
      </c>
      <c r="F292" s="11">
        <f>IFERROR((generation!J292*1000)/(365*24*capacity!J292),0)</f>
        <v>0.29753253042240646</v>
      </c>
      <c r="G292" s="11">
        <f>IFERROR((generation!K292*1000)/(365*24*capacity!K292),0)</f>
        <v>0.2847155026326143</v>
      </c>
      <c r="H292" s="11">
        <f>IFERROR((generation!L292*1000)/(365*24*capacity!L292),0)</f>
        <v>0.26841202548365289</v>
      </c>
      <c r="I292" s="11">
        <f>IFERROR((generation!M292*1000)/(365*24*capacity!M292),0)</f>
        <v>0.2778990901712623</v>
      </c>
      <c r="J292" s="11">
        <f>IFERROR((generation!N292*1000)/(365*24*capacity!N292),0)</f>
        <v>0.27285872072485196</v>
      </c>
      <c r="K292" s="11">
        <f>IFERROR((generation!O292*1000)/(365*24*capacity!O292),0)</f>
        <v>0.27845115063909776</v>
      </c>
      <c r="L292" s="11">
        <f>IFERROR((generation!P292*1000)/(365*24*capacity!P292),0)</f>
        <v>0.29872298866473285</v>
      </c>
      <c r="M292" s="11">
        <f>IF(AND(AVERAGE(D292:L292)&gt;0,AVERAGE(D292:L292)&lt;1),AVERAGE(D292:L292),CUF_sources!C$19)</f>
        <v>0.27666018540143278</v>
      </c>
      <c r="N292" s="11">
        <f>IFERROR(M292*(CUF_sources!D$19/CUF_sources!C$19),0)</f>
        <v>0.33199222248171933</v>
      </c>
      <c r="O292" s="11">
        <f>IFERROR(N292*(CUF_sources!E$19/CUF_sources!D$19),0)</f>
        <v>0.35965824102186261</v>
      </c>
      <c r="P292" s="11">
        <f>IFERROR(O292*(CUF_sources!F$19/CUF_sources!E$19),0)</f>
        <v>0.38732425956200595</v>
      </c>
      <c r="Q292" s="11">
        <f>IFERROR(P292*(CUF_sources!G$19/CUF_sources!F$19),0)</f>
        <v>0.41499027810214922</v>
      </c>
      <c r="R292" s="11">
        <f>IFERROR(Q292*(CUF_sources!H$19/CUF_sources!G$19),0)</f>
        <v>0.4426562966422925</v>
      </c>
      <c r="S292" s="11">
        <f>IFERROR(R292*(CUF_sources!I$19/CUF_sources!H$19),0)</f>
        <v>0.47032231518243578</v>
      </c>
      <c r="T292" s="11">
        <f>IFERROR(S292*(CUF_sources!J$19/CUF_sources!I$19),0)</f>
        <v>0.49798833372257906</v>
      </c>
      <c r="U292" s="11">
        <f>IF(M292&gt;0,M292,CUF_sources!C$19)</f>
        <v>0.27666018540143278</v>
      </c>
      <c r="V292" s="11">
        <f>IFERROR(U292*(CUF_sources!D$19/CUF_sources!C$19),0)</f>
        <v>0.33199222248171933</v>
      </c>
      <c r="W292" s="11">
        <f>IFERROR(V292*(CUF_sources!E$19/CUF_sources!D$19),0)</f>
        <v>0.35965824102186261</v>
      </c>
      <c r="X292" s="11">
        <f>IFERROR(W292*(CUF_sources!F$19/CUF_sources!E$19),0)</f>
        <v>0.38732425956200595</v>
      </c>
      <c r="Y292" s="11">
        <f>IFERROR(X292*(CUF_sources!G$19/CUF_sources!F$19),0)</f>
        <v>0.41499027810214922</v>
      </c>
      <c r="Z292" s="11">
        <f>IFERROR(Y292*(CUF_sources!H$19/CUF_sources!G$19),0)</f>
        <v>0.4426562966422925</v>
      </c>
      <c r="AA292" s="11">
        <f>IFERROR(Z292*(CUF_sources!I$19/CUF_sources!H$19),0)</f>
        <v>0.47032231518243578</v>
      </c>
      <c r="AB292" s="11">
        <f>IFERROR(AA292*(CUF_sources!J$19/CUF_sources!I$19),0)</f>
        <v>0.49798833372257906</v>
      </c>
      <c r="AC292" s="11">
        <f>CUF_sources!C$19</f>
        <v>0.25</v>
      </c>
      <c r="AD292" s="11">
        <f>CUF_sources!D$19</f>
        <v>0.3</v>
      </c>
      <c r="AE292" s="11">
        <f>CUF_sources!E$19</f>
        <v>0.32499999999999996</v>
      </c>
      <c r="AF292" s="11">
        <f>CUF_sources!F$19</f>
        <v>0.35</v>
      </c>
      <c r="AG292" s="11">
        <f>CUF_sources!G$19</f>
        <v>0.375</v>
      </c>
      <c r="AH292" s="11">
        <f>CUF_sources!H$19</f>
        <v>0.4</v>
      </c>
      <c r="AI292" s="11">
        <f>CUF_sources!I$19</f>
        <v>0.42500000000000004</v>
      </c>
      <c r="AJ292" s="11">
        <f>CUF_sources!J$19</f>
        <v>0.45</v>
      </c>
    </row>
    <row r="293" spans="1:36" ht="15" x14ac:dyDescent="0.25">
      <c r="A293" s="3" t="s">
        <v>4</v>
      </c>
      <c r="B293" s="3" t="s">
        <v>78</v>
      </c>
      <c r="C293" s="3" t="s">
        <v>84</v>
      </c>
      <c r="D293" s="11">
        <f>IFERROR((generation!H293*1000)/(365*24*capacity!H293),0)</f>
        <v>1.4115971915353268E-3</v>
      </c>
      <c r="E293" s="11">
        <f>IFERROR((generation!I293*1000)/(365*24*capacity!I293),0)</f>
        <v>0.19001141552511416</v>
      </c>
      <c r="F293" s="11">
        <f>IFERROR((generation!J293*1000)/(365*24*capacity!J293),0)</f>
        <v>0.25753424657534246</v>
      </c>
      <c r="G293" s="11">
        <f>IFERROR((generation!K293*1000)/(365*24*capacity!K293),0)</f>
        <v>0.20599315068493151</v>
      </c>
      <c r="H293" s="11">
        <f>IFERROR((generation!L293*1000)/(365*24*capacity!L293),0)</f>
        <v>0.25148401826484018</v>
      </c>
      <c r="I293" s="11">
        <f>IFERROR((generation!M293*1000)/(365*24*capacity!M293),0)</f>
        <v>0</v>
      </c>
      <c r="J293" s="11">
        <f>IFERROR((generation!N293*1000)/(365*24*capacity!N293),0)</f>
        <v>0</v>
      </c>
      <c r="K293" s="11">
        <f>IFERROR((generation!O293*1000)/(365*24*capacity!O293),0)</f>
        <v>0</v>
      </c>
      <c r="L293" s="11">
        <f>IFERROR((generation!P293*1000)/(365*24*capacity!P293),0)</f>
        <v>0</v>
      </c>
      <c r="M293" s="11">
        <f>IF(AND(AVERAGE(D293:L293)&gt;0,AVERAGE(D293:L293)&lt;1),AVERAGE(D293:L293),CUF_sources!C$20)</f>
        <v>0.10071493647130707</v>
      </c>
      <c r="N293" s="11">
        <f>IFERROR(M293*(CUF_sources!D$20/CUF_sources!C$20),0)</f>
        <v>0.11280072884786392</v>
      </c>
      <c r="O293" s="11">
        <f>IFERROR(N293*(CUF_sources!E$20/CUF_sources!D$20),0)</f>
        <v>0.12126078351145371</v>
      </c>
      <c r="P293" s="11">
        <f>IFERROR(O293*(CUF_sources!F$20/CUF_sources!E$20),0)</f>
        <v>0.12972083817504348</v>
      </c>
      <c r="Q293" s="11">
        <f>IFERROR(P293*(CUF_sources!G$20/CUF_sources!F$20),0)</f>
        <v>0.13254085639624005</v>
      </c>
      <c r="R293" s="11">
        <f>IFERROR(Q293*(CUF_sources!H$20/CUF_sources!G$20),0)</f>
        <v>0.13536087461743665</v>
      </c>
      <c r="S293" s="11">
        <f>IFERROR(R293*(CUF_sources!I$20/CUF_sources!H$20),0)</f>
        <v>0.13536087461743665</v>
      </c>
      <c r="T293" s="11">
        <f>IFERROR(S293*(CUF_sources!J$20/CUF_sources!I$20),0)</f>
        <v>0.13536087461743665</v>
      </c>
      <c r="U293" s="11">
        <f>IF(M293&gt;0,M293,CUF_sources!C$20)</f>
        <v>0.10071493647130707</v>
      </c>
      <c r="V293" s="11">
        <f>IFERROR(U293*(CUF_sources!D$20/CUF_sources!C$20),0)</f>
        <v>0.11280072884786392</v>
      </c>
      <c r="W293" s="11">
        <f>IFERROR(V293*(CUF_sources!E$20/CUF_sources!D$20),0)</f>
        <v>0.12126078351145371</v>
      </c>
      <c r="X293" s="11">
        <f>IFERROR(W293*(CUF_sources!F$20/CUF_sources!E$20),0)</f>
        <v>0.12972083817504348</v>
      </c>
      <c r="Y293" s="11">
        <f>IFERROR(X293*(CUF_sources!G$20/CUF_sources!F$20),0)</f>
        <v>0.13254085639624005</v>
      </c>
      <c r="Z293" s="11">
        <f>IFERROR(Y293*(CUF_sources!H$20/CUF_sources!G$20),0)</f>
        <v>0.13536087461743665</v>
      </c>
      <c r="AA293" s="11">
        <f>IFERROR(Z293*(CUF_sources!I$20/CUF_sources!H$20),0)</f>
        <v>0.13536087461743665</v>
      </c>
      <c r="AB293" s="11">
        <f>IFERROR(AA293*(CUF_sources!J$20/CUF_sources!I$20),0)</f>
        <v>0.13536087461743665</v>
      </c>
      <c r="AC293" s="11">
        <f>CUF_sources!C$20</f>
        <v>0.35714285714285715</v>
      </c>
      <c r="AD293" s="11">
        <f>CUF_sources!D$20</f>
        <v>0.4</v>
      </c>
      <c r="AE293" s="11">
        <f>CUF_sources!E$20</f>
        <v>0.43000000000000005</v>
      </c>
      <c r="AF293" s="11">
        <f>CUF_sources!F$20</f>
        <v>0.46</v>
      </c>
      <c r="AG293" s="11">
        <f>CUF_sources!G$20</f>
        <v>0.47</v>
      </c>
      <c r="AH293" s="11">
        <f>CUF_sources!H$20</f>
        <v>0.48</v>
      </c>
      <c r="AI293" s="11">
        <f>CUF_sources!I$20</f>
        <v>0.48</v>
      </c>
      <c r="AJ293" s="11">
        <f>CUF_sources!J$20</f>
        <v>0.48</v>
      </c>
    </row>
    <row r="294" spans="1:36" ht="15" x14ac:dyDescent="0.25">
      <c r="A294" s="3" t="s">
        <v>4</v>
      </c>
      <c r="B294" s="1" t="s">
        <v>37</v>
      </c>
      <c r="C294" s="1" t="s">
        <v>38</v>
      </c>
      <c r="D294" s="11">
        <f>IFERROR((generation!H294*1000)/(365*24*capacity!H294),0)</f>
        <v>0.27602945411164587</v>
      </c>
      <c r="E294" s="11">
        <f>IFERROR((generation!I294*1000)/(365*24*capacity!I294),0)</f>
        <v>0.22522522522522523</v>
      </c>
      <c r="F294" s="11">
        <f>IFERROR((generation!J294*1000)/(365*24*capacity!J294),0)</f>
        <v>0.17462668147599655</v>
      </c>
      <c r="G294" s="11">
        <f>IFERROR((generation!K294*1000)/(365*24*capacity!K294),0)</f>
        <v>0.13955736558476284</v>
      </c>
      <c r="H294" s="11">
        <f>IFERROR((generation!L294*1000)/(365*24*capacity!L294),0)</f>
        <v>0.13492944999794315</v>
      </c>
      <c r="I294" s="11">
        <f>IFERROR((generation!M294*1000)/(365*24*capacity!M294),0)</f>
        <v>0.13369533917479123</v>
      </c>
      <c r="J294" s="11">
        <f>IFERROR((generation!N294*1000)/(365*24*capacity!N294),0)</f>
        <v>0.13163447694269612</v>
      </c>
      <c r="K294" s="11">
        <f>IFERROR((generation!O294*1000)/(365*24*capacity!O294),0)</f>
        <v>0.11537558106051257</v>
      </c>
      <c r="L294" s="11">
        <f>IFERROR((generation!P294*1000)/(365*24*capacity!P294),0)</f>
        <v>0.12889773334978816</v>
      </c>
      <c r="M294" s="11">
        <f>IF(AND(AVERAGE(D294:L294)&gt;0,AVERAGE(D294:L294)&lt;1),AVERAGE(D294:L294),CUF_sources!C$21)</f>
        <v>0.16221903410259575</v>
      </c>
      <c r="N294" s="11">
        <f>IFERROR(M294*(CUF_sources!D$21/CUF_sources!C$21),0)</f>
        <v>0.16221903410259575</v>
      </c>
      <c r="O294" s="11">
        <f>IFERROR(N294*(CUF_sources!E$21/CUF_sources!D$21),0)</f>
        <v>0.16221903410259575</v>
      </c>
      <c r="P294" s="11">
        <f>IFERROR(O294*(CUF_sources!F$21/CUF_sources!E$21),0)</f>
        <v>0.16221903410259575</v>
      </c>
      <c r="Q294" s="11">
        <f>IFERROR(P294*(CUF_sources!G$21/CUF_sources!F$21),0)</f>
        <v>0.16221903410259575</v>
      </c>
      <c r="R294" s="11">
        <f>IFERROR(Q294*(CUF_sources!H$21/CUF_sources!G$21),0)</f>
        <v>0.16221903410259575</v>
      </c>
      <c r="S294" s="11">
        <f>IFERROR(R294*(CUF_sources!I$21/CUF_sources!H$21),0)</f>
        <v>0.16221903410259575</v>
      </c>
      <c r="T294" s="11">
        <f>IFERROR(S294*(CUF_sources!J$21/CUF_sources!I$21),0)</f>
        <v>0.16221903410259575</v>
      </c>
      <c r="U294" s="11">
        <f>IF(M294&lt;CUF_sources!C$21,CUF_sources!C$21,CUF!M294)</f>
        <v>0.85</v>
      </c>
      <c r="V294" s="11">
        <f>IFERROR(U294*(CUF_sources!D$21/CUF_sources!C$21),0)</f>
        <v>0.85</v>
      </c>
      <c r="W294" s="11">
        <f>IFERROR(V294*(CUF_sources!E$21/CUF_sources!D$21),0)</f>
        <v>0.85</v>
      </c>
      <c r="X294" s="11">
        <f>IFERROR(W294*(CUF_sources!F$21/CUF_sources!E$21),0)</f>
        <v>0.85</v>
      </c>
      <c r="Y294" s="11">
        <f>IFERROR(X294*(CUF_sources!G$21/CUF_sources!F$21),0)</f>
        <v>0.85</v>
      </c>
      <c r="Z294" s="11">
        <f>IFERROR(Y294*(CUF_sources!H$21/CUF_sources!G$21),0)</f>
        <v>0.85</v>
      </c>
      <c r="AA294" s="11">
        <f>IFERROR(Z294*(CUF_sources!I$21/CUF_sources!H$21),0)</f>
        <v>0.85</v>
      </c>
      <c r="AB294" s="11">
        <f>IFERROR(AA294*(CUF_sources!J$21/CUF_sources!I$21),0)</f>
        <v>0.85</v>
      </c>
      <c r="AC294" s="11">
        <f>CUF_sources!C$21</f>
        <v>0.85</v>
      </c>
      <c r="AD294" s="11">
        <f>CUF_sources!D$21</f>
        <v>0.85</v>
      </c>
      <c r="AE294" s="11">
        <f>CUF_sources!E$21</f>
        <v>0.85</v>
      </c>
      <c r="AF294" s="11">
        <f>CUF_sources!F$21</f>
        <v>0.85</v>
      </c>
      <c r="AG294" s="11">
        <f>CUF_sources!G$21</f>
        <v>0.85</v>
      </c>
      <c r="AH294" s="11">
        <f>CUF_sources!H$21</f>
        <v>0.85</v>
      </c>
      <c r="AI294" s="11">
        <f>CUF_sources!I$21</f>
        <v>0.85</v>
      </c>
      <c r="AJ294" s="11">
        <f>CUF_sources!J$21</f>
        <v>0.85</v>
      </c>
    </row>
    <row r="295" spans="1:36" ht="15" x14ac:dyDescent="0.25">
      <c r="A295" s="3" t="s">
        <v>4</v>
      </c>
      <c r="B295" s="3" t="s">
        <v>39</v>
      </c>
      <c r="C295" s="3" t="s">
        <v>40</v>
      </c>
      <c r="D295" s="11">
        <f>IFERROR((generation!H295*1000)/(365*24*capacity!H295),0)</f>
        <v>0.60412523184875644</v>
      </c>
      <c r="E295" s="11">
        <f>IFERROR((generation!I295*1000)/(365*24*capacity!I295),0)</f>
        <v>0.58914587607261815</v>
      </c>
      <c r="F295" s="11">
        <f>IFERROR((generation!J295*1000)/(365*24*capacity!J295),0)</f>
        <v>0.63229591913877037</v>
      </c>
      <c r="G295" s="11">
        <f>IFERROR((generation!K295*1000)/(365*24*capacity!K295),0)</f>
        <v>0.61306891704966315</v>
      </c>
      <c r="H295" s="11">
        <f>IFERROR((generation!L295*1000)/(365*24*capacity!L295),0)</f>
        <v>0.62769325248412156</v>
      </c>
      <c r="I295" s="11">
        <f>IFERROR((generation!M295*1000)/(365*24*capacity!M295),0)</f>
        <v>0.6133820347495097</v>
      </c>
      <c r="J295" s="11">
        <f>IFERROR((generation!N295*1000)/(365*24*capacity!N295),0)</f>
        <v>0.63839027851029329</v>
      </c>
      <c r="K295" s="11">
        <f>IFERROR((generation!O295*1000)/(365*24*capacity!O295),0)</f>
        <v>0.56306213397615179</v>
      </c>
      <c r="L295" s="11">
        <f>IFERROR((generation!P295*1000)/(365*24*capacity!P295),0)</f>
        <v>0.55603644738152247</v>
      </c>
      <c r="M295" s="11">
        <f>IF(AND(AVERAGE(D295:L295)&gt;0,AVERAGE(D295:L295)&lt;1),AVERAGE(D295:L295),CUF_sources!C$22)</f>
        <v>0.60413334346793413</v>
      </c>
      <c r="N295" s="11">
        <f>IFERROR(M295*(CUF_sources!D$22/CUF_sources!C$22),0)</f>
        <v>0.60413334346793413</v>
      </c>
      <c r="O295" s="11">
        <f>IFERROR(N295*(CUF_sources!E$22/CUF_sources!D$22),0)</f>
        <v>0.60413334346793413</v>
      </c>
      <c r="P295" s="11">
        <f>IFERROR(O295*(CUF_sources!F$22/CUF_sources!E$22),0)</f>
        <v>0.60413334346793413</v>
      </c>
      <c r="Q295" s="11">
        <f>IFERROR(P295*(CUF_sources!G$22/CUF_sources!F$22),0)</f>
        <v>0.60413334346793413</v>
      </c>
      <c r="R295" s="11">
        <f>IFERROR(Q295*(CUF_sources!H$22/CUF_sources!G$22),0)</f>
        <v>0.60413334346793413</v>
      </c>
      <c r="S295" s="11">
        <f>IFERROR(R295*(CUF_sources!I$22/CUF_sources!H$22),0)</f>
        <v>0.60413334346793413</v>
      </c>
      <c r="T295" s="11">
        <f>IFERROR(S295*(CUF_sources!J$22/CUF_sources!I$22),0)</f>
        <v>0.60413334346793413</v>
      </c>
      <c r="U295" s="11">
        <f>IF(M295&lt;CUF_sources!C$22,CUF_sources!C$22,CUF!M295)</f>
        <v>0.7</v>
      </c>
      <c r="V295" s="11">
        <f>IFERROR(U295*(CUF_sources!D$22/CUF_sources!C$22),0)</f>
        <v>0.7</v>
      </c>
      <c r="W295" s="11">
        <f>IFERROR(V295*(CUF_sources!E$22/CUF_sources!D$22),0)</f>
        <v>0.7</v>
      </c>
      <c r="X295" s="11">
        <f>IFERROR(W295*(CUF_sources!F$22/CUF_sources!E$22),0)</f>
        <v>0.7</v>
      </c>
      <c r="Y295" s="11">
        <f>IFERROR(X295*(CUF_sources!G$22/CUF_sources!F$22),0)</f>
        <v>0.7</v>
      </c>
      <c r="Z295" s="11">
        <f>IFERROR(Y295*(CUF_sources!H$22/CUF_sources!G$22),0)</f>
        <v>0.7</v>
      </c>
      <c r="AA295" s="11">
        <f>IFERROR(Z295*(CUF_sources!I$22/CUF_sources!H$22),0)</f>
        <v>0.7</v>
      </c>
      <c r="AB295" s="11">
        <f>IFERROR(AA295*(CUF_sources!J$22/CUF_sources!I$22),0)</f>
        <v>0.7</v>
      </c>
      <c r="AC295" s="11">
        <f>CUF_sources!C$22</f>
        <v>0.7</v>
      </c>
      <c r="AD295" s="11">
        <f>CUF_sources!D$22</f>
        <v>0.7</v>
      </c>
      <c r="AE295" s="11">
        <f>CUF_sources!E$22</f>
        <v>0.7</v>
      </c>
      <c r="AF295" s="11">
        <f>CUF_sources!F$22</f>
        <v>0.7</v>
      </c>
      <c r="AG295" s="11">
        <f>CUF_sources!G$22</f>
        <v>0.7</v>
      </c>
      <c r="AH295" s="11">
        <f>CUF_sources!H$22</f>
        <v>0.7</v>
      </c>
      <c r="AI295" s="11">
        <f>CUF_sources!I$22</f>
        <v>0.7</v>
      </c>
      <c r="AJ295" s="11">
        <f>CUF_sources!J$22</f>
        <v>0.7</v>
      </c>
    </row>
    <row r="296" spans="1:36" ht="15" x14ac:dyDescent="0.25">
      <c r="A296" s="3" t="s">
        <v>4</v>
      </c>
      <c r="B296" s="3" t="s">
        <v>80</v>
      </c>
      <c r="C296" s="3" t="s">
        <v>85</v>
      </c>
      <c r="D296" s="11">
        <f>IFERROR((generation!H296*1000)/(365*24*capacity!H296),0)</f>
        <v>0.21236535026473088</v>
      </c>
      <c r="E296" s="11">
        <f>IFERROR((generation!I296*1000)/(365*24*capacity!I296),0)</f>
        <v>0.20844243025941492</v>
      </c>
      <c r="F296" s="11">
        <f>IFERROR((generation!J296*1000)/(365*24*capacity!J296),0)</f>
        <v>0.20145865051284642</v>
      </c>
      <c r="G296" s="11">
        <f>IFERROR((generation!K296*1000)/(365*24*capacity!K296),0)</f>
        <v>0.17590372073586766</v>
      </c>
      <c r="H296" s="11">
        <f>IFERROR((generation!L296*1000)/(365*24*capacity!L296),0)</f>
        <v>0.21410886446336799</v>
      </c>
      <c r="I296" s="11">
        <f>IFERROR((generation!M296*1000)/(365*24*capacity!M296),0)</f>
        <v>0.21485172189580773</v>
      </c>
      <c r="J296" s="11">
        <f>IFERROR((generation!N296*1000)/(365*24*capacity!N296),0)</f>
        <v>0.2181510318138154</v>
      </c>
      <c r="K296" s="11">
        <f>IFERROR((generation!O296*1000)/(365*24*capacity!O296),0)</f>
        <v>0.19084697474870926</v>
      </c>
      <c r="L296" s="11">
        <f>IFERROR((generation!P296*1000)/(365*24*capacity!P296),0)</f>
        <v>0.180602317716688</v>
      </c>
      <c r="M296" s="11">
        <f>IF(AND(AVERAGE(D296:L296)&gt;0,AVERAGE(D296:L296)&lt;1),AVERAGE(D296:L296),CUF_sources!C$23)</f>
        <v>0.20185900693458311</v>
      </c>
      <c r="N296" s="11">
        <f>IFERROR(M296*(CUF_sources!D$23/CUF_sources!C$23),0)</f>
        <v>0.20974412439296528</v>
      </c>
      <c r="O296" s="11">
        <f>IFERROR(N296*(CUF_sources!E$23/CUF_sources!D$23),0)</f>
        <v>0.21526370661383279</v>
      </c>
      <c r="P296" s="11">
        <f>IFERROR(O296*(CUF_sources!F$23/CUF_sources!E$23),0)</f>
        <v>0.22078328883470033</v>
      </c>
      <c r="Q296" s="11">
        <f>IFERROR(P296*(CUF_sources!G$23/CUF_sources!F$23),0)</f>
        <v>0.22630287105556782</v>
      </c>
      <c r="R296" s="11">
        <f>IFERROR(Q296*(CUF_sources!H$23/CUF_sources!G$23),0)</f>
        <v>0.23182245327643528</v>
      </c>
      <c r="S296" s="11">
        <f>IFERROR(R296*(CUF_sources!I$23/CUF_sources!H$23),0)</f>
        <v>0.23182245327643528</v>
      </c>
      <c r="T296" s="11">
        <f>IFERROR(S296*(CUF_sources!J$23/CUF_sources!I$23),0)</f>
        <v>0.23182245327643528</v>
      </c>
      <c r="U296" s="11">
        <f>IF(M296&gt;0,M296,CUF_sources!C$23)</f>
        <v>0.20185900693458311</v>
      </c>
      <c r="V296" s="11">
        <f>IFERROR(U296*(CUF_sources!D$23/CUF_sources!C$23),0)</f>
        <v>0.20974412439296528</v>
      </c>
      <c r="W296" s="11">
        <f>IFERROR(V296*(CUF_sources!E$23/CUF_sources!D$23),0)</f>
        <v>0.21526370661383279</v>
      </c>
      <c r="X296" s="11">
        <f>IFERROR(W296*(CUF_sources!F$23/CUF_sources!E$23),0)</f>
        <v>0.22078328883470033</v>
      </c>
      <c r="Y296" s="11">
        <f>IFERROR(X296*(CUF_sources!G$23/CUF_sources!F$23),0)</f>
        <v>0.22630287105556782</v>
      </c>
      <c r="Z296" s="11">
        <f>IFERROR(Y296*(CUF_sources!H$23/CUF_sources!G$23),0)</f>
        <v>0.23182245327643528</v>
      </c>
      <c r="AA296" s="11">
        <f>IFERROR(Z296*(CUF_sources!I$23/CUF_sources!H$23),0)</f>
        <v>0.23182245327643528</v>
      </c>
      <c r="AB296" s="11">
        <f>IFERROR(AA296*(CUF_sources!J$23/CUF_sources!I$23),0)</f>
        <v>0.23182245327643528</v>
      </c>
      <c r="AC296" s="11">
        <f>CUF_sources!C$23</f>
        <v>0.18285714285714286</v>
      </c>
      <c r="AD296" s="11">
        <f>CUF_sources!D$23</f>
        <v>0.19</v>
      </c>
      <c r="AE296" s="11">
        <f>CUF_sources!E$23</f>
        <v>0.19500000000000001</v>
      </c>
      <c r="AF296" s="11">
        <f>CUF_sources!F$23</f>
        <v>0.2</v>
      </c>
      <c r="AG296" s="11">
        <f>CUF_sources!G$23</f>
        <v>0.20500000000000002</v>
      </c>
      <c r="AH296" s="11">
        <f>CUF_sources!H$23</f>
        <v>0.21</v>
      </c>
      <c r="AI296" s="11">
        <f>CUF_sources!I$23</f>
        <v>0.21</v>
      </c>
      <c r="AJ296" s="11">
        <f>CUF_sources!J$23</f>
        <v>0.21</v>
      </c>
    </row>
    <row r="297" spans="1:36" ht="15" x14ac:dyDescent="0.25">
      <c r="A297" s="3" t="s">
        <v>4</v>
      </c>
      <c r="B297" s="3" t="s">
        <v>81</v>
      </c>
      <c r="C297" s="3" t="s">
        <v>86</v>
      </c>
      <c r="D297" s="11">
        <f>IFERROR((generation!H297*1000)/(365*24*capacity!H297),0)</f>
        <v>0.14247153396760132</v>
      </c>
      <c r="E297" s="11">
        <f>IFERROR((generation!I297*1000)/(365*24*capacity!I297),0)</f>
        <v>0.16278854549769944</v>
      </c>
      <c r="F297" s="11">
        <f>IFERROR((generation!J297*1000)/(365*24*capacity!J297),0)</f>
        <v>0.16634289905718339</v>
      </c>
      <c r="G297" s="11">
        <f>IFERROR((generation!K297*1000)/(365*24*capacity!K297),0)</f>
        <v>0.16771774154365543</v>
      </c>
      <c r="H297" s="11">
        <f>IFERROR((generation!L297*1000)/(365*24*capacity!L297),0)</f>
        <v>0.18738720818379836</v>
      </c>
      <c r="I297" s="11">
        <f>IFERROR((generation!M297*1000)/(365*24*capacity!M297),0)</f>
        <v>0.16856220351710191</v>
      </c>
      <c r="J297" s="11">
        <f>IFERROR((generation!N297*1000)/(365*24*capacity!N297),0)</f>
        <v>0.17183582351164306</v>
      </c>
      <c r="K297" s="11">
        <f>IFERROR((generation!O297*1000)/(365*24*capacity!O297),0)</f>
        <v>0.15280681934171064</v>
      </c>
      <c r="L297" s="11">
        <f>IFERROR((generation!P297*1000)/(365*24*capacity!P297),0)</f>
        <v>0.15806460944675202</v>
      </c>
      <c r="M297" s="11">
        <f>IF(AND(AVERAGE(D297:L297)&gt;0,AVERAGE(D297:L297)&lt;1),AVERAGE(D297:L297),CUF_sources!C$24)</f>
        <v>0.16421970934079394</v>
      </c>
      <c r="N297" s="11">
        <f>IFERROR(M297*(CUF_sources!D$24/CUF_sources!C$24),0)</f>
        <v>0.16421970934079394</v>
      </c>
      <c r="O297" s="11">
        <f>IFERROR(N297*(CUF_sources!E$24/CUF_sources!D$24),0)</f>
        <v>0.17106219722999369</v>
      </c>
      <c r="P297" s="11">
        <f>IFERROR(O297*(CUF_sources!F$24/CUF_sources!E$24),0)</f>
        <v>0.17790468511919344</v>
      </c>
      <c r="Q297" s="11">
        <f>IFERROR(P297*(CUF_sources!G$24/CUF_sources!F$24),0)</f>
        <v>0.18474717300839319</v>
      </c>
      <c r="R297" s="11">
        <f>IFERROR(Q297*(CUF_sources!H$24/CUF_sources!G$24),0)</f>
        <v>0.19158966089759294</v>
      </c>
      <c r="S297" s="11">
        <f>IFERROR(R297*(CUF_sources!I$24/CUF_sources!H$24),0)</f>
        <v>0.19158966089759294</v>
      </c>
      <c r="T297" s="11">
        <f>IFERROR(S297*(CUF_sources!J$24/CUF_sources!I$24),0)</f>
        <v>0.19158966089759294</v>
      </c>
      <c r="U297" s="11">
        <f>IF(M297&gt;0,M297,CUF_sources!C$24)</f>
        <v>0.16421970934079394</v>
      </c>
      <c r="V297" s="11">
        <f>IFERROR(U297*(CUF_sources!D$24/CUF_sources!C$24),0)</f>
        <v>0.16421970934079394</v>
      </c>
      <c r="W297" s="11">
        <f>IFERROR(V297*(CUF_sources!E$24/CUF_sources!D$24),0)</f>
        <v>0.17106219722999369</v>
      </c>
      <c r="X297" s="11">
        <f>IFERROR(W297*(CUF_sources!F$24/CUF_sources!E$24),0)</f>
        <v>0.17790468511919344</v>
      </c>
      <c r="Y297" s="11">
        <f>IFERROR(X297*(CUF_sources!G$24/CUF_sources!F$24),0)</f>
        <v>0.18474717300839319</v>
      </c>
      <c r="Z297" s="11">
        <f>IFERROR(Y297*(CUF_sources!H$24/CUF_sources!G$24),0)</f>
        <v>0.19158966089759294</v>
      </c>
      <c r="AA297" s="11">
        <f>IFERROR(Z297*(CUF_sources!I$24/CUF_sources!H$24),0)</f>
        <v>0.19158966089759294</v>
      </c>
      <c r="AB297" s="11">
        <f>IFERROR(AA297*(CUF_sources!J$24/CUF_sources!I$24),0)</f>
        <v>0.19158966089759294</v>
      </c>
      <c r="AC297" s="11">
        <f>CUF_sources!C$24</f>
        <v>0.12</v>
      </c>
      <c r="AD297" s="11">
        <f>CUF_sources!D$24</f>
        <v>0.12</v>
      </c>
      <c r="AE297" s="11">
        <f>CUF_sources!E$24</f>
        <v>0.125</v>
      </c>
      <c r="AF297" s="11">
        <f>CUF_sources!F$24</f>
        <v>0.13</v>
      </c>
      <c r="AG297" s="11">
        <f>CUF_sources!G$24</f>
        <v>0.13500000000000001</v>
      </c>
      <c r="AH297" s="11">
        <f>CUF_sources!H$24</f>
        <v>0.14000000000000001</v>
      </c>
      <c r="AI297" s="11">
        <f>CUF_sources!I$24</f>
        <v>0.14000000000000001</v>
      </c>
      <c r="AJ297" s="11">
        <f>CUF_sources!J$24</f>
        <v>0.14000000000000001</v>
      </c>
    </row>
    <row r="298" spans="1:36" ht="15" x14ac:dyDescent="0.25">
      <c r="A298" s="3" t="s">
        <v>4</v>
      </c>
      <c r="B298" s="3" t="s">
        <v>41</v>
      </c>
      <c r="C298" s="3" t="s">
        <v>42</v>
      </c>
      <c r="D298" s="11">
        <f>IFERROR((generation!H298*1000)/(365*24*capacity!H298),0)</f>
        <v>0</v>
      </c>
      <c r="E298" s="11">
        <f>IFERROR((generation!I298*1000)/(365*24*capacity!I298),0)</f>
        <v>0</v>
      </c>
      <c r="F298" s="11">
        <f>IFERROR((generation!J298*1000)/(365*24*capacity!J298),0)</f>
        <v>0</v>
      </c>
      <c r="G298" s="11">
        <f>IFERROR((generation!K298*1000)/(365*24*capacity!K298),0)</f>
        <v>0</v>
      </c>
      <c r="H298" s="11">
        <f>IFERROR((generation!L298*1000)/(365*24*capacity!L298),0)</f>
        <v>0</v>
      </c>
      <c r="I298" s="11">
        <f>IFERROR((generation!M298*1000)/(365*24*capacity!M298),0)</f>
        <v>0</v>
      </c>
      <c r="J298" s="11">
        <f>IFERROR((generation!N298*1000)/(365*24*capacity!N298),0)</f>
        <v>0</v>
      </c>
      <c r="K298" s="11">
        <f>IFERROR((generation!O298*1000)/(365*24*capacity!O298),0)</f>
        <v>0</v>
      </c>
      <c r="L298" s="11">
        <f>IFERROR((generation!P298*1000)/(365*24*capacity!P298),0)</f>
        <v>0</v>
      </c>
      <c r="M298" s="11">
        <f>IF(AND(AVERAGE(D298:L298)&gt;0,AVERAGE(D298:L298)&lt;1),AVERAGE(D298:L298),CUF_sources!C$25)</f>
        <v>0.37285714285714283</v>
      </c>
      <c r="N298" s="11">
        <f>IFERROR(M298*(CUF_sources!D$25/CUF_sources!C$25),0)</f>
        <v>0.38000000000000006</v>
      </c>
      <c r="O298" s="11">
        <f>IFERROR(N298*(CUF_sources!E$25/CUF_sources!D$25),0)</f>
        <v>0.39000000000000007</v>
      </c>
      <c r="P298" s="11">
        <f>IFERROR(O298*(CUF_sources!F$25/CUF_sources!E$25),0)</f>
        <v>0.40000000000000013</v>
      </c>
      <c r="Q298" s="11">
        <f>IFERROR(P298*(CUF_sources!G$25/CUF_sources!F$25),0)</f>
        <v>0.40500000000000014</v>
      </c>
      <c r="R298" s="11">
        <f>IFERROR(Q298*(CUF_sources!H$25/CUF_sources!G$25),0)</f>
        <v>0.41000000000000009</v>
      </c>
      <c r="S298" s="11">
        <f>IFERROR(R298*(CUF_sources!I$25/CUF_sources!H$25),0)</f>
        <v>0.41000000000000009</v>
      </c>
      <c r="T298" s="11">
        <f>IFERROR(S298*(CUF_sources!J$25/CUF_sources!I$25),0)</f>
        <v>0.41000000000000009</v>
      </c>
      <c r="U298" s="11">
        <f>IF(M298&gt;0,M298,CUF_sources!C$25)</f>
        <v>0.37285714285714283</v>
      </c>
      <c r="V298" s="11">
        <f>IFERROR(U298*(CUF_sources!D$25/CUF_sources!C$25),0)</f>
        <v>0.38000000000000006</v>
      </c>
      <c r="W298" s="11">
        <f>IFERROR(V298*(CUF_sources!E$25/CUF_sources!D$25),0)</f>
        <v>0.39000000000000007</v>
      </c>
      <c r="X298" s="11">
        <f>IFERROR(W298*(CUF_sources!F$25/CUF_sources!E$25),0)</f>
        <v>0.40000000000000013</v>
      </c>
      <c r="Y298" s="11">
        <f>IFERROR(X298*(CUF_sources!G$25/CUF_sources!F$25),0)</f>
        <v>0.40500000000000014</v>
      </c>
      <c r="Z298" s="11">
        <f>IFERROR(Y298*(CUF_sources!H$25/CUF_sources!G$25),0)</f>
        <v>0.41000000000000009</v>
      </c>
      <c r="AA298" s="11">
        <f>IFERROR(Z298*(CUF_sources!I$25/CUF_sources!H$25),0)</f>
        <v>0.41000000000000009</v>
      </c>
      <c r="AB298" s="11">
        <f>IFERROR(AA298*(CUF_sources!J$25/CUF_sources!I$25),0)</f>
        <v>0.41000000000000009</v>
      </c>
      <c r="AC298" s="11">
        <f>CUF_sources!C$25</f>
        <v>0.37285714285714283</v>
      </c>
      <c r="AD298" s="11">
        <f>CUF_sources!D$25</f>
        <v>0.38</v>
      </c>
      <c r="AE298" s="11">
        <f>CUF_sources!E$25</f>
        <v>0.39</v>
      </c>
      <c r="AF298" s="11">
        <f>CUF_sources!F$25</f>
        <v>0.4</v>
      </c>
      <c r="AG298" s="11">
        <f>CUF_sources!G$25</f>
        <v>0.40500000000000003</v>
      </c>
      <c r="AH298" s="11">
        <f>CUF_sources!H$25</f>
        <v>0.41</v>
      </c>
      <c r="AI298" s="11">
        <f>CUF_sources!I$25</f>
        <v>0.41</v>
      </c>
      <c r="AJ298" s="11">
        <f>CUF_sources!J$25</f>
        <v>0.41</v>
      </c>
    </row>
    <row r="299" spans="1:36" ht="15" x14ac:dyDescent="0.25">
      <c r="A299" s="3" t="s">
        <v>4</v>
      </c>
      <c r="B299" s="3" t="s">
        <v>43</v>
      </c>
      <c r="C299" s="3" t="s">
        <v>44</v>
      </c>
      <c r="D299" s="11">
        <f>IFERROR((generation!H299*1000)/(365*24*capacity!H299),0)</f>
        <v>0</v>
      </c>
      <c r="E299" s="11">
        <f>IFERROR((generation!I299*1000)/(365*24*capacity!I299),0)</f>
        <v>0</v>
      </c>
      <c r="F299" s="11">
        <f>IFERROR((generation!J299*1000)/(365*24*capacity!J299),0)</f>
        <v>0</v>
      </c>
      <c r="G299" s="11">
        <f>IFERROR((generation!K299*1000)/(365*24*capacity!K299),0)</f>
        <v>2.9680365296803654E-3</v>
      </c>
      <c r="H299" s="11">
        <f>IFERROR((generation!L299*1000)/(365*24*capacity!L299),0)</f>
        <v>0</v>
      </c>
      <c r="I299" s="11">
        <f>IFERROR((generation!M299*1000)/(365*24*capacity!M299),0)</f>
        <v>0</v>
      </c>
      <c r="J299" s="11">
        <f>IFERROR((generation!N299*1000)/(365*24*capacity!N299),0)</f>
        <v>1.7123287671232876E-3</v>
      </c>
      <c r="K299" s="11">
        <f>IFERROR((generation!O299*1000)/(365*24*capacity!O299),0)</f>
        <v>0</v>
      </c>
      <c r="L299" s="11">
        <f>IFERROR((generation!P299*1000)/(365*24*capacity!P299),0)</f>
        <v>0</v>
      </c>
      <c r="M299" s="11">
        <f>IF(AND(AVERAGE(D299:L299)&gt;0,AVERAGE(D299:L299)&lt;1),AVERAGE(D299:L299),CUF_sources!C$26)</f>
        <v>5.2004058853373925E-4</v>
      </c>
      <c r="N299" s="11">
        <f>IFERROR(M299*(CUF_sources!D$26/CUF_sources!C$26),0)</f>
        <v>5.7346941612282203E-4</v>
      </c>
      <c r="O299" s="11">
        <f>IFERROR(N299*(CUF_sources!E$26/CUF_sources!D$26),0)</f>
        <v>6.3580304831008531E-4</v>
      </c>
      <c r="P299" s="11">
        <f>IFERROR(O299*(CUF_sources!F$26/CUF_sources!E$26),0)</f>
        <v>6.981366804973486E-4</v>
      </c>
      <c r="Q299" s="11">
        <f>IFERROR(P299*(CUF_sources!G$26/CUF_sources!F$26),0)</f>
        <v>7.4800358624715923E-4</v>
      </c>
      <c r="R299" s="11">
        <f>IFERROR(Q299*(CUF_sources!H$26/CUF_sources!G$26),0)</f>
        <v>7.9787049199696964E-4</v>
      </c>
      <c r="S299" s="11">
        <f>IFERROR(R299*(CUF_sources!I$26/CUF_sources!H$26),0)</f>
        <v>8.4773739774678006E-4</v>
      </c>
      <c r="T299" s="11">
        <f>IFERROR(S299*(CUF_sources!J$26/CUF_sources!I$26),0)</f>
        <v>8.9760430349659069E-4</v>
      </c>
      <c r="U299" s="11">
        <f>IF(M299&gt;0,M299,CUF_sources!C$26)</f>
        <v>5.2004058853373925E-4</v>
      </c>
      <c r="V299" s="11">
        <f>IFERROR(U299*(CUF_sources!D$26/CUF_sources!C$26),0)</f>
        <v>5.7346941612282203E-4</v>
      </c>
      <c r="W299" s="11">
        <f>IFERROR(V299*(CUF_sources!E$26/CUF_sources!D$26),0)</f>
        <v>6.3580304831008531E-4</v>
      </c>
      <c r="X299" s="11">
        <f>IFERROR(W299*(CUF_sources!F$26/CUF_sources!E$26),0)</f>
        <v>6.981366804973486E-4</v>
      </c>
      <c r="Y299" s="11">
        <f>IFERROR(X299*(CUF_sources!G$26/CUF_sources!F$26),0)</f>
        <v>7.4800358624715923E-4</v>
      </c>
      <c r="Z299" s="11">
        <f>IFERROR(Y299*(CUF_sources!H$26/CUF_sources!G$26),0)</f>
        <v>7.9787049199696964E-4</v>
      </c>
      <c r="AA299" s="11">
        <f>IFERROR(Z299*(CUF_sources!I$26/CUF_sources!H$26),0)</f>
        <v>8.4773739774678006E-4</v>
      </c>
      <c r="AB299" s="11">
        <f>IFERROR(AA299*(CUF_sources!J$26/CUF_sources!I$26),0)</f>
        <v>8.9760430349659069E-4</v>
      </c>
      <c r="AC299" s="11">
        <f>CUF_sources!C$26</f>
        <v>0.20857142857142857</v>
      </c>
      <c r="AD299" s="11">
        <f>CUF_sources!D$26</f>
        <v>0.23</v>
      </c>
      <c r="AE299" s="11">
        <f>CUF_sources!E$26</f>
        <v>0.255</v>
      </c>
      <c r="AF299" s="11">
        <f>CUF_sources!F$26</f>
        <v>0.28000000000000003</v>
      </c>
      <c r="AG299" s="11">
        <f>CUF_sources!G$26</f>
        <v>0.30000000000000004</v>
      </c>
      <c r="AH299" s="11">
        <f>CUF_sources!H$26</f>
        <v>0.32</v>
      </c>
      <c r="AI299" s="11">
        <f>CUF_sources!I$26</f>
        <v>0.33999999999999997</v>
      </c>
      <c r="AJ299" s="11">
        <f>CUF_sources!J$26</f>
        <v>0.36</v>
      </c>
    </row>
    <row r="300" spans="1:36" ht="15" x14ac:dyDescent="0.25">
      <c r="A300" s="3" t="s">
        <v>4</v>
      </c>
      <c r="B300" s="3" t="s">
        <v>45</v>
      </c>
      <c r="C300" s="3" t="s">
        <v>46</v>
      </c>
      <c r="D300" s="11">
        <f>IFERROR((generation!H300*1000)/(365*24*capacity!H300),0)</f>
        <v>0.96081278538812787</v>
      </c>
      <c r="E300" s="11">
        <f>IFERROR((generation!I300*1000)/(365*24*capacity!I300),0)</f>
        <v>0.66878538812785393</v>
      </c>
      <c r="F300" s="11">
        <f>IFERROR((generation!J300*1000)/(365*24*capacity!J300),0)</f>
        <v>0.89763926940639271</v>
      </c>
      <c r="G300" s="11">
        <f>IFERROR((generation!K300*1000)/(365*24*capacity!K300),0)</f>
        <v>0.93780821917808221</v>
      </c>
      <c r="H300" s="11">
        <f>IFERROR((generation!L300*1000)/(365*24*capacity!L300),0)</f>
        <v>0.92952968036529682</v>
      </c>
      <c r="I300" s="11">
        <f>IFERROR((generation!M300*1000)/(365*24*capacity!M300),0)</f>
        <v>0.78345662100456626</v>
      </c>
      <c r="J300" s="11">
        <f>IFERROR((generation!N300*1000)/(365*24*capacity!N300),0)</f>
        <v>0.84992311192706615</v>
      </c>
      <c r="K300" s="11">
        <f>IFERROR((generation!O300*1000)/(365*24*capacity!O300),0)</f>
        <v>0.90377614586765842</v>
      </c>
      <c r="L300" s="11">
        <f>IFERROR((generation!P300*1000)/(365*24*capacity!P300),0)</f>
        <v>0.84482731566476799</v>
      </c>
      <c r="M300" s="11">
        <f>IF(AND(AVERAGE(D300:L300)&gt;0,AVERAGE(D300:L300)&lt;1),AVERAGE(D300:L300),CUF_sources!C$27)</f>
        <v>0.86406205965886795</v>
      </c>
      <c r="N300" s="11">
        <f>IFERROR(M300*(CUF_sources!D$27/CUF_sources!C$27),0)</f>
        <v>0.86406205965886795</v>
      </c>
      <c r="O300" s="11">
        <f>IFERROR(N300*(CUF_sources!E$27/CUF_sources!D$27),0)</f>
        <v>0.86406205965886795</v>
      </c>
      <c r="P300" s="11">
        <f>IFERROR(O300*(CUF_sources!F$27/CUF_sources!E$27),0)</f>
        <v>0.86406205965886795</v>
      </c>
      <c r="Q300" s="11">
        <f>IFERROR(P300*(CUF_sources!G$27/CUF_sources!F$27),0)</f>
        <v>0.86406205965886795</v>
      </c>
      <c r="R300" s="11">
        <f>IFERROR(Q300*(CUF_sources!H$27/CUF_sources!G$27),0)</f>
        <v>0.86406205965886795</v>
      </c>
      <c r="S300" s="11">
        <f>IFERROR(R300*(CUF_sources!I$27/CUF_sources!H$27),0)</f>
        <v>0.86406205965886795</v>
      </c>
      <c r="T300" s="11">
        <f>IFERROR(S300*(CUF_sources!J$27/CUF_sources!I$27),0)</f>
        <v>0.86406205965886795</v>
      </c>
      <c r="U300" s="11">
        <f>IF(M300&gt;0,M300,CUF_sources!C$27)</f>
        <v>0.86406205965886795</v>
      </c>
      <c r="V300" s="11">
        <f>IFERROR(U300*(CUF_sources!D$27/CUF_sources!C$27),0)</f>
        <v>0.86406205965886795</v>
      </c>
      <c r="W300" s="11">
        <f>IFERROR(V300*(CUF_sources!E$27/CUF_sources!D$27),0)</f>
        <v>0.86406205965886795</v>
      </c>
      <c r="X300" s="11">
        <f>IFERROR(W300*(CUF_sources!F$27/CUF_sources!E$27),0)</f>
        <v>0.86406205965886795</v>
      </c>
      <c r="Y300" s="11">
        <f>IFERROR(X300*(CUF_sources!G$27/CUF_sources!F$27),0)</f>
        <v>0.86406205965886795</v>
      </c>
      <c r="Z300" s="11">
        <f>IFERROR(Y300*(CUF_sources!H$27/CUF_sources!G$27),0)</f>
        <v>0.86406205965886795</v>
      </c>
      <c r="AA300" s="11">
        <f>IFERROR(Z300*(CUF_sources!I$27/CUF_sources!H$27),0)</f>
        <v>0.86406205965886795</v>
      </c>
      <c r="AB300" s="11">
        <f>IFERROR(AA300*(CUF_sources!J$27/CUF_sources!I$27),0)</f>
        <v>0.86406205965886795</v>
      </c>
      <c r="AC300" s="11">
        <f>CUF_sources!C$27</f>
        <v>0.95</v>
      </c>
      <c r="AD300" s="11">
        <f>CUF_sources!D$27</f>
        <v>0.95</v>
      </c>
      <c r="AE300" s="11">
        <f>CUF_sources!E$27</f>
        <v>0.95</v>
      </c>
      <c r="AF300" s="11">
        <f>CUF_sources!F$27</f>
        <v>0.95</v>
      </c>
      <c r="AG300" s="11">
        <f>CUF_sources!G$27</f>
        <v>0.95</v>
      </c>
      <c r="AH300" s="11">
        <f>CUF_sources!H$27</f>
        <v>0.95</v>
      </c>
      <c r="AI300" s="11">
        <f>CUF_sources!I$27</f>
        <v>0.95</v>
      </c>
      <c r="AJ300" s="11">
        <f>CUF_sources!J$27</f>
        <v>0.95</v>
      </c>
    </row>
    <row r="301" spans="1:36" ht="15" x14ac:dyDescent="0.25">
      <c r="A301" s="3" t="s">
        <v>3</v>
      </c>
      <c r="B301" s="3" t="s">
        <v>29</v>
      </c>
      <c r="C301" s="3" t="s">
        <v>30</v>
      </c>
      <c r="D301" s="11">
        <f>IFERROR((generation!H301*1000)/(365*24*capacity!H301),0)</f>
        <v>0.54091690894645394</v>
      </c>
      <c r="E301" s="11">
        <f>IFERROR((generation!I301*1000)/(365*24*capacity!I301),0)</f>
        <v>0.46025869830857291</v>
      </c>
      <c r="F301" s="11">
        <f>IFERROR((generation!J301*1000)/(365*24*capacity!J301),0)</f>
        <v>0.39215686274509803</v>
      </c>
      <c r="G301" s="11">
        <f>IFERROR((generation!K301*1000)/(365*24*capacity!K301),0)</f>
        <v>0.39145554556513462</v>
      </c>
      <c r="H301" s="11">
        <f>IFERROR((generation!L301*1000)/(365*24*capacity!L301),0)</f>
        <v>0.3523610229803541</v>
      </c>
      <c r="I301" s="11">
        <f>IFERROR((generation!M301*1000)/(365*24*capacity!M301),0)</f>
        <v>0.30758390624007387</v>
      </c>
      <c r="J301" s="11">
        <f>IFERROR((generation!N301*1000)/(365*24*capacity!N301),0)</f>
        <v>0.32721986527574326</v>
      </c>
      <c r="K301" s="11">
        <f>IFERROR((generation!O301*1000)/(365*24*capacity!O301),0)</f>
        <v>0.30766855843844271</v>
      </c>
      <c r="L301" s="11">
        <f>IFERROR((generation!P301*1000)/(365*24*capacity!P301),0)</f>
        <v>0.37660373194754165</v>
      </c>
      <c r="M301" s="11">
        <f>IF(AND(AVERAGE(D301:L301)&gt;0,AVERAGE(D301:L301)&lt;1),AVERAGE(D301:L301),CUF_sources!C$15)</f>
        <v>0.38402501116082388</v>
      </c>
      <c r="N301" s="11">
        <f>IFERROR(M301*(CUF_sources!D$15/CUF_sources!C$15),0)</f>
        <v>0.38402501116082388</v>
      </c>
      <c r="O301" s="11">
        <f>IFERROR(N301*(CUF_sources!E$15/CUF_sources!D$15),0)</f>
        <v>0.38402501116082388</v>
      </c>
      <c r="P301" s="11">
        <f>IFERROR(O301*(CUF_sources!F$15/CUF_sources!E$15),0)</f>
        <v>0.38402501116082388</v>
      </c>
      <c r="Q301" s="11">
        <f>IFERROR(P301*(CUF_sources!G$15/CUF_sources!F$15),0)</f>
        <v>0.38402501116082388</v>
      </c>
      <c r="R301" s="11">
        <f>IFERROR(Q301*(CUF_sources!H$15/CUF_sources!G$15),0)</f>
        <v>0.38402501116082388</v>
      </c>
      <c r="S301" s="11">
        <f>IFERROR(R301*(CUF_sources!I$15/CUF_sources!H$15),0)</f>
        <v>0.38402501116082388</v>
      </c>
      <c r="T301" s="11">
        <f>IFERROR(S301*(CUF_sources!J$15/CUF_sources!I$15),0)</f>
        <v>0.38402501116082388</v>
      </c>
      <c r="U301" s="11">
        <f>IF(M301&lt;CUF_sources!C$15,CUF_sources!C$15,CUF!M301)</f>
        <v>0.85</v>
      </c>
      <c r="V301" s="11">
        <f>IFERROR(U301*(CUF_sources!D$15/CUF_sources!C$15),0)</f>
        <v>0.85</v>
      </c>
      <c r="W301" s="11">
        <f>IFERROR(V301*(CUF_sources!E$15/CUF_sources!D$15),0)</f>
        <v>0.85</v>
      </c>
      <c r="X301" s="11">
        <f>IFERROR(W301*(CUF_sources!F$15/CUF_sources!E$15),0)</f>
        <v>0.85</v>
      </c>
      <c r="Y301" s="11">
        <f>IFERROR(X301*(CUF_sources!G$15/CUF_sources!F$15),0)</f>
        <v>0.85</v>
      </c>
      <c r="Z301" s="11">
        <f>IFERROR(Y301*(CUF_sources!H$15/CUF_sources!G$15),0)</f>
        <v>0.85</v>
      </c>
      <c r="AA301" s="11">
        <f>IFERROR(Z301*(CUF_sources!I$15/CUF_sources!H$15),0)</f>
        <v>0.85</v>
      </c>
      <c r="AB301" s="11">
        <f>IFERROR(AA301*(CUF_sources!J$15/CUF_sources!I$15),0)</f>
        <v>0.85</v>
      </c>
      <c r="AC301" s="11">
        <f>CUF_sources!C$15</f>
        <v>0.85</v>
      </c>
      <c r="AD301" s="11">
        <f>CUF_sources!D$15</f>
        <v>0.85</v>
      </c>
      <c r="AE301" s="11">
        <f>CUF_sources!E$15</f>
        <v>0.85</v>
      </c>
      <c r="AF301" s="11">
        <f>CUF_sources!F$15</f>
        <v>0.85</v>
      </c>
      <c r="AG301" s="11">
        <f>CUF_sources!G$15</f>
        <v>0.85</v>
      </c>
      <c r="AH301" s="11">
        <f>CUF_sources!H$15</f>
        <v>0.85</v>
      </c>
      <c r="AI301" s="11">
        <f>CUF_sources!I$15</f>
        <v>0.85</v>
      </c>
      <c r="AJ301" s="11">
        <f>CUF_sources!J$15</f>
        <v>0.85</v>
      </c>
    </row>
    <row r="302" spans="1:36" ht="15" x14ac:dyDescent="0.25">
      <c r="A302" s="3" t="s">
        <v>3</v>
      </c>
      <c r="B302" s="3" t="s">
        <v>31</v>
      </c>
      <c r="C302" s="3" t="s">
        <v>32</v>
      </c>
      <c r="D302" s="11">
        <f>IFERROR((generation!H302*1000)/(365*24*capacity!H302),0)</f>
        <v>1.2564587839461667</v>
      </c>
      <c r="E302" s="11">
        <f>IFERROR((generation!I302*1000)/(365*24*capacity!I302),0)</f>
        <v>0.61439483623654101</v>
      </c>
      <c r="F302" s="11">
        <f>IFERROR((generation!J302*1000)/(365*24*capacity!J302),0)</f>
        <v>0.59354317377251042</v>
      </c>
      <c r="G302" s="11">
        <f>IFERROR((generation!K302*1000)/(365*24*capacity!K302),0)</f>
        <v>0.46278847186150152</v>
      </c>
      <c r="H302" s="11">
        <f>IFERROR((generation!L302*1000)/(365*24*capacity!L302),0)</f>
        <v>0.22041991096782798</v>
      </c>
      <c r="I302" s="11">
        <f>IFERROR((generation!M302*1000)/(365*24*capacity!M302),0)</f>
        <v>0.22590058408929894</v>
      </c>
      <c r="J302" s="11">
        <f>IFERROR((generation!N302*1000)/(365*24*capacity!N302),0)</f>
        <v>0.24232155851479925</v>
      </c>
      <c r="K302" s="11">
        <f>IFERROR((generation!O302*1000)/(365*24*capacity!O302),0)</f>
        <v>0.23357125667570675</v>
      </c>
      <c r="L302" s="11">
        <f>IFERROR((generation!P302*1000)/(365*24*capacity!P302),0)</f>
        <v>0.33701208321853826</v>
      </c>
      <c r="M302" s="11">
        <f>IF(AND(AVERAGE(D302:L302)&gt;0,AVERAGE(D302:L302)&lt;1),AVERAGE(D302:L302),CUF_sources!C$16)</f>
        <v>0.46515673992032119</v>
      </c>
      <c r="N302" s="11">
        <f>IFERROR(M302*(CUF_sources!D$16/CUF_sources!C$16),0)</f>
        <v>0.46515673992032119</v>
      </c>
      <c r="O302" s="11">
        <f>IFERROR(N302*(CUF_sources!E$16/CUF_sources!D$16),0)</f>
        <v>0.46515673992032119</v>
      </c>
      <c r="P302" s="11">
        <f>IFERROR(O302*(CUF_sources!F$16/CUF_sources!E$16),0)</f>
        <v>0.46515673992032119</v>
      </c>
      <c r="Q302" s="11">
        <f>IFERROR(P302*(CUF_sources!G$16/CUF_sources!F$16),0)</f>
        <v>0.46515673992032119</v>
      </c>
      <c r="R302" s="11">
        <f>IFERROR(Q302*(CUF_sources!H$16/CUF_sources!G$16),0)</f>
        <v>0.46515673992032119</v>
      </c>
      <c r="S302" s="11">
        <f>IFERROR(R302*(CUF_sources!I$16/CUF_sources!H$16),0)</f>
        <v>0.46515673992032119</v>
      </c>
      <c r="T302" s="11">
        <f>IFERROR(S302*(CUF_sources!J$16/CUF_sources!I$16),0)</f>
        <v>0.46515673992032119</v>
      </c>
      <c r="U302" s="11">
        <f>IF(M302&lt;CUF_sources!C$16,CUF_sources!C$16,CUF!M302)</f>
        <v>0.85</v>
      </c>
      <c r="V302" s="11">
        <f>IFERROR(U302*(CUF_sources!D$16/CUF_sources!C$16),0)</f>
        <v>0.85</v>
      </c>
      <c r="W302" s="11">
        <f>IFERROR(V302*(CUF_sources!E$16/CUF_sources!D$16),0)</f>
        <v>0.85</v>
      </c>
      <c r="X302" s="11">
        <f>IFERROR(W302*(CUF_sources!F$16/CUF_sources!E$16),0)</f>
        <v>0.85</v>
      </c>
      <c r="Y302" s="11">
        <f>IFERROR(X302*(CUF_sources!G$16/CUF_sources!F$16),0)</f>
        <v>0.85</v>
      </c>
      <c r="Z302" s="11">
        <f>IFERROR(Y302*(CUF_sources!H$16/CUF_sources!G$16),0)</f>
        <v>0.85</v>
      </c>
      <c r="AA302" s="11">
        <f>IFERROR(Z302*(CUF_sources!I$16/CUF_sources!H$16),0)</f>
        <v>0.85</v>
      </c>
      <c r="AB302" s="11">
        <f>IFERROR(AA302*(CUF_sources!J$16/CUF_sources!I$16),0)</f>
        <v>0.85</v>
      </c>
      <c r="AC302" s="11">
        <f>CUF_sources!C$16</f>
        <v>0.85</v>
      </c>
      <c r="AD302" s="11">
        <f>CUF_sources!D$16</f>
        <v>0.85</v>
      </c>
      <c r="AE302" s="11">
        <f>CUF_sources!E$16</f>
        <v>0.85</v>
      </c>
      <c r="AF302" s="11">
        <f>CUF_sources!F$16</f>
        <v>0.85</v>
      </c>
      <c r="AG302" s="11">
        <f>CUF_sources!G$16</f>
        <v>0.85</v>
      </c>
      <c r="AH302" s="11">
        <f>CUF_sources!H$16</f>
        <v>0.85</v>
      </c>
      <c r="AI302" s="11">
        <f>CUF_sources!I$16</f>
        <v>0.85</v>
      </c>
      <c r="AJ302" s="11">
        <f>CUF_sources!J$16</f>
        <v>0.85</v>
      </c>
    </row>
    <row r="303" spans="1:36" ht="15" x14ac:dyDescent="0.25">
      <c r="A303" s="3" t="s">
        <v>3</v>
      </c>
      <c r="B303" s="3" t="s">
        <v>33</v>
      </c>
      <c r="C303" s="3" t="s">
        <v>34</v>
      </c>
      <c r="D303" s="11">
        <f>IFERROR((generation!H303*1000)/(365*24*capacity!H303),0)</f>
        <v>0.95037684986521431</v>
      </c>
      <c r="E303" s="11">
        <f>IFERROR((generation!I303*1000)/(365*24*capacity!I303),0)</f>
        <v>0.93359779571258283</v>
      </c>
      <c r="F303" s="11">
        <f>IFERROR((generation!J303*1000)/(365*24*capacity!J303),0)</f>
        <v>0.5950003175247004</v>
      </c>
      <c r="G303" s="11">
        <f>IFERROR((generation!K303*1000)/(365*24*capacity!K303),0)</f>
        <v>0.49586187214611871</v>
      </c>
      <c r="H303" s="11">
        <f>IFERROR((generation!L303*1000)/(365*24*capacity!L303),0)</f>
        <v>0.4950697180654513</v>
      </c>
      <c r="I303" s="11">
        <f>IFERROR((generation!M303*1000)/(365*24*capacity!M303),0)</f>
        <v>0.50405170750530581</v>
      </c>
      <c r="J303" s="11">
        <f>IFERROR((generation!N303*1000)/(365*24*capacity!N303),0)</f>
        <v>0.50405681543849679</v>
      </c>
      <c r="K303" s="11">
        <f>IFERROR((generation!O303*1000)/(365*24*capacity!O303),0)</f>
        <v>0.49248843559557121</v>
      </c>
      <c r="L303" s="11">
        <f>IFERROR((generation!P303*1000)/(365*24*capacity!P303),0)</f>
        <v>0.44045057739365434</v>
      </c>
      <c r="M303" s="11">
        <f>IF(AND(AVERAGE(D303:L303)&gt;0,AVERAGE(D303:L303)&lt;1),AVERAGE(D303:L303),CUF_sources!C$17)</f>
        <v>0.60121712102745506</v>
      </c>
      <c r="N303" s="11">
        <f>IFERROR(M303*(CUF_sources!D$17/CUF_sources!C$17),0)</f>
        <v>0.60121712102745506</v>
      </c>
      <c r="O303" s="11">
        <f>IFERROR(N303*(CUF_sources!E$17/CUF_sources!D$17),0)</f>
        <v>0.60121712102745506</v>
      </c>
      <c r="P303" s="11">
        <f>IFERROR(O303*(CUF_sources!F$17/CUF_sources!E$17),0)</f>
        <v>0.60121712102745506</v>
      </c>
      <c r="Q303" s="11">
        <f>IFERROR(P303*(CUF_sources!G$17/CUF_sources!F$17),0)</f>
        <v>0.60121712102745506</v>
      </c>
      <c r="R303" s="11">
        <f>IFERROR(Q303*(CUF_sources!H$17/CUF_sources!G$17),0)</f>
        <v>0.60121712102745506</v>
      </c>
      <c r="S303" s="11">
        <f>IFERROR(R303*(CUF_sources!I$17/CUF_sources!H$17),0)</f>
        <v>0.60121712102745506</v>
      </c>
      <c r="T303" s="11">
        <f>IFERROR(S303*(CUF_sources!J$17/CUF_sources!I$17),0)</f>
        <v>0.60121712102745506</v>
      </c>
      <c r="U303" s="11">
        <f>IF(M303&lt;CUF_sources!C$17,CUF_sources!C$17,CUF!M303)</f>
        <v>0.81</v>
      </c>
      <c r="V303" s="11">
        <f>IFERROR(U303*(CUF_sources!D$17/CUF_sources!C$17),0)</f>
        <v>0.81</v>
      </c>
      <c r="W303" s="11">
        <f>IFERROR(V303*(CUF_sources!E$17/CUF_sources!D$17),0)</f>
        <v>0.81</v>
      </c>
      <c r="X303" s="11">
        <f>IFERROR(W303*(CUF_sources!F$17/CUF_sources!E$17),0)</f>
        <v>0.81</v>
      </c>
      <c r="Y303" s="11">
        <f>IFERROR(X303*(CUF_sources!G$17/CUF_sources!F$17),0)</f>
        <v>0.81</v>
      </c>
      <c r="Z303" s="11">
        <f>IFERROR(Y303*(CUF_sources!H$17/CUF_sources!G$17),0)</f>
        <v>0.81</v>
      </c>
      <c r="AA303" s="11">
        <f>IFERROR(Z303*(CUF_sources!I$17/CUF_sources!H$17),0)</f>
        <v>0.81</v>
      </c>
      <c r="AB303" s="11">
        <f>IFERROR(AA303*(CUF_sources!J$17/CUF_sources!I$17),0)</f>
        <v>0.81</v>
      </c>
      <c r="AC303" s="11">
        <f>CUF_sources!C$17</f>
        <v>0.81</v>
      </c>
      <c r="AD303" s="11">
        <f>CUF_sources!D$17</f>
        <v>0.81</v>
      </c>
      <c r="AE303" s="11">
        <f>CUF_sources!E$17</f>
        <v>0.81</v>
      </c>
      <c r="AF303" s="11">
        <f>CUF_sources!F$17</f>
        <v>0.81</v>
      </c>
      <c r="AG303" s="11">
        <f>CUF_sources!G$17</f>
        <v>0.81</v>
      </c>
      <c r="AH303" s="11">
        <f>CUF_sources!H$17</f>
        <v>0.81</v>
      </c>
      <c r="AI303" s="11">
        <f>CUF_sources!I$17</f>
        <v>0.81</v>
      </c>
      <c r="AJ303" s="11">
        <f>CUF_sources!J$17</f>
        <v>0.81</v>
      </c>
    </row>
    <row r="304" spans="1:36" ht="15" x14ac:dyDescent="0.25">
      <c r="A304" s="3" t="s">
        <v>3</v>
      </c>
      <c r="B304" s="3" t="s">
        <v>35</v>
      </c>
      <c r="C304" s="3" t="s">
        <v>36</v>
      </c>
      <c r="D304" s="11">
        <f>IFERROR((generation!H304*1000)/(365*24*capacity!H304),0)</f>
        <v>0.26316911036028895</v>
      </c>
      <c r="E304" s="11">
        <f>IFERROR((generation!I304*1000)/(365*24*capacity!I304),0)</f>
        <v>0.21508352091893235</v>
      </c>
      <c r="F304" s="11">
        <f>IFERROR((generation!J304*1000)/(365*24*capacity!J304),0)</f>
        <v>0.2643568620949302</v>
      </c>
      <c r="G304" s="11">
        <f>IFERROR((generation!K304*1000)/(365*24*capacity!K304),0)</f>
        <v>0.33279989532172344</v>
      </c>
      <c r="H304" s="11">
        <f>IFERROR((generation!L304*1000)/(365*24*capacity!L304),0)</f>
        <v>0.28846765657758144</v>
      </c>
      <c r="I304" s="11">
        <f>IFERROR((generation!M304*1000)/(365*24*capacity!M304),0)</f>
        <v>0.31422711097368633</v>
      </c>
      <c r="J304" s="11">
        <f>IFERROR((generation!N304*1000)/(365*24*capacity!N304),0)</f>
        <v>0.25337625567187116</v>
      </c>
      <c r="K304" s="11">
        <f>IFERROR((generation!O304*1000)/(365*24*capacity!O304),0)</f>
        <v>0.30831360934755542</v>
      </c>
      <c r="L304" s="11">
        <f>IFERROR((generation!P304*1000)/(365*24*capacity!P304),0)</f>
        <v>0.27326950197153782</v>
      </c>
      <c r="M304" s="11">
        <f>IF(AND(AVERAGE(D304:L304)&gt;0,AVERAGE(D304:L304)&lt;1),AVERAGE(D304:L304),CUF_sources!C$18)</f>
        <v>0.27922928035978967</v>
      </c>
      <c r="N304" s="11">
        <f>IFERROR(M304*(CUF_sources!D$18/CUF_sources!C$18),0)</f>
        <v>0.27922928035978967</v>
      </c>
      <c r="O304" s="11">
        <f>IFERROR(N304*(CUF_sources!E$18/CUF_sources!D$18),0)</f>
        <v>0.27922928035978967</v>
      </c>
      <c r="P304" s="11">
        <f>IFERROR(O304*(CUF_sources!F$18/CUF_sources!E$18),0)</f>
        <v>0.27922928035978967</v>
      </c>
      <c r="Q304" s="11">
        <f>IFERROR(P304*(CUF_sources!G$18/CUF_sources!F$18),0)</f>
        <v>0.27922928035978967</v>
      </c>
      <c r="R304" s="11">
        <f>IFERROR(Q304*(CUF_sources!H$18/CUF_sources!G$18),0)</f>
        <v>0.27922928035978967</v>
      </c>
      <c r="S304" s="11">
        <f>IFERROR(R304*(CUF_sources!I$18/CUF_sources!H$18),0)</f>
        <v>0.27922928035978967</v>
      </c>
      <c r="T304" s="11">
        <f>IFERROR(S304*(CUF_sources!J$18/CUF_sources!I$18),0)</f>
        <v>0.27922928035978967</v>
      </c>
      <c r="U304" s="11">
        <f>IF(M304&gt;0,M304,CUF_sources!C$18)</f>
        <v>0.27922928035978967</v>
      </c>
      <c r="V304" s="11">
        <f>IFERROR(U304*(CUF_sources!D$18/CUF_sources!C$18),0)</f>
        <v>0.27922928035978967</v>
      </c>
      <c r="W304" s="11">
        <f>IFERROR(V304*(CUF_sources!E$18/CUF_sources!D$18),0)</f>
        <v>0.27922928035978967</v>
      </c>
      <c r="X304" s="11">
        <f>IFERROR(W304*(CUF_sources!F$18/CUF_sources!E$18),0)</f>
        <v>0.27922928035978967</v>
      </c>
      <c r="Y304" s="11">
        <f>IFERROR(X304*(CUF_sources!G$18/CUF_sources!F$18),0)</f>
        <v>0.27922928035978967</v>
      </c>
      <c r="Z304" s="11">
        <f>IFERROR(Y304*(CUF_sources!H$18/CUF_sources!G$18),0)</f>
        <v>0.27922928035978967</v>
      </c>
      <c r="AA304" s="11">
        <f>IFERROR(Z304*(CUF_sources!I$18/CUF_sources!H$18),0)</f>
        <v>0.27922928035978967</v>
      </c>
      <c r="AB304" s="11">
        <f>IFERROR(AA304*(CUF_sources!J$18/CUF_sources!I$18),0)</f>
        <v>0.27922928035978967</v>
      </c>
      <c r="AC304" s="11">
        <f>CUF_sources!C$18</f>
        <v>0.37</v>
      </c>
      <c r="AD304" s="11">
        <f>CUF_sources!D$18</f>
        <v>0.37</v>
      </c>
      <c r="AE304" s="11">
        <f>CUF_sources!E$18</f>
        <v>0.37</v>
      </c>
      <c r="AF304" s="11">
        <f>CUF_sources!F$18</f>
        <v>0.37</v>
      </c>
      <c r="AG304" s="11">
        <f>CUF_sources!G$18</f>
        <v>0.37</v>
      </c>
      <c r="AH304" s="11">
        <f>CUF_sources!H$18</f>
        <v>0.37</v>
      </c>
      <c r="AI304" s="11">
        <f>CUF_sources!I$18</f>
        <v>0.37</v>
      </c>
      <c r="AJ304" s="11">
        <f>CUF_sources!J$18</f>
        <v>0.37</v>
      </c>
    </row>
    <row r="305" spans="1:36" ht="15" x14ac:dyDescent="0.25">
      <c r="A305" s="3" t="s">
        <v>3</v>
      </c>
      <c r="B305" s="3" t="s">
        <v>79</v>
      </c>
      <c r="C305" s="3" t="s">
        <v>83</v>
      </c>
      <c r="D305" s="11">
        <f>IFERROR((generation!H305*1000)/(365*24*capacity!H305),0)</f>
        <v>0.16027951860684378</v>
      </c>
      <c r="E305" s="11">
        <f>IFERROR((generation!I305*1000)/(365*24*capacity!I305),0)</f>
        <v>0.16539824017964103</v>
      </c>
      <c r="F305" s="11">
        <f>IFERROR((generation!J305*1000)/(365*24*capacity!J305),0)</f>
        <v>0.18608211603409919</v>
      </c>
      <c r="G305" s="11">
        <f>IFERROR((generation!K305*1000)/(365*24*capacity!K305),0)</f>
        <v>0.21820790331571036</v>
      </c>
      <c r="H305" s="11">
        <f>IFERROR((generation!L305*1000)/(365*24*capacity!L305),0)</f>
        <v>0.25759442426364393</v>
      </c>
      <c r="I305" s="11">
        <f>IFERROR((generation!M305*1000)/(365*24*capacity!M305),0)</f>
        <v>0.24868862975961356</v>
      </c>
      <c r="J305" s="11">
        <f>IFERROR((generation!N305*1000)/(365*24*capacity!N305),0)</f>
        <v>0.2790661050474782</v>
      </c>
      <c r="K305" s="11">
        <f>IFERROR((generation!O305*1000)/(365*24*capacity!O305),0)</f>
        <v>0.23801223303455543</v>
      </c>
      <c r="L305" s="11">
        <f>IFERROR((generation!P305*1000)/(365*24*capacity!P305),0)</f>
        <v>0.2545342861940656</v>
      </c>
      <c r="M305" s="11">
        <f>IF(AND(AVERAGE(D305:L305)&gt;0,AVERAGE(D305:L305)&lt;1),AVERAGE(D305:L305),CUF_sources!C$19)</f>
        <v>0.22309593960396126</v>
      </c>
      <c r="N305" s="11">
        <f>IFERROR(M305*(CUF_sources!D$19/CUF_sources!C$19),0)</f>
        <v>0.26771512752475352</v>
      </c>
      <c r="O305" s="11">
        <f>IFERROR(N305*(CUF_sources!E$19/CUF_sources!D$19),0)</f>
        <v>0.29002472148514963</v>
      </c>
      <c r="P305" s="11">
        <f>IFERROR(O305*(CUF_sources!F$19/CUF_sources!E$19),0)</f>
        <v>0.3123343154455458</v>
      </c>
      <c r="Q305" s="11">
        <f>IFERROR(P305*(CUF_sources!G$19/CUF_sources!F$19),0)</f>
        <v>0.33464390940594191</v>
      </c>
      <c r="R305" s="11">
        <f>IFERROR(Q305*(CUF_sources!H$19/CUF_sources!G$19),0)</f>
        <v>0.35695350336633802</v>
      </c>
      <c r="S305" s="11">
        <f>IFERROR(R305*(CUF_sources!I$19/CUF_sources!H$19),0)</f>
        <v>0.37926309732673413</v>
      </c>
      <c r="T305" s="11">
        <f>IFERROR(S305*(CUF_sources!J$19/CUF_sources!I$19),0)</f>
        <v>0.40157269128713025</v>
      </c>
      <c r="U305" s="11">
        <f>IF(M305&gt;0,M305,CUF_sources!C$19)</f>
        <v>0.22309593960396126</v>
      </c>
      <c r="V305" s="11">
        <f>IFERROR(U305*(CUF_sources!D$19/CUF_sources!C$19),0)</f>
        <v>0.26771512752475352</v>
      </c>
      <c r="W305" s="11">
        <f>IFERROR(V305*(CUF_sources!E$19/CUF_sources!D$19),0)</f>
        <v>0.29002472148514963</v>
      </c>
      <c r="X305" s="11">
        <f>IFERROR(W305*(CUF_sources!F$19/CUF_sources!E$19),0)</f>
        <v>0.3123343154455458</v>
      </c>
      <c r="Y305" s="11">
        <f>IFERROR(X305*(CUF_sources!G$19/CUF_sources!F$19),0)</f>
        <v>0.33464390940594191</v>
      </c>
      <c r="Z305" s="11">
        <f>IFERROR(Y305*(CUF_sources!H$19/CUF_sources!G$19),0)</f>
        <v>0.35695350336633802</v>
      </c>
      <c r="AA305" s="11">
        <f>IFERROR(Z305*(CUF_sources!I$19/CUF_sources!H$19),0)</f>
        <v>0.37926309732673413</v>
      </c>
      <c r="AB305" s="11">
        <f>IFERROR(AA305*(CUF_sources!J$19/CUF_sources!I$19),0)</f>
        <v>0.40157269128713025</v>
      </c>
      <c r="AC305" s="11">
        <f>CUF_sources!C$19</f>
        <v>0.25</v>
      </c>
      <c r="AD305" s="11">
        <f>CUF_sources!D$19</f>
        <v>0.3</v>
      </c>
      <c r="AE305" s="11">
        <f>CUF_sources!E$19</f>
        <v>0.32499999999999996</v>
      </c>
      <c r="AF305" s="11">
        <f>CUF_sources!F$19</f>
        <v>0.35</v>
      </c>
      <c r="AG305" s="11">
        <f>CUF_sources!G$19</f>
        <v>0.375</v>
      </c>
      <c r="AH305" s="11">
        <f>CUF_sources!H$19</f>
        <v>0.4</v>
      </c>
      <c r="AI305" s="11">
        <f>CUF_sources!I$19</f>
        <v>0.42500000000000004</v>
      </c>
      <c r="AJ305" s="11">
        <f>CUF_sources!J$19</f>
        <v>0.45</v>
      </c>
    </row>
    <row r="306" spans="1:36" ht="15" x14ac:dyDescent="0.25">
      <c r="A306" s="3" t="s">
        <v>3</v>
      </c>
      <c r="B306" s="3" t="s">
        <v>78</v>
      </c>
      <c r="C306" s="3" t="s">
        <v>84</v>
      </c>
      <c r="D306" s="11">
        <f>IFERROR((generation!H306*1000)/(365*24*capacity!H306),0)</f>
        <v>0</v>
      </c>
      <c r="E306" s="11">
        <f>IFERROR((generation!I306*1000)/(365*24*capacity!I306),0)</f>
        <v>0</v>
      </c>
      <c r="F306" s="11">
        <f>IFERROR((generation!J306*1000)/(365*24*capacity!J306),0)</f>
        <v>0</v>
      </c>
      <c r="G306" s="11">
        <f>IFERROR((generation!K306*1000)/(365*24*capacity!K306),0)</f>
        <v>0</v>
      </c>
      <c r="H306" s="11">
        <f>IFERROR((generation!L306*1000)/(365*24*capacity!L306),0)</f>
        <v>0</v>
      </c>
      <c r="I306" s="11">
        <f>IFERROR((generation!M306*1000)/(365*24*capacity!M306),0)</f>
        <v>0</v>
      </c>
      <c r="J306" s="11">
        <f>IFERROR((generation!N306*1000)/(365*24*capacity!N306),0)</f>
        <v>0</v>
      </c>
      <c r="K306" s="11">
        <f>IFERROR((generation!O306*1000)/(365*24*capacity!O306),0)</f>
        <v>0</v>
      </c>
      <c r="L306" s="11">
        <f>IFERROR((generation!P306*1000)/(365*24*capacity!P306),0)</f>
        <v>0</v>
      </c>
      <c r="M306" s="11">
        <f>IF(AND(AVERAGE(D306:L306)&gt;0,AVERAGE(D306:L306)&lt;1),AVERAGE(D306:L306),CUF_sources!C$20)</f>
        <v>0.35714285714285715</v>
      </c>
      <c r="N306" s="11">
        <f>IFERROR(M306*(CUF_sources!D$20/CUF_sources!C$20),0)</f>
        <v>0.4</v>
      </c>
      <c r="O306" s="11">
        <f>IFERROR(N306*(CUF_sources!E$20/CUF_sources!D$20),0)</f>
        <v>0.43</v>
      </c>
      <c r="P306" s="11">
        <f>IFERROR(O306*(CUF_sources!F$20/CUF_sources!E$20),0)</f>
        <v>0.45999999999999996</v>
      </c>
      <c r="Q306" s="11">
        <f>IFERROR(P306*(CUF_sources!G$20/CUF_sources!F$20),0)</f>
        <v>0.46999999999999992</v>
      </c>
      <c r="R306" s="11">
        <f>IFERROR(Q306*(CUF_sources!H$20/CUF_sources!G$20),0)</f>
        <v>0.47999999999999987</v>
      </c>
      <c r="S306" s="11">
        <f>IFERROR(R306*(CUF_sources!I$20/CUF_sources!H$20),0)</f>
        <v>0.47999999999999987</v>
      </c>
      <c r="T306" s="11">
        <f>IFERROR(S306*(CUF_sources!J$20/CUF_sources!I$20),0)</f>
        <v>0.47999999999999987</v>
      </c>
      <c r="U306" s="11">
        <f>IF(M306&gt;0,M306,CUF_sources!C$20)</f>
        <v>0.35714285714285715</v>
      </c>
      <c r="V306" s="11">
        <f>IFERROR(U306*(CUF_sources!D$20/CUF_sources!C$20),0)</f>
        <v>0.4</v>
      </c>
      <c r="W306" s="11">
        <f>IFERROR(V306*(CUF_sources!E$20/CUF_sources!D$20),0)</f>
        <v>0.43</v>
      </c>
      <c r="X306" s="11">
        <f>IFERROR(W306*(CUF_sources!F$20/CUF_sources!E$20),0)</f>
        <v>0.45999999999999996</v>
      </c>
      <c r="Y306" s="11">
        <f>IFERROR(X306*(CUF_sources!G$20/CUF_sources!F$20),0)</f>
        <v>0.46999999999999992</v>
      </c>
      <c r="Z306" s="11">
        <f>IFERROR(Y306*(CUF_sources!H$20/CUF_sources!G$20),0)</f>
        <v>0.47999999999999987</v>
      </c>
      <c r="AA306" s="11">
        <f>IFERROR(Z306*(CUF_sources!I$20/CUF_sources!H$20),0)</f>
        <v>0.47999999999999987</v>
      </c>
      <c r="AB306" s="11">
        <f>IFERROR(AA306*(CUF_sources!J$20/CUF_sources!I$20),0)</f>
        <v>0.47999999999999987</v>
      </c>
      <c r="AC306" s="11">
        <f>CUF_sources!C$20</f>
        <v>0.35714285714285715</v>
      </c>
      <c r="AD306" s="11">
        <f>CUF_sources!D$20</f>
        <v>0.4</v>
      </c>
      <c r="AE306" s="11">
        <f>CUF_sources!E$20</f>
        <v>0.43000000000000005</v>
      </c>
      <c r="AF306" s="11">
        <f>CUF_sources!F$20</f>
        <v>0.46</v>
      </c>
      <c r="AG306" s="11">
        <f>CUF_sources!G$20</f>
        <v>0.47</v>
      </c>
      <c r="AH306" s="11">
        <f>CUF_sources!H$20</f>
        <v>0.48</v>
      </c>
      <c r="AI306" s="11">
        <f>CUF_sources!I$20</f>
        <v>0.48</v>
      </c>
      <c r="AJ306" s="11">
        <f>CUF_sources!J$20</f>
        <v>0.48</v>
      </c>
    </row>
    <row r="307" spans="1:36" ht="15" x14ac:dyDescent="0.25">
      <c r="A307" s="3" t="s">
        <v>3</v>
      </c>
      <c r="B307" s="1" t="s">
        <v>37</v>
      </c>
      <c r="C307" s="1" t="s">
        <v>38</v>
      </c>
      <c r="D307" s="11">
        <f>IFERROR((generation!H307*1000)/(365*24*capacity!H307),0)</f>
        <v>0</v>
      </c>
      <c r="E307" s="11">
        <f>IFERROR((generation!I307*1000)/(365*24*capacity!I307),0)</f>
        <v>0</v>
      </c>
      <c r="F307" s="11">
        <f>IFERROR((generation!J307*1000)/(365*24*capacity!J307),0)</f>
        <v>0</v>
      </c>
      <c r="G307" s="11">
        <f>IFERROR((generation!K307*1000)/(365*24*capacity!K307),0)</f>
        <v>0</v>
      </c>
      <c r="H307" s="11">
        <f>IFERROR((generation!L307*1000)/(365*24*capacity!L307),0)</f>
        <v>0</v>
      </c>
      <c r="I307" s="11">
        <f>IFERROR((generation!M307*1000)/(365*24*capacity!M307),0)</f>
        <v>0</v>
      </c>
      <c r="J307" s="11">
        <f>IFERROR((generation!N307*1000)/(365*24*capacity!N307),0)</f>
        <v>0</v>
      </c>
      <c r="K307" s="11">
        <f>IFERROR((generation!O307*1000)/(365*24*capacity!O307),0)</f>
        <v>0</v>
      </c>
      <c r="L307" s="11">
        <f>IFERROR((generation!P307*1000)/(365*24*capacity!P307),0)</f>
        <v>0</v>
      </c>
      <c r="M307" s="11">
        <f>IF(AND(AVERAGE(D307:L307)&gt;0,AVERAGE(D307:L307)&lt;1),AVERAGE(D307:L307),CUF_sources!C$21)</f>
        <v>0.85</v>
      </c>
      <c r="N307" s="11">
        <f>IFERROR(M307*(CUF_sources!D$21/CUF_sources!C$21),0)</f>
        <v>0.85</v>
      </c>
      <c r="O307" s="11">
        <f>IFERROR(N307*(CUF_sources!E$21/CUF_sources!D$21),0)</f>
        <v>0.85</v>
      </c>
      <c r="P307" s="11">
        <f>IFERROR(O307*(CUF_sources!F$21/CUF_sources!E$21),0)</f>
        <v>0.85</v>
      </c>
      <c r="Q307" s="11">
        <f>IFERROR(P307*(CUF_sources!G$21/CUF_sources!F$21),0)</f>
        <v>0.85</v>
      </c>
      <c r="R307" s="11">
        <f>IFERROR(Q307*(CUF_sources!H$21/CUF_sources!G$21),0)</f>
        <v>0.85</v>
      </c>
      <c r="S307" s="11">
        <f>IFERROR(R307*(CUF_sources!I$21/CUF_sources!H$21),0)</f>
        <v>0.85</v>
      </c>
      <c r="T307" s="11">
        <f>IFERROR(S307*(CUF_sources!J$21/CUF_sources!I$21),0)</f>
        <v>0.85</v>
      </c>
      <c r="U307" s="11">
        <f>IF(M307&lt;CUF_sources!C$21,CUF_sources!C$21,CUF!M307)</f>
        <v>0.85</v>
      </c>
      <c r="V307" s="11">
        <f>IFERROR(U307*(CUF_sources!D$21/CUF_sources!C$21),0)</f>
        <v>0.85</v>
      </c>
      <c r="W307" s="11">
        <f>IFERROR(V307*(CUF_sources!E$21/CUF_sources!D$21),0)</f>
        <v>0.85</v>
      </c>
      <c r="X307" s="11">
        <f>IFERROR(W307*(CUF_sources!F$21/CUF_sources!E$21),0)</f>
        <v>0.85</v>
      </c>
      <c r="Y307" s="11">
        <f>IFERROR(X307*(CUF_sources!G$21/CUF_sources!F$21),0)</f>
        <v>0.85</v>
      </c>
      <c r="Z307" s="11">
        <f>IFERROR(Y307*(CUF_sources!H$21/CUF_sources!G$21),0)</f>
        <v>0.85</v>
      </c>
      <c r="AA307" s="11">
        <f>IFERROR(Z307*(CUF_sources!I$21/CUF_sources!H$21),0)</f>
        <v>0.85</v>
      </c>
      <c r="AB307" s="11">
        <f>IFERROR(AA307*(CUF_sources!J$21/CUF_sources!I$21),0)</f>
        <v>0.85</v>
      </c>
      <c r="AC307" s="11">
        <f>CUF_sources!C$21</f>
        <v>0.85</v>
      </c>
      <c r="AD307" s="11">
        <f>CUF_sources!D$21</f>
        <v>0.85</v>
      </c>
      <c r="AE307" s="11">
        <f>CUF_sources!E$21</f>
        <v>0.85</v>
      </c>
      <c r="AF307" s="11">
        <f>CUF_sources!F$21</f>
        <v>0.85</v>
      </c>
      <c r="AG307" s="11">
        <f>CUF_sources!G$21</f>
        <v>0.85</v>
      </c>
      <c r="AH307" s="11">
        <f>CUF_sources!H$21</f>
        <v>0.85</v>
      </c>
      <c r="AI307" s="11">
        <f>CUF_sources!I$21</f>
        <v>0.85</v>
      </c>
      <c r="AJ307" s="11">
        <f>CUF_sources!J$21</f>
        <v>0.85</v>
      </c>
    </row>
    <row r="308" spans="1:36" ht="15" x14ac:dyDescent="0.25">
      <c r="A308" s="3" t="s">
        <v>3</v>
      </c>
      <c r="B308" s="3" t="s">
        <v>39</v>
      </c>
      <c r="C308" s="3" t="s">
        <v>40</v>
      </c>
      <c r="D308" s="11">
        <f>IFERROR((generation!H308*1000)/(365*24*capacity!H308),0)</f>
        <v>0.74843987823439884</v>
      </c>
      <c r="E308" s="11">
        <f>IFERROR((generation!I308*1000)/(365*24*capacity!I308),0)</f>
        <v>0.69044031311154597</v>
      </c>
      <c r="F308" s="11">
        <f>IFERROR((generation!J308*1000)/(365*24*capacity!J308),0)</f>
        <v>0.62453593408775054</v>
      </c>
      <c r="G308" s="11">
        <f>IFERROR((generation!K308*1000)/(365*24*capacity!K308),0)</f>
        <v>0.60624969959144448</v>
      </c>
      <c r="H308" s="11">
        <f>IFERROR((generation!L308*1000)/(365*24*capacity!L308),0)</f>
        <v>0.5020384866275277</v>
      </c>
      <c r="I308" s="11">
        <f>IFERROR((generation!M308*1000)/(365*24*capacity!M308),0)</f>
        <v>0.48883303873913686</v>
      </c>
      <c r="J308" s="11">
        <f>IFERROR((generation!N308*1000)/(365*24*capacity!N308),0)</f>
        <v>0.42432171079088243</v>
      </c>
      <c r="K308" s="11">
        <f>IFERROR((generation!O308*1000)/(365*24*capacity!O308),0)</f>
        <v>0.35050320680277741</v>
      </c>
      <c r="L308" s="11">
        <f>IFERROR((generation!P308*1000)/(365*24*capacity!P308),0)</f>
        <v>0.41148224728849964</v>
      </c>
      <c r="M308" s="11">
        <f>IF(AND(AVERAGE(D308:L308)&gt;0,AVERAGE(D308:L308)&lt;1),AVERAGE(D308:L308),CUF_sources!C$22)</f>
        <v>0.53853827947488486</v>
      </c>
      <c r="N308" s="11">
        <f>IFERROR(M308*(CUF_sources!D$22/CUF_sources!C$22),0)</f>
        <v>0.53853827947488486</v>
      </c>
      <c r="O308" s="11">
        <f>IFERROR(N308*(CUF_sources!E$22/CUF_sources!D$22),0)</f>
        <v>0.53853827947488486</v>
      </c>
      <c r="P308" s="11">
        <f>IFERROR(O308*(CUF_sources!F$22/CUF_sources!E$22),0)</f>
        <v>0.53853827947488486</v>
      </c>
      <c r="Q308" s="11">
        <f>IFERROR(P308*(CUF_sources!G$22/CUF_sources!F$22),0)</f>
        <v>0.53853827947488486</v>
      </c>
      <c r="R308" s="11">
        <f>IFERROR(Q308*(CUF_sources!H$22/CUF_sources!G$22),0)</f>
        <v>0.53853827947488486</v>
      </c>
      <c r="S308" s="11">
        <f>IFERROR(R308*(CUF_sources!I$22/CUF_sources!H$22),0)</f>
        <v>0.53853827947488486</v>
      </c>
      <c r="T308" s="11">
        <f>IFERROR(S308*(CUF_sources!J$22/CUF_sources!I$22),0)</f>
        <v>0.53853827947488486</v>
      </c>
      <c r="U308" s="11">
        <f>IF(M308&lt;CUF_sources!C$22,CUF_sources!C$22,CUF!M308)</f>
        <v>0.7</v>
      </c>
      <c r="V308" s="11">
        <f>IFERROR(U308*(CUF_sources!D$22/CUF_sources!C$22),0)</f>
        <v>0.7</v>
      </c>
      <c r="W308" s="11">
        <f>IFERROR(V308*(CUF_sources!E$22/CUF_sources!D$22),0)</f>
        <v>0.7</v>
      </c>
      <c r="X308" s="11">
        <f>IFERROR(W308*(CUF_sources!F$22/CUF_sources!E$22),0)</f>
        <v>0.7</v>
      </c>
      <c r="Y308" s="11">
        <f>IFERROR(X308*(CUF_sources!G$22/CUF_sources!F$22),0)</f>
        <v>0.7</v>
      </c>
      <c r="Z308" s="11">
        <f>IFERROR(Y308*(CUF_sources!H$22/CUF_sources!G$22),0)</f>
        <v>0.7</v>
      </c>
      <c r="AA308" s="11">
        <f>IFERROR(Z308*(CUF_sources!I$22/CUF_sources!H$22),0)</f>
        <v>0.7</v>
      </c>
      <c r="AB308" s="11">
        <f>IFERROR(AA308*(CUF_sources!J$22/CUF_sources!I$22),0)</f>
        <v>0.7</v>
      </c>
      <c r="AC308" s="11">
        <f>CUF_sources!C$22</f>
        <v>0.7</v>
      </c>
      <c r="AD308" s="11">
        <f>CUF_sources!D$22</f>
        <v>0.7</v>
      </c>
      <c r="AE308" s="11">
        <f>CUF_sources!E$22</f>
        <v>0.7</v>
      </c>
      <c r="AF308" s="11">
        <f>CUF_sources!F$22</f>
        <v>0.7</v>
      </c>
      <c r="AG308" s="11">
        <f>CUF_sources!G$22</f>
        <v>0.7</v>
      </c>
      <c r="AH308" s="11">
        <f>CUF_sources!H$22</f>
        <v>0.7</v>
      </c>
      <c r="AI308" s="11">
        <f>CUF_sources!I$22</f>
        <v>0.7</v>
      </c>
      <c r="AJ308" s="11">
        <f>CUF_sources!J$22</f>
        <v>0.7</v>
      </c>
    </row>
    <row r="309" spans="1:36" ht="15" x14ac:dyDescent="0.25">
      <c r="A309" s="3" t="s">
        <v>3</v>
      </c>
      <c r="B309" s="3" t="s">
        <v>80</v>
      </c>
      <c r="C309" s="3" t="s">
        <v>85</v>
      </c>
      <c r="D309" s="11">
        <f>IFERROR((generation!H309*1000)/(365*24*capacity!H309),0)</f>
        <v>0.16289954337899543</v>
      </c>
      <c r="E309" s="11">
        <f>IFERROR((generation!I309*1000)/(365*24*capacity!I309),0)</f>
        <v>2.2268626795856998E-2</v>
      </c>
      <c r="F309" s="11">
        <f>IFERROR((generation!J309*1000)/(365*24*capacity!J309),0)</f>
        <v>6.3027199251165553E-2</v>
      </c>
      <c r="G309" s="11">
        <f>IFERROR((generation!K309*1000)/(365*24*capacity!K309),0)</f>
        <v>0.14267119756186278</v>
      </c>
      <c r="H309" s="11">
        <f>IFERROR((generation!L309*1000)/(365*24*capacity!L309),0)</f>
        <v>0.17063024718141559</v>
      </c>
      <c r="I309" s="11">
        <f>IFERROR((generation!M309*1000)/(365*24*capacity!M309),0)</f>
        <v>0.15140896867553283</v>
      </c>
      <c r="J309" s="11">
        <f>IFERROR((generation!N309*1000)/(365*24*capacity!N309),0)</f>
        <v>0.15415942135479954</v>
      </c>
      <c r="K309" s="11">
        <f>IFERROR((generation!O309*1000)/(365*24*capacity!O309),0)</f>
        <v>0.14588621319036407</v>
      </c>
      <c r="L309" s="11">
        <f>IFERROR((generation!P309*1000)/(365*24*capacity!P309),0)</f>
        <v>0.14518377394227744</v>
      </c>
      <c r="M309" s="11">
        <f>IF(AND(AVERAGE(D309:L309)&gt;0,AVERAGE(D309:L309)&lt;1),AVERAGE(D309:L309),CUF_sources!C$23)</f>
        <v>0.12868168792580781</v>
      </c>
      <c r="N309" s="11">
        <f>IFERROR(M309*(CUF_sources!D$23/CUF_sources!C$23),0)</f>
        <v>0.13370831636040967</v>
      </c>
      <c r="O309" s="11">
        <f>IFERROR(N309*(CUF_sources!E$23/CUF_sources!D$23),0)</f>
        <v>0.13722695626463099</v>
      </c>
      <c r="P309" s="11">
        <f>IFERROR(O309*(CUF_sources!F$23/CUF_sources!E$23),0)</f>
        <v>0.14074559616885232</v>
      </c>
      <c r="Q309" s="11">
        <f>IFERROR(P309*(CUF_sources!G$23/CUF_sources!F$23),0)</f>
        <v>0.14426423607307362</v>
      </c>
      <c r="R309" s="11">
        <f>IFERROR(Q309*(CUF_sources!H$23/CUF_sources!G$23),0)</f>
        <v>0.14778287597729489</v>
      </c>
      <c r="S309" s="11">
        <f>IFERROR(R309*(CUF_sources!I$23/CUF_sources!H$23),0)</f>
        <v>0.14778287597729489</v>
      </c>
      <c r="T309" s="11">
        <f>IFERROR(S309*(CUF_sources!J$23/CUF_sources!I$23),0)</f>
        <v>0.14778287597729489</v>
      </c>
      <c r="U309" s="11">
        <f>IF(M309&gt;0,M309,CUF_sources!C$23)</f>
        <v>0.12868168792580781</v>
      </c>
      <c r="V309" s="11">
        <f>IFERROR(U309*(CUF_sources!D$23/CUF_sources!C$23),0)</f>
        <v>0.13370831636040967</v>
      </c>
      <c r="W309" s="11">
        <f>IFERROR(V309*(CUF_sources!E$23/CUF_sources!D$23),0)</f>
        <v>0.13722695626463099</v>
      </c>
      <c r="X309" s="11">
        <f>IFERROR(W309*(CUF_sources!F$23/CUF_sources!E$23),0)</f>
        <v>0.14074559616885232</v>
      </c>
      <c r="Y309" s="11">
        <f>IFERROR(X309*(CUF_sources!G$23/CUF_sources!F$23),0)</f>
        <v>0.14426423607307362</v>
      </c>
      <c r="Z309" s="11">
        <f>IFERROR(Y309*(CUF_sources!H$23/CUF_sources!G$23),0)</f>
        <v>0.14778287597729489</v>
      </c>
      <c r="AA309" s="11">
        <f>IFERROR(Z309*(CUF_sources!I$23/CUF_sources!H$23),0)</f>
        <v>0.14778287597729489</v>
      </c>
      <c r="AB309" s="11">
        <f>IFERROR(AA309*(CUF_sources!J$23/CUF_sources!I$23),0)</f>
        <v>0.14778287597729489</v>
      </c>
      <c r="AC309" s="11">
        <f>CUF_sources!C$23</f>
        <v>0.18285714285714286</v>
      </c>
      <c r="AD309" s="11">
        <f>CUF_sources!D$23</f>
        <v>0.19</v>
      </c>
      <c r="AE309" s="11">
        <f>CUF_sources!E$23</f>
        <v>0.19500000000000001</v>
      </c>
      <c r="AF309" s="11">
        <f>CUF_sources!F$23</f>
        <v>0.2</v>
      </c>
      <c r="AG309" s="11">
        <f>CUF_sources!G$23</f>
        <v>0.20500000000000002</v>
      </c>
      <c r="AH309" s="11">
        <f>CUF_sources!H$23</f>
        <v>0.21</v>
      </c>
      <c r="AI309" s="11">
        <f>CUF_sources!I$23</f>
        <v>0.21</v>
      </c>
      <c r="AJ309" s="11">
        <f>CUF_sources!J$23</f>
        <v>0.21</v>
      </c>
    </row>
    <row r="310" spans="1:36" ht="15" x14ac:dyDescent="0.25">
      <c r="A310" s="3" t="s">
        <v>3</v>
      </c>
      <c r="B310" s="3" t="s">
        <v>81</v>
      </c>
      <c r="C310" s="3" t="s">
        <v>86</v>
      </c>
      <c r="D310" s="11">
        <f>IFERROR((generation!H310*1000)/(365*24*capacity!H310),0)</f>
        <v>0</v>
      </c>
      <c r="E310" s="11">
        <f>IFERROR((generation!I310*1000)/(365*24*capacity!I310),0)</f>
        <v>0</v>
      </c>
      <c r="F310" s="11">
        <f>IFERROR((generation!J310*1000)/(365*24*capacity!J310),0)</f>
        <v>0</v>
      </c>
      <c r="G310" s="11">
        <f>IFERROR((generation!K310*1000)/(365*24*capacity!K310),0)</f>
        <v>0</v>
      </c>
      <c r="H310" s="11">
        <f>IFERROR((generation!L310*1000)/(365*24*capacity!L310),0)</f>
        <v>0</v>
      </c>
      <c r="I310" s="11">
        <f>IFERROR((generation!M310*1000)/(365*24*capacity!M310),0)</f>
        <v>0</v>
      </c>
      <c r="J310" s="11">
        <f>IFERROR((generation!N310*1000)/(365*24*capacity!N310),0)</f>
        <v>0</v>
      </c>
      <c r="K310" s="11">
        <f>IFERROR((generation!O310*1000)/(365*24*capacity!O310),0)</f>
        <v>0</v>
      </c>
      <c r="L310" s="11">
        <f>IFERROR((generation!P310*1000)/(365*24*capacity!P310),0)</f>
        <v>0</v>
      </c>
      <c r="M310" s="11">
        <f>IF(AND(AVERAGE(D310:L310)&gt;0,AVERAGE(D310:L310)&lt;1),AVERAGE(D310:L310),CUF_sources!C$24)</f>
        <v>0.12</v>
      </c>
      <c r="N310" s="11">
        <f>IFERROR(M310*(CUF_sources!D$24/CUF_sources!C$24),0)</f>
        <v>0.12</v>
      </c>
      <c r="O310" s="11">
        <f>IFERROR(N310*(CUF_sources!E$24/CUF_sources!D$24),0)</f>
        <v>0.125</v>
      </c>
      <c r="P310" s="11">
        <f>IFERROR(O310*(CUF_sources!F$24/CUF_sources!E$24),0)</f>
        <v>0.13</v>
      </c>
      <c r="Q310" s="11">
        <f>IFERROR(P310*(CUF_sources!G$24/CUF_sources!F$24),0)</f>
        <v>0.13500000000000001</v>
      </c>
      <c r="R310" s="11">
        <f>IFERROR(Q310*(CUF_sources!H$24/CUF_sources!G$24),0)</f>
        <v>0.14000000000000001</v>
      </c>
      <c r="S310" s="11">
        <f>IFERROR(R310*(CUF_sources!I$24/CUF_sources!H$24),0)</f>
        <v>0.14000000000000001</v>
      </c>
      <c r="T310" s="11">
        <f>IFERROR(S310*(CUF_sources!J$24/CUF_sources!I$24),0)</f>
        <v>0.14000000000000001</v>
      </c>
      <c r="U310" s="11">
        <f>IF(M310&gt;0,M310,CUF_sources!C$24)</f>
        <v>0.12</v>
      </c>
      <c r="V310" s="11">
        <f>IFERROR(U310*(CUF_sources!D$24/CUF_sources!C$24),0)</f>
        <v>0.12</v>
      </c>
      <c r="W310" s="11">
        <f>IFERROR(V310*(CUF_sources!E$24/CUF_sources!D$24),0)</f>
        <v>0.125</v>
      </c>
      <c r="X310" s="11">
        <f>IFERROR(W310*(CUF_sources!F$24/CUF_sources!E$24),0)</f>
        <v>0.13</v>
      </c>
      <c r="Y310" s="11">
        <f>IFERROR(X310*(CUF_sources!G$24/CUF_sources!F$24),0)</f>
        <v>0.13500000000000001</v>
      </c>
      <c r="Z310" s="11">
        <f>IFERROR(Y310*(CUF_sources!H$24/CUF_sources!G$24),0)</f>
        <v>0.14000000000000001</v>
      </c>
      <c r="AA310" s="11">
        <f>IFERROR(Z310*(CUF_sources!I$24/CUF_sources!H$24),0)</f>
        <v>0.14000000000000001</v>
      </c>
      <c r="AB310" s="11">
        <f>IFERROR(AA310*(CUF_sources!J$24/CUF_sources!I$24),0)</f>
        <v>0.14000000000000001</v>
      </c>
      <c r="AC310" s="11">
        <f>CUF_sources!C$24</f>
        <v>0.12</v>
      </c>
      <c r="AD310" s="11">
        <f>CUF_sources!D$24</f>
        <v>0.12</v>
      </c>
      <c r="AE310" s="11">
        <f>CUF_sources!E$24</f>
        <v>0.125</v>
      </c>
      <c r="AF310" s="11">
        <f>CUF_sources!F$24</f>
        <v>0.13</v>
      </c>
      <c r="AG310" s="11">
        <f>CUF_sources!G$24</f>
        <v>0.13500000000000001</v>
      </c>
      <c r="AH310" s="11">
        <f>CUF_sources!H$24</f>
        <v>0.14000000000000001</v>
      </c>
      <c r="AI310" s="11">
        <f>CUF_sources!I$24</f>
        <v>0.14000000000000001</v>
      </c>
      <c r="AJ310" s="11">
        <f>CUF_sources!J$24</f>
        <v>0.14000000000000001</v>
      </c>
    </row>
    <row r="311" spans="1:36" ht="15" x14ac:dyDescent="0.25">
      <c r="A311" s="3" t="s">
        <v>3</v>
      </c>
      <c r="B311" s="3" t="s">
        <v>41</v>
      </c>
      <c r="C311" s="3" t="s">
        <v>42</v>
      </c>
      <c r="D311" s="11">
        <f>IFERROR((generation!H311*1000)/(365*24*capacity!H311),0)</f>
        <v>0</v>
      </c>
      <c r="E311" s="11">
        <f>IFERROR((generation!I311*1000)/(365*24*capacity!I311),0)</f>
        <v>0</v>
      </c>
      <c r="F311" s="11">
        <f>IFERROR((generation!J311*1000)/(365*24*capacity!J311),0)</f>
        <v>0</v>
      </c>
      <c r="G311" s="11">
        <f>IFERROR((generation!K311*1000)/(365*24*capacity!K311),0)</f>
        <v>0</v>
      </c>
      <c r="H311" s="11">
        <f>IFERROR((generation!L311*1000)/(365*24*capacity!L311),0)</f>
        <v>0</v>
      </c>
      <c r="I311" s="11">
        <f>IFERROR((generation!M311*1000)/(365*24*capacity!M311),0)</f>
        <v>0</v>
      </c>
      <c r="J311" s="11">
        <f>IFERROR((generation!N311*1000)/(365*24*capacity!N311),0)</f>
        <v>0</v>
      </c>
      <c r="K311" s="11">
        <f>IFERROR((generation!O311*1000)/(365*24*capacity!O311),0)</f>
        <v>0</v>
      </c>
      <c r="L311" s="11">
        <f>IFERROR((generation!P311*1000)/(365*24*capacity!P311),0)</f>
        <v>0</v>
      </c>
      <c r="M311" s="11">
        <f>IF(AND(AVERAGE(D311:L311)&gt;0,AVERAGE(D311:L311)&lt;1),AVERAGE(D311:L311),CUF_sources!C$25)</f>
        <v>0.37285714285714283</v>
      </c>
      <c r="N311" s="11">
        <f>IFERROR(M311*(CUF_sources!D$25/CUF_sources!C$25),0)</f>
        <v>0.38000000000000006</v>
      </c>
      <c r="O311" s="11">
        <f>IFERROR(N311*(CUF_sources!E$25/CUF_sources!D$25),0)</f>
        <v>0.39000000000000007</v>
      </c>
      <c r="P311" s="11">
        <f>IFERROR(O311*(CUF_sources!F$25/CUF_sources!E$25),0)</f>
        <v>0.40000000000000013</v>
      </c>
      <c r="Q311" s="11">
        <f>IFERROR(P311*(CUF_sources!G$25/CUF_sources!F$25),0)</f>
        <v>0.40500000000000014</v>
      </c>
      <c r="R311" s="11">
        <f>IFERROR(Q311*(CUF_sources!H$25/CUF_sources!G$25),0)</f>
        <v>0.41000000000000009</v>
      </c>
      <c r="S311" s="11">
        <f>IFERROR(R311*(CUF_sources!I$25/CUF_sources!H$25),0)</f>
        <v>0.41000000000000009</v>
      </c>
      <c r="T311" s="11">
        <f>IFERROR(S311*(CUF_sources!J$25/CUF_sources!I$25),0)</f>
        <v>0.41000000000000009</v>
      </c>
      <c r="U311" s="11">
        <f>IF(M311&gt;0,M311,CUF_sources!C$25)</f>
        <v>0.37285714285714283</v>
      </c>
      <c r="V311" s="11">
        <f>IFERROR(U311*(CUF_sources!D$25/CUF_sources!C$25),0)</f>
        <v>0.38000000000000006</v>
      </c>
      <c r="W311" s="11">
        <f>IFERROR(V311*(CUF_sources!E$25/CUF_sources!D$25),0)</f>
        <v>0.39000000000000007</v>
      </c>
      <c r="X311" s="11">
        <f>IFERROR(W311*(CUF_sources!F$25/CUF_sources!E$25),0)</f>
        <v>0.40000000000000013</v>
      </c>
      <c r="Y311" s="11">
        <f>IFERROR(X311*(CUF_sources!G$25/CUF_sources!F$25),0)</f>
        <v>0.40500000000000014</v>
      </c>
      <c r="Z311" s="11">
        <f>IFERROR(Y311*(CUF_sources!H$25/CUF_sources!G$25),0)</f>
        <v>0.41000000000000009</v>
      </c>
      <c r="AA311" s="11">
        <f>IFERROR(Z311*(CUF_sources!I$25/CUF_sources!H$25),0)</f>
        <v>0.41000000000000009</v>
      </c>
      <c r="AB311" s="11">
        <f>IFERROR(AA311*(CUF_sources!J$25/CUF_sources!I$25),0)</f>
        <v>0.41000000000000009</v>
      </c>
      <c r="AC311" s="11">
        <f>CUF_sources!C$25</f>
        <v>0.37285714285714283</v>
      </c>
      <c r="AD311" s="11">
        <f>CUF_sources!D$25</f>
        <v>0.38</v>
      </c>
      <c r="AE311" s="11">
        <f>CUF_sources!E$25</f>
        <v>0.39</v>
      </c>
      <c r="AF311" s="11">
        <f>CUF_sources!F$25</f>
        <v>0.4</v>
      </c>
      <c r="AG311" s="11">
        <f>CUF_sources!G$25</f>
        <v>0.40500000000000003</v>
      </c>
      <c r="AH311" s="11">
        <f>CUF_sources!H$25</f>
        <v>0.41</v>
      </c>
      <c r="AI311" s="11">
        <f>CUF_sources!I$25</f>
        <v>0.41</v>
      </c>
      <c r="AJ311" s="11">
        <f>CUF_sources!J$25</f>
        <v>0.41</v>
      </c>
    </row>
    <row r="312" spans="1:36" ht="15" x14ac:dyDescent="0.25">
      <c r="A312" s="3" t="s">
        <v>3</v>
      </c>
      <c r="B312" s="3" t="s">
        <v>43</v>
      </c>
      <c r="C312" s="3" t="s">
        <v>44</v>
      </c>
      <c r="D312" s="11">
        <f>IFERROR((generation!H312*1000)/(365*24*capacity!H312),0)</f>
        <v>0</v>
      </c>
      <c r="E312" s="11">
        <f>IFERROR((generation!I312*1000)/(365*24*capacity!I312),0)</f>
        <v>0</v>
      </c>
      <c r="F312" s="11">
        <f>IFERROR((generation!J312*1000)/(365*24*capacity!J312),0)</f>
        <v>0</v>
      </c>
      <c r="G312" s="11">
        <f>IFERROR((generation!K312*1000)/(365*24*capacity!K312),0)</f>
        <v>0</v>
      </c>
      <c r="H312" s="11">
        <f>IFERROR((generation!L312*1000)/(365*24*capacity!L312),0)</f>
        <v>0</v>
      </c>
      <c r="I312" s="11">
        <f>IFERROR((generation!M312*1000)/(365*24*capacity!M312),0)</f>
        <v>0</v>
      </c>
      <c r="J312" s="11">
        <f>IFERROR((generation!N312*1000)/(365*24*capacity!N312),0)</f>
        <v>0</v>
      </c>
      <c r="K312" s="11">
        <f>IFERROR((generation!O312*1000)/(365*24*capacity!O312),0)</f>
        <v>0</v>
      </c>
      <c r="L312" s="11">
        <f>IFERROR((generation!P312*1000)/(365*24*capacity!P312),0)</f>
        <v>0</v>
      </c>
      <c r="M312" s="11">
        <f>IF(AND(AVERAGE(D312:L312)&gt;0,AVERAGE(D312:L312)&lt;1),AVERAGE(D312:L312),CUF_sources!C$26)</f>
        <v>0.20857142857142857</v>
      </c>
      <c r="N312" s="11">
        <f>IFERROR(M312*(CUF_sources!D$26/CUF_sources!C$26),0)</f>
        <v>0.23</v>
      </c>
      <c r="O312" s="11">
        <f>IFERROR(N312*(CUF_sources!E$26/CUF_sources!D$26),0)</f>
        <v>0.255</v>
      </c>
      <c r="P312" s="11">
        <f>IFERROR(O312*(CUF_sources!F$26/CUF_sources!E$26),0)</f>
        <v>0.28000000000000003</v>
      </c>
      <c r="Q312" s="11">
        <f>IFERROR(P312*(CUF_sources!G$26/CUF_sources!F$26),0)</f>
        <v>0.30000000000000004</v>
      </c>
      <c r="R312" s="11">
        <f>IFERROR(Q312*(CUF_sources!H$26/CUF_sources!G$26),0)</f>
        <v>0.31999999999999995</v>
      </c>
      <c r="S312" s="11">
        <f>IFERROR(R312*(CUF_sources!I$26/CUF_sources!H$26),0)</f>
        <v>0.33999999999999986</v>
      </c>
      <c r="T312" s="11">
        <f>IFERROR(S312*(CUF_sources!J$26/CUF_sources!I$26),0)</f>
        <v>0.35999999999999988</v>
      </c>
      <c r="U312" s="11">
        <f>IF(M312&gt;0,M312,CUF_sources!C$26)</f>
        <v>0.20857142857142857</v>
      </c>
      <c r="V312" s="11">
        <f>IFERROR(U312*(CUF_sources!D$26/CUF_sources!C$26),0)</f>
        <v>0.23</v>
      </c>
      <c r="W312" s="11">
        <f>IFERROR(V312*(CUF_sources!E$26/CUF_sources!D$26),0)</f>
        <v>0.255</v>
      </c>
      <c r="X312" s="11">
        <f>IFERROR(W312*(CUF_sources!F$26/CUF_sources!E$26),0)</f>
        <v>0.28000000000000003</v>
      </c>
      <c r="Y312" s="11">
        <f>IFERROR(X312*(CUF_sources!G$26/CUF_sources!F$26),0)</f>
        <v>0.30000000000000004</v>
      </c>
      <c r="Z312" s="11">
        <f>IFERROR(Y312*(CUF_sources!H$26/CUF_sources!G$26),0)</f>
        <v>0.31999999999999995</v>
      </c>
      <c r="AA312" s="11">
        <f>IFERROR(Z312*(CUF_sources!I$26/CUF_sources!H$26),0)</f>
        <v>0.33999999999999986</v>
      </c>
      <c r="AB312" s="11">
        <f>IFERROR(AA312*(CUF_sources!J$26/CUF_sources!I$26),0)</f>
        <v>0.35999999999999988</v>
      </c>
      <c r="AC312" s="11">
        <f>CUF_sources!C$26</f>
        <v>0.20857142857142857</v>
      </c>
      <c r="AD312" s="11">
        <f>CUF_sources!D$26</f>
        <v>0.23</v>
      </c>
      <c r="AE312" s="11">
        <f>CUF_sources!E$26</f>
        <v>0.255</v>
      </c>
      <c r="AF312" s="11">
        <f>CUF_sources!F$26</f>
        <v>0.28000000000000003</v>
      </c>
      <c r="AG312" s="11">
        <f>CUF_sources!G$26</f>
        <v>0.30000000000000004</v>
      </c>
      <c r="AH312" s="11">
        <f>CUF_sources!H$26</f>
        <v>0.32</v>
      </c>
      <c r="AI312" s="11">
        <f>CUF_sources!I$26</f>
        <v>0.33999999999999997</v>
      </c>
      <c r="AJ312" s="11">
        <f>CUF_sources!J$26</f>
        <v>0.36</v>
      </c>
    </row>
    <row r="313" spans="1:36" ht="15" x14ac:dyDescent="0.25">
      <c r="A313" s="3" t="s">
        <v>3</v>
      </c>
      <c r="B313" s="3" t="s">
        <v>45</v>
      </c>
      <c r="C313" s="3" t="s">
        <v>46</v>
      </c>
      <c r="D313" s="11">
        <f>IFERROR((generation!H313*1000)/(365*24*capacity!H313),0)</f>
        <v>0</v>
      </c>
      <c r="E313" s="11">
        <f>IFERROR((generation!I313*1000)/(365*24*capacity!I313),0)</f>
        <v>0</v>
      </c>
      <c r="F313" s="11">
        <f>IFERROR((generation!J313*1000)/(365*24*capacity!J313),0)</f>
        <v>0</v>
      </c>
      <c r="G313" s="11">
        <f>IFERROR((generation!K313*1000)/(365*24*capacity!K313),0)</f>
        <v>0</v>
      </c>
      <c r="H313" s="11">
        <f>IFERROR((generation!L313*1000)/(365*24*capacity!L313),0)</f>
        <v>0</v>
      </c>
      <c r="I313" s="11">
        <f>IFERROR((generation!M313*1000)/(365*24*capacity!M313),0)</f>
        <v>0</v>
      </c>
      <c r="J313" s="11">
        <f>IFERROR((generation!N313*1000)/(365*24*capacity!N313),0)</f>
        <v>0</v>
      </c>
      <c r="K313" s="11">
        <f>IFERROR((generation!O313*1000)/(365*24*capacity!O313),0)</f>
        <v>0</v>
      </c>
      <c r="L313" s="11">
        <f>IFERROR((generation!P313*1000)/(365*24*capacity!P313),0)</f>
        <v>0</v>
      </c>
      <c r="M313" s="11">
        <f>IF(AND(AVERAGE(D313:L313)&gt;0,AVERAGE(D313:L313)&lt;1),AVERAGE(D313:L313),CUF_sources!C$27)</f>
        <v>0.95</v>
      </c>
      <c r="N313" s="11">
        <f>IFERROR(M313*(CUF_sources!D$27/CUF_sources!C$27),0)</f>
        <v>0.95</v>
      </c>
      <c r="O313" s="11">
        <f>IFERROR(N313*(CUF_sources!E$27/CUF_sources!D$27),0)</f>
        <v>0.95</v>
      </c>
      <c r="P313" s="11">
        <f>IFERROR(O313*(CUF_sources!F$27/CUF_sources!E$27),0)</f>
        <v>0.95</v>
      </c>
      <c r="Q313" s="11">
        <f>IFERROR(P313*(CUF_sources!G$27/CUF_sources!F$27),0)</f>
        <v>0.95</v>
      </c>
      <c r="R313" s="11">
        <f>IFERROR(Q313*(CUF_sources!H$27/CUF_sources!G$27),0)</f>
        <v>0.95</v>
      </c>
      <c r="S313" s="11">
        <f>IFERROR(R313*(CUF_sources!I$27/CUF_sources!H$27),0)</f>
        <v>0.95</v>
      </c>
      <c r="T313" s="11">
        <f>IFERROR(S313*(CUF_sources!J$27/CUF_sources!I$27),0)</f>
        <v>0.95</v>
      </c>
      <c r="U313" s="11">
        <f>IF(M313&gt;0,M313,CUF_sources!C$27)</f>
        <v>0.95</v>
      </c>
      <c r="V313" s="11">
        <f>IFERROR(U313*(CUF_sources!D$27/CUF_sources!C$27),0)</f>
        <v>0.95</v>
      </c>
      <c r="W313" s="11">
        <f>IFERROR(V313*(CUF_sources!E$27/CUF_sources!D$27),0)</f>
        <v>0.95</v>
      </c>
      <c r="X313" s="11">
        <f>IFERROR(W313*(CUF_sources!F$27/CUF_sources!E$27),0)</f>
        <v>0.95</v>
      </c>
      <c r="Y313" s="11">
        <f>IFERROR(X313*(CUF_sources!G$27/CUF_sources!F$27),0)</f>
        <v>0.95</v>
      </c>
      <c r="Z313" s="11">
        <f>IFERROR(Y313*(CUF_sources!H$27/CUF_sources!G$27),0)</f>
        <v>0.95</v>
      </c>
      <c r="AA313" s="11">
        <f>IFERROR(Z313*(CUF_sources!I$27/CUF_sources!H$27),0)</f>
        <v>0.95</v>
      </c>
      <c r="AB313" s="11">
        <f>IFERROR(AA313*(CUF_sources!J$27/CUF_sources!I$27),0)</f>
        <v>0.95</v>
      </c>
      <c r="AC313" s="11">
        <f>CUF_sources!C$27</f>
        <v>0.95</v>
      </c>
      <c r="AD313" s="11">
        <f>CUF_sources!D$27</f>
        <v>0.95</v>
      </c>
      <c r="AE313" s="11">
        <f>CUF_sources!E$27</f>
        <v>0.95</v>
      </c>
      <c r="AF313" s="11">
        <f>CUF_sources!F$27</f>
        <v>0.95</v>
      </c>
      <c r="AG313" s="11">
        <f>CUF_sources!G$27</f>
        <v>0.95</v>
      </c>
      <c r="AH313" s="11">
        <f>CUF_sources!H$27</f>
        <v>0.95</v>
      </c>
      <c r="AI313" s="11">
        <f>CUF_sources!I$27</f>
        <v>0.95</v>
      </c>
      <c r="AJ313" s="11">
        <f>CUF_sources!J$27</f>
        <v>0.95</v>
      </c>
    </row>
    <row r="314" spans="1:36" ht="15" x14ac:dyDescent="0.25">
      <c r="A314" s="3" t="s">
        <v>2</v>
      </c>
      <c r="B314" s="3" t="s">
        <v>29</v>
      </c>
      <c r="C314" s="3" t="s">
        <v>30</v>
      </c>
      <c r="D314" s="11">
        <f>IFERROR((generation!H314*1000)/(365*24*capacity!H314),0)</f>
        <v>0.47754946727549469</v>
      </c>
      <c r="E314" s="11">
        <f>IFERROR((generation!I314*1000)/(365*24*capacity!I314),0)</f>
        <v>0.4</v>
      </c>
      <c r="F314" s="11">
        <f>IFERROR((generation!J314*1000)/(365*24*capacity!J314),0)</f>
        <v>0.48739328965654161</v>
      </c>
      <c r="G314" s="11">
        <f>IFERROR((generation!K314*1000)/(365*24*capacity!K314),0)</f>
        <v>0.29731100963977675</v>
      </c>
      <c r="H314" s="11">
        <f>IFERROR((generation!L314*1000)/(365*24*capacity!L314),0)</f>
        <v>0</v>
      </c>
      <c r="I314" s="11">
        <f>IFERROR((generation!M314*1000)/(365*24*capacity!M314),0)</f>
        <v>0</v>
      </c>
      <c r="J314" s="11">
        <f>IFERROR((generation!N314*1000)/(365*24*capacity!N314),0)</f>
        <v>0</v>
      </c>
      <c r="K314" s="11">
        <f>IFERROR((generation!O314*1000)/(365*24*capacity!O314),0)</f>
        <v>0</v>
      </c>
      <c r="L314" s="11">
        <f>IFERROR((generation!P314*1000)/(365*24*capacity!P314),0)</f>
        <v>0</v>
      </c>
      <c r="M314" s="11">
        <f>IF(AND(AVERAGE(D314:L314)&gt;0,AVERAGE(D314:L314)&lt;1),AVERAGE(D314:L314),CUF_sources!C$15)</f>
        <v>0.18469486295242366</v>
      </c>
      <c r="N314" s="11">
        <f>IFERROR(M314*(CUF_sources!D$15/CUF_sources!C$15),0)</f>
        <v>0.18469486295242366</v>
      </c>
      <c r="O314" s="11">
        <f>IFERROR(N314*(CUF_sources!E$15/CUF_sources!D$15),0)</f>
        <v>0.18469486295242366</v>
      </c>
      <c r="P314" s="11">
        <f>IFERROR(O314*(CUF_sources!F$15/CUF_sources!E$15),0)</f>
        <v>0.18469486295242366</v>
      </c>
      <c r="Q314" s="11">
        <f>IFERROR(P314*(CUF_sources!G$15/CUF_sources!F$15),0)</f>
        <v>0.18469486295242366</v>
      </c>
      <c r="R314" s="11">
        <f>IFERROR(Q314*(CUF_sources!H$15/CUF_sources!G$15),0)</f>
        <v>0.18469486295242366</v>
      </c>
      <c r="S314" s="11">
        <f>IFERROR(R314*(CUF_sources!I$15/CUF_sources!H$15),0)</f>
        <v>0.18469486295242366</v>
      </c>
      <c r="T314" s="11">
        <f>IFERROR(S314*(CUF_sources!J$15/CUF_sources!I$15),0)</f>
        <v>0.18469486295242366</v>
      </c>
      <c r="U314" s="11">
        <f>IF(M314&lt;CUF_sources!C$15,CUF_sources!C$15,CUF!M314)</f>
        <v>0.85</v>
      </c>
      <c r="V314" s="11">
        <f>IFERROR(U314*(CUF_sources!D$15/CUF_sources!C$15),0)</f>
        <v>0.85</v>
      </c>
      <c r="W314" s="11">
        <f>IFERROR(V314*(CUF_sources!E$15/CUF_sources!D$15),0)</f>
        <v>0.85</v>
      </c>
      <c r="X314" s="11">
        <f>IFERROR(W314*(CUF_sources!F$15/CUF_sources!E$15),0)</f>
        <v>0.85</v>
      </c>
      <c r="Y314" s="11">
        <f>IFERROR(X314*(CUF_sources!G$15/CUF_sources!F$15),0)</f>
        <v>0.85</v>
      </c>
      <c r="Z314" s="11">
        <f>IFERROR(Y314*(CUF_sources!H$15/CUF_sources!G$15),0)</f>
        <v>0.85</v>
      </c>
      <c r="AA314" s="11">
        <f>IFERROR(Z314*(CUF_sources!I$15/CUF_sources!H$15),0)</f>
        <v>0.85</v>
      </c>
      <c r="AB314" s="11">
        <f>IFERROR(AA314*(CUF_sources!J$15/CUF_sources!I$15),0)</f>
        <v>0.85</v>
      </c>
      <c r="AC314" s="11">
        <f>CUF_sources!C$15</f>
        <v>0.85</v>
      </c>
      <c r="AD314" s="11">
        <f>CUF_sources!D$15</f>
        <v>0.85</v>
      </c>
      <c r="AE314" s="11">
        <f>CUF_sources!E$15</f>
        <v>0.85</v>
      </c>
      <c r="AF314" s="11">
        <f>CUF_sources!F$15</f>
        <v>0.85</v>
      </c>
      <c r="AG314" s="11">
        <f>CUF_sources!G$15</f>
        <v>0.85</v>
      </c>
      <c r="AH314" s="11">
        <f>CUF_sources!H$15</f>
        <v>0.85</v>
      </c>
      <c r="AI314" s="11">
        <f>CUF_sources!I$15</f>
        <v>0.85</v>
      </c>
      <c r="AJ314" s="11">
        <f>CUF_sources!J$15</f>
        <v>0.85</v>
      </c>
    </row>
    <row r="315" spans="1:36" ht="15" x14ac:dyDescent="0.25">
      <c r="A315" s="3" t="s">
        <v>2</v>
      </c>
      <c r="B315" s="3" t="s">
        <v>31</v>
      </c>
      <c r="C315" s="3" t="s">
        <v>32</v>
      </c>
      <c r="D315" s="11">
        <f>IFERROR((generation!H315*1000)/(365*24*capacity!H315),0)</f>
        <v>0.19647387113140538</v>
      </c>
      <c r="E315" s="11">
        <f>IFERROR((generation!I315*1000)/(365*24*capacity!I315),0)</f>
        <v>0.11189723518490642</v>
      </c>
      <c r="F315" s="11">
        <f>IFERROR((generation!J315*1000)/(365*24*capacity!J315),0)</f>
        <v>0.10385646217986896</v>
      </c>
      <c r="G315" s="11">
        <f>IFERROR((generation!K315*1000)/(365*24*capacity!K315),0)</f>
        <v>5.3636085007350613E-2</v>
      </c>
      <c r="H315" s="11">
        <f>IFERROR((generation!L315*1000)/(365*24*capacity!L315),0)</f>
        <v>0</v>
      </c>
      <c r="I315" s="11">
        <f>IFERROR((generation!M315*1000)/(365*24*capacity!M315),0)</f>
        <v>0</v>
      </c>
      <c r="J315" s="11">
        <f>IFERROR((generation!N315*1000)/(365*24*capacity!N315),0)</f>
        <v>0</v>
      </c>
      <c r="K315" s="11">
        <f>IFERROR((generation!O315*1000)/(365*24*capacity!O315),0)</f>
        <v>0</v>
      </c>
      <c r="L315" s="11">
        <f>IFERROR((generation!P315*1000)/(365*24*capacity!P315),0)</f>
        <v>0</v>
      </c>
      <c r="M315" s="11">
        <f>IF(AND(AVERAGE(D315:L315)&gt;0,AVERAGE(D315:L315)&lt;1),AVERAGE(D315:L315),CUF_sources!C$16)</f>
        <v>5.1762628167059045E-2</v>
      </c>
      <c r="N315" s="11">
        <f>IFERROR(M315*(CUF_sources!D$16/CUF_sources!C$16),0)</f>
        <v>5.1762628167059045E-2</v>
      </c>
      <c r="O315" s="11">
        <f>IFERROR(N315*(CUF_sources!E$16/CUF_sources!D$16),0)</f>
        <v>5.1762628167059045E-2</v>
      </c>
      <c r="P315" s="11">
        <f>IFERROR(O315*(CUF_sources!F$16/CUF_sources!E$16),0)</f>
        <v>5.1762628167059045E-2</v>
      </c>
      <c r="Q315" s="11">
        <f>IFERROR(P315*(CUF_sources!G$16/CUF_sources!F$16),0)</f>
        <v>5.1762628167059045E-2</v>
      </c>
      <c r="R315" s="11">
        <f>IFERROR(Q315*(CUF_sources!H$16/CUF_sources!G$16),0)</f>
        <v>5.1762628167059045E-2</v>
      </c>
      <c r="S315" s="11">
        <f>IFERROR(R315*(CUF_sources!I$16/CUF_sources!H$16),0)</f>
        <v>5.1762628167059045E-2</v>
      </c>
      <c r="T315" s="11">
        <f>IFERROR(S315*(CUF_sources!J$16/CUF_sources!I$16),0)</f>
        <v>5.1762628167059045E-2</v>
      </c>
      <c r="U315" s="11">
        <f>IF(M315&lt;CUF_sources!C$16,CUF_sources!C$16,CUF!M315)</f>
        <v>0.85</v>
      </c>
      <c r="V315" s="11">
        <f>IFERROR(U315*(CUF_sources!D$16/CUF_sources!C$16),0)</f>
        <v>0.85</v>
      </c>
      <c r="W315" s="11">
        <f>IFERROR(V315*(CUF_sources!E$16/CUF_sources!D$16),0)</f>
        <v>0.85</v>
      </c>
      <c r="X315" s="11">
        <f>IFERROR(W315*(CUF_sources!F$16/CUF_sources!E$16),0)</f>
        <v>0.85</v>
      </c>
      <c r="Y315" s="11">
        <f>IFERROR(X315*(CUF_sources!G$16/CUF_sources!F$16),0)</f>
        <v>0.85</v>
      </c>
      <c r="Z315" s="11">
        <f>IFERROR(Y315*(CUF_sources!H$16/CUF_sources!G$16),0)</f>
        <v>0.85</v>
      </c>
      <c r="AA315" s="11">
        <f>IFERROR(Z315*(CUF_sources!I$16/CUF_sources!H$16),0)</f>
        <v>0.85</v>
      </c>
      <c r="AB315" s="11">
        <f>IFERROR(AA315*(CUF_sources!J$16/CUF_sources!I$16),0)</f>
        <v>0.85</v>
      </c>
      <c r="AC315" s="11">
        <f>CUF_sources!C$16</f>
        <v>0.85</v>
      </c>
      <c r="AD315" s="11">
        <f>CUF_sources!D$16</f>
        <v>0.85</v>
      </c>
      <c r="AE315" s="11">
        <f>CUF_sources!E$16</f>
        <v>0.85</v>
      </c>
      <c r="AF315" s="11">
        <f>CUF_sources!F$16</f>
        <v>0.85</v>
      </c>
      <c r="AG315" s="11">
        <f>CUF_sources!G$16</f>
        <v>0.85</v>
      </c>
      <c r="AH315" s="11">
        <f>CUF_sources!H$16</f>
        <v>0.85</v>
      </c>
      <c r="AI315" s="11">
        <f>CUF_sources!I$16</f>
        <v>0.85</v>
      </c>
      <c r="AJ315" s="11">
        <f>CUF_sources!J$16</f>
        <v>0.85</v>
      </c>
    </row>
    <row r="316" spans="1:36" ht="15" x14ac:dyDescent="0.25">
      <c r="A316" s="3" t="s">
        <v>2</v>
      </c>
      <c r="B316" s="3" t="s">
        <v>33</v>
      </c>
      <c r="C316" s="3" t="s">
        <v>34</v>
      </c>
      <c r="D316" s="11">
        <f>IFERROR((generation!H316*1000)/(365*24*capacity!H316),0)</f>
        <v>0.74048469513948167</v>
      </c>
      <c r="E316" s="11">
        <f>IFERROR((generation!I316*1000)/(365*24*capacity!I316),0)</f>
        <v>0.77470960336494255</v>
      </c>
      <c r="F316" s="11">
        <f>IFERROR((generation!J316*1000)/(365*24*capacity!J316),0)</f>
        <v>0.80637920122386852</v>
      </c>
      <c r="G316" s="11">
        <f>IFERROR((generation!K316*1000)/(365*24*capacity!K316),0)</f>
        <v>0.77901022702329881</v>
      </c>
      <c r="H316" s="11">
        <f>IFERROR((generation!L316*1000)/(365*24*capacity!L316),0)</f>
        <v>0.66395748258920328</v>
      </c>
      <c r="I316" s="11">
        <f>IFERROR((generation!M316*1000)/(365*24*capacity!M316),0)</f>
        <v>0.73743965011088297</v>
      </c>
      <c r="J316" s="11">
        <f>IFERROR((generation!N316*1000)/(365*24*capacity!N316),0)</f>
        <v>0.8333751949100382</v>
      </c>
      <c r="K316" s="11">
        <f>IFERROR((generation!O316*1000)/(365*24*capacity!O316),0)</f>
        <v>0.90402360333898835</v>
      </c>
      <c r="L316" s="11">
        <f>IFERROR((generation!P316*1000)/(365*24*capacity!P316),0)</f>
        <v>0.87535792648317112</v>
      </c>
      <c r="M316" s="11">
        <f>IF(AND(AVERAGE(D316:L316)&gt;0,AVERAGE(D316:L316)&lt;1),AVERAGE(D316:L316),CUF_sources!C$17)</f>
        <v>0.79052639824265281</v>
      </c>
      <c r="N316" s="11">
        <f>IFERROR(M316*(CUF_sources!D$17/CUF_sources!C$17),0)</f>
        <v>0.79052639824265281</v>
      </c>
      <c r="O316" s="11">
        <f>IFERROR(N316*(CUF_sources!E$17/CUF_sources!D$17),0)</f>
        <v>0.79052639824265281</v>
      </c>
      <c r="P316" s="11">
        <f>IFERROR(O316*(CUF_sources!F$17/CUF_sources!E$17),0)</f>
        <v>0.79052639824265281</v>
      </c>
      <c r="Q316" s="11">
        <f>IFERROR(P316*(CUF_sources!G$17/CUF_sources!F$17),0)</f>
        <v>0.79052639824265281</v>
      </c>
      <c r="R316" s="11">
        <f>IFERROR(Q316*(CUF_sources!H$17/CUF_sources!G$17),0)</f>
        <v>0.79052639824265281</v>
      </c>
      <c r="S316" s="11">
        <f>IFERROR(R316*(CUF_sources!I$17/CUF_sources!H$17),0)</f>
        <v>0.79052639824265281</v>
      </c>
      <c r="T316" s="11">
        <f>IFERROR(S316*(CUF_sources!J$17/CUF_sources!I$17),0)</f>
        <v>0.79052639824265281</v>
      </c>
      <c r="U316" s="11">
        <f>IF(M316&lt;CUF_sources!C$17,CUF_sources!C$17,CUF!M316)</f>
        <v>0.81</v>
      </c>
      <c r="V316" s="11">
        <f>IFERROR(U316*(CUF_sources!D$17/CUF_sources!C$17),0)</f>
        <v>0.81</v>
      </c>
      <c r="W316" s="11">
        <f>IFERROR(V316*(CUF_sources!E$17/CUF_sources!D$17),0)</f>
        <v>0.81</v>
      </c>
      <c r="X316" s="11">
        <f>IFERROR(W316*(CUF_sources!F$17/CUF_sources!E$17),0)</f>
        <v>0.81</v>
      </c>
      <c r="Y316" s="11">
        <f>IFERROR(X316*(CUF_sources!G$17/CUF_sources!F$17),0)</f>
        <v>0.81</v>
      </c>
      <c r="Z316" s="11">
        <f>IFERROR(Y316*(CUF_sources!H$17/CUF_sources!G$17),0)</f>
        <v>0.81</v>
      </c>
      <c r="AA316" s="11">
        <f>IFERROR(Z316*(CUF_sources!I$17/CUF_sources!H$17),0)</f>
        <v>0.81</v>
      </c>
      <c r="AB316" s="11">
        <f>IFERROR(AA316*(CUF_sources!J$17/CUF_sources!I$17),0)</f>
        <v>0.81</v>
      </c>
      <c r="AC316" s="11">
        <f>CUF_sources!C$17</f>
        <v>0.81</v>
      </c>
      <c r="AD316" s="11">
        <f>CUF_sources!D$17</f>
        <v>0.81</v>
      </c>
      <c r="AE316" s="11">
        <f>CUF_sources!E$17</f>
        <v>0.81</v>
      </c>
      <c r="AF316" s="11">
        <f>CUF_sources!F$17</f>
        <v>0.81</v>
      </c>
      <c r="AG316" s="11">
        <f>CUF_sources!G$17</f>
        <v>0.81</v>
      </c>
      <c r="AH316" s="11">
        <f>CUF_sources!H$17</f>
        <v>0.81</v>
      </c>
      <c r="AI316" s="11">
        <f>CUF_sources!I$17</f>
        <v>0.81</v>
      </c>
      <c r="AJ316" s="11">
        <f>CUF_sources!J$17</f>
        <v>0.81</v>
      </c>
    </row>
    <row r="317" spans="1:36" ht="15" x14ac:dyDescent="0.25">
      <c r="A317" s="3" t="s">
        <v>2</v>
      </c>
      <c r="B317" s="3" t="s">
        <v>35</v>
      </c>
      <c r="C317" s="3" t="s">
        <v>36</v>
      </c>
      <c r="D317" s="11">
        <f>IFERROR((generation!H317*1000)/(365*24*capacity!H317),0)</f>
        <v>0.45832882276510639</v>
      </c>
      <c r="E317" s="11">
        <f>IFERROR((generation!I317*1000)/(365*24*capacity!I317),0)</f>
        <v>0.54982855152606669</v>
      </c>
      <c r="F317" s="11">
        <f>IFERROR((generation!J317*1000)/(365*24*capacity!J317),0)</f>
        <v>0.42561390111140457</v>
      </c>
      <c r="G317" s="11">
        <f>IFERROR((generation!K317*1000)/(365*24*capacity!K317),0)</f>
        <v>0.45581762164285361</v>
      </c>
      <c r="H317" s="11">
        <f>IFERROR((generation!L317*1000)/(365*24*capacity!L317),0)</f>
        <v>0.52739563138221468</v>
      </c>
      <c r="I317" s="11">
        <f>IFERROR((generation!M317*1000)/(365*24*capacity!M317),0)</f>
        <v>0.43077946142792095</v>
      </c>
      <c r="J317" s="11">
        <f>IFERROR((generation!N317*1000)/(365*24*capacity!N317),0)</f>
        <v>0.45081016885181763</v>
      </c>
      <c r="K317" s="11">
        <f>IFERROR((generation!O317*1000)/(365*24*capacity!O317),0)</f>
        <v>0.43248520379536509</v>
      </c>
      <c r="L317" s="11">
        <f>IFERROR((generation!P317*1000)/(365*24*capacity!P317),0)</f>
        <v>0.45346582055033069</v>
      </c>
      <c r="M317" s="11">
        <f>IF(AND(AVERAGE(D317:L317)&gt;0,AVERAGE(D317:L317)&lt;1),AVERAGE(D317:L317),CUF_sources!C$18)</f>
        <v>0.46494724256145337</v>
      </c>
      <c r="N317" s="11">
        <f>IFERROR(M317*(CUF_sources!D$18/CUF_sources!C$18),0)</f>
        <v>0.46494724256145337</v>
      </c>
      <c r="O317" s="11">
        <f>IFERROR(N317*(CUF_sources!E$18/CUF_sources!D$18),0)</f>
        <v>0.46494724256145337</v>
      </c>
      <c r="P317" s="11">
        <f>IFERROR(O317*(CUF_sources!F$18/CUF_sources!E$18),0)</f>
        <v>0.46494724256145337</v>
      </c>
      <c r="Q317" s="11">
        <f>IFERROR(P317*(CUF_sources!G$18/CUF_sources!F$18),0)</f>
        <v>0.46494724256145337</v>
      </c>
      <c r="R317" s="11">
        <f>IFERROR(Q317*(CUF_sources!H$18/CUF_sources!G$18),0)</f>
        <v>0.46494724256145337</v>
      </c>
      <c r="S317" s="11">
        <f>IFERROR(R317*(CUF_sources!I$18/CUF_sources!H$18),0)</f>
        <v>0.46494724256145337</v>
      </c>
      <c r="T317" s="11">
        <f>IFERROR(S317*(CUF_sources!J$18/CUF_sources!I$18),0)</f>
        <v>0.46494724256145337</v>
      </c>
      <c r="U317" s="11">
        <f>IF(M317&gt;0,M317,CUF_sources!C$18)</f>
        <v>0.46494724256145337</v>
      </c>
      <c r="V317" s="11">
        <f>IFERROR(U317*(CUF_sources!D$18/CUF_sources!C$18),0)</f>
        <v>0.46494724256145337</v>
      </c>
      <c r="W317" s="11">
        <f>IFERROR(V317*(CUF_sources!E$18/CUF_sources!D$18),0)</f>
        <v>0.46494724256145337</v>
      </c>
      <c r="X317" s="11">
        <f>IFERROR(W317*(CUF_sources!F$18/CUF_sources!E$18),0)</f>
        <v>0.46494724256145337</v>
      </c>
      <c r="Y317" s="11">
        <f>IFERROR(X317*(CUF_sources!G$18/CUF_sources!F$18),0)</f>
        <v>0.46494724256145337</v>
      </c>
      <c r="Z317" s="11">
        <f>IFERROR(Y317*(CUF_sources!H$18/CUF_sources!G$18),0)</f>
        <v>0.46494724256145337</v>
      </c>
      <c r="AA317" s="11">
        <f>IFERROR(Z317*(CUF_sources!I$18/CUF_sources!H$18),0)</f>
        <v>0.46494724256145337</v>
      </c>
      <c r="AB317" s="11">
        <f>IFERROR(AA317*(CUF_sources!J$18/CUF_sources!I$18),0)</f>
        <v>0.46494724256145337</v>
      </c>
      <c r="AC317" s="11">
        <f>CUF_sources!C$18</f>
        <v>0.37</v>
      </c>
      <c r="AD317" s="11">
        <f>CUF_sources!D$18</f>
        <v>0.37</v>
      </c>
      <c r="AE317" s="11">
        <f>CUF_sources!E$18</f>
        <v>0.37</v>
      </c>
      <c r="AF317" s="11">
        <f>CUF_sources!F$18</f>
        <v>0.37</v>
      </c>
      <c r="AG317" s="11">
        <f>CUF_sources!G$18</f>
        <v>0.37</v>
      </c>
      <c r="AH317" s="11">
        <f>CUF_sources!H$18</f>
        <v>0.37</v>
      </c>
      <c r="AI317" s="11">
        <f>CUF_sources!I$18</f>
        <v>0.37</v>
      </c>
      <c r="AJ317" s="11">
        <f>CUF_sources!J$18</f>
        <v>0.37</v>
      </c>
    </row>
    <row r="318" spans="1:36" ht="15" x14ac:dyDescent="0.25">
      <c r="A318" s="3" t="s">
        <v>2</v>
      </c>
      <c r="B318" s="3" t="s">
        <v>79</v>
      </c>
      <c r="C318" s="3" t="s">
        <v>83</v>
      </c>
      <c r="D318" s="11">
        <f>IFERROR((generation!H318*1000)/(365*24*capacity!H318),0)</f>
        <v>0.2467438761698609</v>
      </c>
      <c r="E318" s="11">
        <f>IFERROR((generation!I318*1000)/(365*24*capacity!I318),0)</f>
        <v>0.22237562283078499</v>
      </c>
      <c r="F318" s="11">
        <f>IFERROR((generation!J318*1000)/(365*24*capacity!J318),0)</f>
        <v>0.26879962928935275</v>
      </c>
      <c r="G318" s="11">
        <f>IFERROR((generation!K318*1000)/(365*24*capacity!K318),0)</f>
        <v>0.24741833508956795</v>
      </c>
      <c r="H318" s="11">
        <f>IFERROR((generation!L318*1000)/(365*24*capacity!L318),0)</f>
        <v>0.31782646446973806</v>
      </c>
      <c r="I318" s="11">
        <f>IFERROR((generation!M318*1000)/(365*24*capacity!M318),0)</f>
        <v>0.27240095310109552</v>
      </c>
      <c r="J318" s="11">
        <f>IFERROR((generation!N318*1000)/(365*24*capacity!N318),0)</f>
        <v>0.30175964405224065</v>
      </c>
      <c r="K318" s="11">
        <f>IFERROR((generation!O318*1000)/(365*24*capacity!O318),0)</f>
        <v>0.25853421890914097</v>
      </c>
      <c r="L318" s="11">
        <f>IFERROR((generation!P318*1000)/(365*24*capacity!P318),0)</f>
        <v>0.25907775267924177</v>
      </c>
      <c r="M318" s="11">
        <f>IF(AND(AVERAGE(D318:L318)&gt;0,AVERAGE(D318:L318)&lt;1),AVERAGE(D318:L318),CUF_sources!C$19)</f>
        <v>0.26610405517678037</v>
      </c>
      <c r="N318" s="11">
        <f>IFERROR(M318*(CUF_sources!D$19/CUF_sources!C$19),0)</f>
        <v>0.31932486621213646</v>
      </c>
      <c r="O318" s="11">
        <f>IFERROR(N318*(CUF_sources!E$19/CUF_sources!D$19),0)</f>
        <v>0.34593527172981448</v>
      </c>
      <c r="P318" s="11">
        <f>IFERROR(O318*(CUF_sources!F$19/CUF_sources!E$19),0)</f>
        <v>0.37254567724749255</v>
      </c>
      <c r="Q318" s="11">
        <f>IFERROR(P318*(CUF_sources!G$19/CUF_sources!F$19),0)</f>
        <v>0.39915608276517056</v>
      </c>
      <c r="R318" s="11">
        <f>IFERROR(Q318*(CUF_sources!H$19/CUF_sources!G$19),0)</f>
        <v>0.42576648828284858</v>
      </c>
      <c r="S318" s="11">
        <f>IFERROR(R318*(CUF_sources!I$19/CUF_sources!H$19),0)</f>
        <v>0.45237689380052659</v>
      </c>
      <c r="T318" s="11">
        <f>IFERROR(S318*(CUF_sources!J$19/CUF_sources!I$19),0)</f>
        <v>0.47898729931820461</v>
      </c>
      <c r="U318" s="11">
        <f>IF(M318&gt;0,M318,CUF_sources!C$19)</f>
        <v>0.26610405517678037</v>
      </c>
      <c r="V318" s="11">
        <f>IFERROR(U318*(CUF_sources!D$19/CUF_sources!C$19),0)</f>
        <v>0.31932486621213646</v>
      </c>
      <c r="W318" s="11">
        <f>IFERROR(V318*(CUF_sources!E$19/CUF_sources!D$19),0)</f>
        <v>0.34593527172981448</v>
      </c>
      <c r="X318" s="11">
        <f>IFERROR(W318*(CUF_sources!F$19/CUF_sources!E$19),0)</f>
        <v>0.37254567724749255</v>
      </c>
      <c r="Y318" s="11">
        <f>IFERROR(X318*(CUF_sources!G$19/CUF_sources!F$19),0)</f>
        <v>0.39915608276517056</v>
      </c>
      <c r="Z318" s="11">
        <f>IFERROR(Y318*(CUF_sources!H$19/CUF_sources!G$19),0)</f>
        <v>0.42576648828284858</v>
      </c>
      <c r="AA318" s="11">
        <f>IFERROR(Z318*(CUF_sources!I$19/CUF_sources!H$19),0)</f>
        <v>0.45237689380052659</v>
      </c>
      <c r="AB318" s="11">
        <f>IFERROR(AA318*(CUF_sources!J$19/CUF_sources!I$19),0)</f>
        <v>0.47898729931820461</v>
      </c>
      <c r="AC318" s="11">
        <f>CUF_sources!C$19</f>
        <v>0.25</v>
      </c>
      <c r="AD318" s="11">
        <f>CUF_sources!D$19</f>
        <v>0.3</v>
      </c>
      <c r="AE318" s="11">
        <f>CUF_sources!E$19</f>
        <v>0.32499999999999996</v>
      </c>
      <c r="AF318" s="11">
        <f>CUF_sources!F$19</f>
        <v>0.35</v>
      </c>
      <c r="AG318" s="11">
        <f>CUF_sources!G$19</f>
        <v>0.375</v>
      </c>
      <c r="AH318" s="11">
        <f>CUF_sources!H$19</f>
        <v>0.4</v>
      </c>
      <c r="AI318" s="11">
        <f>CUF_sources!I$19</f>
        <v>0.42500000000000004</v>
      </c>
      <c r="AJ318" s="11">
        <f>CUF_sources!J$19</f>
        <v>0.45</v>
      </c>
    </row>
    <row r="319" spans="1:36" ht="15" x14ac:dyDescent="0.25">
      <c r="A319" s="3" t="s">
        <v>2</v>
      </c>
      <c r="B319" s="3" t="s">
        <v>78</v>
      </c>
      <c r="C319" s="3" t="s">
        <v>84</v>
      </c>
      <c r="D319" s="11">
        <f>IFERROR((generation!H319*1000)/(365*24*capacity!H319),0)</f>
        <v>0.33966439756842309</v>
      </c>
      <c r="E319" s="11">
        <f>IFERROR((generation!I319*1000)/(365*24*capacity!I319),0)</f>
        <v>0.32005490657478219</v>
      </c>
      <c r="F319" s="11">
        <f>IFERROR((generation!J319*1000)/(365*24*capacity!J319),0)</f>
        <v>0.25081998842369285</v>
      </c>
      <c r="G319" s="11">
        <f>IFERROR((generation!K319*1000)/(365*24*capacity!K319),0)</f>
        <v>0.35854395781079168</v>
      </c>
      <c r="H319" s="11">
        <f>IFERROR((generation!L319*1000)/(365*24*capacity!L319),0)</f>
        <v>0.38266126438999293</v>
      </c>
      <c r="I319" s="11">
        <f>IFERROR((generation!M319*1000)/(365*24*capacity!M319),0)</f>
        <v>0.34190341228602922</v>
      </c>
      <c r="J319" s="11">
        <f>IFERROR((generation!N319*1000)/(365*24*capacity!N319),0)</f>
        <v>0.37676856288098615</v>
      </c>
      <c r="K319" s="11">
        <f>IFERROR((generation!O319*1000)/(365*24*capacity!O319),0)</f>
        <v>0.30928762624558565</v>
      </c>
      <c r="L319" s="11">
        <f>IFERROR((generation!P319*1000)/(365*24*capacity!P319),0)</f>
        <v>0.34077873000877251</v>
      </c>
      <c r="M319" s="11">
        <f>IF(AND(AVERAGE(D319:L319)&gt;0,AVERAGE(D319:L319)&lt;1),AVERAGE(D319:L319),CUF_sources!C$20)</f>
        <v>0.33560920513211728</v>
      </c>
      <c r="N319" s="11">
        <f>IFERROR(M319*(CUF_sources!D$20/CUF_sources!C$20),0)</f>
        <v>0.37588230974797138</v>
      </c>
      <c r="O319" s="11">
        <f>IFERROR(N319*(CUF_sources!E$20/CUF_sources!D$20),0)</f>
        <v>0.4040734829790692</v>
      </c>
      <c r="P319" s="11">
        <f>IFERROR(O319*(CUF_sources!F$20/CUF_sources!E$20),0)</f>
        <v>0.43226465621016702</v>
      </c>
      <c r="Q319" s="11">
        <f>IFERROR(P319*(CUF_sources!G$20/CUF_sources!F$20),0)</f>
        <v>0.44166171395386628</v>
      </c>
      <c r="R319" s="11">
        <f>IFERROR(Q319*(CUF_sources!H$20/CUF_sources!G$20),0)</f>
        <v>0.45105877169756553</v>
      </c>
      <c r="S319" s="11">
        <f>IFERROR(R319*(CUF_sources!I$20/CUF_sources!H$20),0)</f>
        <v>0.45105877169756553</v>
      </c>
      <c r="T319" s="11">
        <f>IFERROR(S319*(CUF_sources!J$20/CUF_sources!I$20),0)</f>
        <v>0.45105877169756553</v>
      </c>
      <c r="U319" s="11">
        <f>IF(M319&gt;0,M319,CUF_sources!C$20)</f>
        <v>0.33560920513211728</v>
      </c>
      <c r="V319" s="11">
        <f>IFERROR(U319*(CUF_sources!D$20/CUF_sources!C$20),0)</f>
        <v>0.37588230974797138</v>
      </c>
      <c r="W319" s="11">
        <f>IFERROR(V319*(CUF_sources!E$20/CUF_sources!D$20),0)</f>
        <v>0.4040734829790692</v>
      </c>
      <c r="X319" s="11">
        <f>IFERROR(W319*(CUF_sources!F$20/CUF_sources!E$20),0)</f>
        <v>0.43226465621016702</v>
      </c>
      <c r="Y319" s="11">
        <f>IFERROR(X319*(CUF_sources!G$20/CUF_sources!F$20),0)</f>
        <v>0.44166171395386628</v>
      </c>
      <c r="Z319" s="11">
        <f>IFERROR(Y319*(CUF_sources!H$20/CUF_sources!G$20),0)</f>
        <v>0.45105877169756553</v>
      </c>
      <c r="AA319" s="11">
        <f>IFERROR(Z319*(CUF_sources!I$20/CUF_sources!H$20),0)</f>
        <v>0.45105877169756553</v>
      </c>
      <c r="AB319" s="11">
        <f>IFERROR(AA319*(CUF_sources!J$20/CUF_sources!I$20),0)</f>
        <v>0.45105877169756553</v>
      </c>
      <c r="AC319" s="11">
        <f>CUF_sources!C$20</f>
        <v>0.35714285714285715</v>
      </c>
      <c r="AD319" s="11">
        <f>CUF_sources!D$20</f>
        <v>0.4</v>
      </c>
      <c r="AE319" s="11">
        <f>CUF_sources!E$20</f>
        <v>0.43000000000000005</v>
      </c>
      <c r="AF319" s="11">
        <f>CUF_sources!F$20</f>
        <v>0.46</v>
      </c>
      <c r="AG319" s="11">
        <f>CUF_sources!G$20</f>
        <v>0.47</v>
      </c>
      <c r="AH319" s="11">
        <f>CUF_sources!H$20</f>
        <v>0.48</v>
      </c>
      <c r="AI319" s="11">
        <f>CUF_sources!I$20</f>
        <v>0.48</v>
      </c>
      <c r="AJ319" s="11">
        <f>CUF_sources!J$20</f>
        <v>0.48</v>
      </c>
    </row>
    <row r="320" spans="1:36" ht="15" x14ac:dyDescent="0.25">
      <c r="A320" s="3" t="s">
        <v>2</v>
      </c>
      <c r="B320" s="1" t="s">
        <v>37</v>
      </c>
      <c r="C320" s="1" t="s">
        <v>38</v>
      </c>
      <c r="D320" s="11">
        <f>IFERROR((generation!H320*1000)/(365*24*capacity!H320),0)</f>
        <v>2.1499238964992388E-2</v>
      </c>
      <c r="E320" s="11">
        <f>IFERROR((generation!I320*1000)/(365*24*capacity!I320),0)</f>
        <v>1.6081000595592615E-2</v>
      </c>
      <c r="F320" s="11">
        <f>IFERROR((generation!J320*1000)/(365*24*capacity!J320),0)</f>
        <v>1.0155369744410841E-2</v>
      </c>
      <c r="G320" s="11">
        <f>IFERROR((generation!K320*1000)/(365*24*capacity!K320),0)</f>
        <v>1.8910312171433324E-2</v>
      </c>
      <c r="H320" s="11">
        <f>IFERROR((generation!L320*1000)/(365*24*capacity!L320),0)</f>
        <v>0</v>
      </c>
      <c r="I320" s="11">
        <f>IFERROR((generation!M320*1000)/(365*24*capacity!M320),0)</f>
        <v>0</v>
      </c>
      <c r="J320" s="11">
        <f>IFERROR((generation!N320*1000)/(365*24*capacity!N320),0)</f>
        <v>0</v>
      </c>
      <c r="K320" s="11">
        <f>IFERROR((generation!O320*1000)/(365*24*capacity!O320),0)</f>
        <v>0</v>
      </c>
      <c r="L320" s="11">
        <f>IFERROR((generation!P320*1000)/(365*24*capacity!P320),0)</f>
        <v>0</v>
      </c>
      <c r="M320" s="11">
        <f>IF(AND(AVERAGE(D320:L320)&gt;0,AVERAGE(D320:L320)&lt;1),AVERAGE(D320:L320),CUF_sources!C$21)</f>
        <v>7.4051023862699078E-3</v>
      </c>
      <c r="N320" s="11">
        <f>IFERROR(M320*(CUF_sources!D$21/CUF_sources!C$21),0)</f>
        <v>7.4051023862699078E-3</v>
      </c>
      <c r="O320" s="11">
        <f>IFERROR(N320*(CUF_sources!E$21/CUF_sources!D$21),0)</f>
        <v>7.4051023862699078E-3</v>
      </c>
      <c r="P320" s="11">
        <f>IFERROR(O320*(CUF_sources!F$21/CUF_sources!E$21),0)</f>
        <v>7.4051023862699078E-3</v>
      </c>
      <c r="Q320" s="11">
        <f>IFERROR(P320*(CUF_sources!G$21/CUF_sources!F$21),0)</f>
        <v>7.4051023862699078E-3</v>
      </c>
      <c r="R320" s="11">
        <f>IFERROR(Q320*(CUF_sources!H$21/CUF_sources!G$21),0)</f>
        <v>7.4051023862699078E-3</v>
      </c>
      <c r="S320" s="11">
        <f>IFERROR(R320*(CUF_sources!I$21/CUF_sources!H$21),0)</f>
        <v>7.4051023862699078E-3</v>
      </c>
      <c r="T320" s="11">
        <f>IFERROR(S320*(CUF_sources!J$21/CUF_sources!I$21),0)</f>
        <v>7.4051023862699078E-3</v>
      </c>
      <c r="U320" s="11">
        <f>IF(M320&lt;CUF_sources!C$21,CUF_sources!C$21,CUF!M320)</f>
        <v>0.85</v>
      </c>
      <c r="V320" s="11">
        <f>IFERROR(U320*(CUF_sources!D$21/CUF_sources!C$21),0)</f>
        <v>0.85</v>
      </c>
      <c r="W320" s="11">
        <f>IFERROR(V320*(CUF_sources!E$21/CUF_sources!D$21),0)</f>
        <v>0.85</v>
      </c>
      <c r="X320" s="11">
        <f>IFERROR(W320*(CUF_sources!F$21/CUF_sources!E$21),0)</f>
        <v>0.85</v>
      </c>
      <c r="Y320" s="11">
        <f>IFERROR(X320*(CUF_sources!G$21/CUF_sources!F$21),0)</f>
        <v>0.85</v>
      </c>
      <c r="Z320" s="11">
        <f>IFERROR(Y320*(CUF_sources!H$21/CUF_sources!G$21),0)</f>
        <v>0.85</v>
      </c>
      <c r="AA320" s="11">
        <f>IFERROR(Z320*(CUF_sources!I$21/CUF_sources!H$21),0)</f>
        <v>0.85</v>
      </c>
      <c r="AB320" s="11">
        <f>IFERROR(AA320*(CUF_sources!J$21/CUF_sources!I$21),0)</f>
        <v>0.85</v>
      </c>
      <c r="AC320" s="11">
        <f>CUF_sources!C$21</f>
        <v>0.85</v>
      </c>
      <c r="AD320" s="11">
        <f>CUF_sources!D$21</f>
        <v>0.85</v>
      </c>
      <c r="AE320" s="11">
        <f>CUF_sources!E$21</f>
        <v>0.85</v>
      </c>
      <c r="AF320" s="11">
        <f>CUF_sources!F$21</f>
        <v>0.85</v>
      </c>
      <c r="AG320" s="11">
        <f>CUF_sources!G$21</f>
        <v>0.85</v>
      </c>
      <c r="AH320" s="11">
        <f>CUF_sources!H$21</f>
        <v>0.85</v>
      </c>
      <c r="AI320" s="11">
        <f>CUF_sources!I$21</f>
        <v>0.85</v>
      </c>
      <c r="AJ320" s="11">
        <f>CUF_sources!J$21</f>
        <v>0.85</v>
      </c>
    </row>
    <row r="321" spans="1:36" ht="15" x14ac:dyDescent="0.25">
      <c r="A321" s="3" t="s">
        <v>2</v>
      </c>
      <c r="B321" s="3" t="s">
        <v>39</v>
      </c>
      <c r="C321" s="3" t="s">
        <v>40</v>
      </c>
      <c r="D321" s="11">
        <f>IFERROR((generation!H321*1000)/(365*24*capacity!H321),0)</f>
        <v>0.36216729363333094</v>
      </c>
      <c r="E321" s="11">
        <f>IFERROR((generation!I321*1000)/(365*24*capacity!I321),0)</f>
        <v>2.2826324281254341E-2</v>
      </c>
      <c r="F321" s="11">
        <f>IFERROR((generation!J321*1000)/(365*24*capacity!J321),0)</f>
        <v>2.3396571639051206E-2</v>
      </c>
      <c r="G321" s="11">
        <f>IFERROR((generation!K321*1000)/(365*24*capacity!K321),0)</f>
        <v>3.3580553273382031E-2</v>
      </c>
      <c r="H321" s="11">
        <f>IFERROR((generation!L321*1000)/(365*24*capacity!L321),0)</f>
        <v>3.6808799221956186E-2</v>
      </c>
      <c r="I321" s="11">
        <f>IFERROR((generation!M321*1000)/(365*24*capacity!M321),0)</f>
        <v>3.5715537257030437E-2</v>
      </c>
      <c r="J321" s="11">
        <f>IFERROR((generation!N321*1000)/(365*24*capacity!N321),0)</f>
        <v>3.5214408893101248E-2</v>
      </c>
      <c r="K321" s="11">
        <f>IFERROR((generation!O321*1000)/(365*24*capacity!O321),0)</f>
        <v>3.2452029496957968E-2</v>
      </c>
      <c r="L321" s="11">
        <f>IFERROR((generation!P321*1000)/(365*24*capacity!P321),0)</f>
        <v>3.2440750861065369E-2</v>
      </c>
      <c r="M321" s="11">
        <f>IF(AND(AVERAGE(D321:L321)&gt;0,AVERAGE(D321:L321)&lt;1),AVERAGE(D321:L321),CUF_sources!C$22)</f>
        <v>6.8289140950792193E-2</v>
      </c>
      <c r="N321" s="11">
        <f>IFERROR(M321*(CUF_sources!D$22/CUF_sources!C$22),0)</f>
        <v>6.8289140950792193E-2</v>
      </c>
      <c r="O321" s="11">
        <f>IFERROR(N321*(CUF_sources!E$22/CUF_sources!D$22),0)</f>
        <v>6.8289140950792193E-2</v>
      </c>
      <c r="P321" s="11">
        <f>IFERROR(O321*(CUF_sources!F$22/CUF_sources!E$22),0)</f>
        <v>6.8289140950792193E-2</v>
      </c>
      <c r="Q321" s="11">
        <f>IFERROR(P321*(CUF_sources!G$22/CUF_sources!F$22),0)</f>
        <v>6.8289140950792193E-2</v>
      </c>
      <c r="R321" s="11">
        <f>IFERROR(Q321*(CUF_sources!H$22/CUF_sources!G$22),0)</f>
        <v>6.8289140950792193E-2</v>
      </c>
      <c r="S321" s="11">
        <f>IFERROR(R321*(CUF_sources!I$22/CUF_sources!H$22),0)</f>
        <v>6.8289140950792193E-2</v>
      </c>
      <c r="T321" s="11">
        <f>IFERROR(S321*(CUF_sources!J$22/CUF_sources!I$22),0)</f>
        <v>6.8289140950792193E-2</v>
      </c>
      <c r="U321" s="11">
        <f>IF(M321&lt;CUF_sources!C$22,CUF_sources!C$22,CUF!M321)</f>
        <v>0.7</v>
      </c>
      <c r="V321" s="11">
        <f>IFERROR(U321*(CUF_sources!D$22/CUF_sources!C$22),0)</f>
        <v>0.7</v>
      </c>
      <c r="W321" s="11">
        <f>IFERROR(V321*(CUF_sources!E$22/CUF_sources!D$22),0)</f>
        <v>0.7</v>
      </c>
      <c r="X321" s="11">
        <f>IFERROR(W321*(CUF_sources!F$22/CUF_sources!E$22),0)</f>
        <v>0.7</v>
      </c>
      <c r="Y321" s="11">
        <f>IFERROR(X321*(CUF_sources!G$22/CUF_sources!F$22),0)</f>
        <v>0.7</v>
      </c>
      <c r="Z321" s="11">
        <f>IFERROR(Y321*(CUF_sources!H$22/CUF_sources!G$22),0)</f>
        <v>0.7</v>
      </c>
      <c r="AA321" s="11">
        <f>IFERROR(Z321*(CUF_sources!I$22/CUF_sources!H$22),0)</f>
        <v>0.7</v>
      </c>
      <c r="AB321" s="11">
        <f>IFERROR(AA321*(CUF_sources!J$22/CUF_sources!I$22),0)</f>
        <v>0.7</v>
      </c>
      <c r="AC321" s="11">
        <f>CUF_sources!C$22</f>
        <v>0.7</v>
      </c>
      <c r="AD321" s="11">
        <f>CUF_sources!D$22</f>
        <v>0.7</v>
      </c>
      <c r="AE321" s="11">
        <f>CUF_sources!E$22</f>
        <v>0.7</v>
      </c>
      <c r="AF321" s="11">
        <f>CUF_sources!F$22</f>
        <v>0.7</v>
      </c>
      <c r="AG321" s="11">
        <f>CUF_sources!G$22</f>
        <v>0.7</v>
      </c>
      <c r="AH321" s="11">
        <f>CUF_sources!H$22</f>
        <v>0.7</v>
      </c>
      <c r="AI321" s="11">
        <f>CUF_sources!I$22</f>
        <v>0.7</v>
      </c>
      <c r="AJ321" s="11">
        <f>CUF_sources!J$22</f>
        <v>0.7</v>
      </c>
    </row>
    <row r="322" spans="1:36" ht="15" x14ac:dyDescent="0.25">
      <c r="A322" s="3" t="s">
        <v>2</v>
      </c>
      <c r="B322" s="3" t="s">
        <v>80</v>
      </c>
      <c r="C322" s="3" t="s">
        <v>85</v>
      </c>
      <c r="D322" s="11">
        <f>IFERROR((generation!H322*1000)/(365*24*capacity!H322),0)</f>
        <v>9.7135364965918874E-2</v>
      </c>
      <c r="E322" s="11">
        <f>IFERROR((generation!I322*1000)/(365*24*capacity!I322),0)</f>
        <v>8.3889633379657214E-2</v>
      </c>
      <c r="F322" s="11">
        <f>IFERROR((generation!J322*1000)/(365*24*capacity!J322),0)</f>
        <v>8.6251275445424797E-2</v>
      </c>
      <c r="G322" s="11">
        <f>IFERROR((generation!K322*1000)/(365*24*capacity!K322),0)</f>
        <v>8.3006584607239767E-2</v>
      </c>
      <c r="H322" s="11">
        <f>IFERROR((generation!L322*1000)/(365*24*capacity!L322),0)</f>
        <v>9.8833535682106274E-2</v>
      </c>
      <c r="I322" s="11">
        <f>IFERROR((generation!M322*1000)/(365*24*capacity!M322),0)</f>
        <v>9.903997996525063E-2</v>
      </c>
      <c r="J322" s="11">
        <f>IFERROR((generation!N322*1000)/(365*24*capacity!N322),0)</f>
        <v>9.9885844748858449E-2</v>
      </c>
      <c r="K322" s="11">
        <f>IFERROR((generation!O322*1000)/(365*24*capacity!O322),0)</f>
        <v>0.10744023636852001</v>
      </c>
      <c r="L322" s="11">
        <f>IFERROR((generation!P322*1000)/(365*24*capacity!P322),0)</f>
        <v>0.10814708002883922</v>
      </c>
      <c r="M322" s="11">
        <f>IF(AND(AVERAGE(D322:L322)&gt;0,AVERAGE(D322:L322)&lt;1),AVERAGE(D322:L322),CUF_sources!C$23)</f>
        <v>9.5958837243535017E-2</v>
      </c>
      <c r="N322" s="11">
        <f>IFERROR(M322*(CUF_sources!D$23/CUF_sources!C$23),0)</f>
        <v>9.9707229323360597E-2</v>
      </c>
      <c r="O322" s="11">
        <f>IFERROR(N322*(CUF_sources!E$23/CUF_sources!D$23),0)</f>
        <v>0.10233110377923851</v>
      </c>
      <c r="P322" s="11">
        <f>IFERROR(O322*(CUF_sources!F$23/CUF_sources!E$23),0)</f>
        <v>0.10495497823511644</v>
      </c>
      <c r="Q322" s="11">
        <f>IFERROR(P322*(CUF_sources!G$23/CUF_sources!F$23),0)</f>
        <v>0.10757885269099435</v>
      </c>
      <c r="R322" s="11">
        <f>IFERROR(Q322*(CUF_sources!H$23/CUF_sources!G$23),0)</f>
        <v>0.11020272714687224</v>
      </c>
      <c r="S322" s="11">
        <f>IFERROR(R322*(CUF_sources!I$23/CUF_sources!H$23),0)</f>
        <v>0.11020272714687224</v>
      </c>
      <c r="T322" s="11">
        <f>IFERROR(S322*(CUF_sources!J$23/CUF_sources!I$23),0)</f>
        <v>0.11020272714687224</v>
      </c>
      <c r="U322" s="11">
        <f>IF(M322&gt;0,M322,CUF_sources!C$23)</f>
        <v>9.5958837243535017E-2</v>
      </c>
      <c r="V322" s="11">
        <f>IFERROR(U322*(CUF_sources!D$23/CUF_sources!C$23),0)</f>
        <v>9.9707229323360597E-2</v>
      </c>
      <c r="W322" s="11">
        <f>IFERROR(V322*(CUF_sources!E$23/CUF_sources!D$23),0)</f>
        <v>0.10233110377923851</v>
      </c>
      <c r="X322" s="11">
        <f>IFERROR(W322*(CUF_sources!F$23/CUF_sources!E$23),0)</f>
        <v>0.10495497823511644</v>
      </c>
      <c r="Y322" s="11">
        <f>IFERROR(X322*(CUF_sources!G$23/CUF_sources!F$23),0)</f>
        <v>0.10757885269099435</v>
      </c>
      <c r="Z322" s="11">
        <f>IFERROR(Y322*(CUF_sources!H$23/CUF_sources!G$23),0)</f>
        <v>0.11020272714687224</v>
      </c>
      <c r="AA322" s="11">
        <f>IFERROR(Z322*(CUF_sources!I$23/CUF_sources!H$23),0)</f>
        <v>0.11020272714687224</v>
      </c>
      <c r="AB322" s="11">
        <f>IFERROR(AA322*(CUF_sources!J$23/CUF_sources!I$23),0)</f>
        <v>0.11020272714687224</v>
      </c>
      <c r="AC322" s="11">
        <f>CUF_sources!C$23</f>
        <v>0.18285714285714286</v>
      </c>
      <c r="AD322" s="11">
        <f>CUF_sources!D$23</f>
        <v>0.19</v>
      </c>
      <c r="AE322" s="11">
        <f>CUF_sources!E$23</f>
        <v>0.19500000000000001</v>
      </c>
      <c r="AF322" s="11">
        <f>CUF_sources!F$23</f>
        <v>0.2</v>
      </c>
      <c r="AG322" s="11">
        <f>CUF_sources!G$23</f>
        <v>0.20500000000000002</v>
      </c>
      <c r="AH322" s="11">
        <f>CUF_sources!H$23</f>
        <v>0.21</v>
      </c>
      <c r="AI322" s="11">
        <f>CUF_sources!I$23</f>
        <v>0.21</v>
      </c>
      <c r="AJ322" s="11">
        <f>CUF_sources!J$23</f>
        <v>0.21</v>
      </c>
    </row>
    <row r="323" spans="1:36" ht="15" x14ac:dyDescent="0.25">
      <c r="A323" s="3" t="s">
        <v>2</v>
      </c>
      <c r="B323" s="3" t="s">
        <v>81</v>
      </c>
      <c r="C323" s="3" t="s">
        <v>86</v>
      </c>
      <c r="D323" s="11">
        <f>IFERROR((generation!H323*1000)/(365*24*capacity!H323),0)</f>
        <v>0.10489678637966059</v>
      </c>
      <c r="E323" s="11">
        <f>IFERROR((generation!I323*1000)/(365*24*capacity!I323),0)</f>
        <v>9.0592679146070512E-2</v>
      </c>
      <c r="F323" s="11">
        <f>IFERROR((generation!J323*1000)/(365*24*capacity!J323),0)</f>
        <v>9.3143023846633047E-2</v>
      </c>
      <c r="G323" s="11">
        <f>IFERROR((generation!K323*1000)/(365*24*capacity!K323),0)</f>
        <v>8.9639071997164477E-2</v>
      </c>
      <c r="H323" s="11">
        <f>IFERROR((generation!L323*1000)/(365*24*capacity!L323),0)</f>
        <v>0.10673064628140289</v>
      </c>
      <c r="I323" s="11">
        <f>IFERROR((generation!M323*1000)/(365*24*capacity!M323),0)</f>
        <v>0.10695358611259509</v>
      </c>
      <c r="J323" s="11">
        <f>IFERROR((generation!N323*1000)/(365*24*capacity!N323),0)</f>
        <v>0.10786703815494157</v>
      </c>
      <c r="K323" s="11">
        <f>IFERROR((generation!O323*1000)/(365*24*capacity!O323),0)</f>
        <v>0.10860025108600251</v>
      </c>
      <c r="L323" s="11">
        <f>IFERROR((generation!P323*1000)/(365*24*capacity!P323),0)</f>
        <v>0.10857067770441181</v>
      </c>
      <c r="M323" s="11">
        <f>IF(AND(AVERAGE(D323:L323)&gt;0,AVERAGE(D323:L323)&lt;1),AVERAGE(D323:L323),CUF_sources!C$24)</f>
        <v>0.10188819563432028</v>
      </c>
      <c r="N323" s="11">
        <f>IFERROR(M323*(CUF_sources!D$24/CUF_sources!C$24),0)</f>
        <v>0.10188819563432028</v>
      </c>
      <c r="O323" s="11">
        <f>IFERROR(N323*(CUF_sources!E$24/CUF_sources!D$24),0)</f>
        <v>0.10613353711908363</v>
      </c>
      <c r="P323" s="11">
        <f>IFERROR(O323*(CUF_sources!F$24/CUF_sources!E$24),0)</f>
        <v>0.11037887860384699</v>
      </c>
      <c r="Q323" s="11">
        <f>IFERROR(P323*(CUF_sources!G$24/CUF_sources!F$24),0)</f>
        <v>0.11462422008861034</v>
      </c>
      <c r="R323" s="11">
        <f>IFERROR(Q323*(CUF_sources!H$24/CUF_sources!G$24),0)</f>
        <v>0.11886956157337368</v>
      </c>
      <c r="S323" s="11">
        <f>IFERROR(R323*(CUF_sources!I$24/CUF_sources!H$24),0)</f>
        <v>0.11886956157337368</v>
      </c>
      <c r="T323" s="11">
        <f>IFERROR(S323*(CUF_sources!J$24/CUF_sources!I$24),0)</f>
        <v>0.11886956157337368</v>
      </c>
      <c r="U323" s="11">
        <f>IF(M323&gt;0,M323,CUF_sources!C$24)</f>
        <v>0.10188819563432028</v>
      </c>
      <c r="V323" s="11">
        <f>IFERROR(U323*(CUF_sources!D$24/CUF_sources!C$24),0)</f>
        <v>0.10188819563432028</v>
      </c>
      <c r="W323" s="11">
        <f>IFERROR(V323*(CUF_sources!E$24/CUF_sources!D$24),0)</f>
        <v>0.10613353711908363</v>
      </c>
      <c r="X323" s="11">
        <f>IFERROR(W323*(CUF_sources!F$24/CUF_sources!E$24),0)</f>
        <v>0.11037887860384699</v>
      </c>
      <c r="Y323" s="11">
        <f>IFERROR(X323*(CUF_sources!G$24/CUF_sources!F$24),0)</f>
        <v>0.11462422008861034</v>
      </c>
      <c r="Z323" s="11">
        <f>IFERROR(Y323*(CUF_sources!H$24/CUF_sources!G$24),0)</f>
        <v>0.11886956157337368</v>
      </c>
      <c r="AA323" s="11">
        <f>IFERROR(Z323*(CUF_sources!I$24/CUF_sources!H$24),0)</f>
        <v>0.11886956157337368</v>
      </c>
      <c r="AB323" s="11">
        <f>IFERROR(AA323*(CUF_sources!J$24/CUF_sources!I$24),0)</f>
        <v>0.11886956157337368</v>
      </c>
      <c r="AC323" s="11">
        <f>CUF_sources!C$24</f>
        <v>0.12</v>
      </c>
      <c r="AD323" s="11">
        <f>CUF_sources!D$24</f>
        <v>0.12</v>
      </c>
      <c r="AE323" s="11">
        <f>CUF_sources!E$24</f>
        <v>0.125</v>
      </c>
      <c r="AF323" s="11">
        <f>CUF_sources!F$24</f>
        <v>0.13</v>
      </c>
      <c r="AG323" s="11">
        <f>CUF_sources!G$24</f>
        <v>0.13500000000000001</v>
      </c>
      <c r="AH323" s="11">
        <f>CUF_sources!H$24</f>
        <v>0.14000000000000001</v>
      </c>
      <c r="AI323" s="11">
        <f>CUF_sources!I$24</f>
        <v>0.14000000000000001</v>
      </c>
      <c r="AJ323" s="11">
        <f>CUF_sources!J$24</f>
        <v>0.14000000000000001</v>
      </c>
    </row>
    <row r="324" spans="1:36" ht="15" x14ac:dyDescent="0.25">
      <c r="A324" s="3" t="s">
        <v>2</v>
      </c>
      <c r="B324" s="3" t="s">
        <v>41</v>
      </c>
      <c r="C324" s="3" t="s">
        <v>42</v>
      </c>
      <c r="D324" s="11">
        <f>IFERROR((generation!H324*1000)/(365*24*capacity!H324),0)</f>
        <v>0</v>
      </c>
      <c r="E324" s="11">
        <f>IFERROR((generation!I324*1000)/(365*24*capacity!I324),0)</f>
        <v>0</v>
      </c>
      <c r="F324" s="11">
        <f>IFERROR((generation!J324*1000)/(365*24*capacity!J324),0)</f>
        <v>0</v>
      </c>
      <c r="G324" s="11">
        <f>IFERROR((generation!K324*1000)/(365*24*capacity!K324),0)</f>
        <v>0</v>
      </c>
      <c r="H324" s="11">
        <f>IFERROR((generation!L324*1000)/(365*24*capacity!L324),0)</f>
        <v>0</v>
      </c>
      <c r="I324" s="11">
        <f>IFERROR((generation!M324*1000)/(365*24*capacity!M324),0)</f>
        <v>0</v>
      </c>
      <c r="J324" s="11">
        <f>IFERROR((generation!N324*1000)/(365*24*capacity!N324),0)</f>
        <v>0</v>
      </c>
      <c r="K324" s="11">
        <f>IFERROR((generation!O324*1000)/(365*24*capacity!O324),0)</f>
        <v>0</v>
      </c>
      <c r="L324" s="11">
        <f>IFERROR((generation!P324*1000)/(365*24*capacity!P324),0)</f>
        <v>0</v>
      </c>
      <c r="M324" s="11">
        <f>IF(AND(AVERAGE(D324:L324)&gt;0,AVERAGE(D324:L324)&lt;1),AVERAGE(D324:L324),CUF_sources!C$25)</f>
        <v>0.37285714285714283</v>
      </c>
      <c r="N324" s="11">
        <f>IFERROR(M324*(CUF_sources!D$25/CUF_sources!C$25),0)</f>
        <v>0.38000000000000006</v>
      </c>
      <c r="O324" s="11">
        <f>IFERROR(N324*(CUF_sources!E$25/CUF_sources!D$25),0)</f>
        <v>0.39000000000000007</v>
      </c>
      <c r="P324" s="11">
        <f>IFERROR(O324*(CUF_sources!F$25/CUF_sources!E$25),0)</f>
        <v>0.40000000000000013</v>
      </c>
      <c r="Q324" s="11">
        <f>IFERROR(P324*(CUF_sources!G$25/CUF_sources!F$25),0)</f>
        <v>0.40500000000000014</v>
      </c>
      <c r="R324" s="11">
        <f>IFERROR(Q324*(CUF_sources!H$25/CUF_sources!G$25),0)</f>
        <v>0.41000000000000009</v>
      </c>
      <c r="S324" s="11">
        <f>IFERROR(R324*(CUF_sources!I$25/CUF_sources!H$25),0)</f>
        <v>0.41000000000000009</v>
      </c>
      <c r="T324" s="11">
        <f>IFERROR(S324*(CUF_sources!J$25/CUF_sources!I$25),0)</f>
        <v>0.41000000000000009</v>
      </c>
      <c r="U324" s="11">
        <f>IF(M324&gt;0,M324,CUF_sources!C$25)</f>
        <v>0.37285714285714283</v>
      </c>
      <c r="V324" s="11">
        <f>IFERROR(U324*(CUF_sources!D$25/CUF_sources!C$25),0)</f>
        <v>0.38000000000000006</v>
      </c>
      <c r="W324" s="11">
        <f>IFERROR(V324*(CUF_sources!E$25/CUF_sources!D$25),0)</f>
        <v>0.39000000000000007</v>
      </c>
      <c r="X324" s="11">
        <f>IFERROR(W324*(CUF_sources!F$25/CUF_sources!E$25),0)</f>
        <v>0.40000000000000013</v>
      </c>
      <c r="Y324" s="11">
        <f>IFERROR(X324*(CUF_sources!G$25/CUF_sources!F$25),0)</f>
        <v>0.40500000000000014</v>
      </c>
      <c r="Z324" s="11">
        <f>IFERROR(Y324*(CUF_sources!H$25/CUF_sources!G$25),0)</f>
        <v>0.41000000000000009</v>
      </c>
      <c r="AA324" s="11">
        <f>IFERROR(Z324*(CUF_sources!I$25/CUF_sources!H$25),0)</f>
        <v>0.41000000000000009</v>
      </c>
      <c r="AB324" s="11">
        <f>IFERROR(AA324*(CUF_sources!J$25/CUF_sources!I$25),0)</f>
        <v>0.41000000000000009</v>
      </c>
      <c r="AC324" s="11">
        <f>CUF_sources!C$25</f>
        <v>0.37285714285714283</v>
      </c>
      <c r="AD324" s="11">
        <f>CUF_sources!D$25</f>
        <v>0.38</v>
      </c>
      <c r="AE324" s="11">
        <f>CUF_sources!E$25</f>
        <v>0.39</v>
      </c>
      <c r="AF324" s="11">
        <f>CUF_sources!F$25</f>
        <v>0.4</v>
      </c>
      <c r="AG324" s="11">
        <f>CUF_sources!G$25</f>
        <v>0.40500000000000003</v>
      </c>
      <c r="AH324" s="11">
        <f>CUF_sources!H$25</f>
        <v>0.41</v>
      </c>
      <c r="AI324" s="11">
        <f>CUF_sources!I$25</f>
        <v>0.41</v>
      </c>
      <c r="AJ324" s="11">
        <f>CUF_sources!J$25</f>
        <v>0.41</v>
      </c>
    </row>
    <row r="325" spans="1:36" ht="15" x14ac:dyDescent="0.25">
      <c r="A325" s="3" t="s">
        <v>2</v>
      </c>
      <c r="B325" s="3" t="s">
        <v>43</v>
      </c>
      <c r="C325" s="3" t="s">
        <v>44</v>
      </c>
      <c r="D325" s="11">
        <f>IFERROR((generation!H325*1000)/(365*24*capacity!H325),0)</f>
        <v>0</v>
      </c>
      <c r="E325" s="11">
        <f>IFERROR((generation!I325*1000)/(365*24*capacity!I325),0)</f>
        <v>0</v>
      </c>
      <c r="F325" s="11">
        <f>IFERROR((generation!J325*1000)/(365*24*capacity!J325),0)</f>
        <v>0</v>
      </c>
      <c r="G325" s="11">
        <f>IFERROR((generation!K325*1000)/(365*24*capacity!K325),0)</f>
        <v>0</v>
      </c>
      <c r="H325" s="11">
        <f>IFERROR((generation!L325*1000)/(365*24*capacity!L325),0)</f>
        <v>0</v>
      </c>
      <c r="I325" s="11">
        <f>IFERROR((generation!M325*1000)/(365*24*capacity!M325),0)</f>
        <v>0</v>
      </c>
      <c r="J325" s="11">
        <f>IFERROR((generation!N325*1000)/(365*24*capacity!N325),0)</f>
        <v>0</v>
      </c>
      <c r="K325" s="11">
        <f>IFERROR((generation!O325*1000)/(365*24*capacity!O325),0)</f>
        <v>0</v>
      </c>
      <c r="L325" s="11">
        <f>IFERROR((generation!P325*1000)/(365*24*capacity!P325),0)</f>
        <v>0</v>
      </c>
      <c r="M325" s="11">
        <f>IF(AND(AVERAGE(D325:L325)&gt;0,AVERAGE(D325:L325)&lt;1),AVERAGE(D325:L325),CUF_sources!C$26)</f>
        <v>0.20857142857142857</v>
      </c>
      <c r="N325" s="11">
        <f>IFERROR(M325*(CUF_sources!D$26/CUF_sources!C$26),0)</f>
        <v>0.23</v>
      </c>
      <c r="O325" s="11">
        <f>IFERROR(N325*(CUF_sources!E$26/CUF_sources!D$26),0)</f>
        <v>0.255</v>
      </c>
      <c r="P325" s="11">
        <f>IFERROR(O325*(CUF_sources!F$26/CUF_sources!E$26),0)</f>
        <v>0.28000000000000003</v>
      </c>
      <c r="Q325" s="11">
        <f>IFERROR(P325*(CUF_sources!G$26/CUF_sources!F$26),0)</f>
        <v>0.30000000000000004</v>
      </c>
      <c r="R325" s="11">
        <f>IFERROR(Q325*(CUF_sources!H$26/CUF_sources!G$26),0)</f>
        <v>0.31999999999999995</v>
      </c>
      <c r="S325" s="11">
        <f>IFERROR(R325*(CUF_sources!I$26/CUF_sources!H$26),0)</f>
        <v>0.33999999999999986</v>
      </c>
      <c r="T325" s="11">
        <f>IFERROR(S325*(CUF_sources!J$26/CUF_sources!I$26),0)</f>
        <v>0.35999999999999988</v>
      </c>
      <c r="U325" s="11">
        <f>IF(M325&gt;0,M325,CUF_sources!C$26)</f>
        <v>0.20857142857142857</v>
      </c>
      <c r="V325" s="11">
        <f>IFERROR(U325*(CUF_sources!D$26/CUF_sources!C$26),0)</f>
        <v>0.23</v>
      </c>
      <c r="W325" s="11">
        <f>IFERROR(V325*(CUF_sources!E$26/CUF_sources!D$26),0)</f>
        <v>0.255</v>
      </c>
      <c r="X325" s="11">
        <f>IFERROR(W325*(CUF_sources!F$26/CUF_sources!E$26),0)</f>
        <v>0.28000000000000003</v>
      </c>
      <c r="Y325" s="11">
        <f>IFERROR(X325*(CUF_sources!G$26/CUF_sources!F$26),0)</f>
        <v>0.30000000000000004</v>
      </c>
      <c r="Z325" s="11">
        <f>IFERROR(Y325*(CUF_sources!H$26/CUF_sources!G$26),0)</f>
        <v>0.31999999999999995</v>
      </c>
      <c r="AA325" s="11">
        <f>IFERROR(Z325*(CUF_sources!I$26/CUF_sources!H$26),0)</f>
        <v>0.33999999999999986</v>
      </c>
      <c r="AB325" s="11">
        <f>IFERROR(AA325*(CUF_sources!J$26/CUF_sources!I$26),0)</f>
        <v>0.35999999999999988</v>
      </c>
      <c r="AC325" s="11">
        <f>CUF_sources!C$26</f>
        <v>0.20857142857142857</v>
      </c>
      <c r="AD325" s="11">
        <f>CUF_sources!D$26</f>
        <v>0.23</v>
      </c>
      <c r="AE325" s="11">
        <f>CUF_sources!E$26</f>
        <v>0.255</v>
      </c>
      <c r="AF325" s="11">
        <f>CUF_sources!F$26</f>
        <v>0.28000000000000003</v>
      </c>
      <c r="AG325" s="11">
        <f>CUF_sources!G$26</f>
        <v>0.30000000000000004</v>
      </c>
      <c r="AH325" s="11">
        <f>CUF_sources!H$26</f>
        <v>0.32</v>
      </c>
      <c r="AI325" s="11">
        <f>CUF_sources!I$26</f>
        <v>0.33999999999999997</v>
      </c>
      <c r="AJ325" s="11">
        <f>CUF_sources!J$26</f>
        <v>0.36</v>
      </c>
    </row>
    <row r="326" spans="1:36" ht="15" x14ac:dyDescent="0.25">
      <c r="A326" s="3" t="s">
        <v>2</v>
      </c>
      <c r="B326" s="3" t="s">
        <v>45</v>
      </c>
      <c r="C326" s="3" t="s">
        <v>46</v>
      </c>
      <c r="D326" s="11">
        <f>IFERROR((generation!H326*1000)/(365*24*capacity!H326),0)</f>
        <v>0</v>
      </c>
      <c r="E326" s="11">
        <f>IFERROR((generation!I326*1000)/(365*24*capacity!I326),0)</f>
        <v>0</v>
      </c>
      <c r="F326" s="11">
        <f>IFERROR((generation!J326*1000)/(365*24*capacity!J326),0)</f>
        <v>0</v>
      </c>
      <c r="G326" s="11">
        <f>IFERROR((generation!K326*1000)/(365*24*capacity!K326),0)</f>
        <v>0</v>
      </c>
      <c r="H326" s="11">
        <f>IFERROR((generation!L326*1000)/(365*24*capacity!L326),0)</f>
        <v>0</v>
      </c>
      <c r="I326" s="11">
        <f>IFERROR((generation!M326*1000)/(365*24*capacity!M326),0)</f>
        <v>0</v>
      </c>
      <c r="J326" s="11">
        <f>IFERROR((generation!N326*1000)/(365*24*capacity!N326),0)</f>
        <v>0</v>
      </c>
      <c r="K326" s="11">
        <f>IFERROR((generation!O326*1000)/(365*24*capacity!O326),0)</f>
        <v>0</v>
      </c>
      <c r="L326" s="11">
        <f>IFERROR((generation!P326*1000)/(365*24*capacity!P326),0)</f>
        <v>0</v>
      </c>
      <c r="M326" s="11">
        <f>IF(AND(AVERAGE(D326:L326)&gt;0,AVERAGE(D326:L326)&lt;1),AVERAGE(D326:L326),CUF_sources!C$27)</f>
        <v>0.95</v>
      </c>
      <c r="N326" s="11">
        <f>IFERROR(M326*(CUF_sources!D$27/CUF_sources!C$27),0)</f>
        <v>0.95</v>
      </c>
      <c r="O326" s="11">
        <f>IFERROR(N326*(CUF_sources!E$27/CUF_sources!D$27),0)</f>
        <v>0.95</v>
      </c>
      <c r="P326" s="11">
        <f>IFERROR(O326*(CUF_sources!F$27/CUF_sources!E$27),0)</f>
        <v>0.95</v>
      </c>
      <c r="Q326" s="11">
        <f>IFERROR(P326*(CUF_sources!G$27/CUF_sources!F$27),0)</f>
        <v>0.95</v>
      </c>
      <c r="R326" s="11">
        <f>IFERROR(Q326*(CUF_sources!H$27/CUF_sources!G$27),0)</f>
        <v>0.95</v>
      </c>
      <c r="S326" s="11">
        <f>IFERROR(R326*(CUF_sources!I$27/CUF_sources!H$27),0)</f>
        <v>0.95</v>
      </c>
      <c r="T326" s="11">
        <f>IFERROR(S326*(CUF_sources!J$27/CUF_sources!I$27),0)</f>
        <v>0.95</v>
      </c>
      <c r="U326" s="11">
        <f>IF(M326&gt;0,M326,CUF_sources!C$27)</f>
        <v>0.95</v>
      </c>
      <c r="V326" s="11">
        <f>IFERROR(U326*(CUF_sources!D$27/CUF_sources!C$27),0)</f>
        <v>0.95</v>
      </c>
      <c r="W326" s="11">
        <f>IFERROR(V326*(CUF_sources!E$27/CUF_sources!D$27),0)</f>
        <v>0.95</v>
      </c>
      <c r="X326" s="11">
        <f>IFERROR(W326*(CUF_sources!F$27/CUF_sources!E$27),0)</f>
        <v>0.95</v>
      </c>
      <c r="Y326" s="11">
        <f>IFERROR(X326*(CUF_sources!G$27/CUF_sources!F$27),0)</f>
        <v>0.95</v>
      </c>
      <c r="Z326" s="11">
        <f>IFERROR(Y326*(CUF_sources!H$27/CUF_sources!G$27),0)</f>
        <v>0.95</v>
      </c>
      <c r="AA326" s="11">
        <f>IFERROR(Z326*(CUF_sources!I$27/CUF_sources!H$27),0)</f>
        <v>0.95</v>
      </c>
      <c r="AB326" s="11">
        <f>IFERROR(AA326*(CUF_sources!J$27/CUF_sources!I$27),0)</f>
        <v>0.95</v>
      </c>
      <c r="AC326" s="11">
        <f>CUF_sources!C$27</f>
        <v>0.95</v>
      </c>
      <c r="AD326" s="11">
        <f>CUF_sources!D$27</f>
        <v>0.95</v>
      </c>
      <c r="AE326" s="11">
        <f>CUF_sources!E$27</f>
        <v>0.95</v>
      </c>
      <c r="AF326" s="11">
        <f>CUF_sources!F$27</f>
        <v>0.95</v>
      </c>
      <c r="AG326" s="11">
        <f>CUF_sources!G$27</f>
        <v>0.95</v>
      </c>
      <c r="AH326" s="11">
        <f>CUF_sources!H$27</f>
        <v>0.95</v>
      </c>
      <c r="AI326" s="11">
        <f>CUF_sources!I$27</f>
        <v>0.95</v>
      </c>
      <c r="AJ326" s="11">
        <f>CUF_sources!J$27</f>
        <v>0.95</v>
      </c>
    </row>
    <row r="327" spans="1:36" ht="15" x14ac:dyDescent="0.25">
      <c r="A327" s="3" t="s">
        <v>1</v>
      </c>
      <c r="B327" s="3" t="s">
        <v>29</v>
      </c>
      <c r="C327" s="3" t="s">
        <v>30</v>
      </c>
      <c r="D327" s="11">
        <f>IFERROR((generation!H327*1000)/(365*24*capacity!H327),0)</f>
        <v>0.73880721683929174</v>
      </c>
      <c r="E327" s="11">
        <f>IFERROR((generation!I327*1000)/(365*24*capacity!I327),0)</f>
        <v>0.71625459405278979</v>
      </c>
      <c r="F327" s="11">
        <f>IFERROR((generation!J327*1000)/(365*24*capacity!J327),0)</f>
        <v>0.6788061031295245</v>
      </c>
      <c r="G327" s="11">
        <f>IFERROR((generation!K327*1000)/(365*24*capacity!K327),0)</f>
        <v>0.5536897923110915</v>
      </c>
      <c r="H327" s="11">
        <f>IFERROR((generation!L327*1000)/(365*24*capacity!L327),0)</f>
        <v>0.40763092528966433</v>
      </c>
      <c r="I327" s="11">
        <f>IFERROR((generation!M327*1000)/(365*24*capacity!M327),0)</f>
        <v>0.62097481891333128</v>
      </c>
      <c r="J327" s="11">
        <f>IFERROR((generation!N327*1000)/(365*24*capacity!N327),0)</f>
        <v>0.5959950532724505</v>
      </c>
      <c r="K327" s="11">
        <f>IFERROR((generation!O327*1000)/(365*24*capacity!O327),0)</f>
        <v>0.5710567020498527</v>
      </c>
      <c r="L327" s="11">
        <f>IFERROR((generation!P327*1000)/(365*24*capacity!P327),0)</f>
        <v>0.5538479214849078</v>
      </c>
      <c r="M327" s="11">
        <f>IF(AND(AVERAGE(D327:L327)&gt;0,AVERAGE(D327:L327)&lt;1),AVERAGE(D327:L327),CUF_sources!C$15)</f>
        <v>0.60411812526032271</v>
      </c>
      <c r="N327" s="11">
        <f>IFERROR(M327*(CUF_sources!D$15/CUF_sources!C$15),0)</f>
        <v>0.60411812526032271</v>
      </c>
      <c r="O327" s="11">
        <f>IFERROR(N327*(CUF_sources!E$15/CUF_sources!D$15),0)</f>
        <v>0.60411812526032271</v>
      </c>
      <c r="P327" s="11">
        <f>IFERROR(O327*(CUF_sources!F$15/CUF_sources!E$15),0)</f>
        <v>0.60411812526032271</v>
      </c>
      <c r="Q327" s="11">
        <f>IFERROR(P327*(CUF_sources!G$15/CUF_sources!F$15),0)</f>
        <v>0.60411812526032271</v>
      </c>
      <c r="R327" s="11">
        <f>IFERROR(Q327*(CUF_sources!H$15/CUF_sources!G$15),0)</f>
        <v>0.60411812526032271</v>
      </c>
      <c r="S327" s="11">
        <f>IFERROR(R327*(CUF_sources!I$15/CUF_sources!H$15),0)</f>
        <v>0.60411812526032271</v>
      </c>
      <c r="T327" s="11">
        <f>IFERROR(S327*(CUF_sources!J$15/CUF_sources!I$15),0)</f>
        <v>0.60411812526032271</v>
      </c>
      <c r="U327" s="11">
        <f>IF(M327&lt;CUF_sources!C$15,CUF_sources!C$15,CUF!M327)</f>
        <v>0.85</v>
      </c>
      <c r="V327" s="11">
        <f>IFERROR(U327*(CUF_sources!D$15/CUF_sources!C$15),0)</f>
        <v>0.85</v>
      </c>
      <c r="W327" s="11">
        <f>IFERROR(V327*(CUF_sources!E$15/CUF_sources!D$15),0)</f>
        <v>0.85</v>
      </c>
      <c r="X327" s="11">
        <f>IFERROR(W327*(CUF_sources!F$15/CUF_sources!E$15),0)</f>
        <v>0.85</v>
      </c>
      <c r="Y327" s="11">
        <f>IFERROR(X327*(CUF_sources!G$15/CUF_sources!F$15),0)</f>
        <v>0.85</v>
      </c>
      <c r="Z327" s="11">
        <f>IFERROR(Y327*(CUF_sources!H$15/CUF_sources!G$15),0)</f>
        <v>0.85</v>
      </c>
      <c r="AA327" s="11">
        <f>IFERROR(Z327*(CUF_sources!I$15/CUF_sources!H$15),0)</f>
        <v>0.85</v>
      </c>
      <c r="AB327" s="11">
        <f>IFERROR(AA327*(CUF_sources!J$15/CUF_sources!I$15),0)</f>
        <v>0.85</v>
      </c>
      <c r="AC327" s="11">
        <f>CUF_sources!C$15</f>
        <v>0.85</v>
      </c>
      <c r="AD327" s="11">
        <f>CUF_sources!D$15</f>
        <v>0.85</v>
      </c>
      <c r="AE327" s="11">
        <f>CUF_sources!E$15</f>
        <v>0.85</v>
      </c>
      <c r="AF327" s="11">
        <f>CUF_sources!F$15</f>
        <v>0.85</v>
      </c>
      <c r="AG327" s="11">
        <f>CUF_sources!G$15</f>
        <v>0.85</v>
      </c>
      <c r="AH327" s="11">
        <f>CUF_sources!H$15</f>
        <v>0.85</v>
      </c>
      <c r="AI327" s="11">
        <f>CUF_sources!I$15</f>
        <v>0.85</v>
      </c>
      <c r="AJ327" s="11">
        <f>CUF_sources!J$15</f>
        <v>0.85</v>
      </c>
    </row>
    <row r="328" spans="1:36" ht="15" x14ac:dyDescent="0.25">
      <c r="A328" s="3" t="s">
        <v>1</v>
      </c>
      <c r="B328" s="3" t="s">
        <v>31</v>
      </c>
      <c r="C328" s="3" t="s">
        <v>32</v>
      </c>
      <c r="D328" s="11">
        <f>IFERROR((generation!H328*1000)/(365*24*capacity!H328),0)</f>
        <v>0.69777397260273977</v>
      </c>
      <c r="E328" s="11">
        <f>IFERROR((generation!I328*1000)/(365*24*capacity!I328),0)</f>
        <v>0.7577054794520548</v>
      </c>
      <c r="F328" s="11">
        <f>IFERROR((generation!J328*1000)/(365*24*capacity!J328),0)</f>
        <v>0.72631278538812782</v>
      </c>
      <c r="G328" s="11">
        <f>IFERROR((generation!K328*1000)/(365*24*capacity!K328),0)</f>
        <v>9.7252992999864785E-2</v>
      </c>
      <c r="H328" s="11">
        <f>IFERROR((generation!L328*1000)/(365*24*capacity!L328),0)</f>
        <v>9.4119839716708606E-2</v>
      </c>
      <c r="I328" s="11">
        <f>IFERROR((generation!M328*1000)/(365*24*capacity!M328),0)</f>
        <v>9.7648076332896239E-2</v>
      </c>
      <c r="J328" s="11">
        <f>IFERROR((generation!N328*1000)/(365*24*capacity!N328),0)</f>
        <v>0.10999311813557273</v>
      </c>
      <c r="K328" s="11">
        <f>IFERROR((generation!O328*1000)/(365*24*capacity!O328),0)</f>
        <v>0.1111360656195073</v>
      </c>
      <c r="L328" s="11">
        <f>IFERROR((generation!P328*1000)/(365*24*capacity!P328),0)</f>
        <v>0.12380683350537994</v>
      </c>
      <c r="M328" s="11">
        <f>IF(AND(AVERAGE(D328:L328)&gt;0,AVERAGE(D328:L328)&lt;1),AVERAGE(D328:L328),CUF_sources!C$16)</f>
        <v>0.31286101819476131</v>
      </c>
      <c r="N328" s="11">
        <f>IFERROR(M328*(CUF_sources!D$16/CUF_sources!C$16),0)</f>
        <v>0.31286101819476131</v>
      </c>
      <c r="O328" s="11">
        <f>IFERROR(N328*(CUF_sources!E$16/CUF_sources!D$16),0)</f>
        <v>0.31286101819476131</v>
      </c>
      <c r="P328" s="11">
        <f>IFERROR(O328*(CUF_sources!F$16/CUF_sources!E$16),0)</f>
        <v>0.31286101819476131</v>
      </c>
      <c r="Q328" s="11">
        <f>IFERROR(P328*(CUF_sources!G$16/CUF_sources!F$16),0)</f>
        <v>0.31286101819476131</v>
      </c>
      <c r="R328" s="11">
        <f>IFERROR(Q328*(CUF_sources!H$16/CUF_sources!G$16),0)</f>
        <v>0.31286101819476131</v>
      </c>
      <c r="S328" s="11">
        <f>IFERROR(R328*(CUF_sources!I$16/CUF_sources!H$16),0)</f>
        <v>0.31286101819476131</v>
      </c>
      <c r="T328" s="11">
        <f>IFERROR(S328*(CUF_sources!J$16/CUF_sources!I$16),0)</f>
        <v>0.31286101819476131</v>
      </c>
      <c r="U328" s="11">
        <f>IF(M328&lt;CUF_sources!C$16,CUF_sources!C$16,CUF!M328)</f>
        <v>0.85</v>
      </c>
      <c r="V328" s="11">
        <f>IFERROR(U328*(CUF_sources!D$16/CUF_sources!C$16),0)</f>
        <v>0.85</v>
      </c>
      <c r="W328" s="11">
        <f>IFERROR(V328*(CUF_sources!E$16/CUF_sources!D$16),0)</f>
        <v>0.85</v>
      </c>
      <c r="X328" s="11">
        <f>IFERROR(W328*(CUF_sources!F$16/CUF_sources!E$16),0)</f>
        <v>0.85</v>
      </c>
      <c r="Y328" s="11">
        <f>IFERROR(X328*(CUF_sources!G$16/CUF_sources!F$16),0)</f>
        <v>0.85</v>
      </c>
      <c r="Z328" s="11">
        <f>IFERROR(Y328*(CUF_sources!H$16/CUF_sources!G$16),0)</f>
        <v>0.85</v>
      </c>
      <c r="AA328" s="11">
        <f>IFERROR(Z328*(CUF_sources!I$16/CUF_sources!H$16),0)</f>
        <v>0.85</v>
      </c>
      <c r="AB328" s="11">
        <f>IFERROR(AA328*(CUF_sources!J$16/CUF_sources!I$16),0)</f>
        <v>0.85</v>
      </c>
      <c r="AC328" s="11">
        <f>CUF_sources!C$16</f>
        <v>0.85</v>
      </c>
      <c r="AD328" s="11">
        <f>CUF_sources!D$16</f>
        <v>0.85</v>
      </c>
      <c r="AE328" s="11">
        <f>CUF_sources!E$16</f>
        <v>0.85</v>
      </c>
      <c r="AF328" s="11">
        <f>CUF_sources!F$16</f>
        <v>0.85</v>
      </c>
      <c r="AG328" s="11">
        <f>CUF_sources!G$16</f>
        <v>0.85</v>
      </c>
      <c r="AH328" s="11">
        <f>CUF_sources!H$16</f>
        <v>0.85</v>
      </c>
      <c r="AI328" s="11">
        <f>CUF_sources!I$16</f>
        <v>0.85</v>
      </c>
      <c r="AJ328" s="11">
        <f>CUF_sources!J$16</f>
        <v>0.85</v>
      </c>
    </row>
    <row r="329" spans="1:36" ht="15" x14ac:dyDescent="0.25">
      <c r="A329" s="3" t="s">
        <v>1</v>
      </c>
      <c r="B329" s="3" t="s">
        <v>33</v>
      </c>
      <c r="C329" s="3" t="s">
        <v>34</v>
      </c>
      <c r="D329" s="11">
        <f>IFERROR((generation!H329*1000)/(365*24*capacity!H329),0)</f>
        <v>1.0312134968673676</v>
      </c>
      <c r="E329" s="11">
        <f>IFERROR((generation!I329*1000)/(365*24*capacity!I329),0)</f>
        <v>0.9172241690559626</v>
      </c>
      <c r="F329" s="11">
        <f>IFERROR((generation!J329*1000)/(365*24*capacity!J329),0)</f>
        <v>0.87939364978230861</v>
      </c>
      <c r="G329" s="11">
        <f>IFERROR((generation!K329*1000)/(365*24*capacity!K329),0)</f>
        <v>1.0569316130402464</v>
      </c>
      <c r="H329" s="11">
        <f>IFERROR((generation!L329*1000)/(365*24*capacity!L329),0)</f>
        <v>0.93713496867367529</v>
      </c>
      <c r="I329" s="11">
        <f>IFERROR((generation!M329*1000)/(365*24*capacity!M329),0)</f>
        <v>0.94825183179356487</v>
      </c>
      <c r="J329" s="11">
        <f>IFERROR((generation!N329*1000)/(365*24*capacity!N329),0)</f>
        <v>1.0428732611235001</v>
      </c>
      <c r="K329" s="11">
        <f>IFERROR((generation!O329*1000)/(365*24*capacity!O329),0)</f>
        <v>0.95844599527450358</v>
      </c>
      <c r="L329" s="11">
        <f>IFERROR((generation!P329*1000)/(365*24*capacity!P329),0)</f>
        <v>0.96588234708505893</v>
      </c>
      <c r="M329" s="11">
        <f>IF(AND(AVERAGE(D329:L329)&gt;0,AVERAGE(D329:L329)&lt;1),AVERAGE(D329:L329),CUF_sources!C$17)</f>
        <v>0.97081681474402082</v>
      </c>
      <c r="N329" s="11">
        <f>IFERROR(M329*(CUF_sources!D$17/CUF_sources!C$17),0)</f>
        <v>0.97081681474402082</v>
      </c>
      <c r="O329" s="11">
        <f>IFERROR(N329*(CUF_sources!E$17/CUF_sources!D$17),0)</f>
        <v>0.97081681474402082</v>
      </c>
      <c r="P329" s="11">
        <f>IFERROR(O329*(CUF_sources!F$17/CUF_sources!E$17),0)</f>
        <v>0.97081681474402082</v>
      </c>
      <c r="Q329" s="11">
        <f>IFERROR(P329*(CUF_sources!G$17/CUF_sources!F$17),0)</f>
        <v>0.97081681474402082</v>
      </c>
      <c r="R329" s="11">
        <f>IFERROR(Q329*(CUF_sources!H$17/CUF_sources!G$17),0)</f>
        <v>0.97081681474402082</v>
      </c>
      <c r="S329" s="11">
        <f>IFERROR(R329*(CUF_sources!I$17/CUF_sources!H$17),0)</f>
        <v>0.97081681474402082</v>
      </c>
      <c r="T329" s="11">
        <f>IFERROR(S329*(CUF_sources!J$17/CUF_sources!I$17),0)</f>
        <v>0.97081681474402082</v>
      </c>
      <c r="U329" s="11">
        <f>IF(M329&lt;CUF_sources!C$17,CUF_sources!C$17,CUF!M329)</f>
        <v>0.97081681474402082</v>
      </c>
      <c r="V329" s="11">
        <f>IFERROR(U329*(CUF_sources!D$17/CUF_sources!C$17),0)</f>
        <v>0.97081681474402082</v>
      </c>
      <c r="W329" s="11">
        <f>IFERROR(V329*(CUF_sources!E$17/CUF_sources!D$17),0)</f>
        <v>0.97081681474402082</v>
      </c>
      <c r="X329" s="11">
        <f>IFERROR(W329*(CUF_sources!F$17/CUF_sources!E$17),0)</f>
        <v>0.97081681474402082</v>
      </c>
      <c r="Y329" s="11">
        <f>IFERROR(X329*(CUF_sources!G$17/CUF_sources!F$17),0)</f>
        <v>0.97081681474402082</v>
      </c>
      <c r="Z329" s="11">
        <f>IFERROR(Y329*(CUF_sources!H$17/CUF_sources!G$17),0)</f>
        <v>0.97081681474402082</v>
      </c>
      <c r="AA329" s="11">
        <f>IFERROR(Z329*(CUF_sources!I$17/CUF_sources!H$17),0)</f>
        <v>0.97081681474402082</v>
      </c>
      <c r="AB329" s="11">
        <f>IFERROR(AA329*(CUF_sources!J$17/CUF_sources!I$17),0)</f>
        <v>0.97081681474402082</v>
      </c>
      <c r="AC329" s="11">
        <f>CUF_sources!C$17</f>
        <v>0.81</v>
      </c>
      <c r="AD329" s="11">
        <f>CUF_sources!D$17</f>
        <v>0.81</v>
      </c>
      <c r="AE329" s="11">
        <f>CUF_sources!E$17</f>
        <v>0.81</v>
      </c>
      <c r="AF329" s="11">
        <f>CUF_sources!F$17</f>
        <v>0.81</v>
      </c>
      <c r="AG329" s="11">
        <f>CUF_sources!G$17</f>
        <v>0.81</v>
      </c>
      <c r="AH329" s="11">
        <f>CUF_sources!H$17</f>
        <v>0.81</v>
      </c>
      <c r="AI329" s="11">
        <f>CUF_sources!I$17</f>
        <v>0.81</v>
      </c>
      <c r="AJ329" s="11">
        <f>CUF_sources!J$17</f>
        <v>0.81</v>
      </c>
    </row>
    <row r="330" spans="1:36" ht="15" x14ac:dyDescent="0.25">
      <c r="A330" s="3" t="s">
        <v>1</v>
      </c>
      <c r="B330" s="3" t="s">
        <v>35</v>
      </c>
      <c r="C330" s="3" t="s">
        <v>36</v>
      </c>
      <c r="D330" s="11">
        <f>IFERROR((generation!H330*1000)/(365*24*capacity!H330),0)</f>
        <v>0.33763460844657756</v>
      </c>
      <c r="E330" s="11">
        <f>IFERROR((generation!I330*1000)/(365*24*capacity!I330),0)</f>
        <v>0.37203924610197142</v>
      </c>
      <c r="F330" s="11">
        <f>IFERROR((generation!J330*1000)/(365*24*capacity!J330),0)</f>
        <v>0.43266791103799551</v>
      </c>
      <c r="G330" s="11">
        <f>IFERROR((generation!K330*1000)/(365*24*capacity!K330),0)</f>
        <v>0.56073649515192514</v>
      </c>
      <c r="H330" s="11">
        <f>IFERROR((generation!L330*1000)/(365*24*capacity!L330),0)</f>
        <v>0.36055208829181434</v>
      </c>
      <c r="I330" s="11">
        <f>IFERROR((generation!M330*1000)/(365*24*capacity!M330),0)</f>
        <v>0.42221348179696078</v>
      </c>
      <c r="J330" s="11">
        <f>IFERROR((generation!N330*1000)/(365*24*capacity!N330),0)</f>
        <v>0.35103034941459488</v>
      </c>
      <c r="K330" s="11">
        <f>IFERROR((generation!O330*1000)/(365*24*capacity!O330),0)</f>
        <v>0.41577374602144401</v>
      </c>
      <c r="L330" s="11">
        <f>IFERROR((generation!P330*1000)/(365*24*capacity!P330),0)</f>
        <v>0.39574301002217654</v>
      </c>
      <c r="M330" s="11">
        <f>IF(AND(AVERAGE(D330:L330)&gt;0,AVERAGE(D330:L330)&lt;1),AVERAGE(D330:L330),CUF_sources!C$18)</f>
        <v>0.4053767706983844</v>
      </c>
      <c r="N330" s="11">
        <f>IFERROR(M330*(CUF_sources!D$18/CUF_sources!C$18),0)</f>
        <v>0.4053767706983844</v>
      </c>
      <c r="O330" s="11">
        <f>IFERROR(N330*(CUF_sources!E$18/CUF_sources!D$18),0)</f>
        <v>0.4053767706983844</v>
      </c>
      <c r="P330" s="11">
        <f>IFERROR(O330*(CUF_sources!F$18/CUF_sources!E$18),0)</f>
        <v>0.4053767706983844</v>
      </c>
      <c r="Q330" s="11">
        <f>IFERROR(P330*(CUF_sources!G$18/CUF_sources!F$18),0)</f>
        <v>0.4053767706983844</v>
      </c>
      <c r="R330" s="11">
        <f>IFERROR(Q330*(CUF_sources!H$18/CUF_sources!G$18),0)</f>
        <v>0.4053767706983844</v>
      </c>
      <c r="S330" s="11">
        <f>IFERROR(R330*(CUF_sources!I$18/CUF_sources!H$18),0)</f>
        <v>0.4053767706983844</v>
      </c>
      <c r="T330" s="11">
        <f>IFERROR(S330*(CUF_sources!J$18/CUF_sources!I$18),0)</f>
        <v>0.4053767706983844</v>
      </c>
      <c r="U330" s="11">
        <f>IF(M330&gt;0,M330,CUF_sources!C$18)</f>
        <v>0.4053767706983844</v>
      </c>
      <c r="V330" s="11">
        <f>IFERROR(U330*(CUF_sources!D$18/CUF_sources!C$18),0)</f>
        <v>0.4053767706983844</v>
      </c>
      <c r="W330" s="11">
        <f>IFERROR(V330*(CUF_sources!E$18/CUF_sources!D$18),0)</f>
        <v>0.4053767706983844</v>
      </c>
      <c r="X330" s="11">
        <f>IFERROR(W330*(CUF_sources!F$18/CUF_sources!E$18),0)</f>
        <v>0.4053767706983844</v>
      </c>
      <c r="Y330" s="11">
        <f>IFERROR(X330*(CUF_sources!G$18/CUF_sources!F$18),0)</f>
        <v>0.4053767706983844</v>
      </c>
      <c r="Z330" s="11">
        <f>IFERROR(Y330*(CUF_sources!H$18/CUF_sources!G$18),0)</f>
        <v>0.4053767706983844</v>
      </c>
      <c r="AA330" s="11">
        <f>IFERROR(Z330*(CUF_sources!I$18/CUF_sources!H$18),0)</f>
        <v>0.4053767706983844</v>
      </c>
      <c r="AB330" s="11">
        <f>IFERROR(AA330*(CUF_sources!J$18/CUF_sources!I$18),0)</f>
        <v>0.4053767706983844</v>
      </c>
      <c r="AC330" s="11">
        <f>CUF_sources!C$18</f>
        <v>0.37</v>
      </c>
      <c r="AD330" s="11">
        <f>CUF_sources!D$18</f>
        <v>0.37</v>
      </c>
      <c r="AE330" s="11">
        <f>CUF_sources!E$18</f>
        <v>0.37</v>
      </c>
      <c r="AF330" s="11">
        <f>CUF_sources!F$18</f>
        <v>0.37</v>
      </c>
      <c r="AG330" s="11">
        <f>CUF_sources!G$18</f>
        <v>0.37</v>
      </c>
      <c r="AH330" s="11">
        <f>CUF_sources!H$18</f>
        <v>0.37</v>
      </c>
      <c r="AI330" s="11">
        <f>CUF_sources!I$18</f>
        <v>0.37</v>
      </c>
      <c r="AJ330" s="11">
        <f>CUF_sources!J$18</f>
        <v>0.37</v>
      </c>
    </row>
    <row r="331" spans="1:36" ht="15" x14ac:dyDescent="0.25">
      <c r="A331" s="3" t="s">
        <v>1</v>
      </c>
      <c r="B331" s="3" t="s">
        <v>79</v>
      </c>
      <c r="C331" s="3" t="s">
        <v>83</v>
      </c>
      <c r="D331" s="11">
        <f>IFERROR((generation!H331*1000)/(365*24*capacity!H331),0)</f>
        <v>0</v>
      </c>
      <c r="E331" s="11">
        <f>IFERROR((generation!I331*1000)/(365*24*capacity!I331),0)</f>
        <v>0</v>
      </c>
      <c r="F331" s="11">
        <f>IFERROR((generation!J331*1000)/(365*24*capacity!J331),0)</f>
        <v>0.12046232876712329</v>
      </c>
      <c r="G331" s="11">
        <f>IFERROR((generation!K331*1000)/(365*24*capacity!K331),0)</f>
        <v>0.12011986301369863</v>
      </c>
      <c r="H331" s="11">
        <f>IFERROR((generation!L331*1000)/(365*24*capacity!L331),0)</f>
        <v>0.1376255707762557</v>
      </c>
      <c r="I331" s="11">
        <f>IFERROR((generation!M331*1000)/(365*24*capacity!M331),0)</f>
        <v>0.13191780821917809</v>
      </c>
      <c r="J331" s="11">
        <f>IFERROR((generation!N331*1000)/(365*24*capacity!N331),0)</f>
        <v>0.13121082154134611</v>
      </c>
      <c r="K331" s="11">
        <f>IFERROR((generation!O331*1000)/(365*24*capacity!O331),0)</f>
        <v>0.13121969589982582</v>
      </c>
      <c r="L331" s="11">
        <f>IFERROR((generation!P331*1000)/(365*24*capacity!P331),0)</f>
        <v>0.13120067174743935</v>
      </c>
      <c r="M331" s="11">
        <f>IF(AND(AVERAGE(D331:L331)&gt;0,AVERAGE(D331:L331)&lt;1),AVERAGE(D331:L331),CUF_sources!C$19)</f>
        <v>0.10041741777387411</v>
      </c>
      <c r="N331" s="11">
        <f>IFERROR(M331*(CUF_sources!D$19/CUF_sources!C$19),0)</f>
        <v>0.12050090132864893</v>
      </c>
      <c r="O331" s="11">
        <f>IFERROR(N331*(CUF_sources!E$19/CUF_sources!D$19),0)</f>
        <v>0.13054264310603633</v>
      </c>
      <c r="P331" s="11">
        <f>IFERROR(O331*(CUF_sources!F$19/CUF_sources!E$19),0)</f>
        <v>0.14058438488342376</v>
      </c>
      <c r="Q331" s="11">
        <f>IFERROR(P331*(CUF_sources!G$19/CUF_sources!F$19),0)</f>
        <v>0.15062612666081115</v>
      </c>
      <c r="R331" s="11">
        <f>IFERROR(Q331*(CUF_sources!H$19/CUF_sources!G$19),0)</f>
        <v>0.16066786843819855</v>
      </c>
      <c r="S331" s="11">
        <f>IFERROR(R331*(CUF_sources!I$19/CUF_sources!H$19),0)</f>
        <v>0.17070961021558595</v>
      </c>
      <c r="T331" s="11">
        <f>IFERROR(S331*(CUF_sources!J$19/CUF_sources!I$19),0)</f>
        <v>0.18075135199297335</v>
      </c>
      <c r="U331" s="11">
        <f>IF(M331&gt;0,M331,CUF_sources!C$19)</f>
        <v>0.10041741777387411</v>
      </c>
      <c r="V331" s="11">
        <f>IFERROR(U331*(CUF_sources!D$19/CUF_sources!C$19),0)</f>
        <v>0.12050090132864893</v>
      </c>
      <c r="W331" s="11">
        <f>IFERROR(V331*(CUF_sources!E$19/CUF_sources!D$19),0)</f>
        <v>0.13054264310603633</v>
      </c>
      <c r="X331" s="11">
        <f>IFERROR(W331*(CUF_sources!F$19/CUF_sources!E$19),0)</f>
        <v>0.14058438488342376</v>
      </c>
      <c r="Y331" s="11">
        <f>IFERROR(X331*(CUF_sources!G$19/CUF_sources!F$19),0)</f>
        <v>0.15062612666081115</v>
      </c>
      <c r="Z331" s="11">
        <f>IFERROR(Y331*(CUF_sources!H$19/CUF_sources!G$19),0)</f>
        <v>0.16066786843819855</v>
      </c>
      <c r="AA331" s="11">
        <f>IFERROR(Z331*(CUF_sources!I$19/CUF_sources!H$19),0)</f>
        <v>0.17070961021558595</v>
      </c>
      <c r="AB331" s="11">
        <f>IFERROR(AA331*(CUF_sources!J$19/CUF_sources!I$19),0)</f>
        <v>0.18075135199297335</v>
      </c>
      <c r="AC331" s="11">
        <f>CUF_sources!C$19</f>
        <v>0.25</v>
      </c>
      <c r="AD331" s="11">
        <f>CUF_sources!D$19</f>
        <v>0.3</v>
      </c>
      <c r="AE331" s="11">
        <f>CUF_sources!E$19</f>
        <v>0.32499999999999996</v>
      </c>
      <c r="AF331" s="11">
        <f>CUF_sources!F$19</f>
        <v>0.35</v>
      </c>
      <c r="AG331" s="11">
        <f>CUF_sources!G$19</f>
        <v>0.375</v>
      </c>
      <c r="AH331" s="11">
        <f>CUF_sources!H$19</f>
        <v>0.4</v>
      </c>
      <c r="AI331" s="11">
        <f>CUF_sources!I$19</f>
        <v>0.42500000000000004</v>
      </c>
      <c r="AJ331" s="11">
        <f>CUF_sources!J$19</f>
        <v>0.45</v>
      </c>
    </row>
    <row r="332" spans="1:36" ht="15" x14ac:dyDescent="0.25">
      <c r="A332" s="3" t="s">
        <v>1</v>
      </c>
      <c r="B332" s="3" t="s">
        <v>78</v>
      </c>
      <c r="C332" s="3" t="s">
        <v>84</v>
      </c>
      <c r="D332" s="11">
        <f>IFERROR((generation!H332*1000)/(365*24*capacity!H332),0)</f>
        <v>0</v>
      </c>
      <c r="E332" s="11">
        <f>IFERROR((generation!I332*1000)/(365*24*capacity!I332),0)</f>
        <v>0</v>
      </c>
      <c r="F332" s="11">
        <f>IFERROR((generation!J332*1000)/(365*24*capacity!J332),0)</f>
        <v>0</v>
      </c>
      <c r="G332" s="11">
        <f>IFERROR((generation!K332*1000)/(365*24*capacity!K332),0)</f>
        <v>0</v>
      </c>
      <c r="H332" s="11">
        <f>IFERROR((generation!L332*1000)/(365*24*capacity!L332),0)</f>
        <v>0</v>
      </c>
      <c r="I332" s="11">
        <f>IFERROR((generation!M332*1000)/(365*24*capacity!M332),0)</f>
        <v>0</v>
      </c>
      <c r="J332" s="11">
        <f>IFERROR((generation!N332*1000)/(365*24*capacity!N332),0)</f>
        <v>0</v>
      </c>
      <c r="K332" s="11">
        <f>IFERROR((generation!O332*1000)/(365*24*capacity!O332),0)</f>
        <v>0</v>
      </c>
      <c r="L332" s="11">
        <f>IFERROR((generation!P332*1000)/(365*24*capacity!P332),0)</f>
        <v>0</v>
      </c>
      <c r="M332" s="11">
        <f>IF(AND(AVERAGE(D332:L332)&gt;0,AVERAGE(D332:L332)&lt;1),AVERAGE(D332:L332),CUF_sources!C$20)</f>
        <v>0.35714285714285715</v>
      </c>
      <c r="N332" s="11">
        <f>IFERROR(M332*(CUF_sources!D$20/CUF_sources!C$20),0)</f>
        <v>0.4</v>
      </c>
      <c r="O332" s="11">
        <f>IFERROR(N332*(CUF_sources!E$20/CUF_sources!D$20),0)</f>
        <v>0.43</v>
      </c>
      <c r="P332" s="11">
        <f>IFERROR(O332*(CUF_sources!F$20/CUF_sources!E$20),0)</f>
        <v>0.45999999999999996</v>
      </c>
      <c r="Q332" s="11">
        <f>IFERROR(P332*(CUF_sources!G$20/CUF_sources!F$20),0)</f>
        <v>0.46999999999999992</v>
      </c>
      <c r="R332" s="11">
        <f>IFERROR(Q332*(CUF_sources!H$20/CUF_sources!G$20),0)</f>
        <v>0.47999999999999987</v>
      </c>
      <c r="S332" s="11">
        <f>IFERROR(R332*(CUF_sources!I$20/CUF_sources!H$20),0)</f>
        <v>0.47999999999999987</v>
      </c>
      <c r="T332" s="11">
        <f>IFERROR(S332*(CUF_sources!J$20/CUF_sources!I$20),0)</f>
        <v>0.47999999999999987</v>
      </c>
      <c r="U332" s="11">
        <f>IF(M332&gt;0,M332,CUF_sources!C$20)</f>
        <v>0.35714285714285715</v>
      </c>
      <c r="V332" s="11">
        <f>IFERROR(U332*(CUF_sources!D$20/CUF_sources!C$20),0)</f>
        <v>0.4</v>
      </c>
      <c r="W332" s="11">
        <f>IFERROR(V332*(CUF_sources!E$20/CUF_sources!D$20),0)</f>
        <v>0.43</v>
      </c>
      <c r="X332" s="11">
        <f>IFERROR(W332*(CUF_sources!F$20/CUF_sources!E$20),0)</f>
        <v>0.45999999999999996</v>
      </c>
      <c r="Y332" s="11">
        <f>IFERROR(X332*(CUF_sources!G$20/CUF_sources!F$20),0)</f>
        <v>0.46999999999999992</v>
      </c>
      <c r="Z332" s="11">
        <f>IFERROR(Y332*(CUF_sources!H$20/CUF_sources!G$20),0)</f>
        <v>0.47999999999999987</v>
      </c>
      <c r="AA332" s="11">
        <f>IFERROR(Z332*(CUF_sources!I$20/CUF_sources!H$20),0)</f>
        <v>0.47999999999999987</v>
      </c>
      <c r="AB332" s="11">
        <f>IFERROR(AA332*(CUF_sources!J$20/CUF_sources!I$20),0)</f>
        <v>0.47999999999999987</v>
      </c>
      <c r="AC332" s="11">
        <f>CUF_sources!C$20</f>
        <v>0.35714285714285715</v>
      </c>
      <c r="AD332" s="11">
        <f>CUF_sources!D$20</f>
        <v>0.4</v>
      </c>
      <c r="AE332" s="11">
        <f>CUF_sources!E$20</f>
        <v>0.43000000000000005</v>
      </c>
      <c r="AF332" s="11">
        <f>CUF_sources!F$20</f>
        <v>0.46</v>
      </c>
      <c r="AG332" s="11">
        <f>CUF_sources!G$20</f>
        <v>0.47</v>
      </c>
      <c r="AH332" s="11">
        <f>CUF_sources!H$20</f>
        <v>0.48</v>
      </c>
      <c r="AI332" s="11">
        <f>CUF_sources!I$20</f>
        <v>0.48</v>
      </c>
      <c r="AJ332" s="11">
        <f>CUF_sources!J$20</f>
        <v>0.48</v>
      </c>
    </row>
    <row r="333" spans="1:36" ht="15" x14ac:dyDescent="0.25">
      <c r="A333" s="3" t="s">
        <v>1</v>
      </c>
      <c r="B333" s="1" t="s">
        <v>37</v>
      </c>
      <c r="C333" s="1" t="s">
        <v>38</v>
      </c>
      <c r="D333" s="11">
        <f>IFERROR((generation!H333*1000)/(365*24*capacity!H333),0)</f>
        <v>0</v>
      </c>
      <c r="E333" s="11">
        <f>IFERROR((generation!I333*1000)/(365*24*capacity!I333),0)</f>
        <v>0</v>
      </c>
      <c r="F333" s="11">
        <f>IFERROR((generation!J333*1000)/(365*24*capacity!J333),0)</f>
        <v>0</v>
      </c>
      <c r="G333" s="11">
        <f>IFERROR((generation!K333*1000)/(365*24*capacity!K333),0)</f>
        <v>0</v>
      </c>
      <c r="H333" s="11">
        <f>IFERROR((generation!L333*1000)/(365*24*capacity!L333),0)</f>
        <v>0</v>
      </c>
      <c r="I333" s="11">
        <f>IFERROR((generation!M333*1000)/(365*24*capacity!M333),0)</f>
        <v>0</v>
      </c>
      <c r="J333" s="11">
        <f>IFERROR((generation!N333*1000)/(365*24*capacity!N333),0)</f>
        <v>2.8336088804912611E-2</v>
      </c>
      <c r="K333" s="11">
        <f>IFERROR((generation!O333*1000)/(365*24*capacity!O333),0)</f>
        <v>3.6358447488584474E-2</v>
      </c>
      <c r="L333" s="11">
        <f>IFERROR((generation!P333*1000)/(365*24*capacity!P333),0)</f>
        <v>2.0683750590458197E-2</v>
      </c>
      <c r="M333" s="11">
        <f>IF(AND(AVERAGE(D333:L333)&gt;0,AVERAGE(D333:L333)&lt;1),AVERAGE(D333:L333),CUF_sources!C$21)</f>
        <v>9.4864763204394759E-3</v>
      </c>
      <c r="N333" s="11">
        <f>IFERROR(M333*(CUF_sources!D$21/CUF_sources!C$21),0)</f>
        <v>9.4864763204394759E-3</v>
      </c>
      <c r="O333" s="11">
        <f>IFERROR(N333*(CUF_sources!E$21/CUF_sources!D$21),0)</f>
        <v>9.4864763204394759E-3</v>
      </c>
      <c r="P333" s="11">
        <f>IFERROR(O333*(CUF_sources!F$21/CUF_sources!E$21),0)</f>
        <v>9.4864763204394759E-3</v>
      </c>
      <c r="Q333" s="11">
        <f>IFERROR(P333*(CUF_sources!G$21/CUF_sources!F$21),0)</f>
        <v>9.4864763204394759E-3</v>
      </c>
      <c r="R333" s="11">
        <f>IFERROR(Q333*(CUF_sources!H$21/CUF_sources!G$21),0)</f>
        <v>9.4864763204394759E-3</v>
      </c>
      <c r="S333" s="11">
        <f>IFERROR(R333*(CUF_sources!I$21/CUF_sources!H$21),0)</f>
        <v>9.4864763204394759E-3</v>
      </c>
      <c r="T333" s="11">
        <f>IFERROR(S333*(CUF_sources!J$21/CUF_sources!I$21),0)</f>
        <v>9.4864763204394759E-3</v>
      </c>
      <c r="U333" s="11">
        <f>IF(M333&lt;CUF_sources!C$21,CUF_sources!C$21,CUF!M333)</f>
        <v>0.85</v>
      </c>
      <c r="V333" s="11">
        <f>IFERROR(U333*(CUF_sources!D$21/CUF_sources!C$21),0)</f>
        <v>0.85</v>
      </c>
      <c r="W333" s="11">
        <f>IFERROR(V333*(CUF_sources!E$21/CUF_sources!D$21),0)</f>
        <v>0.85</v>
      </c>
      <c r="X333" s="11">
        <f>IFERROR(W333*(CUF_sources!F$21/CUF_sources!E$21),0)</f>
        <v>0.85</v>
      </c>
      <c r="Y333" s="11">
        <f>IFERROR(X333*(CUF_sources!G$21/CUF_sources!F$21),0)</f>
        <v>0.85</v>
      </c>
      <c r="Z333" s="11">
        <f>IFERROR(Y333*(CUF_sources!H$21/CUF_sources!G$21),0)</f>
        <v>0.85</v>
      </c>
      <c r="AA333" s="11">
        <f>IFERROR(Z333*(CUF_sources!I$21/CUF_sources!H$21),0)</f>
        <v>0.85</v>
      </c>
      <c r="AB333" s="11">
        <f>IFERROR(AA333*(CUF_sources!J$21/CUF_sources!I$21),0)</f>
        <v>0.85</v>
      </c>
      <c r="AC333" s="11">
        <f>CUF_sources!C$21</f>
        <v>0.85</v>
      </c>
      <c r="AD333" s="11">
        <f>CUF_sources!D$21</f>
        <v>0.85</v>
      </c>
      <c r="AE333" s="11">
        <f>CUF_sources!E$21</f>
        <v>0.85</v>
      </c>
      <c r="AF333" s="11">
        <f>CUF_sources!F$21</f>
        <v>0.85</v>
      </c>
      <c r="AG333" s="11">
        <f>CUF_sources!G$21</f>
        <v>0.85</v>
      </c>
      <c r="AH333" s="11">
        <f>CUF_sources!H$21</f>
        <v>0.85</v>
      </c>
      <c r="AI333" s="11">
        <f>CUF_sources!I$21</f>
        <v>0.85</v>
      </c>
      <c r="AJ333" s="11">
        <f>CUF_sources!J$21</f>
        <v>0.85</v>
      </c>
    </row>
    <row r="334" spans="1:36" ht="15" x14ac:dyDescent="0.25">
      <c r="A334" s="3" t="s">
        <v>1</v>
      </c>
      <c r="B334" s="3" t="s">
        <v>39</v>
      </c>
      <c r="C334" s="3" t="s">
        <v>40</v>
      </c>
      <c r="D334" s="11">
        <f>IFERROR((generation!H334*1000)/(365*24*capacity!H334),0)</f>
        <v>0.51037828688395526</v>
      </c>
      <c r="E334" s="11">
        <f>IFERROR((generation!I334*1000)/(365*24*capacity!I334),0)</f>
        <v>1.0401826484018264</v>
      </c>
      <c r="F334" s="11">
        <f>IFERROR((generation!J334*1000)/(365*24*capacity!J334),0)</f>
        <v>1.0201598173515982</v>
      </c>
      <c r="G334" s="11">
        <f>IFERROR((generation!K334*1000)/(365*24*capacity!K334),0)</f>
        <v>1.0110121765601217</v>
      </c>
      <c r="H334" s="11">
        <f>IFERROR((generation!L334*1000)/(365*24*capacity!L334),0)</f>
        <v>1.0471347031963469</v>
      </c>
      <c r="I334" s="11">
        <f>IFERROR((generation!M334*1000)/(365*24*capacity!M334),0)</f>
        <v>1.1047983257229832</v>
      </c>
      <c r="J334" s="11">
        <f>IFERROR((generation!N334*1000)/(365*24*capacity!N334),0)</f>
        <v>0.1219188689899178</v>
      </c>
      <c r="K334" s="11">
        <f>IFERROR((generation!O334*1000)/(365*24*capacity!O334),0)</f>
        <v>0.11373105874491463</v>
      </c>
      <c r="L334" s="11">
        <f>IFERROR((generation!P334*1000)/(365*24*capacity!P334),0)</f>
        <v>9.9883017823985565E-2</v>
      </c>
      <c r="M334" s="11">
        <f>IF(AND(AVERAGE(D334:L334)&gt;0,AVERAGE(D334:L334)&lt;1),AVERAGE(D334:L334),CUF_sources!C$22)</f>
        <v>0.6743554337417389</v>
      </c>
      <c r="N334" s="11">
        <f>IFERROR(M334*(CUF_sources!D$22/CUF_sources!C$22),0)</f>
        <v>0.6743554337417389</v>
      </c>
      <c r="O334" s="11">
        <f>IFERROR(N334*(CUF_sources!E$22/CUF_sources!D$22),0)</f>
        <v>0.6743554337417389</v>
      </c>
      <c r="P334" s="11">
        <f>IFERROR(O334*(CUF_sources!F$22/CUF_sources!E$22),0)</f>
        <v>0.6743554337417389</v>
      </c>
      <c r="Q334" s="11">
        <f>IFERROR(P334*(CUF_sources!G$22/CUF_sources!F$22),0)</f>
        <v>0.6743554337417389</v>
      </c>
      <c r="R334" s="11">
        <f>IFERROR(Q334*(CUF_sources!H$22/CUF_sources!G$22),0)</f>
        <v>0.6743554337417389</v>
      </c>
      <c r="S334" s="11">
        <f>IFERROR(R334*(CUF_sources!I$22/CUF_sources!H$22),0)</f>
        <v>0.6743554337417389</v>
      </c>
      <c r="T334" s="11">
        <f>IFERROR(S334*(CUF_sources!J$22/CUF_sources!I$22),0)</f>
        <v>0.6743554337417389</v>
      </c>
      <c r="U334" s="11">
        <f>IF(M334&lt;CUF_sources!C$22,CUF_sources!C$22,CUF!M334)</f>
        <v>0.7</v>
      </c>
      <c r="V334" s="11">
        <f>IFERROR(U334*(CUF_sources!D$22/CUF_sources!C$22),0)</f>
        <v>0.7</v>
      </c>
      <c r="W334" s="11">
        <f>IFERROR(V334*(CUF_sources!E$22/CUF_sources!D$22),0)</f>
        <v>0.7</v>
      </c>
      <c r="X334" s="11">
        <f>IFERROR(W334*(CUF_sources!F$22/CUF_sources!E$22),0)</f>
        <v>0.7</v>
      </c>
      <c r="Y334" s="11">
        <f>IFERROR(X334*(CUF_sources!G$22/CUF_sources!F$22),0)</f>
        <v>0.7</v>
      </c>
      <c r="Z334" s="11">
        <f>IFERROR(Y334*(CUF_sources!H$22/CUF_sources!G$22),0)</f>
        <v>0.7</v>
      </c>
      <c r="AA334" s="11">
        <f>IFERROR(Z334*(CUF_sources!I$22/CUF_sources!H$22),0)</f>
        <v>0.7</v>
      </c>
      <c r="AB334" s="11">
        <f>IFERROR(AA334*(CUF_sources!J$22/CUF_sources!I$22),0)</f>
        <v>0.7</v>
      </c>
      <c r="AC334" s="11">
        <f>CUF_sources!C$22</f>
        <v>0.7</v>
      </c>
      <c r="AD334" s="11">
        <f>CUF_sources!D$22</f>
        <v>0.7</v>
      </c>
      <c r="AE334" s="11">
        <f>CUF_sources!E$22</f>
        <v>0.7</v>
      </c>
      <c r="AF334" s="11">
        <f>CUF_sources!F$22</f>
        <v>0.7</v>
      </c>
      <c r="AG334" s="11">
        <f>CUF_sources!G$22</f>
        <v>0.7</v>
      </c>
      <c r="AH334" s="11">
        <f>CUF_sources!H$22</f>
        <v>0.7</v>
      </c>
      <c r="AI334" s="11">
        <f>CUF_sources!I$22</f>
        <v>0.7</v>
      </c>
      <c r="AJ334" s="11">
        <f>CUF_sources!J$22</f>
        <v>0.7</v>
      </c>
    </row>
    <row r="335" spans="1:36" ht="15" x14ac:dyDescent="0.25">
      <c r="A335" s="3" t="s">
        <v>1</v>
      </c>
      <c r="B335" s="3" t="s">
        <v>80</v>
      </c>
      <c r="C335" s="3" t="s">
        <v>85</v>
      </c>
      <c r="D335" s="11">
        <f>IFERROR((generation!H335*1000)/(365*24*capacity!H335),0)</f>
        <v>0</v>
      </c>
      <c r="E335" s="11">
        <f>IFERROR((generation!I335*1000)/(365*24*capacity!I335),0)</f>
        <v>0</v>
      </c>
      <c r="F335" s="11">
        <f>IFERROR((generation!J335*1000)/(365*24*capacity!J335),0)</f>
        <v>0</v>
      </c>
      <c r="G335" s="11">
        <f>IFERROR((generation!K335*1000)/(365*24*capacity!K335),0)</f>
        <v>0</v>
      </c>
      <c r="H335" s="11">
        <f>IFERROR((generation!L335*1000)/(365*24*capacity!L335),0)</f>
        <v>0</v>
      </c>
      <c r="I335" s="11">
        <f>IFERROR((generation!M335*1000)/(365*24*capacity!M335),0)</f>
        <v>0</v>
      </c>
      <c r="J335" s="11">
        <f>IFERROR((generation!N335*1000)/(365*24*capacity!N335),0)</f>
        <v>0</v>
      </c>
      <c r="K335" s="11">
        <f>IFERROR((generation!O335*1000)/(365*24*capacity!O335),0)</f>
        <v>0</v>
      </c>
      <c r="L335" s="11">
        <f>IFERROR((generation!P335*1000)/(365*24*capacity!P335),0)</f>
        <v>0</v>
      </c>
      <c r="M335" s="11">
        <f>IF(AND(AVERAGE(D335:L335)&gt;0,AVERAGE(D335:L335)&lt;1),AVERAGE(D335:L335),CUF_sources!C$23)</f>
        <v>0.18285714285714286</v>
      </c>
      <c r="N335" s="11">
        <f>IFERROR(M335*(CUF_sources!D$23/CUF_sources!C$23),0)</f>
        <v>0.19</v>
      </c>
      <c r="O335" s="11">
        <f>IFERROR(N335*(CUF_sources!E$23/CUF_sources!D$23),0)</f>
        <v>0.19500000000000001</v>
      </c>
      <c r="P335" s="11">
        <f>IFERROR(O335*(CUF_sources!F$23/CUF_sources!E$23),0)</f>
        <v>0.20000000000000004</v>
      </c>
      <c r="Q335" s="11">
        <f>IFERROR(P335*(CUF_sources!G$23/CUF_sources!F$23),0)</f>
        <v>0.20500000000000002</v>
      </c>
      <c r="R335" s="11">
        <f>IFERROR(Q335*(CUF_sources!H$23/CUF_sources!G$23),0)</f>
        <v>0.20999999999999996</v>
      </c>
      <c r="S335" s="11">
        <f>IFERROR(R335*(CUF_sources!I$23/CUF_sources!H$23),0)</f>
        <v>0.20999999999999996</v>
      </c>
      <c r="T335" s="11">
        <f>IFERROR(S335*(CUF_sources!J$23/CUF_sources!I$23),0)</f>
        <v>0.20999999999999996</v>
      </c>
      <c r="U335" s="11">
        <f>IF(M335&gt;0,M335,CUF_sources!C$23)</f>
        <v>0.18285714285714286</v>
      </c>
      <c r="V335" s="11">
        <f>IFERROR(U335*(CUF_sources!D$23/CUF_sources!C$23),0)</f>
        <v>0.19</v>
      </c>
      <c r="W335" s="11">
        <f>IFERROR(V335*(CUF_sources!E$23/CUF_sources!D$23),0)</f>
        <v>0.19500000000000001</v>
      </c>
      <c r="X335" s="11">
        <f>IFERROR(W335*(CUF_sources!F$23/CUF_sources!E$23),0)</f>
        <v>0.20000000000000004</v>
      </c>
      <c r="Y335" s="11">
        <f>IFERROR(X335*(CUF_sources!G$23/CUF_sources!F$23),0)</f>
        <v>0.20500000000000002</v>
      </c>
      <c r="Z335" s="11">
        <f>IFERROR(Y335*(CUF_sources!H$23/CUF_sources!G$23),0)</f>
        <v>0.20999999999999996</v>
      </c>
      <c r="AA335" s="11">
        <f>IFERROR(Z335*(CUF_sources!I$23/CUF_sources!H$23),0)</f>
        <v>0.20999999999999996</v>
      </c>
      <c r="AB335" s="11">
        <f>IFERROR(AA335*(CUF_sources!J$23/CUF_sources!I$23),0)</f>
        <v>0.20999999999999996</v>
      </c>
      <c r="AC335" s="11">
        <f>CUF_sources!C$23</f>
        <v>0.18285714285714286</v>
      </c>
      <c r="AD335" s="11">
        <f>CUF_sources!D$23</f>
        <v>0.19</v>
      </c>
      <c r="AE335" s="11">
        <f>CUF_sources!E$23</f>
        <v>0.19500000000000001</v>
      </c>
      <c r="AF335" s="11">
        <f>CUF_sources!F$23</f>
        <v>0.2</v>
      </c>
      <c r="AG335" s="11">
        <f>CUF_sources!G$23</f>
        <v>0.20500000000000002</v>
      </c>
      <c r="AH335" s="11">
        <f>CUF_sources!H$23</f>
        <v>0.21</v>
      </c>
      <c r="AI335" s="11">
        <f>CUF_sources!I$23</f>
        <v>0.21</v>
      </c>
      <c r="AJ335" s="11">
        <f>CUF_sources!J$23</f>
        <v>0.21</v>
      </c>
    </row>
    <row r="336" spans="1:36" ht="15" x14ac:dyDescent="0.25">
      <c r="A336" s="3" t="s">
        <v>1</v>
      </c>
      <c r="B336" s="3" t="s">
        <v>81</v>
      </c>
      <c r="C336" s="3" t="s">
        <v>86</v>
      </c>
      <c r="D336" s="11">
        <f>IFERROR((generation!H336*1000)/(365*24*capacity!H336),0)</f>
        <v>0.13158695826323799</v>
      </c>
      <c r="E336" s="11">
        <f>IFERROR((generation!I336*1000)/(365*24*capacity!I336),0)</f>
        <v>0.13088140716444788</v>
      </c>
      <c r="F336" s="11">
        <f>IFERROR((generation!J336*1000)/(365*24*capacity!J336),0)</f>
        <v>0.13128708519522378</v>
      </c>
      <c r="G336" s="11">
        <f>IFERROR((generation!K336*1000)/(365*24*capacity!K336),0)</f>
        <v>0.13146743247947254</v>
      </c>
      <c r="H336" s="11">
        <f>IFERROR((generation!L336*1000)/(365*24*capacity!L336),0)</f>
        <v>0.13153370937416062</v>
      </c>
      <c r="I336" s="11">
        <f>IFERROR((generation!M336*1000)/(365*24*capacity!M336),0)</f>
        <v>0.13104434907010015</v>
      </c>
      <c r="J336" s="11">
        <f>IFERROR((generation!N336*1000)/(365*24*capacity!N336),0)</f>
        <v>0.13130027826498816</v>
      </c>
      <c r="K336" s="11">
        <f>IFERROR((generation!O336*1000)/(365*24*capacity!O336),0)</f>
        <v>0.11793005261872516</v>
      </c>
      <c r="L336" s="11">
        <f>IFERROR((generation!P336*1000)/(365*24*capacity!P336),0)</f>
        <v>0.13112884183374182</v>
      </c>
      <c r="M336" s="11">
        <f>IF(AND(AVERAGE(D336:L336)&gt;0,AVERAGE(D336:L336)&lt;1),AVERAGE(D336:L336),CUF_sources!C$24)</f>
        <v>0.12979556825156646</v>
      </c>
      <c r="N336" s="11">
        <f>IFERROR(M336*(CUF_sources!D$24/CUF_sources!C$24),0)</f>
        <v>0.12979556825156646</v>
      </c>
      <c r="O336" s="11">
        <f>IFERROR(N336*(CUF_sources!E$24/CUF_sources!D$24),0)</f>
        <v>0.13520371692871508</v>
      </c>
      <c r="P336" s="11">
        <f>IFERROR(O336*(CUF_sources!F$24/CUF_sources!E$24),0)</f>
        <v>0.1406118656058637</v>
      </c>
      <c r="Q336" s="11">
        <f>IFERROR(P336*(CUF_sources!G$24/CUF_sources!F$24),0)</f>
        <v>0.14602001428301231</v>
      </c>
      <c r="R336" s="11">
        <f>IFERROR(Q336*(CUF_sources!H$24/CUF_sources!G$24),0)</f>
        <v>0.1514281629601609</v>
      </c>
      <c r="S336" s="11">
        <f>IFERROR(R336*(CUF_sources!I$24/CUF_sources!H$24),0)</f>
        <v>0.1514281629601609</v>
      </c>
      <c r="T336" s="11">
        <f>IFERROR(S336*(CUF_sources!J$24/CUF_sources!I$24),0)</f>
        <v>0.1514281629601609</v>
      </c>
      <c r="U336" s="11">
        <f>IF(M336&gt;0,M336,CUF_sources!C$24)</f>
        <v>0.12979556825156646</v>
      </c>
      <c r="V336" s="11">
        <f>IFERROR(U336*(CUF_sources!D$24/CUF_sources!C$24),0)</f>
        <v>0.12979556825156646</v>
      </c>
      <c r="W336" s="11">
        <f>IFERROR(V336*(CUF_sources!E$24/CUF_sources!D$24),0)</f>
        <v>0.13520371692871508</v>
      </c>
      <c r="X336" s="11">
        <f>IFERROR(W336*(CUF_sources!F$24/CUF_sources!E$24),0)</f>
        <v>0.1406118656058637</v>
      </c>
      <c r="Y336" s="11">
        <f>IFERROR(X336*(CUF_sources!G$24/CUF_sources!F$24),0)</f>
        <v>0.14602001428301231</v>
      </c>
      <c r="Z336" s="11">
        <f>IFERROR(Y336*(CUF_sources!H$24/CUF_sources!G$24),0)</f>
        <v>0.1514281629601609</v>
      </c>
      <c r="AA336" s="11">
        <f>IFERROR(Z336*(CUF_sources!I$24/CUF_sources!H$24),0)</f>
        <v>0.1514281629601609</v>
      </c>
      <c r="AB336" s="11">
        <f>IFERROR(AA336*(CUF_sources!J$24/CUF_sources!I$24),0)</f>
        <v>0.1514281629601609</v>
      </c>
      <c r="AC336" s="11">
        <f>CUF_sources!C$24</f>
        <v>0.12</v>
      </c>
      <c r="AD336" s="11">
        <f>CUF_sources!D$24</f>
        <v>0.12</v>
      </c>
      <c r="AE336" s="11">
        <f>CUF_sources!E$24</f>
        <v>0.125</v>
      </c>
      <c r="AF336" s="11">
        <f>CUF_sources!F$24</f>
        <v>0.13</v>
      </c>
      <c r="AG336" s="11">
        <f>CUF_sources!G$24</f>
        <v>0.13500000000000001</v>
      </c>
      <c r="AH336" s="11">
        <f>CUF_sources!H$24</f>
        <v>0.14000000000000001</v>
      </c>
      <c r="AI336" s="11">
        <f>CUF_sources!I$24</f>
        <v>0.14000000000000001</v>
      </c>
      <c r="AJ336" s="11">
        <f>CUF_sources!J$24</f>
        <v>0.14000000000000001</v>
      </c>
    </row>
    <row r="337" spans="1:36" ht="15" x14ac:dyDescent="0.25">
      <c r="A337" s="3" t="s">
        <v>1</v>
      </c>
      <c r="B337" s="3" t="s">
        <v>41</v>
      </c>
      <c r="C337" s="3" t="s">
        <v>42</v>
      </c>
      <c r="D337" s="11">
        <f>IFERROR((generation!H337*1000)/(365*24*capacity!H337),0)</f>
        <v>0</v>
      </c>
      <c r="E337" s="11">
        <f>IFERROR((generation!I337*1000)/(365*24*capacity!I337),0)</f>
        <v>0</v>
      </c>
      <c r="F337" s="11">
        <f>IFERROR((generation!J337*1000)/(365*24*capacity!J337),0)</f>
        <v>0</v>
      </c>
      <c r="G337" s="11">
        <f>IFERROR((generation!K337*1000)/(365*24*capacity!K337),0)</f>
        <v>0</v>
      </c>
      <c r="H337" s="11">
        <f>IFERROR((generation!L337*1000)/(365*24*capacity!L337),0)</f>
        <v>0</v>
      </c>
      <c r="I337" s="11">
        <f>IFERROR((generation!M337*1000)/(365*24*capacity!M337),0)</f>
        <v>0</v>
      </c>
      <c r="J337" s="11">
        <f>IFERROR((generation!N337*1000)/(365*24*capacity!N337),0)</f>
        <v>0</v>
      </c>
      <c r="K337" s="11">
        <f>IFERROR((generation!O337*1000)/(365*24*capacity!O337),0)</f>
        <v>0</v>
      </c>
      <c r="L337" s="11">
        <f>IFERROR((generation!P337*1000)/(365*24*capacity!P337),0)</f>
        <v>0</v>
      </c>
      <c r="M337" s="11">
        <f>IF(AND(AVERAGE(D337:L337)&gt;0,AVERAGE(D337:L337)&lt;1),AVERAGE(D337:L337),CUF_sources!C$25)</f>
        <v>0.37285714285714283</v>
      </c>
      <c r="N337" s="11">
        <f>IFERROR(M337*(CUF_sources!D$25/CUF_sources!C$25),0)</f>
        <v>0.38000000000000006</v>
      </c>
      <c r="O337" s="11">
        <f>IFERROR(N337*(CUF_sources!E$25/CUF_sources!D$25),0)</f>
        <v>0.39000000000000007</v>
      </c>
      <c r="P337" s="11">
        <f>IFERROR(O337*(CUF_sources!F$25/CUF_sources!E$25),0)</f>
        <v>0.40000000000000013</v>
      </c>
      <c r="Q337" s="11">
        <f>IFERROR(P337*(CUF_sources!G$25/CUF_sources!F$25),0)</f>
        <v>0.40500000000000014</v>
      </c>
      <c r="R337" s="11">
        <f>IFERROR(Q337*(CUF_sources!H$25/CUF_sources!G$25),0)</f>
        <v>0.41000000000000009</v>
      </c>
      <c r="S337" s="11">
        <f>IFERROR(R337*(CUF_sources!I$25/CUF_sources!H$25),0)</f>
        <v>0.41000000000000009</v>
      </c>
      <c r="T337" s="11">
        <f>IFERROR(S337*(CUF_sources!J$25/CUF_sources!I$25),0)</f>
        <v>0.41000000000000009</v>
      </c>
      <c r="U337" s="11">
        <f>IF(M337&gt;0,M337,CUF_sources!C$25)</f>
        <v>0.37285714285714283</v>
      </c>
      <c r="V337" s="11">
        <f>IFERROR(U337*(CUF_sources!D$25/CUF_sources!C$25),0)</f>
        <v>0.38000000000000006</v>
      </c>
      <c r="W337" s="11">
        <f>IFERROR(V337*(CUF_sources!E$25/CUF_sources!D$25),0)</f>
        <v>0.39000000000000007</v>
      </c>
      <c r="X337" s="11">
        <f>IFERROR(W337*(CUF_sources!F$25/CUF_sources!E$25),0)</f>
        <v>0.40000000000000013</v>
      </c>
      <c r="Y337" s="11">
        <f>IFERROR(X337*(CUF_sources!G$25/CUF_sources!F$25),0)</f>
        <v>0.40500000000000014</v>
      </c>
      <c r="Z337" s="11">
        <f>IFERROR(Y337*(CUF_sources!H$25/CUF_sources!G$25),0)</f>
        <v>0.41000000000000009</v>
      </c>
      <c r="AA337" s="11">
        <f>IFERROR(Z337*(CUF_sources!I$25/CUF_sources!H$25),0)</f>
        <v>0.41000000000000009</v>
      </c>
      <c r="AB337" s="11">
        <f>IFERROR(AA337*(CUF_sources!J$25/CUF_sources!I$25),0)</f>
        <v>0.41000000000000009</v>
      </c>
      <c r="AC337" s="11">
        <f>CUF_sources!C$25</f>
        <v>0.37285714285714283</v>
      </c>
      <c r="AD337" s="11">
        <f>CUF_sources!D$25</f>
        <v>0.38</v>
      </c>
      <c r="AE337" s="11">
        <f>CUF_sources!E$25</f>
        <v>0.39</v>
      </c>
      <c r="AF337" s="11">
        <f>CUF_sources!F$25</f>
        <v>0.4</v>
      </c>
      <c r="AG337" s="11">
        <f>CUF_sources!G$25</f>
        <v>0.40500000000000003</v>
      </c>
      <c r="AH337" s="11">
        <f>CUF_sources!H$25</f>
        <v>0.41</v>
      </c>
      <c r="AI337" s="11">
        <f>CUF_sources!I$25</f>
        <v>0.41</v>
      </c>
      <c r="AJ337" s="11">
        <f>CUF_sources!J$25</f>
        <v>0.41</v>
      </c>
    </row>
    <row r="338" spans="1:36" ht="15" x14ac:dyDescent="0.25">
      <c r="A338" s="3" t="s">
        <v>1</v>
      </c>
      <c r="B338" s="3" t="s">
        <v>43</v>
      </c>
      <c r="C338" s="3" t="s">
        <v>44</v>
      </c>
      <c r="D338" s="11">
        <f>IFERROR((generation!H338*1000)/(365*24*capacity!H338),0)</f>
        <v>0</v>
      </c>
      <c r="E338" s="11">
        <f>IFERROR((generation!I338*1000)/(365*24*capacity!I338),0)</f>
        <v>0</v>
      </c>
      <c r="F338" s="11">
        <f>IFERROR((generation!J338*1000)/(365*24*capacity!J338),0)</f>
        <v>0</v>
      </c>
      <c r="G338" s="11">
        <f>IFERROR((generation!K338*1000)/(365*24*capacity!K338),0)</f>
        <v>0</v>
      </c>
      <c r="H338" s="11">
        <f>IFERROR((generation!L338*1000)/(365*24*capacity!L338),0)</f>
        <v>0</v>
      </c>
      <c r="I338" s="11">
        <f>IFERROR((generation!M338*1000)/(365*24*capacity!M338),0)</f>
        <v>0</v>
      </c>
      <c r="J338" s="11">
        <f>IFERROR((generation!N338*1000)/(365*24*capacity!N338),0)</f>
        <v>0</v>
      </c>
      <c r="K338" s="11">
        <f>IFERROR((generation!O338*1000)/(365*24*capacity!O338),0)</f>
        <v>0</v>
      </c>
      <c r="L338" s="11">
        <f>IFERROR((generation!P338*1000)/(365*24*capacity!P338),0)</f>
        <v>0</v>
      </c>
      <c r="M338" s="11">
        <f>IF(AND(AVERAGE(D338:L338)&gt;0,AVERAGE(D338:L338)&lt;1),AVERAGE(D338:L338),CUF_sources!C$26)</f>
        <v>0.20857142857142857</v>
      </c>
      <c r="N338" s="11">
        <f>IFERROR(M338*(CUF_sources!D$26/CUF_sources!C$26),0)</f>
        <v>0.23</v>
      </c>
      <c r="O338" s="11">
        <f>IFERROR(N338*(CUF_sources!E$26/CUF_sources!D$26),0)</f>
        <v>0.255</v>
      </c>
      <c r="P338" s="11">
        <f>IFERROR(O338*(CUF_sources!F$26/CUF_sources!E$26),0)</f>
        <v>0.28000000000000003</v>
      </c>
      <c r="Q338" s="11">
        <f>IFERROR(P338*(CUF_sources!G$26/CUF_sources!F$26),0)</f>
        <v>0.30000000000000004</v>
      </c>
      <c r="R338" s="11">
        <f>IFERROR(Q338*(CUF_sources!H$26/CUF_sources!G$26),0)</f>
        <v>0.31999999999999995</v>
      </c>
      <c r="S338" s="11">
        <f>IFERROR(R338*(CUF_sources!I$26/CUF_sources!H$26),0)</f>
        <v>0.33999999999999986</v>
      </c>
      <c r="T338" s="11">
        <f>IFERROR(S338*(CUF_sources!J$26/CUF_sources!I$26),0)</f>
        <v>0.35999999999999988</v>
      </c>
      <c r="U338" s="11">
        <f>IF(M338&gt;0,M338,CUF_sources!C$26)</f>
        <v>0.20857142857142857</v>
      </c>
      <c r="V338" s="11">
        <f>IFERROR(U338*(CUF_sources!D$26/CUF_sources!C$26),0)</f>
        <v>0.23</v>
      </c>
      <c r="W338" s="11">
        <f>IFERROR(V338*(CUF_sources!E$26/CUF_sources!D$26),0)</f>
        <v>0.255</v>
      </c>
      <c r="X338" s="11">
        <f>IFERROR(W338*(CUF_sources!F$26/CUF_sources!E$26),0)</f>
        <v>0.28000000000000003</v>
      </c>
      <c r="Y338" s="11">
        <f>IFERROR(X338*(CUF_sources!G$26/CUF_sources!F$26),0)</f>
        <v>0.30000000000000004</v>
      </c>
      <c r="Z338" s="11">
        <f>IFERROR(Y338*(CUF_sources!H$26/CUF_sources!G$26),0)</f>
        <v>0.31999999999999995</v>
      </c>
      <c r="AA338" s="11">
        <f>IFERROR(Z338*(CUF_sources!I$26/CUF_sources!H$26),0)</f>
        <v>0.33999999999999986</v>
      </c>
      <c r="AB338" s="11">
        <f>IFERROR(AA338*(CUF_sources!J$26/CUF_sources!I$26),0)</f>
        <v>0.35999999999999988</v>
      </c>
      <c r="AC338" s="11">
        <f>CUF_sources!C$26</f>
        <v>0.20857142857142857</v>
      </c>
      <c r="AD338" s="11">
        <f>CUF_sources!D$26</f>
        <v>0.23</v>
      </c>
      <c r="AE338" s="11">
        <f>CUF_sources!E$26</f>
        <v>0.255</v>
      </c>
      <c r="AF338" s="11">
        <f>CUF_sources!F$26</f>
        <v>0.28000000000000003</v>
      </c>
      <c r="AG338" s="11">
        <f>CUF_sources!G$26</f>
        <v>0.30000000000000004</v>
      </c>
      <c r="AH338" s="11">
        <f>CUF_sources!H$26</f>
        <v>0.32</v>
      </c>
      <c r="AI338" s="11">
        <f>CUF_sources!I$26</f>
        <v>0.33999999999999997</v>
      </c>
      <c r="AJ338" s="11">
        <f>CUF_sources!J$26</f>
        <v>0.36</v>
      </c>
    </row>
    <row r="339" spans="1:36" ht="15" x14ac:dyDescent="0.25">
      <c r="A339" s="3" t="s">
        <v>1</v>
      </c>
      <c r="B339" s="3" t="s">
        <v>45</v>
      </c>
      <c r="C339" s="3" t="s">
        <v>46</v>
      </c>
      <c r="D339" s="11">
        <f>IFERROR((generation!H339*1000)/(365*24*capacity!H339),0)</f>
        <v>0</v>
      </c>
      <c r="E339" s="11">
        <f>IFERROR((generation!I339*1000)/(365*24*capacity!I339),0)</f>
        <v>0</v>
      </c>
      <c r="F339" s="11">
        <f>IFERROR((generation!J339*1000)/(365*24*capacity!J339),0)</f>
        <v>0</v>
      </c>
      <c r="G339" s="11">
        <f>IFERROR((generation!K339*1000)/(365*24*capacity!K339),0)</f>
        <v>0</v>
      </c>
      <c r="H339" s="11">
        <f>IFERROR((generation!L339*1000)/(365*24*capacity!L339),0)</f>
        <v>0</v>
      </c>
      <c r="I339" s="11">
        <f>IFERROR((generation!M339*1000)/(365*24*capacity!M339),0)</f>
        <v>0</v>
      </c>
      <c r="J339" s="11">
        <f>IFERROR((generation!N339*1000)/(365*24*capacity!N339),0)</f>
        <v>0</v>
      </c>
      <c r="K339" s="11">
        <f>IFERROR((generation!O339*1000)/(365*24*capacity!O339),0)</f>
        <v>0</v>
      </c>
      <c r="L339" s="11">
        <f>IFERROR((generation!P339*1000)/(365*24*capacity!P339),0)</f>
        <v>0</v>
      </c>
      <c r="M339" s="11">
        <f>IF(AND(AVERAGE(D339:L339)&gt;0,AVERAGE(D339:L339)&lt;1),AVERAGE(D339:L339),CUF_sources!C$27)</f>
        <v>0.95</v>
      </c>
      <c r="N339" s="11">
        <f>IFERROR(M339*(CUF_sources!D$27/CUF_sources!C$27),0)</f>
        <v>0.95</v>
      </c>
      <c r="O339" s="11">
        <f>IFERROR(N339*(CUF_sources!E$27/CUF_sources!D$27),0)</f>
        <v>0.95</v>
      </c>
      <c r="P339" s="11">
        <f>IFERROR(O339*(CUF_sources!F$27/CUF_sources!E$27),0)</f>
        <v>0.95</v>
      </c>
      <c r="Q339" s="11">
        <f>IFERROR(P339*(CUF_sources!G$27/CUF_sources!F$27),0)</f>
        <v>0.95</v>
      </c>
      <c r="R339" s="11">
        <f>IFERROR(Q339*(CUF_sources!H$27/CUF_sources!G$27),0)</f>
        <v>0.95</v>
      </c>
      <c r="S339" s="11">
        <f>IFERROR(R339*(CUF_sources!I$27/CUF_sources!H$27),0)</f>
        <v>0.95</v>
      </c>
      <c r="T339" s="11">
        <f>IFERROR(S339*(CUF_sources!J$27/CUF_sources!I$27),0)</f>
        <v>0.95</v>
      </c>
      <c r="U339" s="11">
        <f>IF(M339&gt;0,M339,CUF_sources!C$27)</f>
        <v>0.95</v>
      </c>
      <c r="V339" s="11">
        <f>IFERROR(U339*(CUF_sources!D$27/CUF_sources!C$27),0)</f>
        <v>0.95</v>
      </c>
      <c r="W339" s="11">
        <f>IFERROR(V339*(CUF_sources!E$27/CUF_sources!D$27),0)</f>
        <v>0.95</v>
      </c>
      <c r="X339" s="11">
        <f>IFERROR(W339*(CUF_sources!F$27/CUF_sources!E$27),0)</f>
        <v>0.95</v>
      </c>
      <c r="Y339" s="11">
        <f>IFERROR(X339*(CUF_sources!G$27/CUF_sources!F$27),0)</f>
        <v>0.95</v>
      </c>
      <c r="Z339" s="11">
        <f>IFERROR(Y339*(CUF_sources!H$27/CUF_sources!G$27),0)</f>
        <v>0.95</v>
      </c>
      <c r="AA339" s="11">
        <f>IFERROR(Z339*(CUF_sources!I$27/CUF_sources!H$27),0)</f>
        <v>0.95</v>
      </c>
      <c r="AB339" s="11">
        <f>IFERROR(AA339*(CUF_sources!J$27/CUF_sources!I$27),0)</f>
        <v>0.95</v>
      </c>
      <c r="AC339" s="11">
        <f>CUF_sources!C$27</f>
        <v>0.95</v>
      </c>
      <c r="AD339" s="11">
        <f>CUF_sources!D$27</f>
        <v>0.95</v>
      </c>
      <c r="AE339" s="11">
        <f>CUF_sources!E$27</f>
        <v>0.95</v>
      </c>
      <c r="AF339" s="11">
        <f>CUF_sources!F$27</f>
        <v>0.95</v>
      </c>
      <c r="AG339" s="11">
        <f>CUF_sources!G$27</f>
        <v>0.95</v>
      </c>
      <c r="AH339" s="11">
        <f>CUF_sources!H$27</f>
        <v>0.95</v>
      </c>
      <c r="AI339" s="11">
        <f>CUF_sources!I$27</f>
        <v>0.95</v>
      </c>
      <c r="AJ339" s="11">
        <f>CUF_sources!J$27</f>
        <v>0.95</v>
      </c>
    </row>
    <row r="340" spans="1:36" ht="15" x14ac:dyDescent="0.25">
      <c r="A340" s="3" t="s">
        <v>0</v>
      </c>
      <c r="B340" s="3" t="s">
        <v>29</v>
      </c>
      <c r="C340" s="3" t="s">
        <v>30</v>
      </c>
      <c r="D340" s="11">
        <f>IFERROR((generation!H340*1000)/(365*24*capacity!H340),0)</f>
        <v>0.52013815712445854</v>
      </c>
      <c r="E340" s="11">
        <f>IFERROR((generation!I340*1000)/(365*24*capacity!I340),0)</f>
        <v>0.49994145884556845</v>
      </c>
      <c r="F340" s="11">
        <f>IFERROR((generation!J340*1000)/(365*24*capacity!J340),0)</f>
        <v>0.39876504773765048</v>
      </c>
      <c r="G340" s="11">
        <f>IFERROR((generation!K340*1000)/(365*24*capacity!K340),0)</f>
        <v>0.32536511560484166</v>
      </c>
      <c r="H340" s="11">
        <f>IFERROR((generation!L340*1000)/(365*24*capacity!L340),0)</f>
        <v>0.32049539755019207</v>
      </c>
      <c r="I340" s="11">
        <f>IFERROR((generation!M340*1000)/(365*24*capacity!M340),0)</f>
        <v>0.47126924475694021</v>
      </c>
      <c r="J340" s="11">
        <f>IFERROR((generation!N340*1000)/(365*24*capacity!N340),0)</f>
        <v>0.61631472231838191</v>
      </c>
      <c r="K340" s="11">
        <f>IFERROR((generation!O340*1000)/(365*24*capacity!O340),0)</f>
        <v>0.60728173354631554</v>
      </c>
      <c r="L340" s="11">
        <f>IFERROR((generation!P340*1000)/(365*24*capacity!P340),0)</f>
        <v>0.47134420833535023</v>
      </c>
      <c r="M340" s="11">
        <f>IF(AND(AVERAGE(D340:L340)&gt;0,AVERAGE(D340:L340)&lt;1),AVERAGE(D340:L340),CUF_sources!C$15)</f>
        <v>0.47010167620218879</v>
      </c>
      <c r="N340" s="11">
        <f>IFERROR(M340*(CUF_sources!D$15/CUF_sources!C$15),0)</f>
        <v>0.47010167620218879</v>
      </c>
      <c r="O340" s="11">
        <f>IFERROR(N340*(CUF_sources!E$15/CUF_sources!D$15),0)</f>
        <v>0.47010167620218879</v>
      </c>
      <c r="P340" s="11">
        <f>IFERROR(O340*(CUF_sources!F$15/CUF_sources!E$15),0)</f>
        <v>0.47010167620218879</v>
      </c>
      <c r="Q340" s="11">
        <f>IFERROR(P340*(CUF_sources!G$15/CUF_sources!F$15),0)</f>
        <v>0.47010167620218879</v>
      </c>
      <c r="R340" s="11">
        <f>IFERROR(Q340*(CUF_sources!H$15/CUF_sources!G$15),0)</f>
        <v>0.47010167620218879</v>
      </c>
      <c r="S340" s="11">
        <f>IFERROR(R340*(CUF_sources!I$15/CUF_sources!H$15),0)</f>
        <v>0.47010167620218879</v>
      </c>
      <c r="T340" s="11">
        <f>IFERROR(S340*(CUF_sources!J$15/CUF_sources!I$15),0)</f>
        <v>0.47010167620218879</v>
      </c>
      <c r="U340" s="11">
        <f>IF(M340&lt;CUF_sources!C$15,CUF_sources!C$15,CUF!M340)</f>
        <v>0.85</v>
      </c>
      <c r="V340" s="11">
        <f>IFERROR(U340*(CUF_sources!D$15/CUF_sources!C$15),0)</f>
        <v>0.85</v>
      </c>
      <c r="W340" s="11">
        <f>IFERROR(V340*(CUF_sources!E$15/CUF_sources!D$15),0)</f>
        <v>0.85</v>
      </c>
      <c r="X340" s="11">
        <f>IFERROR(W340*(CUF_sources!F$15/CUF_sources!E$15),0)</f>
        <v>0.85</v>
      </c>
      <c r="Y340" s="11">
        <f>IFERROR(X340*(CUF_sources!G$15/CUF_sources!F$15),0)</f>
        <v>0.85</v>
      </c>
      <c r="Z340" s="11">
        <f>IFERROR(Y340*(CUF_sources!H$15/CUF_sources!G$15),0)</f>
        <v>0.85</v>
      </c>
      <c r="AA340" s="11">
        <f>IFERROR(Z340*(CUF_sources!I$15/CUF_sources!H$15),0)</f>
        <v>0.85</v>
      </c>
      <c r="AB340" s="11">
        <f>IFERROR(AA340*(CUF_sources!J$15/CUF_sources!I$15),0)</f>
        <v>0.85</v>
      </c>
      <c r="AC340" s="11">
        <f>CUF_sources!C$15</f>
        <v>0.85</v>
      </c>
      <c r="AD340" s="11">
        <f>CUF_sources!D$15</f>
        <v>0.85</v>
      </c>
      <c r="AE340" s="11">
        <f>CUF_sources!E$15</f>
        <v>0.85</v>
      </c>
      <c r="AF340" s="11">
        <f>CUF_sources!F$15</f>
        <v>0.85</v>
      </c>
      <c r="AG340" s="11">
        <f>CUF_sources!G$15</f>
        <v>0.85</v>
      </c>
      <c r="AH340" s="11">
        <f>CUF_sources!H$15</f>
        <v>0.85</v>
      </c>
      <c r="AI340" s="11">
        <f>CUF_sources!I$15</f>
        <v>0.85</v>
      </c>
      <c r="AJ340" s="11">
        <f>CUF_sources!J$15</f>
        <v>0.85</v>
      </c>
    </row>
    <row r="341" spans="1:36" ht="15" x14ac:dyDescent="0.25">
      <c r="A341" s="3" t="s">
        <v>0</v>
      </c>
      <c r="B341" s="3" t="s">
        <v>31</v>
      </c>
      <c r="C341" s="3" t="s">
        <v>32</v>
      </c>
      <c r="D341" s="11">
        <f>IFERROR((generation!H341*1000)/(365*24*capacity!H341),0)</f>
        <v>0.28092893835616439</v>
      </c>
      <c r="E341" s="11">
        <f>IFERROR((generation!I341*1000)/(365*24*capacity!I341),0)</f>
        <v>0.25444135273972601</v>
      </c>
      <c r="F341" s="11">
        <f>IFERROR((generation!J341*1000)/(365*24*capacity!J341),0)</f>
        <v>0.19652770933937783</v>
      </c>
      <c r="G341" s="11">
        <f>IFERROR((generation!K341*1000)/(365*24*capacity!K341),0)</f>
        <v>0.17176333791651813</v>
      </c>
      <c r="H341" s="11">
        <f>IFERROR((generation!L341*1000)/(365*24*capacity!L341),0)</f>
        <v>0.16752518099821612</v>
      </c>
      <c r="I341" s="11">
        <f>IFERROR((generation!M341*1000)/(365*24*capacity!M341),0)</f>
        <v>0.15519411484364498</v>
      </c>
      <c r="J341" s="11">
        <f>IFERROR((generation!N341*1000)/(365*24*capacity!N341),0)</f>
        <v>0.17205859281461847</v>
      </c>
      <c r="K341" s="11">
        <f>IFERROR((generation!O341*1000)/(365*24*capacity!O341),0)</f>
        <v>0.19080675190806751</v>
      </c>
      <c r="L341" s="11">
        <f>IFERROR((generation!P341*1000)/(365*24*capacity!P341),0)</f>
        <v>0.31544250315442501</v>
      </c>
      <c r="M341" s="11">
        <f>IF(AND(AVERAGE(D341:L341)&gt;0,AVERAGE(D341:L341)&lt;1),AVERAGE(D341:L341),CUF_sources!C$16)</f>
        <v>0.21163205356341763</v>
      </c>
      <c r="N341" s="11">
        <f>IFERROR(M341*(CUF_sources!D$16/CUF_sources!C$16),0)</f>
        <v>0.21163205356341763</v>
      </c>
      <c r="O341" s="11">
        <f>IFERROR(N341*(CUF_sources!E$16/CUF_sources!D$16),0)</f>
        <v>0.21163205356341763</v>
      </c>
      <c r="P341" s="11">
        <f>IFERROR(O341*(CUF_sources!F$16/CUF_sources!E$16),0)</f>
        <v>0.21163205356341763</v>
      </c>
      <c r="Q341" s="11">
        <f>IFERROR(P341*(CUF_sources!G$16/CUF_sources!F$16),0)</f>
        <v>0.21163205356341763</v>
      </c>
      <c r="R341" s="11">
        <f>IFERROR(Q341*(CUF_sources!H$16/CUF_sources!G$16),0)</f>
        <v>0.21163205356341763</v>
      </c>
      <c r="S341" s="11">
        <f>IFERROR(R341*(CUF_sources!I$16/CUF_sources!H$16),0)</f>
        <v>0.21163205356341763</v>
      </c>
      <c r="T341" s="11">
        <f>IFERROR(S341*(CUF_sources!J$16/CUF_sources!I$16),0)</f>
        <v>0.21163205356341763</v>
      </c>
      <c r="U341" s="11">
        <f>IF(M341&lt;CUF_sources!C$16,CUF_sources!C$16,CUF!M341)</f>
        <v>0.85</v>
      </c>
      <c r="V341" s="11">
        <f>IFERROR(U341*(CUF_sources!D$16/CUF_sources!C$16),0)</f>
        <v>0.85</v>
      </c>
      <c r="W341" s="11">
        <f>IFERROR(V341*(CUF_sources!E$16/CUF_sources!D$16),0)</f>
        <v>0.85</v>
      </c>
      <c r="X341" s="11">
        <f>IFERROR(W341*(CUF_sources!F$16/CUF_sources!E$16),0)</f>
        <v>0.85</v>
      </c>
      <c r="Y341" s="11">
        <f>IFERROR(X341*(CUF_sources!G$16/CUF_sources!F$16),0)</f>
        <v>0.85</v>
      </c>
      <c r="Z341" s="11">
        <f>IFERROR(Y341*(CUF_sources!H$16/CUF_sources!G$16),0)</f>
        <v>0.85</v>
      </c>
      <c r="AA341" s="11">
        <f>IFERROR(Z341*(CUF_sources!I$16/CUF_sources!H$16),0)</f>
        <v>0.85</v>
      </c>
      <c r="AB341" s="11">
        <f>IFERROR(AA341*(CUF_sources!J$16/CUF_sources!I$16),0)</f>
        <v>0.85</v>
      </c>
      <c r="AC341" s="11">
        <f>CUF_sources!C$16</f>
        <v>0.85</v>
      </c>
      <c r="AD341" s="11">
        <f>CUF_sources!D$16</f>
        <v>0.85</v>
      </c>
      <c r="AE341" s="11">
        <f>CUF_sources!E$16</f>
        <v>0.85</v>
      </c>
      <c r="AF341" s="11">
        <f>CUF_sources!F$16</f>
        <v>0.85</v>
      </c>
      <c r="AG341" s="11">
        <f>CUF_sources!G$16</f>
        <v>0.85</v>
      </c>
      <c r="AH341" s="11">
        <f>CUF_sources!H$16</f>
        <v>0.85</v>
      </c>
      <c r="AI341" s="11">
        <f>CUF_sources!I$16</f>
        <v>0.85</v>
      </c>
      <c r="AJ341" s="11">
        <f>CUF_sources!J$16</f>
        <v>0.85</v>
      </c>
    </row>
    <row r="342" spans="1:36" ht="15" x14ac:dyDescent="0.25">
      <c r="A342" s="3" t="s">
        <v>0</v>
      </c>
      <c r="B342" s="3" t="s">
        <v>33</v>
      </c>
      <c r="C342" s="3" t="s">
        <v>34</v>
      </c>
      <c r="D342" s="11">
        <f>IFERROR((generation!H342*1000)/(365*24*capacity!H342),0)</f>
        <v>0.90682813161982767</v>
      </c>
      <c r="E342" s="11">
        <f>IFERROR((generation!I342*1000)/(365*24*capacity!I342),0)</f>
        <v>0.91224116371240649</v>
      </c>
      <c r="F342" s="11">
        <f>IFERROR((generation!J342*1000)/(365*24*capacity!J342),0)</f>
        <v>0.92501059172433275</v>
      </c>
      <c r="G342" s="11">
        <f>IFERROR((generation!K342*1000)/(365*24*capacity!K342),0)</f>
        <v>0.91200630796026927</v>
      </c>
      <c r="H342" s="11">
        <f>IFERROR((generation!L342*1000)/(365*24*capacity!L342),0)</f>
        <v>0.89123475968554344</v>
      </c>
      <c r="I342" s="11">
        <f>IFERROR((generation!M342*1000)/(365*24*capacity!M342),0)</f>
        <v>0.86934519606458593</v>
      </c>
      <c r="J342" s="11">
        <f>IFERROR((generation!N342*1000)/(365*24*capacity!N342),0)</f>
        <v>0.88740997034317182</v>
      </c>
      <c r="K342" s="11">
        <f>IFERROR((generation!O342*1000)/(365*24*capacity!O342),0)</f>
        <v>0.87340535705879585</v>
      </c>
      <c r="L342" s="11">
        <f>IFERROR((generation!P342*1000)/(365*24*capacity!P342),0)</f>
        <v>0.89923739584804407</v>
      </c>
      <c r="M342" s="11">
        <f>IF(AND(AVERAGE(D342:L342)&gt;0,AVERAGE(D342:L342)&lt;1),AVERAGE(D342:L342),CUF_sources!C$17)</f>
        <v>0.89741320822410864</v>
      </c>
      <c r="N342" s="11">
        <f>IFERROR(M342*(CUF_sources!D$17/CUF_sources!C$17),0)</f>
        <v>0.89741320822410864</v>
      </c>
      <c r="O342" s="11">
        <f>IFERROR(N342*(CUF_sources!E$17/CUF_sources!D$17),0)</f>
        <v>0.89741320822410864</v>
      </c>
      <c r="P342" s="11">
        <f>IFERROR(O342*(CUF_sources!F$17/CUF_sources!E$17),0)</f>
        <v>0.89741320822410864</v>
      </c>
      <c r="Q342" s="11">
        <f>IFERROR(P342*(CUF_sources!G$17/CUF_sources!F$17),0)</f>
        <v>0.89741320822410864</v>
      </c>
      <c r="R342" s="11">
        <f>IFERROR(Q342*(CUF_sources!H$17/CUF_sources!G$17),0)</f>
        <v>0.89741320822410864</v>
      </c>
      <c r="S342" s="11">
        <f>IFERROR(R342*(CUF_sources!I$17/CUF_sources!H$17),0)</f>
        <v>0.89741320822410864</v>
      </c>
      <c r="T342" s="11">
        <f>IFERROR(S342*(CUF_sources!J$17/CUF_sources!I$17),0)</f>
        <v>0.89741320822410864</v>
      </c>
      <c r="U342" s="11">
        <f>IF(M342&lt;CUF_sources!C$17,CUF_sources!C$17,CUF!M342)</f>
        <v>0.89741320822410864</v>
      </c>
      <c r="V342" s="11">
        <f>IFERROR(U342*(CUF_sources!D$17/CUF_sources!C$17),0)</f>
        <v>0.89741320822410864</v>
      </c>
      <c r="W342" s="11">
        <f>IFERROR(V342*(CUF_sources!E$17/CUF_sources!D$17),0)</f>
        <v>0.89741320822410864</v>
      </c>
      <c r="X342" s="11">
        <f>IFERROR(W342*(CUF_sources!F$17/CUF_sources!E$17),0)</f>
        <v>0.89741320822410864</v>
      </c>
      <c r="Y342" s="11">
        <f>IFERROR(X342*(CUF_sources!G$17/CUF_sources!F$17),0)</f>
        <v>0.89741320822410864</v>
      </c>
      <c r="Z342" s="11">
        <f>IFERROR(Y342*(CUF_sources!H$17/CUF_sources!G$17),0)</f>
        <v>0.89741320822410864</v>
      </c>
      <c r="AA342" s="11">
        <f>IFERROR(Z342*(CUF_sources!I$17/CUF_sources!H$17),0)</f>
        <v>0.89741320822410864</v>
      </c>
      <c r="AB342" s="11">
        <f>IFERROR(AA342*(CUF_sources!J$17/CUF_sources!I$17),0)</f>
        <v>0.89741320822410864</v>
      </c>
      <c r="AC342" s="11">
        <f>CUF_sources!C$17</f>
        <v>0.81</v>
      </c>
      <c r="AD342" s="11">
        <f>CUF_sources!D$17</f>
        <v>0.81</v>
      </c>
      <c r="AE342" s="11">
        <f>CUF_sources!E$17</f>
        <v>0.81</v>
      </c>
      <c r="AF342" s="11">
        <f>CUF_sources!F$17</f>
        <v>0.81</v>
      </c>
      <c r="AG342" s="11">
        <f>CUF_sources!G$17</f>
        <v>0.81</v>
      </c>
      <c r="AH342" s="11">
        <f>CUF_sources!H$17</f>
        <v>0.81</v>
      </c>
      <c r="AI342" s="11">
        <f>CUF_sources!I$17</f>
        <v>0.81</v>
      </c>
      <c r="AJ342" s="11">
        <f>CUF_sources!J$17</f>
        <v>0.81</v>
      </c>
    </row>
    <row r="343" spans="1:36" ht="15" x14ac:dyDescent="0.25">
      <c r="A343" s="3" t="s">
        <v>0</v>
      </c>
      <c r="B343" s="3" t="s">
        <v>35</v>
      </c>
      <c r="C343" s="3" t="s">
        <v>36</v>
      </c>
      <c r="D343" s="11">
        <f>IFERROR((generation!H343*1000)/(365*24*capacity!H343),0)</f>
        <v>0.1875977083887595</v>
      </c>
      <c r="E343" s="11">
        <f>IFERROR((generation!I343*1000)/(365*24*capacity!I343),0)</f>
        <v>0.20092591586730832</v>
      </c>
      <c r="F343" s="11">
        <f>IFERROR((generation!J343*1000)/(365*24*capacity!J343),0)</f>
        <v>0.23374000293193034</v>
      </c>
      <c r="G343" s="11">
        <f>IFERROR((generation!K343*1000)/(365*24*capacity!K343),0)</f>
        <v>0.20188693245882175</v>
      </c>
      <c r="H343" s="11">
        <f>IFERROR((generation!L343*1000)/(365*24*capacity!L343),0)</f>
        <v>0.18725625454900982</v>
      </c>
      <c r="I343" s="11">
        <f>IFERROR((generation!M343*1000)/(365*24*capacity!M343),0)</f>
        <v>0.20831976495958435</v>
      </c>
      <c r="J343" s="11">
        <f>IFERROR((generation!N343*1000)/(365*24*capacity!N343),0)</f>
        <v>0.20917151249599575</v>
      </c>
      <c r="K343" s="11">
        <f>IFERROR((generation!O343*1000)/(365*24*capacity!O343),0)</f>
        <v>0.17516147910525404</v>
      </c>
      <c r="L343" s="11">
        <f>IFERROR((generation!P343*1000)/(365*24*capacity!P343),0)</f>
        <v>0.20649135455798834</v>
      </c>
      <c r="M343" s="11">
        <f>IF(AND(AVERAGE(D343:L343)&gt;0,AVERAGE(D343:L343)&lt;1),AVERAGE(D343:L343),CUF_sources!C$18)</f>
        <v>0.20117232503496135</v>
      </c>
      <c r="N343" s="11">
        <f>IFERROR(M343*(CUF_sources!D$18/CUF_sources!C$18),0)</f>
        <v>0.20117232503496135</v>
      </c>
      <c r="O343" s="11">
        <f>IFERROR(N343*(CUF_sources!E$18/CUF_sources!D$18),0)</f>
        <v>0.20117232503496135</v>
      </c>
      <c r="P343" s="11">
        <f>IFERROR(O343*(CUF_sources!F$18/CUF_sources!E$18),0)</f>
        <v>0.20117232503496135</v>
      </c>
      <c r="Q343" s="11">
        <f>IFERROR(P343*(CUF_sources!G$18/CUF_sources!F$18),0)</f>
        <v>0.20117232503496135</v>
      </c>
      <c r="R343" s="11">
        <f>IFERROR(Q343*(CUF_sources!H$18/CUF_sources!G$18),0)</f>
        <v>0.20117232503496135</v>
      </c>
      <c r="S343" s="11">
        <f>IFERROR(R343*(CUF_sources!I$18/CUF_sources!H$18),0)</f>
        <v>0.20117232503496135</v>
      </c>
      <c r="T343" s="11">
        <f>IFERROR(S343*(CUF_sources!J$18/CUF_sources!I$18),0)</f>
        <v>0.20117232503496135</v>
      </c>
      <c r="U343" s="11">
        <f>IF(M343&gt;0,M343,CUF_sources!C$18)</f>
        <v>0.20117232503496135</v>
      </c>
      <c r="V343" s="11">
        <f>IFERROR(U343*(CUF_sources!D$18/CUF_sources!C$18),0)</f>
        <v>0.20117232503496135</v>
      </c>
      <c r="W343" s="11">
        <f>IFERROR(V343*(CUF_sources!E$18/CUF_sources!D$18),0)</f>
        <v>0.20117232503496135</v>
      </c>
      <c r="X343" s="11">
        <f>IFERROR(W343*(CUF_sources!F$18/CUF_sources!E$18),0)</f>
        <v>0.20117232503496135</v>
      </c>
      <c r="Y343" s="11">
        <f>IFERROR(X343*(CUF_sources!G$18/CUF_sources!F$18),0)</f>
        <v>0.20117232503496135</v>
      </c>
      <c r="Z343" s="11">
        <f>IFERROR(Y343*(CUF_sources!H$18/CUF_sources!G$18),0)</f>
        <v>0.20117232503496135</v>
      </c>
      <c r="AA343" s="11">
        <f>IFERROR(Z343*(CUF_sources!I$18/CUF_sources!H$18),0)</f>
        <v>0.20117232503496135</v>
      </c>
      <c r="AB343" s="11">
        <f>IFERROR(AA343*(CUF_sources!J$18/CUF_sources!I$18),0)</f>
        <v>0.20117232503496135</v>
      </c>
      <c r="AC343" s="11">
        <f>CUF_sources!C$18</f>
        <v>0.37</v>
      </c>
      <c r="AD343" s="11">
        <f>CUF_sources!D$18</f>
        <v>0.37</v>
      </c>
      <c r="AE343" s="11">
        <f>CUF_sources!E$18</f>
        <v>0.37</v>
      </c>
      <c r="AF343" s="11">
        <f>CUF_sources!F$18</f>
        <v>0.37</v>
      </c>
      <c r="AG343" s="11">
        <f>CUF_sources!G$18</f>
        <v>0.37</v>
      </c>
      <c r="AH343" s="11">
        <f>CUF_sources!H$18</f>
        <v>0.37</v>
      </c>
      <c r="AI343" s="11">
        <f>CUF_sources!I$18</f>
        <v>0.37</v>
      </c>
      <c r="AJ343" s="11">
        <f>CUF_sources!J$18</f>
        <v>0.37</v>
      </c>
    </row>
    <row r="344" spans="1:36" ht="15" x14ac:dyDescent="0.25">
      <c r="A344" s="3" t="s">
        <v>0</v>
      </c>
      <c r="B344" s="3" t="s">
        <v>79</v>
      </c>
      <c r="C344" s="3" t="s">
        <v>83</v>
      </c>
      <c r="D344" s="11">
        <f>IFERROR((generation!H344*1000)/(365*24*capacity!H344),0)</f>
        <v>0.19025875190258751</v>
      </c>
      <c r="E344" s="11">
        <f>IFERROR((generation!I344*1000)/(365*24*capacity!I344),0)</f>
        <v>0.22831050228310501</v>
      </c>
      <c r="F344" s="11">
        <f>IFERROR((generation!J344*1000)/(365*24*capacity!J344),0)</f>
        <v>0.13698630136986301</v>
      </c>
      <c r="G344" s="11">
        <f>IFERROR((generation!K344*1000)/(365*24*capacity!K344),0)</f>
        <v>0.22831050228310501</v>
      </c>
      <c r="H344" s="11">
        <f>IFERROR((generation!L344*1000)/(365*24*capacity!L344),0)</f>
        <v>0.22831050228310501</v>
      </c>
      <c r="I344" s="11">
        <f>IFERROR((generation!M344*1000)/(365*24*capacity!M344),0)</f>
        <v>0.22831050228310501</v>
      </c>
      <c r="J344" s="11">
        <f>IFERROR((generation!N344*1000)/(365*24*capacity!N344),0)</f>
        <v>0.17123287671232876</v>
      </c>
      <c r="K344" s="11">
        <f>IFERROR((generation!O344*1000)/(365*24*capacity!O344),0)</f>
        <v>0.22831050228310501</v>
      </c>
      <c r="L344" s="11">
        <f>IFERROR((generation!P344*1000)/(365*24*capacity!P344),0)</f>
        <v>0.17123287671232876</v>
      </c>
      <c r="M344" s="11">
        <f>IF(AND(AVERAGE(D344:L344)&gt;0,AVERAGE(D344:L344)&lt;1),AVERAGE(D344:L344),CUF_sources!C$19)</f>
        <v>0.20125147979029256</v>
      </c>
      <c r="N344" s="11">
        <f>IFERROR(M344*(CUF_sources!D$19/CUF_sources!C$19),0)</f>
        <v>0.24150177574835108</v>
      </c>
      <c r="O344" s="11">
        <f>IFERROR(N344*(CUF_sources!E$19/CUF_sources!D$19),0)</f>
        <v>0.26162692372738033</v>
      </c>
      <c r="P344" s="11">
        <f>IFERROR(O344*(CUF_sources!F$19/CUF_sources!E$19),0)</f>
        <v>0.28175207170640965</v>
      </c>
      <c r="Q344" s="11">
        <f>IFERROR(P344*(CUF_sources!G$19/CUF_sources!F$19),0)</f>
        <v>0.3018772196854389</v>
      </c>
      <c r="R344" s="11">
        <f>IFERROR(Q344*(CUF_sources!H$19/CUF_sources!G$19),0)</f>
        <v>0.32200236766446816</v>
      </c>
      <c r="S344" s="11">
        <f>IFERROR(R344*(CUF_sources!I$19/CUF_sources!H$19),0)</f>
        <v>0.34212751564349742</v>
      </c>
      <c r="T344" s="11">
        <f>IFERROR(S344*(CUF_sources!J$19/CUF_sources!I$19),0)</f>
        <v>0.36225266362252667</v>
      </c>
      <c r="U344" s="11">
        <f>IF(M344&gt;0,M344,CUF_sources!C$19)</f>
        <v>0.20125147979029256</v>
      </c>
      <c r="V344" s="11">
        <f>IFERROR(U344*(CUF_sources!D$19/CUF_sources!C$19),0)</f>
        <v>0.24150177574835108</v>
      </c>
      <c r="W344" s="11">
        <f>IFERROR(V344*(CUF_sources!E$19/CUF_sources!D$19),0)</f>
        <v>0.26162692372738033</v>
      </c>
      <c r="X344" s="11">
        <f>IFERROR(W344*(CUF_sources!F$19/CUF_sources!E$19),0)</f>
        <v>0.28175207170640965</v>
      </c>
      <c r="Y344" s="11">
        <f>IFERROR(X344*(CUF_sources!G$19/CUF_sources!F$19),0)</f>
        <v>0.3018772196854389</v>
      </c>
      <c r="Z344" s="11">
        <f>IFERROR(Y344*(CUF_sources!H$19/CUF_sources!G$19),0)</f>
        <v>0.32200236766446816</v>
      </c>
      <c r="AA344" s="11">
        <f>IFERROR(Z344*(CUF_sources!I$19/CUF_sources!H$19),0)</f>
        <v>0.34212751564349742</v>
      </c>
      <c r="AB344" s="11">
        <f>IFERROR(AA344*(CUF_sources!J$19/CUF_sources!I$19),0)</f>
        <v>0.36225266362252667</v>
      </c>
      <c r="AC344" s="11">
        <f>CUF_sources!C$19</f>
        <v>0.25</v>
      </c>
      <c r="AD344" s="11">
        <f>CUF_sources!D$19</f>
        <v>0.3</v>
      </c>
      <c r="AE344" s="11">
        <f>CUF_sources!E$19</f>
        <v>0.32499999999999996</v>
      </c>
      <c r="AF344" s="11">
        <f>CUF_sources!F$19</f>
        <v>0.35</v>
      </c>
      <c r="AG344" s="11">
        <f>CUF_sources!G$19</f>
        <v>0.375</v>
      </c>
      <c r="AH344" s="11">
        <f>CUF_sources!H$19</f>
        <v>0.4</v>
      </c>
      <c r="AI344" s="11">
        <f>CUF_sources!I$19</f>
        <v>0.42500000000000004</v>
      </c>
      <c r="AJ344" s="11">
        <f>CUF_sources!J$19</f>
        <v>0.45</v>
      </c>
    </row>
    <row r="345" spans="1:36" ht="15" x14ac:dyDescent="0.25">
      <c r="A345" s="3" t="s">
        <v>0</v>
      </c>
      <c r="B345" s="3" t="s">
        <v>78</v>
      </c>
      <c r="C345" s="3" t="s">
        <v>84</v>
      </c>
      <c r="D345" s="11">
        <f>IFERROR((generation!H345*1000)/(365*24*capacity!H345),0)</f>
        <v>0</v>
      </c>
      <c r="E345" s="11">
        <f>IFERROR((generation!I345*1000)/(365*24*capacity!I345),0)</f>
        <v>0</v>
      </c>
      <c r="F345" s="11">
        <f>IFERROR((generation!J345*1000)/(365*24*capacity!J345),0)</f>
        <v>0</v>
      </c>
      <c r="G345" s="11">
        <f>IFERROR((generation!K345*1000)/(365*24*capacity!K345),0)</f>
        <v>0</v>
      </c>
      <c r="H345" s="11">
        <f>IFERROR((generation!L345*1000)/(365*24*capacity!L345),0)</f>
        <v>0</v>
      </c>
      <c r="I345" s="11">
        <f>IFERROR((generation!M345*1000)/(365*24*capacity!M345),0)</f>
        <v>0</v>
      </c>
      <c r="J345" s="11">
        <f>IFERROR((generation!N345*1000)/(365*24*capacity!N345),0)</f>
        <v>0</v>
      </c>
      <c r="K345" s="11">
        <f>IFERROR((generation!O345*1000)/(365*24*capacity!O345),0)</f>
        <v>0</v>
      </c>
      <c r="L345" s="11">
        <f>IFERROR((generation!P345*1000)/(365*24*capacity!P345),0)</f>
        <v>0</v>
      </c>
      <c r="M345" s="11">
        <f>IF(AND(AVERAGE(D345:L345)&gt;0,AVERAGE(D345:L345)&lt;1),AVERAGE(D345:L345),CUF_sources!C$20)</f>
        <v>0.35714285714285715</v>
      </c>
      <c r="N345" s="11">
        <f>IFERROR(M345*(CUF_sources!D$20/CUF_sources!C$20),0)</f>
        <v>0.4</v>
      </c>
      <c r="O345" s="11">
        <f>IFERROR(N345*(CUF_sources!E$20/CUF_sources!D$20),0)</f>
        <v>0.43</v>
      </c>
      <c r="P345" s="11">
        <f>IFERROR(O345*(CUF_sources!F$20/CUF_sources!E$20),0)</f>
        <v>0.45999999999999996</v>
      </c>
      <c r="Q345" s="11">
        <f>IFERROR(P345*(CUF_sources!G$20/CUF_sources!F$20),0)</f>
        <v>0.46999999999999992</v>
      </c>
      <c r="R345" s="11">
        <f>IFERROR(Q345*(CUF_sources!H$20/CUF_sources!G$20),0)</f>
        <v>0.47999999999999987</v>
      </c>
      <c r="S345" s="11">
        <f>IFERROR(R345*(CUF_sources!I$20/CUF_sources!H$20),0)</f>
        <v>0.47999999999999987</v>
      </c>
      <c r="T345" s="11">
        <f>IFERROR(S345*(CUF_sources!J$20/CUF_sources!I$20),0)</f>
        <v>0.47999999999999987</v>
      </c>
      <c r="U345" s="11">
        <f>IF(M345&gt;0,M345,CUF_sources!C$20)</f>
        <v>0.35714285714285715</v>
      </c>
      <c r="V345" s="11">
        <f>IFERROR(U345*(CUF_sources!D$20/CUF_sources!C$20),0)</f>
        <v>0.4</v>
      </c>
      <c r="W345" s="11">
        <f>IFERROR(V345*(CUF_sources!E$20/CUF_sources!D$20),0)</f>
        <v>0.43</v>
      </c>
      <c r="X345" s="11">
        <f>IFERROR(W345*(CUF_sources!F$20/CUF_sources!E$20),0)</f>
        <v>0.45999999999999996</v>
      </c>
      <c r="Y345" s="11">
        <f>IFERROR(X345*(CUF_sources!G$20/CUF_sources!F$20),0)</f>
        <v>0.46999999999999992</v>
      </c>
      <c r="Z345" s="11">
        <f>IFERROR(Y345*(CUF_sources!H$20/CUF_sources!G$20),0)</f>
        <v>0.47999999999999987</v>
      </c>
      <c r="AA345" s="11">
        <f>IFERROR(Z345*(CUF_sources!I$20/CUF_sources!H$20),0)</f>
        <v>0.47999999999999987</v>
      </c>
      <c r="AB345" s="11">
        <f>IFERROR(AA345*(CUF_sources!J$20/CUF_sources!I$20),0)</f>
        <v>0.47999999999999987</v>
      </c>
      <c r="AC345" s="11">
        <f>CUF_sources!C$20</f>
        <v>0.35714285714285715</v>
      </c>
      <c r="AD345" s="11">
        <f>CUF_sources!D$20</f>
        <v>0.4</v>
      </c>
      <c r="AE345" s="11">
        <f>CUF_sources!E$20</f>
        <v>0.43000000000000005</v>
      </c>
      <c r="AF345" s="11">
        <f>CUF_sources!F$20</f>
        <v>0.46</v>
      </c>
      <c r="AG345" s="11">
        <f>CUF_sources!G$20</f>
        <v>0.47</v>
      </c>
      <c r="AH345" s="11">
        <f>CUF_sources!H$20</f>
        <v>0.48</v>
      </c>
      <c r="AI345" s="11">
        <f>CUF_sources!I$20</f>
        <v>0.48</v>
      </c>
      <c r="AJ345" s="11">
        <f>CUF_sources!J$20</f>
        <v>0.48</v>
      </c>
    </row>
    <row r="346" spans="1:36" ht="15" x14ac:dyDescent="0.25">
      <c r="A346" s="3" t="s">
        <v>0</v>
      </c>
      <c r="B346" s="1" t="s">
        <v>37</v>
      </c>
      <c r="C346" s="1" t="s">
        <v>38</v>
      </c>
      <c r="D346" s="11">
        <f>IFERROR((generation!H346*1000)/(365*24*capacity!H346),0)</f>
        <v>0.35207882720499878</v>
      </c>
      <c r="E346" s="11">
        <f>IFERROR((generation!I346*1000)/(365*24*capacity!I346),0)</f>
        <v>0.30401345830329246</v>
      </c>
      <c r="F346" s="11">
        <f>IFERROR((generation!J346*1000)/(365*24*capacity!J346),0)</f>
        <v>0.19589041095890411</v>
      </c>
      <c r="G346" s="11">
        <f>IFERROR((generation!K346*1000)/(365*24*capacity!K346),0)</f>
        <v>0.35358857276665495</v>
      </c>
      <c r="H346" s="11">
        <f>IFERROR((generation!L346*1000)/(365*24*capacity!L346),0)</f>
        <v>0.2247980330172111</v>
      </c>
      <c r="I346" s="11">
        <f>IFERROR((generation!M346*1000)/(365*24*capacity!M346),0)</f>
        <v>0.21040379622168501</v>
      </c>
      <c r="J346" s="11">
        <f>IFERROR((generation!N346*1000)/(365*24*capacity!N346),0)</f>
        <v>0.19499671303946128</v>
      </c>
      <c r="K346" s="11">
        <f>IFERROR((generation!O346*1000)/(365*24*capacity!O346),0)</f>
        <v>0.20388039017109963</v>
      </c>
      <c r="L346" s="11">
        <f>IFERROR((generation!P346*1000)/(365*24*capacity!P346),0)</f>
        <v>0.20299202245793579</v>
      </c>
      <c r="M346" s="11">
        <f>IF(AND(AVERAGE(D346:L346)&gt;0,AVERAGE(D346:L346)&lt;1),AVERAGE(D346:L346),CUF_sources!C$21)</f>
        <v>0.24918246934902694</v>
      </c>
      <c r="N346" s="11">
        <f>IFERROR(M346*(CUF_sources!D$21/CUF_sources!C$21),0)</f>
        <v>0.24918246934902694</v>
      </c>
      <c r="O346" s="11">
        <f>IFERROR(N346*(CUF_sources!E$21/CUF_sources!D$21),0)</f>
        <v>0.24918246934902694</v>
      </c>
      <c r="P346" s="11">
        <f>IFERROR(O346*(CUF_sources!F$21/CUF_sources!E$21),0)</f>
        <v>0.24918246934902694</v>
      </c>
      <c r="Q346" s="11">
        <f>IFERROR(P346*(CUF_sources!G$21/CUF_sources!F$21),0)</f>
        <v>0.24918246934902694</v>
      </c>
      <c r="R346" s="11">
        <f>IFERROR(Q346*(CUF_sources!H$21/CUF_sources!G$21),0)</f>
        <v>0.24918246934902694</v>
      </c>
      <c r="S346" s="11">
        <f>IFERROR(R346*(CUF_sources!I$21/CUF_sources!H$21),0)</f>
        <v>0.24918246934902694</v>
      </c>
      <c r="T346" s="11">
        <f>IFERROR(S346*(CUF_sources!J$21/CUF_sources!I$21),0)</f>
        <v>0.24918246934902694</v>
      </c>
      <c r="U346" s="11">
        <f>IF(M346&lt;CUF_sources!C$21,CUF_sources!C$21,CUF!M346)</f>
        <v>0.85</v>
      </c>
      <c r="V346" s="11">
        <f>IFERROR(U346*(CUF_sources!D$21/CUF_sources!C$21),0)</f>
        <v>0.85</v>
      </c>
      <c r="W346" s="11">
        <f>IFERROR(V346*(CUF_sources!E$21/CUF_sources!D$21),0)</f>
        <v>0.85</v>
      </c>
      <c r="X346" s="11">
        <f>IFERROR(W346*(CUF_sources!F$21/CUF_sources!E$21),0)</f>
        <v>0.85</v>
      </c>
      <c r="Y346" s="11">
        <f>IFERROR(X346*(CUF_sources!G$21/CUF_sources!F$21),0)</f>
        <v>0.85</v>
      </c>
      <c r="Z346" s="11">
        <f>IFERROR(Y346*(CUF_sources!H$21/CUF_sources!G$21),0)</f>
        <v>0.85</v>
      </c>
      <c r="AA346" s="11">
        <f>IFERROR(Z346*(CUF_sources!I$21/CUF_sources!H$21),0)</f>
        <v>0.85</v>
      </c>
      <c r="AB346" s="11">
        <f>IFERROR(AA346*(CUF_sources!J$21/CUF_sources!I$21),0)</f>
        <v>0.85</v>
      </c>
      <c r="AC346" s="11">
        <f>CUF_sources!C$21</f>
        <v>0.85</v>
      </c>
      <c r="AD346" s="11">
        <f>CUF_sources!D$21</f>
        <v>0.85</v>
      </c>
      <c r="AE346" s="11">
        <f>CUF_sources!E$21</f>
        <v>0.85</v>
      </c>
      <c r="AF346" s="11">
        <f>CUF_sources!F$21</f>
        <v>0.85</v>
      </c>
      <c r="AG346" s="11">
        <f>CUF_sources!G$21</f>
        <v>0.85</v>
      </c>
      <c r="AH346" s="11">
        <f>CUF_sources!H$21</f>
        <v>0.85</v>
      </c>
      <c r="AI346" s="11">
        <f>CUF_sources!I$21</f>
        <v>0.85</v>
      </c>
      <c r="AJ346" s="11">
        <f>CUF_sources!J$21</f>
        <v>0.85</v>
      </c>
    </row>
    <row r="347" spans="1:36" ht="15" x14ac:dyDescent="0.25">
      <c r="A347" s="3" t="s">
        <v>0</v>
      </c>
      <c r="B347" s="3" t="s">
        <v>39</v>
      </c>
      <c r="C347" s="3" t="s">
        <v>40</v>
      </c>
      <c r="D347" s="11">
        <f>IFERROR((generation!H347*1000)/(365*24*capacity!H347),0)</f>
        <v>0.48472958399302446</v>
      </c>
      <c r="E347" s="11">
        <f>IFERROR((generation!I347*1000)/(365*24*capacity!I347),0)</f>
        <v>0.50817498895271762</v>
      </c>
      <c r="F347" s="11">
        <f>IFERROR((generation!J347*1000)/(365*24*capacity!J347),0)</f>
        <v>0.48737515898334061</v>
      </c>
      <c r="G347" s="11">
        <f>IFERROR((generation!K347*1000)/(365*24*capacity!K347),0)</f>
        <v>0.65063981085422418</v>
      </c>
      <c r="H347" s="11">
        <f>IFERROR((generation!L347*1000)/(365*24*capacity!L347),0)</f>
        <v>0.74687621677108773</v>
      </c>
      <c r="I347" s="11">
        <f>IFERROR((generation!M347*1000)/(365*24*capacity!M347),0)</f>
        <v>0.7357138060703734</v>
      </c>
      <c r="J347" s="11">
        <f>IFERROR((generation!N347*1000)/(365*24*capacity!N347),0)</f>
        <v>0.74985185959775524</v>
      </c>
      <c r="K347" s="11">
        <f>IFERROR((generation!O347*1000)/(365*24*capacity!O347),0)</f>
        <v>0.72371784700551822</v>
      </c>
      <c r="L347" s="11">
        <f>IFERROR((generation!P347*1000)/(365*24*capacity!P347),0)</f>
        <v>0.81182308766368538</v>
      </c>
      <c r="M347" s="11">
        <f>IF(AND(AVERAGE(D347:L347)&gt;0,AVERAGE(D347:L347)&lt;1),AVERAGE(D347:L347),CUF_sources!C$22)</f>
        <v>0.6554335955435252</v>
      </c>
      <c r="N347" s="11">
        <f>IFERROR(M347*(CUF_sources!D$22/CUF_sources!C$22),0)</f>
        <v>0.6554335955435252</v>
      </c>
      <c r="O347" s="11">
        <f>IFERROR(N347*(CUF_sources!E$22/CUF_sources!D$22),0)</f>
        <v>0.6554335955435252</v>
      </c>
      <c r="P347" s="11">
        <f>IFERROR(O347*(CUF_sources!F$22/CUF_sources!E$22),0)</f>
        <v>0.6554335955435252</v>
      </c>
      <c r="Q347" s="11">
        <f>IFERROR(P347*(CUF_sources!G$22/CUF_sources!F$22),0)</f>
        <v>0.6554335955435252</v>
      </c>
      <c r="R347" s="11">
        <f>IFERROR(Q347*(CUF_sources!H$22/CUF_sources!G$22),0)</f>
        <v>0.6554335955435252</v>
      </c>
      <c r="S347" s="11">
        <f>IFERROR(R347*(CUF_sources!I$22/CUF_sources!H$22),0)</f>
        <v>0.6554335955435252</v>
      </c>
      <c r="T347" s="11">
        <f>IFERROR(S347*(CUF_sources!J$22/CUF_sources!I$22),0)</f>
        <v>0.6554335955435252</v>
      </c>
      <c r="U347" s="11">
        <f>IF(M347&lt;CUF_sources!C$22,CUF_sources!C$22,CUF!M347)</f>
        <v>0.7</v>
      </c>
      <c r="V347" s="11">
        <f>IFERROR(U347*(CUF_sources!D$22/CUF_sources!C$22),0)</f>
        <v>0.7</v>
      </c>
      <c r="W347" s="11">
        <f>IFERROR(V347*(CUF_sources!E$22/CUF_sources!D$22),0)</f>
        <v>0.7</v>
      </c>
      <c r="X347" s="11">
        <f>IFERROR(W347*(CUF_sources!F$22/CUF_sources!E$22),0)</f>
        <v>0.7</v>
      </c>
      <c r="Y347" s="11">
        <f>IFERROR(X347*(CUF_sources!G$22/CUF_sources!F$22),0)</f>
        <v>0.7</v>
      </c>
      <c r="Z347" s="11">
        <f>IFERROR(Y347*(CUF_sources!H$22/CUF_sources!G$22),0)</f>
        <v>0.7</v>
      </c>
      <c r="AA347" s="11">
        <f>IFERROR(Z347*(CUF_sources!I$22/CUF_sources!H$22),0)</f>
        <v>0.7</v>
      </c>
      <c r="AB347" s="11">
        <f>IFERROR(AA347*(CUF_sources!J$22/CUF_sources!I$22),0)</f>
        <v>0.7</v>
      </c>
      <c r="AC347" s="11">
        <f>CUF_sources!C$22</f>
        <v>0.7</v>
      </c>
      <c r="AD347" s="11">
        <f>CUF_sources!D$22</f>
        <v>0.7</v>
      </c>
      <c r="AE347" s="11">
        <f>CUF_sources!E$22</f>
        <v>0.7</v>
      </c>
      <c r="AF347" s="11">
        <f>CUF_sources!F$22</f>
        <v>0.7</v>
      </c>
      <c r="AG347" s="11">
        <f>CUF_sources!G$22</f>
        <v>0.7</v>
      </c>
      <c r="AH347" s="11">
        <f>CUF_sources!H$22</f>
        <v>0.7</v>
      </c>
      <c r="AI347" s="11">
        <f>CUF_sources!I$22</f>
        <v>0.7</v>
      </c>
      <c r="AJ347" s="11">
        <f>CUF_sources!J$22</f>
        <v>0.7</v>
      </c>
    </row>
    <row r="348" spans="1:36" ht="15" x14ac:dyDescent="0.25">
      <c r="A348" s="3" t="s">
        <v>0</v>
      </c>
      <c r="B348" s="3" t="s">
        <v>80</v>
      </c>
      <c r="C348" s="3" t="s">
        <v>85</v>
      </c>
      <c r="D348" s="11">
        <f>IFERROR((generation!H348*1000)/(365*24*capacity!H348),0)</f>
        <v>9.5208197035500805E-2</v>
      </c>
      <c r="E348" s="11">
        <f>IFERROR((generation!I348*1000)/(365*24*capacity!I348),0)</f>
        <v>9.8313691228826119E-2</v>
      </c>
      <c r="F348" s="11">
        <f>IFERROR((generation!J348*1000)/(365*24*capacity!J348),0)</f>
        <v>0.13122471183505624</v>
      </c>
      <c r="G348" s="11">
        <f>IFERROR((generation!K348*1000)/(365*24*capacity!K348),0)</f>
        <v>0.13323325334273564</v>
      </c>
      <c r="H348" s="11">
        <f>IFERROR((generation!L348*1000)/(365*24*capacity!L348),0)</f>
        <v>0.1129246669873103</v>
      </c>
      <c r="I348" s="11">
        <f>IFERROR((generation!M348*1000)/(365*24*capacity!M348),0)</f>
        <v>0.1189502915103486</v>
      </c>
      <c r="J348" s="11">
        <f>IFERROR((generation!N348*1000)/(365*24*capacity!N348),0)</f>
        <v>0.11399402936408405</v>
      </c>
      <c r="K348" s="11">
        <f>IFERROR((generation!O348*1000)/(365*24*capacity!O348),0)</f>
        <v>0.14742779774058037</v>
      </c>
      <c r="L348" s="11">
        <f>IFERROR((generation!P348*1000)/(365*24*capacity!P348),0)</f>
        <v>0.1187486808467717</v>
      </c>
      <c r="M348" s="11">
        <f>IF(AND(AVERAGE(D348:L348)&gt;0,AVERAGE(D348:L348)&lt;1),AVERAGE(D348:L348),CUF_sources!C$23)</f>
        <v>0.11889170221013486</v>
      </c>
      <c r="N348" s="11">
        <f>IFERROR(M348*(CUF_sources!D$23/CUF_sources!C$23),0)</f>
        <v>0.12353590932771825</v>
      </c>
      <c r="O348" s="11">
        <f>IFERROR(N348*(CUF_sources!E$23/CUF_sources!D$23),0)</f>
        <v>0.12678685431002665</v>
      </c>
      <c r="P348" s="11">
        <f>IFERROR(O348*(CUF_sources!F$23/CUF_sources!E$23),0)</f>
        <v>0.13003779929233503</v>
      </c>
      <c r="Q348" s="11">
        <f>IFERROR(P348*(CUF_sources!G$23/CUF_sources!F$23),0)</f>
        <v>0.13328874427464338</v>
      </c>
      <c r="R348" s="11">
        <f>IFERROR(Q348*(CUF_sources!H$23/CUF_sources!G$23),0)</f>
        <v>0.13653968925695173</v>
      </c>
      <c r="S348" s="11">
        <f>IFERROR(R348*(CUF_sources!I$23/CUF_sources!H$23),0)</f>
        <v>0.13653968925695173</v>
      </c>
      <c r="T348" s="11">
        <f>IFERROR(S348*(CUF_sources!J$23/CUF_sources!I$23),0)</f>
        <v>0.13653968925695173</v>
      </c>
      <c r="U348" s="11">
        <f>IF(M348&gt;0,M348,CUF_sources!C$23)</f>
        <v>0.11889170221013486</v>
      </c>
      <c r="V348" s="11">
        <f>IFERROR(U348*(CUF_sources!D$23/CUF_sources!C$23),0)</f>
        <v>0.12353590932771825</v>
      </c>
      <c r="W348" s="11">
        <f>IFERROR(V348*(CUF_sources!E$23/CUF_sources!D$23),0)</f>
        <v>0.12678685431002665</v>
      </c>
      <c r="X348" s="11">
        <f>IFERROR(W348*(CUF_sources!F$23/CUF_sources!E$23),0)</f>
        <v>0.13003779929233503</v>
      </c>
      <c r="Y348" s="11">
        <f>IFERROR(X348*(CUF_sources!G$23/CUF_sources!F$23),0)</f>
        <v>0.13328874427464338</v>
      </c>
      <c r="Z348" s="11">
        <f>IFERROR(Y348*(CUF_sources!H$23/CUF_sources!G$23),0)</f>
        <v>0.13653968925695173</v>
      </c>
      <c r="AA348" s="11">
        <f>IFERROR(Z348*(CUF_sources!I$23/CUF_sources!H$23),0)</f>
        <v>0.13653968925695173</v>
      </c>
      <c r="AB348" s="11">
        <f>IFERROR(AA348*(CUF_sources!J$23/CUF_sources!I$23),0)</f>
        <v>0.13653968925695173</v>
      </c>
      <c r="AC348" s="11">
        <f>CUF_sources!C$23</f>
        <v>0.18285714285714286</v>
      </c>
      <c r="AD348" s="11">
        <f>CUF_sources!D$23</f>
        <v>0.19</v>
      </c>
      <c r="AE348" s="11">
        <f>CUF_sources!E$23</f>
        <v>0.19500000000000001</v>
      </c>
      <c r="AF348" s="11">
        <f>CUF_sources!F$23</f>
        <v>0.2</v>
      </c>
      <c r="AG348" s="11">
        <f>CUF_sources!G$23</f>
        <v>0.20500000000000002</v>
      </c>
      <c r="AH348" s="11">
        <f>CUF_sources!H$23</f>
        <v>0.21</v>
      </c>
      <c r="AI348" s="11">
        <f>CUF_sources!I$23</f>
        <v>0.21</v>
      </c>
      <c r="AJ348" s="11">
        <f>CUF_sources!J$23</f>
        <v>0.21</v>
      </c>
    </row>
    <row r="349" spans="1:36" ht="15" x14ac:dyDescent="0.25">
      <c r="A349" s="3" t="s">
        <v>0</v>
      </c>
      <c r="B349" s="3" t="s">
        <v>81</v>
      </c>
      <c r="C349" s="3" t="s">
        <v>86</v>
      </c>
      <c r="D349" s="11">
        <f>IFERROR((generation!H349*1000)/(365*24*capacity!H349),0)</f>
        <v>6.2480379304547404E-2</v>
      </c>
      <c r="E349" s="11">
        <f>IFERROR((generation!I349*1000)/(365*24*capacity!I349),0)</f>
        <v>6.4518359868917172E-2</v>
      </c>
      <c r="F349" s="11">
        <f>IFERROR((generation!J349*1000)/(365*24*capacity!J349),0)</f>
        <v>8.6116217141755672E-2</v>
      </c>
      <c r="G349" s="11">
        <f>IFERROR((generation!K349*1000)/(365*24*capacity!K349),0)</f>
        <v>8.7434322506170295E-2</v>
      </c>
      <c r="H349" s="11">
        <f>IFERROR((generation!L349*1000)/(365*24*capacity!L349),0)</f>
        <v>7.4106812710422409E-2</v>
      </c>
      <c r="I349" s="11">
        <f>IFERROR((generation!M349*1000)/(365*24*capacity!M349),0)</f>
        <v>7.806112880366628E-2</v>
      </c>
      <c r="J349" s="11">
        <f>IFERROR((generation!N349*1000)/(365*24*capacity!N349),0)</f>
        <v>7.4808581770180196E-2</v>
      </c>
      <c r="K349" s="11">
        <f>IFERROR((generation!O349*1000)/(365*24*capacity!O349),0)</f>
        <v>9.6749492267255877E-2</v>
      </c>
      <c r="L349" s="11">
        <f>IFERROR((generation!P349*1000)/(365*24*capacity!P349),0)</f>
        <v>7.7928821805693979E-2</v>
      </c>
      <c r="M349" s="11">
        <f>IF(AND(AVERAGE(D349:L349)&gt;0,AVERAGE(D349:L349)&lt;1),AVERAGE(D349:L349),CUF_sources!C$24)</f>
        <v>7.802267957540103E-2</v>
      </c>
      <c r="N349" s="11">
        <f>IFERROR(M349*(CUF_sources!D$24/CUF_sources!C$24),0)</f>
        <v>7.802267957540103E-2</v>
      </c>
      <c r="O349" s="11">
        <f>IFERROR(N349*(CUF_sources!E$24/CUF_sources!D$24),0)</f>
        <v>8.1273624557709409E-2</v>
      </c>
      <c r="P349" s="11">
        <f>IFERROR(O349*(CUF_sources!F$24/CUF_sources!E$24),0)</f>
        <v>8.4524569540017788E-2</v>
      </c>
      <c r="Q349" s="11">
        <f>IFERROR(P349*(CUF_sources!G$24/CUF_sources!F$24),0)</f>
        <v>8.7775514522326167E-2</v>
      </c>
      <c r="R349" s="11">
        <f>IFERROR(Q349*(CUF_sources!H$24/CUF_sources!G$24),0)</f>
        <v>9.1026459504634533E-2</v>
      </c>
      <c r="S349" s="11">
        <f>IFERROR(R349*(CUF_sources!I$24/CUF_sources!H$24),0)</f>
        <v>9.1026459504634533E-2</v>
      </c>
      <c r="T349" s="11">
        <f>IFERROR(S349*(CUF_sources!J$24/CUF_sources!I$24),0)</f>
        <v>9.1026459504634533E-2</v>
      </c>
      <c r="U349" s="11">
        <f>IF(M349&gt;0,M349,CUF_sources!C$24)</f>
        <v>7.802267957540103E-2</v>
      </c>
      <c r="V349" s="11">
        <f>IFERROR(U349*(CUF_sources!D$24/CUF_sources!C$24),0)</f>
        <v>7.802267957540103E-2</v>
      </c>
      <c r="W349" s="11">
        <f>IFERROR(V349*(CUF_sources!E$24/CUF_sources!D$24),0)</f>
        <v>8.1273624557709409E-2</v>
      </c>
      <c r="X349" s="11">
        <f>IFERROR(W349*(CUF_sources!F$24/CUF_sources!E$24),0)</f>
        <v>8.4524569540017788E-2</v>
      </c>
      <c r="Y349" s="11">
        <f>IFERROR(X349*(CUF_sources!G$24/CUF_sources!F$24),0)</f>
        <v>8.7775514522326167E-2</v>
      </c>
      <c r="Z349" s="11">
        <f>IFERROR(Y349*(CUF_sources!H$24/CUF_sources!G$24),0)</f>
        <v>9.1026459504634533E-2</v>
      </c>
      <c r="AA349" s="11">
        <f>IFERROR(Z349*(CUF_sources!I$24/CUF_sources!H$24),0)</f>
        <v>9.1026459504634533E-2</v>
      </c>
      <c r="AB349" s="11">
        <f>IFERROR(AA349*(CUF_sources!J$24/CUF_sources!I$24),0)</f>
        <v>9.1026459504634533E-2</v>
      </c>
      <c r="AC349" s="11">
        <f>CUF_sources!C$24</f>
        <v>0.12</v>
      </c>
      <c r="AD349" s="11">
        <f>CUF_sources!D$24</f>
        <v>0.12</v>
      </c>
      <c r="AE349" s="11">
        <f>CUF_sources!E$24</f>
        <v>0.125</v>
      </c>
      <c r="AF349" s="11">
        <f>CUF_sources!F$24</f>
        <v>0.13</v>
      </c>
      <c r="AG349" s="11">
        <f>CUF_sources!G$24</f>
        <v>0.13500000000000001</v>
      </c>
      <c r="AH349" s="11">
        <f>CUF_sources!H$24</f>
        <v>0.14000000000000001</v>
      </c>
      <c r="AI349" s="11">
        <f>CUF_sources!I$24</f>
        <v>0.14000000000000001</v>
      </c>
      <c r="AJ349" s="11">
        <f>CUF_sources!J$24</f>
        <v>0.14000000000000001</v>
      </c>
    </row>
    <row r="350" spans="1:36" ht="15" x14ac:dyDescent="0.25">
      <c r="A350" s="3" t="s">
        <v>0</v>
      </c>
      <c r="B350" s="3" t="s">
        <v>41</v>
      </c>
      <c r="C350" s="3" t="s">
        <v>42</v>
      </c>
      <c r="D350" s="11">
        <f>IFERROR((generation!H350*1000)/(365*24*capacity!H350),0)</f>
        <v>0</v>
      </c>
      <c r="E350" s="11">
        <f>IFERROR((generation!I350*1000)/(365*24*capacity!I350),0)</f>
        <v>0</v>
      </c>
      <c r="F350" s="11">
        <f>IFERROR((generation!J350*1000)/(365*24*capacity!J350),0)</f>
        <v>0</v>
      </c>
      <c r="G350" s="11">
        <f>IFERROR((generation!K350*1000)/(365*24*capacity!K350),0)</f>
        <v>0</v>
      </c>
      <c r="H350" s="11">
        <f>IFERROR((generation!L350*1000)/(365*24*capacity!L350),0)</f>
        <v>0</v>
      </c>
      <c r="I350" s="11">
        <f>IFERROR((generation!M350*1000)/(365*24*capacity!M350),0)</f>
        <v>0</v>
      </c>
      <c r="J350" s="11">
        <f>IFERROR((generation!N350*1000)/(365*24*capacity!N350),0)</f>
        <v>0</v>
      </c>
      <c r="K350" s="11">
        <f>IFERROR((generation!O350*1000)/(365*24*capacity!O350),0)</f>
        <v>0</v>
      </c>
      <c r="L350" s="11">
        <f>IFERROR((generation!P350*1000)/(365*24*capacity!P350),0)</f>
        <v>0</v>
      </c>
      <c r="M350" s="11">
        <f>IF(AND(AVERAGE(D350:L350)&gt;0,AVERAGE(D350:L350)&lt;1),AVERAGE(D350:L350),CUF_sources!C$25)</f>
        <v>0.37285714285714283</v>
      </c>
      <c r="N350" s="11">
        <f>IFERROR(M350*(CUF_sources!D$25/CUF_sources!C$25),0)</f>
        <v>0.38000000000000006</v>
      </c>
      <c r="O350" s="11">
        <f>IFERROR(N350*(CUF_sources!E$25/CUF_sources!D$25),0)</f>
        <v>0.39000000000000007</v>
      </c>
      <c r="P350" s="11">
        <f>IFERROR(O350*(CUF_sources!F$25/CUF_sources!E$25),0)</f>
        <v>0.40000000000000013</v>
      </c>
      <c r="Q350" s="11">
        <f>IFERROR(P350*(CUF_sources!G$25/CUF_sources!F$25),0)</f>
        <v>0.40500000000000014</v>
      </c>
      <c r="R350" s="11">
        <f>IFERROR(Q350*(CUF_sources!H$25/CUF_sources!G$25),0)</f>
        <v>0.41000000000000009</v>
      </c>
      <c r="S350" s="11">
        <f>IFERROR(R350*(CUF_sources!I$25/CUF_sources!H$25),0)</f>
        <v>0.41000000000000009</v>
      </c>
      <c r="T350" s="11">
        <f>IFERROR(S350*(CUF_sources!J$25/CUF_sources!I$25),0)</f>
        <v>0.41000000000000009</v>
      </c>
      <c r="U350" s="11">
        <f>IF(M350&gt;0,M350,CUF_sources!C$25)</f>
        <v>0.37285714285714283</v>
      </c>
      <c r="V350" s="11">
        <f>IFERROR(U350*(CUF_sources!D$25/CUF_sources!C$25),0)</f>
        <v>0.38000000000000006</v>
      </c>
      <c r="W350" s="11">
        <f>IFERROR(V350*(CUF_sources!E$25/CUF_sources!D$25),0)</f>
        <v>0.39000000000000007</v>
      </c>
      <c r="X350" s="11">
        <f>IFERROR(W350*(CUF_sources!F$25/CUF_sources!E$25),0)</f>
        <v>0.40000000000000013</v>
      </c>
      <c r="Y350" s="11">
        <f>IFERROR(X350*(CUF_sources!G$25/CUF_sources!F$25),0)</f>
        <v>0.40500000000000014</v>
      </c>
      <c r="Z350" s="11">
        <f>IFERROR(Y350*(CUF_sources!H$25/CUF_sources!G$25),0)</f>
        <v>0.41000000000000009</v>
      </c>
      <c r="AA350" s="11">
        <f>IFERROR(Z350*(CUF_sources!I$25/CUF_sources!H$25),0)</f>
        <v>0.41000000000000009</v>
      </c>
      <c r="AB350" s="11">
        <f>IFERROR(AA350*(CUF_sources!J$25/CUF_sources!I$25),0)</f>
        <v>0.41000000000000009</v>
      </c>
      <c r="AC350" s="11">
        <f>CUF_sources!C$25</f>
        <v>0.37285714285714283</v>
      </c>
      <c r="AD350" s="11">
        <f>CUF_sources!D$25</f>
        <v>0.38</v>
      </c>
      <c r="AE350" s="11">
        <f>CUF_sources!E$25</f>
        <v>0.39</v>
      </c>
      <c r="AF350" s="11">
        <f>CUF_sources!F$25</f>
        <v>0.4</v>
      </c>
      <c r="AG350" s="11">
        <f>CUF_sources!G$25</f>
        <v>0.40500000000000003</v>
      </c>
      <c r="AH350" s="11">
        <f>CUF_sources!H$25</f>
        <v>0.41</v>
      </c>
      <c r="AI350" s="11">
        <f>CUF_sources!I$25</f>
        <v>0.41</v>
      </c>
      <c r="AJ350" s="11">
        <f>CUF_sources!J$25</f>
        <v>0.41</v>
      </c>
    </row>
    <row r="351" spans="1:36" ht="15" x14ac:dyDescent="0.25">
      <c r="A351" s="3" t="s">
        <v>0</v>
      </c>
      <c r="B351" s="3" t="s">
        <v>43</v>
      </c>
      <c r="C351" s="3" t="s">
        <v>44</v>
      </c>
      <c r="D351" s="11">
        <f>IFERROR((generation!H351*1000)/(365*24*capacity!H351),0)</f>
        <v>0</v>
      </c>
      <c r="E351" s="11">
        <f>IFERROR((generation!I351*1000)/(365*24*capacity!I351),0)</f>
        <v>0</v>
      </c>
      <c r="F351" s="11">
        <f>IFERROR((generation!J351*1000)/(365*24*capacity!J351),0)</f>
        <v>0</v>
      </c>
      <c r="G351" s="11">
        <f>IFERROR((generation!K351*1000)/(365*24*capacity!K351),0)</f>
        <v>0</v>
      </c>
      <c r="H351" s="11">
        <f>IFERROR((generation!L351*1000)/(365*24*capacity!L351),0)</f>
        <v>0</v>
      </c>
      <c r="I351" s="11">
        <f>IFERROR((generation!M351*1000)/(365*24*capacity!M351),0)</f>
        <v>0</v>
      </c>
      <c r="J351" s="11">
        <f>IFERROR((generation!N351*1000)/(365*24*capacity!N351),0)</f>
        <v>0</v>
      </c>
      <c r="K351" s="11">
        <f>IFERROR((generation!O351*1000)/(365*24*capacity!O351),0)</f>
        <v>0</v>
      </c>
      <c r="L351" s="11">
        <f>IFERROR((generation!P351*1000)/(365*24*capacity!P351),0)</f>
        <v>0</v>
      </c>
      <c r="M351" s="11">
        <f>IF(AND(AVERAGE(D351:L351)&gt;0,AVERAGE(D351:L351)&lt;1),AVERAGE(D351:L351),CUF_sources!C$26)</f>
        <v>0.20857142857142857</v>
      </c>
      <c r="N351" s="11">
        <f>IFERROR(M351*(CUF_sources!D$26/CUF_sources!C$26),0)</f>
        <v>0.23</v>
      </c>
      <c r="O351" s="11">
        <f>IFERROR(N351*(CUF_sources!E$26/CUF_sources!D$26),0)</f>
        <v>0.255</v>
      </c>
      <c r="P351" s="11">
        <f>IFERROR(O351*(CUF_sources!F$26/CUF_sources!E$26),0)</f>
        <v>0.28000000000000003</v>
      </c>
      <c r="Q351" s="11">
        <f>IFERROR(P351*(CUF_sources!G$26/CUF_sources!F$26),0)</f>
        <v>0.30000000000000004</v>
      </c>
      <c r="R351" s="11">
        <f>IFERROR(Q351*(CUF_sources!H$26/CUF_sources!G$26),0)</f>
        <v>0.31999999999999995</v>
      </c>
      <c r="S351" s="11">
        <f>IFERROR(R351*(CUF_sources!I$26/CUF_sources!H$26),0)</f>
        <v>0.33999999999999986</v>
      </c>
      <c r="T351" s="11">
        <f>IFERROR(S351*(CUF_sources!J$26/CUF_sources!I$26),0)</f>
        <v>0.35999999999999988</v>
      </c>
      <c r="U351" s="11">
        <f>IF(M351&gt;0,M351,CUF_sources!C$26)</f>
        <v>0.20857142857142857</v>
      </c>
      <c r="V351" s="11">
        <f>IFERROR(U351*(CUF_sources!D$26/CUF_sources!C$26),0)</f>
        <v>0.23</v>
      </c>
      <c r="W351" s="11">
        <f>IFERROR(V351*(CUF_sources!E$26/CUF_sources!D$26),0)</f>
        <v>0.255</v>
      </c>
      <c r="X351" s="11">
        <f>IFERROR(W351*(CUF_sources!F$26/CUF_sources!E$26),0)</f>
        <v>0.28000000000000003</v>
      </c>
      <c r="Y351" s="11">
        <f>IFERROR(X351*(CUF_sources!G$26/CUF_sources!F$26),0)</f>
        <v>0.30000000000000004</v>
      </c>
      <c r="Z351" s="11">
        <f>IFERROR(Y351*(CUF_sources!H$26/CUF_sources!G$26),0)</f>
        <v>0.31999999999999995</v>
      </c>
      <c r="AA351" s="11">
        <f>IFERROR(Z351*(CUF_sources!I$26/CUF_sources!H$26),0)</f>
        <v>0.33999999999999986</v>
      </c>
      <c r="AB351" s="11">
        <f>IFERROR(AA351*(CUF_sources!J$26/CUF_sources!I$26),0)</f>
        <v>0.35999999999999988</v>
      </c>
      <c r="AC351" s="11">
        <f>CUF_sources!C$26</f>
        <v>0.20857142857142857</v>
      </c>
      <c r="AD351" s="11">
        <f>CUF_sources!D$26</f>
        <v>0.23</v>
      </c>
      <c r="AE351" s="11">
        <f>CUF_sources!E$26</f>
        <v>0.255</v>
      </c>
      <c r="AF351" s="11">
        <f>CUF_sources!F$26</f>
        <v>0.28000000000000003</v>
      </c>
      <c r="AG351" s="11">
        <f>CUF_sources!G$26</f>
        <v>0.30000000000000004</v>
      </c>
      <c r="AH351" s="11">
        <f>CUF_sources!H$26</f>
        <v>0.32</v>
      </c>
      <c r="AI351" s="11">
        <f>CUF_sources!I$26</f>
        <v>0.33999999999999997</v>
      </c>
      <c r="AJ351" s="11">
        <f>CUF_sources!J$26</f>
        <v>0.36</v>
      </c>
    </row>
    <row r="352" spans="1:36" ht="15" x14ac:dyDescent="0.25">
      <c r="A352" s="3" t="s">
        <v>0</v>
      </c>
      <c r="B352" s="3" t="s">
        <v>45</v>
      </c>
      <c r="C352" s="3" t="s">
        <v>46</v>
      </c>
      <c r="D352" s="11">
        <f>IFERROR((generation!H352*1000)/(365*24*capacity!H352),0)</f>
        <v>0</v>
      </c>
      <c r="E352" s="11">
        <f>IFERROR((generation!I352*1000)/(365*24*capacity!I352),0)</f>
        <v>0</v>
      </c>
      <c r="F352" s="11">
        <f>IFERROR((generation!J352*1000)/(365*24*capacity!J352),0)</f>
        <v>0</v>
      </c>
      <c r="G352" s="11">
        <f>IFERROR((generation!K352*1000)/(365*24*capacity!K352),0)</f>
        <v>0</v>
      </c>
      <c r="H352" s="11">
        <f>IFERROR((generation!L352*1000)/(365*24*capacity!L352),0)</f>
        <v>0</v>
      </c>
      <c r="I352" s="11">
        <f>IFERROR((generation!M352*1000)/(365*24*capacity!M352),0)</f>
        <v>0</v>
      </c>
      <c r="J352" s="11">
        <f>IFERROR((generation!N352*1000)/(365*24*capacity!N352),0)</f>
        <v>0</v>
      </c>
      <c r="K352" s="11">
        <f>IFERROR((generation!O352*1000)/(365*24*capacity!O352),0)</f>
        <v>0</v>
      </c>
      <c r="L352" s="11">
        <f>IFERROR((generation!P352*1000)/(365*24*capacity!P352),0)</f>
        <v>0</v>
      </c>
      <c r="M352" s="11">
        <f>IF(AND(AVERAGE(D352:L352)&gt;0,AVERAGE(D352:L352)&lt;1),AVERAGE(D352:L352),CUF_sources!C$27)</f>
        <v>0.95</v>
      </c>
      <c r="N352" s="11">
        <f>IFERROR(M352*(CUF_sources!D$27/CUF_sources!C$27),0)</f>
        <v>0.95</v>
      </c>
      <c r="O352" s="11">
        <f>IFERROR(N352*(CUF_sources!E$27/CUF_sources!D$27),0)</f>
        <v>0.95</v>
      </c>
      <c r="P352" s="11">
        <f>IFERROR(O352*(CUF_sources!F$27/CUF_sources!E$27),0)</f>
        <v>0.95</v>
      </c>
      <c r="Q352" s="11">
        <f>IFERROR(P352*(CUF_sources!G$27/CUF_sources!F$27),0)</f>
        <v>0.95</v>
      </c>
      <c r="R352" s="11">
        <f>IFERROR(Q352*(CUF_sources!H$27/CUF_sources!G$27),0)</f>
        <v>0.95</v>
      </c>
      <c r="S352" s="11">
        <f>IFERROR(R352*(CUF_sources!I$27/CUF_sources!H$27),0)</f>
        <v>0.95</v>
      </c>
      <c r="T352" s="11">
        <f>IFERROR(S352*(CUF_sources!J$27/CUF_sources!I$27),0)</f>
        <v>0.95</v>
      </c>
      <c r="U352" s="11">
        <f>IF(M352&gt;0,M352,CUF_sources!C$27)</f>
        <v>0.95</v>
      </c>
      <c r="V352" s="11">
        <f>IFERROR(U352*(CUF_sources!D$27/CUF_sources!C$27),0)</f>
        <v>0.95</v>
      </c>
      <c r="W352" s="11">
        <f>IFERROR(V352*(CUF_sources!E$27/CUF_sources!D$27),0)</f>
        <v>0.95</v>
      </c>
      <c r="X352" s="11">
        <f>IFERROR(W352*(CUF_sources!F$27/CUF_sources!E$27),0)</f>
        <v>0.95</v>
      </c>
      <c r="Y352" s="11">
        <f>IFERROR(X352*(CUF_sources!G$27/CUF_sources!F$27),0)</f>
        <v>0.95</v>
      </c>
      <c r="Z352" s="11">
        <f>IFERROR(Y352*(CUF_sources!H$27/CUF_sources!G$27),0)</f>
        <v>0.95</v>
      </c>
      <c r="AA352" s="11">
        <f>IFERROR(Z352*(CUF_sources!I$27/CUF_sources!H$27),0)</f>
        <v>0.95</v>
      </c>
      <c r="AB352" s="11">
        <f>IFERROR(AA352*(CUF_sources!J$27/CUF_sources!I$27),0)</f>
        <v>0.95</v>
      </c>
      <c r="AC352" s="11">
        <f>CUF_sources!C$27</f>
        <v>0.95</v>
      </c>
      <c r="AD352" s="11">
        <f>CUF_sources!D$27</f>
        <v>0.95</v>
      </c>
      <c r="AE352" s="11">
        <f>CUF_sources!E$27</f>
        <v>0.95</v>
      </c>
      <c r="AF352" s="11">
        <f>CUF_sources!F$27</f>
        <v>0.95</v>
      </c>
      <c r="AG352" s="11">
        <f>CUF_sources!G$27</f>
        <v>0.95</v>
      </c>
      <c r="AH352" s="11">
        <f>CUF_sources!H$27</f>
        <v>0.95</v>
      </c>
      <c r="AI352" s="11">
        <f>CUF_sources!I$27</f>
        <v>0.95</v>
      </c>
      <c r="AJ352" s="11">
        <f>CUF_sources!J$27</f>
        <v>0.95</v>
      </c>
    </row>
    <row r="353" spans="1:36" ht="15" x14ac:dyDescent="0.25">
      <c r="A353" s="3" t="s">
        <v>48</v>
      </c>
      <c r="B353" s="3" t="s">
        <v>29</v>
      </c>
      <c r="C353" s="3" t="s">
        <v>30</v>
      </c>
      <c r="D353" s="11">
        <f>IFERROR((generation!H353*1000)/(365*24*capacity!H353),0)</f>
        <v>0.43944706227519481</v>
      </c>
      <c r="E353" s="11">
        <f>IFERROR((generation!I353*1000)/(365*24*capacity!I353),0)</f>
        <v>0.59188710153433943</v>
      </c>
      <c r="F353" s="11">
        <f>IFERROR((generation!J353*1000)/(365*24*capacity!J353),0)</f>
        <v>0.60127458746240214</v>
      </c>
      <c r="G353" s="11">
        <f>IFERROR((generation!K353*1000)/(365*24*capacity!K353),0)</f>
        <v>0.58895507844861195</v>
      </c>
      <c r="H353" s="11">
        <f>IFERROR((generation!L353*1000)/(365*24*capacity!L353),0)</f>
        <v>0.51824208289553564</v>
      </c>
      <c r="I353" s="11">
        <f>IFERROR((generation!M353*1000)/(365*24*capacity!M353),0)</f>
        <v>0.22785431962281588</v>
      </c>
      <c r="J353" s="11">
        <f>IFERROR((generation!N353*1000)/(365*24*capacity!N353),0)</f>
        <v>0.22151137777159038</v>
      </c>
      <c r="K353" s="11">
        <f>IFERROR((generation!O353*1000)/(365*24*capacity!O353),0)</f>
        <v>0.16814502062526748</v>
      </c>
      <c r="L353" s="11">
        <f>IFERROR((generation!P353*1000)/(365*24*capacity!P353),0)</f>
        <v>8.9453568383590726E-2</v>
      </c>
      <c r="M353" s="11">
        <f>IF(AND(AVERAGE(D353:L353)&gt;0,AVERAGE(D353:L353)&lt;1),AVERAGE(D353:L353),CUF_sources!C$15)</f>
        <v>0.3829744665577054</v>
      </c>
      <c r="N353" s="11">
        <f>IFERROR(M353*(CUF_sources!D$15/CUF_sources!C$15),0)</f>
        <v>0.3829744665577054</v>
      </c>
      <c r="O353" s="11">
        <f>IFERROR(N353*(CUF_sources!E$15/CUF_sources!D$15),0)</f>
        <v>0.3829744665577054</v>
      </c>
      <c r="P353" s="11">
        <f>IFERROR(O353*(CUF_sources!F$15/CUF_sources!E$15),0)</f>
        <v>0.3829744665577054</v>
      </c>
      <c r="Q353" s="11">
        <f>IFERROR(P353*(CUF_sources!G$15/CUF_sources!F$15),0)</f>
        <v>0.3829744665577054</v>
      </c>
      <c r="R353" s="11">
        <f>IFERROR(Q353*(CUF_sources!H$15/CUF_sources!G$15),0)</f>
        <v>0.3829744665577054</v>
      </c>
      <c r="S353" s="11">
        <f>IFERROR(R353*(CUF_sources!I$15/CUF_sources!H$15),0)</f>
        <v>0.3829744665577054</v>
      </c>
      <c r="T353" s="11">
        <f>IFERROR(S353*(CUF_sources!J$15/CUF_sources!I$15),0)</f>
        <v>0.3829744665577054</v>
      </c>
      <c r="U353" s="11">
        <f>IF(M353&lt;CUF_sources!C$15,CUF_sources!C$15,CUF!M353)</f>
        <v>0.85</v>
      </c>
      <c r="V353" s="11">
        <f>IFERROR(U353*(CUF_sources!D$15/CUF_sources!C$15),0)</f>
        <v>0.85</v>
      </c>
      <c r="W353" s="11">
        <f>IFERROR(V353*(CUF_sources!E$15/CUF_sources!D$15),0)</f>
        <v>0.85</v>
      </c>
      <c r="X353" s="11">
        <f>IFERROR(W353*(CUF_sources!F$15/CUF_sources!E$15),0)</f>
        <v>0.85</v>
      </c>
      <c r="Y353" s="11">
        <f>IFERROR(X353*(CUF_sources!G$15/CUF_sources!F$15),0)</f>
        <v>0.85</v>
      </c>
      <c r="Z353" s="11">
        <f>IFERROR(Y353*(CUF_sources!H$15/CUF_sources!G$15),0)</f>
        <v>0.85</v>
      </c>
      <c r="AA353" s="11">
        <f>IFERROR(Z353*(CUF_sources!I$15/CUF_sources!H$15),0)</f>
        <v>0.85</v>
      </c>
      <c r="AB353" s="11">
        <f>IFERROR(AA353*(CUF_sources!J$15/CUF_sources!I$15),0)</f>
        <v>0.85</v>
      </c>
      <c r="AC353" s="11">
        <f>CUF_sources!C$15</f>
        <v>0.85</v>
      </c>
      <c r="AD353" s="11">
        <f>CUF_sources!D$15</f>
        <v>0.85</v>
      </c>
      <c r="AE353" s="11">
        <f>CUF_sources!E$15</f>
        <v>0.85</v>
      </c>
      <c r="AF353" s="11">
        <f>CUF_sources!F$15</f>
        <v>0.85</v>
      </c>
      <c r="AG353" s="11">
        <f>CUF_sources!G$15</f>
        <v>0.85</v>
      </c>
      <c r="AH353" s="11">
        <f>CUF_sources!H$15</f>
        <v>0.85</v>
      </c>
      <c r="AI353" s="11">
        <f>CUF_sources!I$15</f>
        <v>0.85</v>
      </c>
      <c r="AJ353" s="11">
        <f>CUF_sources!J$15</f>
        <v>0.85</v>
      </c>
    </row>
    <row r="354" spans="1:36" ht="15" x14ac:dyDescent="0.25">
      <c r="A354" s="3" t="s">
        <v>48</v>
      </c>
      <c r="B354" s="3" t="s">
        <v>31</v>
      </c>
      <c r="C354" s="3" t="s">
        <v>32</v>
      </c>
      <c r="D354" s="11">
        <f>IFERROR((generation!H354*1000)/(365*24*capacity!H354),0)</f>
        <v>0.50357212095713044</v>
      </c>
      <c r="E354" s="11">
        <f>IFERROR((generation!I354*1000)/(365*24*capacity!I354),0)</f>
        <v>0.37042214145932345</v>
      </c>
      <c r="F354" s="11">
        <f>IFERROR((generation!J354*1000)/(365*24*capacity!J354),0)</f>
        <v>0.34766386193707716</v>
      </c>
      <c r="G354" s="11">
        <f>IFERROR((generation!K354*1000)/(365*24*capacity!K354),0)</f>
        <v>0.35329649550382386</v>
      </c>
      <c r="H354" s="11">
        <f>IFERROR((generation!L354*1000)/(365*24*capacity!L354),0)</f>
        <v>0.37644214337329651</v>
      </c>
      <c r="I354" s="11">
        <f>IFERROR((generation!M354*1000)/(365*24*capacity!M354),0)</f>
        <v>0.60074331449421781</v>
      </c>
      <c r="J354" s="11">
        <f>IFERROR((generation!N354*1000)/(365*24*capacity!N354),0)</f>
        <v>0.53392117606654355</v>
      </c>
      <c r="K354" s="11">
        <f>IFERROR((generation!O354*1000)/(365*24*capacity!O354),0)</f>
        <v>0.52200482901921363</v>
      </c>
      <c r="L354" s="11">
        <f>IFERROR((generation!P354*1000)/(365*24*capacity!P354),0)</f>
        <v>0.39543109792775122</v>
      </c>
      <c r="M354" s="11">
        <f>IF(AND(AVERAGE(D354:L354)&gt;0,AVERAGE(D354:L354)&lt;1),AVERAGE(D354:L354),CUF_sources!C$16)</f>
        <v>0.44483302008204195</v>
      </c>
      <c r="N354" s="11">
        <f>IFERROR(M354*(CUF_sources!D$16/CUF_sources!C$16),0)</f>
        <v>0.44483302008204195</v>
      </c>
      <c r="O354" s="11">
        <f>IFERROR(N354*(CUF_sources!E$16/CUF_sources!D$16),0)</f>
        <v>0.44483302008204195</v>
      </c>
      <c r="P354" s="11">
        <f>IFERROR(O354*(CUF_sources!F$16/CUF_sources!E$16),0)</f>
        <v>0.44483302008204195</v>
      </c>
      <c r="Q354" s="11">
        <f>IFERROR(P354*(CUF_sources!G$16/CUF_sources!F$16),0)</f>
        <v>0.44483302008204195</v>
      </c>
      <c r="R354" s="11">
        <f>IFERROR(Q354*(CUF_sources!H$16/CUF_sources!G$16),0)</f>
        <v>0.44483302008204195</v>
      </c>
      <c r="S354" s="11">
        <f>IFERROR(R354*(CUF_sources!I$16/CUF_sources!H$16),0)</f>
        <v>0.44483302008204195</v>
      </c>
      <c r="T354" s="11">
        <f>IFERROR(S354*(CUF_sources!J$16/CUF_sources!I$16),0)</f>
        <v>0.44483302008204195</v>
      </c>
      <c r="U354" s="11">
        <f>IF(M354&lt;CUF_sources!C$16,CUF_sources!C$16,CUF!M354)</f>
        <v>0.85</v>
      </c>
      <c r="V354" s="11">
        <f>IFERROR(U354*(CUF_sources!D$16/CUF_sources!C$16),0)</f>
        <v>0.85</v>
      </c>
      <c r="W354" s="11">
        <f>IFERROR(V354*(CUF_sources!E$16/CUF_sources!D$16),0)</f>
        <v>0.85</v>
      </c>
      <c r="X354" s="11">
        <f>IFERROR(W354*(CUF_sources!F$16/CUF_sources!E$16),0)</f>
        <v>0.85</v>
      </c>
      <c r="Y354" s="11">
        <f>IFERROR(X354*(CUF_sources!G$16/CUF_sources!F$16),0)</f>
        <v>0.85</v>
      </c>
      <c r="Z354" s="11">
        <f>IFERROR(Y354*(CUF_sources!H$16/CUF_sources!G$16),0)</f>
        <v>0.85</v>
      </c>
      <c r="AA354" s="11">
        <f>IFERROR(Z354*(CUF_sources!I$16/CUF_sources!H$16),0)</f>
        <v>0.85</v>
      </c>
      <c r="AB354" s="11">
        <f>IFERROR(AA354*(CUF_sources!J$16/CUF_sources!I$16),0)</f>
        <v>0.85</v>
      </c>
      <c r="AC354" s="11">
        <f>CUF_sources!C$16</f>
        <v>0.85</v>
      </c>
      <c r="AD354" s="11">
        <f>CUF_sources!D$16</f>
        <v>0.85</v>
      </c>
      <c r="AE354" s="11">
        <f>CUF_sources!E$16</f>
        <v>0.85</v>
      </c>
      <c r="AF354" s="11">
        <f>CUF_sources!F$16</f>
        <v>0.85</v>
      </c>
      <c r="AG354" s="11">
        <f>CUF_sources!G$16</f>
        <v>0.85</v>
      </c>
      <c r="AH354" s="11">
        <f>CUF_sources!H$16</f>
        <v>0.85</v>
      </c>
      <c r="AI354" s="11">
        <f>CUF_sources!I$16</f>
        <v>0.85</v>
      </c>
      <c r="AJ354" s="11">
        <f>CUF_sources!J$16</f>
        <v>0.85</v>
      </c>
    </row>
    <row r="355" spans="1:36" ht="15" x14ac:dyDescent="0.25">
      <c r="A355" s="3" t="s">
        <v>48</v>
      </c>
      <c r="B355" s="3" t="s">
        <v>33</v>
      </c>
      <c r="C355" s="3" t="s">
        <v>34</v>
      </c>
      <c r="D355" s="11">
        <f>IFERROR((generation!H355*1000)/(365*24*capacity!H355),0)</f>
        <v>0.7384815927735433</v>
      </c>
      <c r="E355" s="11">
        <f>IFERROR((generation!I355*1000)/(365*24*capacity!I355),0)</f>
        <v>0.80807364333611553</v>
      </c>
      <c r="F355" s="11">
        <f>IFERROR((generation!J355*1000)/(365*24*capacity!J355),0)</f>
        <v>0.81366442735227118</v>
      </c>
      <c r="G355" s="11">
        <f>IFERROR((generation!K355*1000)/(365*24*capacity!K355),0)</f>
        <v>0.73233057761615072</v>
      </c>
      <c r="H355" s="11">
        <f>IFERROR((generation!L355*1000)/(365*24*capacity!L355),0)</f>
        <v>0.8464467117463792</v>
      </c>
      <c r="I355" s="11">
        <f>IFERROR((generation!M355*1000)/(365*24*capacity!M355),0)</f>
        <v>0.88412793326361494</v>
      </c>
      <c r="J355" s="11">
        <f>IFERROR((generation!N355*1000)/(365*24*capacity!N355),0)</f>
        <v>0.8669984207352579</v>
      </c>
      <c r="K355" s="11">
        <f>IFERROR((generation!O355*1000)/(365*24*capacity!O355),0)</f>
        <v>0.80200626528787933</v>
      </c>
      <c r="L355" s="11">
        <f>IFERROR((generation!P355*1000)/(365*24*capacity!P355),0)</f>
        <v>0.69254843924958542</v>
      </c>
      <c r="M355" s="11">
        <f>IF(AND(AVERAGE(D355:L355)&gt;0,AVERAGE(D355:L355)&lt;1),AVERAGE(D355:L355),CUF_sources!C$17)</f>
        <v>0.7982975568178664</v>
      </c>
      <c r="N355" s="11">
        <f>IFERROR(M355*(CUF_sources!D$17/CUF_sources!C$17),0)</f>
        <v>0.7982975568178664</v>
      </c>
      <c r="O355" s="11">
        <f>IFERROR(N355*(CUF_sources!E$17/CUF_sources!D$17),0)</f>
        <v>0.7982975568178664</v>
      </c>
      <c r="P355" s="11">
        <f>IFERROR(O355*(CUF_sources!F$17/CUF_sources!E$17),0)</f>
        <v>0.7982975568178664</v>
      </c>
      <c r="Q355" s="11">
        <f>IFERROR(P355*(CUF_sources!G$17/CUF_sources!F$17),0)</f>
        <v>0.7982975568178664</v>
      </c>
      <c r="R355" s="11">
        <f>IFERROR(Q355*(CUF_sources!H$17/CUF_sources!G$17),0)</f>
        <v>0.7982975568178664</v>
      </c>
      <c r="S355" s="11">
        <f>IFERROR(R355*(CUF_sources!I$17/CUF_sources!H$17),0)</f>
        <v>0.7982975568178664</v>
      </c>
      <c r="T355" s="11">
        <f>IFERROR(S355*(CUF_sources!J$17/CUF_sources!I$17),0)</f>
        <v>0.7982975568178664</v>
      </c>
      <c r="U355" s="11">
        <f>IF(M355&lt;CUF_sources!C$17,CUF_sources!C$17,CUF!M355)</f>
        <v>0.81</v>
      </c>
      <c r="V355" s="11">
        <f>IFERROR(U355*(CUF_sources!D$17/CUF_sources!C$17),0)</f>
        <v>0.81</v>
      </c>
      <c r="W355" s="11">
        <f>IFERROR(V355*(CUF_sources!E$17/CUF_sources!D$17),0)</f>
        <v>0.81</v>
      </c>
      <c r="X355" s="11">
        <f>IFERROR(W355*(CUF_sources!F$17/CUF_sources!E$17),0)</f>
        <v>0.81</v>
      </c>
      <c r="Y355" s="11">
        <f>IFERROR(X355*(CUF_sources!G$17/CUF_sources!F$17),0)</f>
        <v>0.81</v>
      </c>
      <c r="Z355" s="11">
        <f>IFERROR(Y355*(CUF_sources!H$17/CUF_sources!G$17),0)</f>
        <v>0.81</v>
      </c>
      <c r="AA355" s="11">
        <f>IFERROR(Z355*(CUF_sources!I$17/CUF_sources!H$17),0)</f>
        <v>0.81</v>
      </c>
      <c r="AB355" s="11">
        <f>IFERROR(AA355*(CUF_sources!J$17/CUF_sources!I$17),0)</f>
        <v>0.81</v>
      </c>
      <c r="AC355" s="11">
        <f>CUF_sources!C$17</f>
        <v>0.81</v>
      </c>
      <c r="AD355" s="11">
        <f>CUF_sources!D$17</f>
        <v>0.81</v>
      </c>
      <c r="AE355" s="11">
        <f>CUF_sources!E$17</f>
        <v>0.81</v>
      </c>
      <c r="AF355" s="11">
        <f>CUF_sources!F$17</f>
        <v>0.81</v>
      </c>
      <c r="AG355" s="11">
        <f>CUF_sources!G$17</f>
        <v>0.81</v>
      </c>
      <c r="AH355" s="11">
        <f>CUF_sources!H$17</f>
        <v>0.81</v>
      </c>
      <c r="AI355" s="11">
        <f>CUF_sources!I$17</f>
        <v>0.81</v>
      </c>
      <c r="AJ355" s="11">
        <f>CUF_sources!J$17</f>
        <v>0.81</v>
      </c>
    </row>
    <row r="356" spans="1:36" ht="15" x14ac:dyDescent="0.25">
      <c r="A356" s="3" t="s">
        <v>48</v>
      </c>
      <c r="B356" s="3" t="s">
        <v>35</v>
      </c>
      <c r="C356" s="3" t="s">
        <v>36</v>
      </c>
      <c r="D356" s="11">
        <f>IFERROR((generation!H356*1000)/(365*24*capacity!H356),0)</f>
        <v>0.22189192132862981</v>
      </c>
      <c r="E356" s="11">
        <f>IFERROR((generation!I356*1000)/(365*24*capacity!I356),0)</f>
        <v>0.21292583742151666</v>
      </c>
      <c r="F356" s="11">
        <f>IFERROR((generation!J356*1000)/(365*24*capacity!J356),0)</f>
        <v>0.19496786323313922</v>
      </c>
      <c r="G356" s="11">
        <f>IFERROR((generation!K356*1000)/(365*24*capacity!K356),0)</f>
        <v>0.22379996652398537</v>
      </c>
      <c r="H356" s="11">
        <f>IFERROR((generation!L356*1000)/(365*24*capacity!L356),0)</f>
        <v>0.22056676938167721</v>
      </c>
      <c r="I356" s="11">
        <f>IFERROR((generation!M356*1000)/(365*24*capacity!M356),0)</f>
        <v>0.20090231609982181</v>
      </c>
      <c r="J356" s="11">
        <f>IFERROR((generation!N356*1000)/(365*24*capacity!N356),0)</f>
        <v>0.20949754937154783</v>
      </c>
      <c r="K356" s="11">
        <f>IFERROR((generation!O356*1000)/(365*24*capacity!O356),0)</f>
        <v>0.18995467273581323</v>
      </c>
      <c r="L356" s="11">
        <f>IFERROR((generation!P356*1000)/(365*24*capacity!P356),0)</f>
        <v>0.18395038874490929</v>
      </c>
      <c r="M356" s="11">
        <f>IF(AND(AVERAGE(D356:L356)&gt;0,AVERAGE(D356:L356)&lt;1),AVERAGE(D356:L356),CUF_sources!C$18)</f>
        <v>0.20649525387122669</v>
      </c>
      <c r="N356" s="11">
        <f>IFERROR(M356*(CUF_sources!D$18/CUF_sources!C$18),0)</f>
        <v>0.20649525387122669</v>
      </c>
      <c r="O356" s="11">
        <f>IFERROR(N356*(CUF_sources!E$18/CUF_sources!D$18),0)</f>
        <v>0.20649525387122669</v>
      </c>
      <c r="P356" s="11">
        <f>IFERROR(O356*(CUF_sources!F$18/CUF_sources!E$18),0)</f>
        <v>0.20649525387122669</v>
      </c>
      <c r="Q356" s="11">
        <f>IFERROR(P356*(CUF_sources!G$18/CUF_sources!F$18),0)</f>
        <v>0.20649525387122669</v>
      </c>
      <c r="R356" s="11">
        <f>IFERROR(Q356*(CUF_sources!H$18/CUF_sources!G$18),0)</f>
        <v>0.20649525387122669</v>
      </c>
      <c r="S356" s="11">
        <f>IFERROR(R356*(CUF_sources!I$18/CUF_sources!H$18),0)</f>
        <v>0.20649525387122669</v>
      </c>
      <c r="T356" s="11">
        <f>IFERROR(S356*(CUF_sources!J$18/CUF_sources!I$18),0)</f>
        <v>0.20649525387122669</v>
      </c>
      <c r="U356" s="11">
        <f>IF(M356&gt;0,M356,CUF_sources!C$18)</f>
        <v>0.20649525387122669</v>
      </c>
      <c r="V356" s="11">
        <f>IFERROR(U356*(CUF_sources!D$18/CUF_sources!C$18),0)</f>
        <v>0.20649525387122669</v>
      </c>
      <c r="W356" s="11">
        <f>IFERROR(V356*(CUF_sources!E$18/CUF_sources!D$18),0)</f>
        <v>0.20649525387122669</v>
      </c>
      <c r="X356" s="11">
        <f>IFERROR(W356*(CUF_sources!F$18/CUF_sources!E$18),0)</f>
        <v>0.20649525387122669</v>
      </c>
      <c r="Y356" s="11">
        <f>IFERROR(X356*(CUF_sources!G$18/CUF_sources!F$18),0)</f>
        <v>0.20649525387122669</v>
      </c>
      <c r="Z356" s="11">
        <f>IFERROR(Y356*(CUF_sources!H$18/CUF_sources!G$18),0)</f>
        <v>0.20649525387122669</v>
      </c>
      <c r="AA356" s="11">
        <f>IFERROR(Z356*(CUF_sources!I$18/CUF_sources!H$18),0)</f>
        <v>0.20649525387122669</v>
      </c>
      <c r="AB356" s="11">
        <f>IFERROR(AA356*(CUF_sources!J$18/CUF_sources!I$18),0)</f>
        <v>0.20649525387122669</v>
      </c>
      <c r="AC356" s="11">
        <f>CUF_sources!C$18</f>
        <v>0.37</v>
      </c>
      <c r="AD356" s="11">
        <f>CUF_sources!D$18</f>
        <v>0.37</v>
      </c>
      <c r="AE356" s="11">
        <f>CUF_sources!E$18</f>
        <v>0.37</v>
      </c>
      <c r="AF356" s="11">
        <f>CUF_sources!F$18</f>
        <v>0.37</v>
      </c>
      <c r="AG356" s="11">
        <f>CUF_sources!G$18</f>
        <v>0.37</v>
      </c>
      <c r="AH356" s="11">
        <f>CUF_sources!H$18</f>
        <v>0.37</v>
      </c>
      <c r="AI356" s="11">
        <f>CUF_sources!I$18</f>
        <v>0.37</v>
      </c>
      <c r="AJ356" s="11">
        <f>CUF_sources!J$18</f>
        <v>0.37</v>
      </c>
    </row>
    <row r="357" spans="1:36" ht="15" x14ac:dyDescent="0.25">
      <c r="A357" s="3" t="s">
        <v>48</v>
      </c>
      <c r="B357" s="3" t="s">
        <v>79</v>
      </c>
      <c r="C357" s="3" t="s">
        <v>83</v>
      </c>
      <c r="D357" s="11">
        <f>IFERROR((generation!H357*1000)/(365*24*capacity!H357),0)</f>
        <v>0.18638848229877022</v>
      </c>
      <c r="E357" s="11">
        <f>IFERROR((generation!I357*1000)/(365*24*capacity!I357),0)</f>
        <v>0.18072116409078554</v>
      </c>
      <c r="F357" s="11">
        <f>IFERROR((generation!J357*1000)/(365*24*capacity!J357),0)</f>
        <v>0.18789003317252326</v>
      </c>
      <c r="G357" s="11">
        <f>IFERROR((generation!K357*1000)/(365*24*capacity!K357),0)</f>
        <v>0.17790805995844466</v>
      </c>
      <c r="H357" s="11">
        <f>IFERROR((generation!L357*1000)/(365*24*capacity!L357),0)</f>
        <v>0.28317490806049161</v>
      </c>
      <c r="I357" s="11">
        <f>IFERROR((generation!M357*1000)/(365*24*capacity!M357),0)</f>
        <v>0.21870616964938702</v>
      </c>
      <c r="J357" s="11">
        <f>IFERROR((generation!N357*1000)/(365*24*capacity!N357),0)</f>
        <v>0.26030765203876627</v>
      </c>
      <c r="K357" s="11">
        <f>IFERROR((generation!O357*1000)/(365*24*capacity!O357),0)</f>
        <v>0.25457616056844173</v>
      </c>
      <c r="L357" s="11">
        <f>IFERROR((generation!P357*1000)/(365*24*capacity!P357),0)</f>
        <v>0.26015302207982094</v>
      </c>
      <c r="M357" s="11">
        <f>IF(AND(AVERAGE(D357:L357)&gt;0,AVERAGE(D357:L357)&lt;1),AVERAGE(D357:L357),CUF_sources!C$19)</f>
        <v>0.22331396132415904</v>
      </c>
      <c r="N357" s="11">
        <f>IFERROR(M357*(CUF_sources!D$19/CUF_sources!C$19),0)</f>
        <v>0.26797675358899081</v>
      </c>
      <c r="O357" s="11">
        <f>IFERROR(N357*(CUF_sources!E$19/CUF_sources!D$19),0)</f>
        <v>0.29030814972140667</v>
      </c>
      <c r="P357" s="11">
        <f>IFERROR(O357*(CUF_sources!F$19/CUF_sources!E$19),0)</f>
        <v>0.31263954585382264</v>
      </c>
      <c r="Q357" s="11">
        <f>IFERROR(P357*(CUF_sources!G$19/CUF_sources!F$19),0)</f>
        <v>0.33497094198623856</v>
      </c>
      <c r="R357" s="11">
        <f>IFERROR(Q357*(CUF_sources!H$19/CUF_sources!G$19),0)</f>
        <v>0.35730233811865447</v>
      </c>
      <c r="S357" s="11">
        <f>IFERROR(R357*(CUF_sources!I$19/CUF_sources!H$19),0)</f>
        <v>0.37963373425107039</v>
      </c>
      <c r="T357" s="11">
        <f>IFERROR(S357*(CUF_sources!J$19/CUF_sources!I$19),0)</f>
        <v>0.4019651303834863</v>
      </c>
      <c r="U357" s="11">
        <f>IF(M357&gt;0,M357,CUF_sources!C$19)</f>
        <v>0.22331396132415904</v>
      </c>
      <c r="V357" s="11">
        <f>IFERROR(U357*(CUF_sources!D$19/CUF_sources!C$19),0)</f>
        <v>0.26797675358899081</v>
      </c>
      <c r="W357" s="11">
        <f>IFERROR(V357*(CUF_sources!E$19/CUF_sources!D$19),0)</f>
        <v>0.29030814972140667</v>
      </c>
      <c r="X357" s="11">
        <f>IFERROR(W357*(CUF_sources!F$19/CUF_sources!E$19),0)</f>
        <v>0.31263954585382264</v>
      </c>
      <c r="Y357" s="11">
        <f>IFERROR(X357*(CUF_sources!G$19/CUF_sources!F$19),0)</f>
        <v>0.33497094198623856</v>
      </c>
      <c r="Z357" s="11">
        <f>IFERROR(Y357*(CUF_sources!H$19/CUF_sources!G$19),0)</f>
        <v>0.35730233811865447</v>
      </c>
      <c r="AA357" s="11">
        <f>IFERROR(Z357*(CUF_sources!I$19/CUF_sources!H$19),0)</f>
        <v>0.37963373425107039</v>
      </c>
      <c r="AB357" s="11">
        <f>IFERROR(AA357*(CUF_sources!J$19/CUF_sources!I$19),0)</f>
        <v>0.4019651303834863</v>
      </c>
      <c r="AC357" s="11">
        <f>CUF_sources!C$19</f>
        <v>0.25</v>
      </c>
      <c r="AD357" s="11">
        <f>CUF_sources!D$19</f>
        <v>0.3</v>
      </c>
      <c r="AE357" s="11">
        <f>CUF_sources!E$19</f>
        <v>0.32499999999999996</v>
      </c>
      <c r="AF357" s="11">
        <f>CUF_sources!F$19</f>
        <v>0.35</v>
      </c>
      <c r="AG357" s="11">
        <f>CUF_sources!G$19</f>
        <v>0.375</v>
      </c>
      <c r="AH357" s="11">
        <f>CUF_sources!H$19</f>
        <v>0.4</v>
      </c>
      <c r="AI357" s="11">
        <f>CUF_sources!I$19</f>
        <v>0.42500000000000004</v>
      </c>
      <c r="AJ357" s="11">
        <f>CUF_sources!J$19</f>
        <v>0.45</v>
      </c>
    </row>
    <row r="358" spans="1:36" ht="15" x14ac:dyDescent="0.25">
      <c r="A358" s="3" t="s">
        <v>48</v>
      </c>
      <c r="B358" s="3" t="s">
        <v>78</v>
      </c>
      <c r="C358" s="3" t="s">
        <v>84</v>
      </c>
      <c r="D358" s="11">
        <f>IFERROR((generation!H358*1000)/(365*24*capacity!H358),0)</f>
        <v>0.31975424561900306</v>
      </c>
      <c r="E358" s="11">
        <f>IFERROR((generation!I358*1000)/(365*24*capacity!I358),0)</f>
        <v>0.28975243350436136</v>
      </c>
      <c r="F358" s="11">
        <f>IFERROR((generation!J358*1000)/(365*24*capacity!J358),0)</f>
        <v>0.35431974441232444</v>
      </c>
      <c r="G358" s="11">
        <f>IFERROR((generation!K358*1000)/(365*24*capacity!K358),0)</f>
        <v>0.33988159382063854</v>
      </c>
      <c r="H358" s="11">
        <f>IFERROR((generation!L358*1000)/(365*24*capacity!L358),0)</f>
        <v>0.3904851663169438</v>
      </c>
      <c r="I358" s="11">
        <f>IFERROR((generation!M358*1000)/(365*24*capacity!M358),0)</f>
        <v>0.35379924306532834</v>
      </c>
      <c r="J358" s="11">
        <f>IFERROR((generation!N358*1000)/(365*24*capacity!N358),0)</f>
        <v>0.34168746189365934</v>
      </c>
      <c r="K358" s="11">
        <f>IFERROR((generation!O358*1000)/(365*24*capacity!O358),0)</f>
        <v>0.37077443567028923</v>
      </c>
      <c r="L358" s="11">
        <f>IFERROR((generation!P358*1000)/(365*24*capacity!P358),0)</f>
        <v>0.36803616111309501</v>
      </c>
      <c r="M358" s="11">
        <f>IF(AND(AVERAGE(D358:L358)&gt;0,AVERAGE(D358:L358)&lt;1),AVERAGE(D358:L358),CUF_sources!C$20)</f>
        <v>0.34761005393507138</v>
      </c>
      <c r="N358" s="11">
        <f>IFERROR(M358*(CUF_sources!D$20/CUF_sources!C$20),0)</f>
        <v>0.38932326040727999</v>
      </c>
      <c r="O358" s="11">
        <f>IFERROR(N358*(CUF_sources!E$20/CUF_sources!D$20),0)</f>
        <v>0.418522504937826</v>
      </c>
      <c r="P358" s="11">
        <f>IFERROR(O358*(CUF_sources!F$20/CUF_sources!E$20),0)</f>
        <v>0.44772174946837195</v>
      </c>
      <c r="Q358" s="11">
        <f>IFERROR(P358*(CUF_sources!G$20/CUF_sources!F$20),0)</f>
        <v>0.45745483097855388</v>
      </c>
      <c r="R358" s="11">
        <f>IFERROR(Q358*(CUF_sources!H$20/CUF_sources!G$20),0)</f>
        <v>0.46718791248873587</v>
      </c>
      <c r="S358" s="11">
        <f>IFERROR(R358*(CUF_sources!I$20/CUF_sources!H$20),0)</f>
        <v>0.46718791248873587</v>
      </c>
      <c r="T358" s="11">
        <f>IFERROR(S358*(CUF_sources!J$20/CUF_sources!I$20),0)</f>
        <v>0.46718791248873587</v>
      </c>
      <c r="U358" s="11">
        <f>IF(M358&gt;0,M358,CUF_sources!C$20)</f>
        <v>0.34761005393507138</v>
      </c>
      <c r="V358" s="11">
        <f>IFERROR(U358*(CUF_sources!D$20/CUF_sources!C$20),0)</f>
        <v>0.38932326040727999</v>
      </c>
      <c r="W358" s="11">
        <f>IFERROR(V358*(CUF_sources!E$20/CUF_sources!D$20),0)</f>
        <v>0.418522504937826</v>
      </c>
      <c r="X358" s="11">
        <f>IFERROR(W358*(CUF_sources!F$20/CUF_sources!E$20),0)</f>
        <v>0.44772174946837195</v>
      </c>
      <c r="Y358" s="11">
        <f>IFERROR(X358*(CUF_sources!G$20/CUF_sources!F$20),0)</f>
        <v>0.45745483097855388</v>
      </c>
      <c r="Z358" s="11">
        <f>IFERROR(Y358*(CUF_sources!H$20/CUF_sources!G$20),0)</f>
        <v>0.46718791248873587</v>
      </c>
      <c r="AA358" s="11">
        <f>IFERROR(Z358*(CUF_sources!I$20/CUF_sources!H$20),0)</f>
        <v>0.46718791248873587</v>
      </c>
      <c r="AB358" s="11">
        <f>IFERROR(AA358*(CUF_sources!J$20/CUF_sources!I$20),0)</f>
        <v>0.46718791248873587</v>
      </c>
      <c r="AC358" s="11">
        <f>CUF_sources!C$20</f>
        <v>0.35714285714285715</v>
      </c>
      <c r="AD358" s="11">
        <f>CUF_sources!D$20</f>
        <v>0.4</v>
      </c>
      <c r="AE358" s="11">
        <f>CUF_sources!E$20</f>
        <v>0.43000000000000005</v>
      </c>
      <c r="AF358" s="11">
        <f>CUF_sources!F$20</f>
        <v>0.46</v>
      </c>
      <c r="AG358" s="11">
        <f>CUF_sources!G$20</f>
        <v>0.47</v>
      </c>
      <c r="AH358" s="11">
        <f>CUF_sources!H$20</f>
        <v>0.48</v>
      </c>
      <c r="AI358" s="11">
        <f>CUF_sources!I$20</f>
        <v>0.48</v>
      </c>
      <c r="AJ358" s="11">
        <f>CUF_sources!J$20</f>
        <v>0.48</v>
      </c>
    </row>
    <row r="359" spans="1:36" ht="15" x14ac:dyDescent="0.25">
      <c r="A359" s="3" t="s">
        <v>48</v>
      </c>
      <c r="B359" s="1" t="s">
        <v>37</v>
      </c>
      <c r="C359" s="1" t="s">
        <v>38</v>
      </c>
      <c r="D359" s="11">
        <f>IFERROR((generation!H359*1000)/(365*24*capacity!H359),0)</f>
        <v>0.10350297334607625</v>
      </c>
      <c r="E359" s="11">
        <f>IFERROR((generation!I359*1000)/(365*24*capacity!I359),0)</f>
        <v>9.5970054157374959E-2</v>
      </c>
      <c r="F359" s="11">
        <f>IFERROR((generation!J359*1000)/(365*24*capacity!J359),0)</f>
        <v>5.1407168651326586E-2</v>
      </c>
      <c r="G359" s="11">
        <f>IFERROR((generation!K359*1000)/(365*24*capacity!K359),0)</f>
        <v>0.17781498552934893</v>
      </c>
      <c r="H359" s="11">
        <f>IFERROR((generation!L359*1000)/(365*24*capacity!L359),0)</f>
        <v>0.41085826193587943</v>
      </c>
      <c r="I359" s="11">
        <f>IFERROR((generation!M359*1000)/(365*24*capacity!M359),0)</f>
        <v>0.19479171818076918</v>
      </c>
      <c r="J359" s="11">
        <f>IFERROR((generation!N359*1000)/(365*24*capacity!N359),0)</f>
        <v>0.17164287989805671</v>
      </c>
      <c r="K359" s="11">
        <f>IFERROR((generation!O359*1000)/(365*24*capacity!O359),0)</f>
        <v>0.56783603548927808</v>
      </c>
      <c r="L359" s="11">
        <f>IFERROR((generation!P359*1000)/(365*24*capacity!P359),0)</f>
        <v>0.53367796659152655</v>
      </c>
      <c r="M359" s="11">
        <f>IF(AND(AVERAGE(D359:L359)&gt;0,AVERAGE(D359:L359)&lt;1),AVERAGE(D359:L359),CUF_sources!C$21)</f>
        <v>0.25638911597551517</v>
      </c>
      <c r="N359" s="11">
        <f>IFERROR(M359*(CUF_sources!D$21/CUF_sources!C$21),0)</f>
        <v>0.25638911597551517</v>
      </c>
      <c r="O359" s="11">
        <f>IFERROR(N359*(CUF_sources!E$21/CUF_sources!D$21),0)</f>
        <v>0.25638911597551517</v>
      </c>
      <c r="P359" s="11">
        <f>IFERROR(O359*(CUF_sources!F$21/CUF_sources!E$21),0)</f>
        <v>0.25638911597551517</v>
      </c>
      <c r="Q359" s="11">
        <f>IFERROR(P359*(CUF_sources!G$21/CUF_sources!F$21),0)</f>
        <v>0.25638911597551517</v>
      </c>
      <c r="R359" s="11">
        <f>IFERROR(Q359*(CUF_sources!H$21/CUF_sources!G$21),0)</f>
        <v>0.25638911597551517</v>
      </c>
      <c r="S359" s="11">
        <f>IFERROR(R359*(CUF_sources!I$21/CUF_sources!H$21),0)</f>
        <v>0.25638911597551517</v>
      </c>
      <c r="T359" s="11">
        <f>IFERROR(S359*(CUF_sources!J$21/CUF_sources!I$21),0)</f>
        <v>0.25638911597551517</v>
      </c>
      <c r="U359" s="11">
        <f>IF(M359&lt;CUF_sources!C$21,CUF_sources!C$21,CUF!M359)</f>
        <v>0.85</v>
      </c>
      <c r="V359" s="11">
        <f>IFERROR(U359*(CUF_sources!D$21/CUF_sources!C$21),0)</f>
        <v>0.85</v>
      </c>
      <c r="W359" s="11">
        <f>IFERROR(V359*(CUF_sources!E$21/CUF_sources!D$21),0)</f>
        <v>0.85</v>
      </c>
      <c r="X359" s="11">
        <f>IFERROR(W359*(CUF_sources!F$21/CUF_sources!E$21),0)</f>
        <v>0.85</v>
      </c>
      <c r="Y359" s="11">
        <f>IFERROR(X359*(CUF_sources!G$21/CUF_sources!F$21),0)</f>
        <v>0.85</v>
      </c>
      <c r="Z359" s="11">
        <f>IFERROR(Y359*(CUF_sources!H$21/CUF_sources!G$21),0)</f>
        <v>0.85</v>
      </c>
      <c r="AA359" s="11">
        <f>IFERROR(Z359*(CUF_sources!I$21/CUF_sources!H$21),0)</f>
        <v>0.85</v>
      </c>
      <c r="AB359" s="11">
        <f>IFERROR(AA359*(CUF_sources!J$21/CUF_sources!I$21),0)</f>
        <v>0.85</v>
      </c>
      <c r="AC359" s="11">
        <f>CUF_sources!C$21</f>
        <v>0.85</v>
      </c>
      <c r="AD359" s="11">
        <f>CUF_sources!D$21</f>
        <v>0.85</v>
      </c>
      <c r="AE359" s="11">
        <f>CUF_sources!E$21</f>
        <v>0.85</v>
      </c>
      <c r="AF359" s="11">
        <f>CUF_sources!F$21</f>
        <v>0.85</v>
      </c>
      <c r="AG359" s="11">
        <f>CUF_sources!G$21</f>
        <v>0.85</v>
      </c>
      <c r="AH359" s="11">
        <f>CUF_sources!H$21</f>
        <v>0.85</v>
      </c>
      <c r="AI359" s="11">
        <f>CUF_sources!I$21</f>
        <v>0.85</v>
      </c>
      <c r="AJ359" s="11">
        <f>CUF_sources!J$21</f>
        <v>0.85</v>
      </c>
    </row>
    <row r="360" spans="1:36" ht="15" x14ac:dyDescent="0.25">
      <c r="A360" s="3" t="s">
        <v>48</v>
      </c>
      <c r="B360" s="3" t="s">
        <v>39</v>
      </c>
      <c r="C360" s="3" t="s">
        <v>40</v>
      </c>
      <c r="D360" s="11">
        <f>IFERROR((generation!H360*1000)/(365*24*capacity!H360),0)</f>
        <v>0.50007668721791598</v>
      </c>
      <c r="E360" s="11">
        <f>IFERROR((generation!I360*1000)/(365*24*capacity!I360),0)</f>
        <v>0.57005646505218044</v>
      </c>
      <c r="F360" s="11">
        <f>IFERROR((generation!J360*1000)/(365*24*capacity!J360),0)</f>
        <v>0.56408818528271054</v>
      </c>
      <c r="G360" s="11">
        <f>IFERROR((generation!K360*1000)/(365*24*capacity!K360),0)</f>
        <v>0.62392310398912221</v>
      </c>
      <c r="H360" s="11">
        <f>IFERROR((generation!L360*1000)/(365*24*capacity!L360),0)</f>
        <v>0.69325177761454393</v>
      </c>
      <c r="I360" s="11">
        <f>IFERROR((generation!M360*1000)/(365*24*capacity!M360),0)</f>
        <v>0.6915875786452641</v>
      </c>
      <c r="J360" s="11">
        <f>IFERROR((generation!N360*1000)/(365*24*capacity!N360),0)</f>
        <v>0.67998621000257331</v>
      </c>
      <c r="K360" s="11">
        <f>IFERROR((generation!O360*1000)/(365*24*capacity!O360),0)</f>
        <v>0.59119909243862712</v>
      </c>
      <c r="L360" s="11">
        <f>IFERROR((generation!P360*1000)/(365*24*capacity!P360),0)</f>
        <v>0.61227847320054962</v>
      </c>
      <c r="M360" s="11">
        <f>IF(AND(AVERAGE(D360:L360)&gt;0,AVERAGE(D360:L360)&lt;1),AVERAGE(D360:L360),CUF_sources!C$22)</f>
        <v>0.61404973038260957</v>
      </c>
      <c r="N360" s="11">
        <f>IFERROR(M360*(CUF_sources!D$22/CUF_sources!C$22),0)</f>
        <v>0.61404973038260957</v>
      </c>
      <c r="O360" s="11">
        <f>IFERROR(N360*(CUF_sources!E$22/CUF_sources!D$22),0)</f>
        <v>0.61404973038260957</v>
      </c>
      <c r="P360" s="11">
        <f>IFERROR(O360*(CUF_sources!F$22/CUF_sources!E$22),0)</f>
        <v>0.61404973038260957</v>
      </c>
      <c r="Q360" s="11">
        <f>IFERROR(P360*(CUF_sources!G$22/CUF_sources!F$22),0)</f>
        <v>0.61404973038260957</v>
      </c>
      <c r="R360" s="11">
        <f>IFERROR(Q360*(CUF_sources!H$22/CUF_sources!G$22),0)</f>
        <v>0.61404973038260957</v>
      </c>
      <c r="S360" s="11">
        <f>IFERROR(R360*(CUF_sources!I$22/CUF_sources!H$22),0)</f>
        <v>0.61404973038260957</v>
      </c>
      <c r="T360" s="11">
        <f>IFERROR(S360*(CUF_sources!J$22/CUF_sources!I$22),0)</f>
        <v>0.61404973038260957</v>
      </c>
      <c r="U360" s="11">
        <f>IF(M360&lt;CUF_sources!C$22,CUF_sources!C$22,CUF!M360)</f>
        <v>0.7</v>
      </c>
      <c r="V360" s="11">
        <f>IFERROR(U360*(CUF_sources!D$22/CUF_sources!C$22),0)</f>
        <v>0.7</v>
      </c>
      <c r="W360" s="11">
        <f>IFERROR(V360*(CUF_sources!E$22/CUF_sources!D$22),0)</f>
        <v>0.7</v>
      </c>
      <c r="X360" s="11">
        <f>IFERROR(W360*(CUF_sources!F$22/CUF_sources!E$22),0)</f>
        <v>0.7</v>
      </c>
      <c r="Y360" s="11">
        <f>IFERROR(X360*(CUF_sources!G$22/CUF_sources!F$22),0)</f>
        <v>0.7</v>
      </c>
      <c r="Z360" s="11">
        <f>IFERROR(Y360*(CUF_sources!H$22/CUF_sources!G$22),0)</f>
        <v>0.7</v>
      </c>
      <c r="AA360" s="11">
        <f>IFERROR(Z360*(CUF_sources!I$22/CUF_sources!H$22),0)</f>
        <v>0.7</v>
      </c>
      <c r="AB360" s="11">
        <f>IFERROR(AA360*(CUF_sources!J$22/CUF_sources!I$22),0)</f>
        <v>0.7</v>
      </c>
      <c r="AC360" s="11">
        <f>CUF_sources!C$22</f>
        <v>0.7</v>
      </c>
      <c r="AD360" s="11">
        <f>CUF_sources!D$22</f>
        <v>0.7</v>
      </c>
      <c r="AE360" s="11">
        <f>CUF_sources!E$22</f>
        <v>0.7</v>
      </c>
      <c r="AF360" s="11">
        <f>CUF_sources!F$22</f>
        <v>0.7</v>
      </c>
      <c r="AG360" s="11">
        <f>CUF_sources!G$22</f>
        <v>0.7</v>
      </c>
      <c r="AH360" s="11">
        <f>CUF_sources!H$22</f>
        <v>0.7</v>
      </c>
      <c r="AI360" s="11">
        <f>CUF_sources!I$22</f>
        <v>0.7</v>
      </c>
      <c r="AJ360" s="11">
        <f>CUF_sources!J$22</f>
        <v>0.7</v>
      </c>
    </row>
    <row r="361" spans="1:36" ht="15" x14ac:dyDescent="0.25">
      <c r="A361" s="3" t="s">
        <v>48</v>
      </c>
      <c r="B361" s="3" t="s">
        <v>80</v>
      </c>
      <c r="C361" s="3" t="s">
        <v>85</v>
      </c>
      <c r="D361" s="11">
        <f>IFERROR((generation!H361*1000)/(365*24*capacity!H361),0)</f>
        <v>7.0966374065504406E-2</v>
      </c>
      <c r="E361" s="11">
        <f>IFERROR((generation!I361*1000)/(365*24*capacity!I361),0)</f>
        <v>8.8156085931904521E-2</v>
      </c>
      <c r="F361" s="11">
        <f>IFERROR((generation!J361*1000)/(365*24*capacity!J361),0)</f>
        <v>7.8130653469679345E-2</v>
      </c>
      <c r="G361" s="11">
        <f>IFERROR((generation!K361*1000)/(365*24*capacity!K361),0)</f>
        <v>8.3718477635041672E-2</v>
      </c>
      <c r="H361" s="11">
        <f>IFERROR((generation!L361*1000)/(365*24*capacity!L361),0)</f>
        <v>8.9563210471945445E-2</v>
      </c>
      <c r="I361" s="11">
        <f>IFERROR((generation!M361*1000)/(365*24*capacity!M361),0)</f>
        <v>0.1002528580125099</v>
      </c>
      <c r="J361" s="11">
        <f>IFERROR((generation!N361*1000)/(365*24*capacity!N361),0)</f>
        <v>0.10276703117392391</v>
      </c>
      <c r="K361" s="11">
        <f>IFERROR((generation!O361*1000)/(365*24*capacity!O361),0)</f>
        <v>0.11141215956190262</v>
      </c>
      <c r="L361" s="11">
        <f>IFERROR((generation!P361*1000)/(365*24*capacity!P361),0)</f>
        <v>0.11014768784492554</v>
      </c>
      <c r="M361" s="11">
        <f>IF(AND(AVERAGE(D361:L361)&gt;0,AVERAGE(D361:L361)&lt;1),AVERAGE(D361:L361),CUF_sources!C$23)</f>
        <v>9.2790504240815266E-2</v>
      </c>
      <c r="N361" s="11">
        <f>IFERROR(M361*(CUF_sources!D$23/CUF_sources!C$23),0)</f>
        <v>9.6415133312722112E-2</v>
      </c>
      <c r="O361" s="11">
        <f>IFERROR(N361*(CUF_sources!E$23/CUF_sources!D$23),0)</f>
        <v>9.8952373663056911E-2</v>
      </c>
      <c r="P361" s="11">
        <f>IFERROR(O361*(CUF_sources!F$23/CUF_sources!E$23),0)</f>
        <v>0.10148961401339171</v>
      </c>
      <c r="Q361" s="11">
        <f>IFERROR(P361*(CUF_sources!G$23/CUF_sources!F$23),0)</f>
        <v>0.1040268543637265</v>
      </c>
      <c r="R361" s="11">
        <f>IFERROR(Q361*(CUF_sources!H$23/CUF_sources!G$23),0)</f>
        <v>0.10656409471406127</v>
      </c>
      <c r="S361" s="11">
        <f>IFERROR(R361*(CUF_sources!I$23/CUF_sources!H$23),0)</f>
        <v>0.10656409471406127</v>
      </c>
      <c r="T361" s="11">
        <f>IFERROR(S361*(CUF_sources!J$23/CUF_sources!I$23),0)</f>
        <v>0.10656409471406127</v>
      </c>
      <c r="U361" s="11">
        <f>IF(M361&gt;0,M361,CUF_sources!C$23)</f>
        <v>9.2790504240815266E-2</v>
      </c>
      <c r="V361" s="11">
        <f>IFERROR(U361*(CUF_sources!D$23/CUF_sources!C$23),0)</f>
        <v>9.6415133312722112E-2</v>
      </c>
      <c r="W361" s="11">
        <f>IFERROR(V361*(CUF_sources!E$23/CUF_sources!D$23),0)</f>
        <v>9.8952373663056911E-2</v>
      </c>
      <c r="X361" s="11">
        <f>IFERROR(W361*(CUF_sources!F$23/CUF_sources!E$23),0)</f>
        <v>0.10148961401339171</v>
      </c>
      <c r="Y361" s="11">
        <f>IFERROR(X361*(CUF_sources!G$23/CUF_sources!F$23),0)</f>
        <v>0.1040268543637265</v>
      </c>
      <c r="Z361" s="11">
        <f>IFERROR(Y361*(CUF_sources!H$23/CUF_sources!G$23),0)</f>
        <v>0.10656409471406127</v>
      </c>
      <c r="AA361" s="11">
        <f>IFERROR(Z361*(CUF_sources!I$23/CUF_sources!H$23),0)</f>
        <v>0.10656409471406127</v>
      </c>
      <c r="AB361" s="11">
        <f>IFERROR(AA361*(CUF_sources!J$23/CUF_sources!I$23),0)</f>
        <v>0.10656409471406127</v>
      </c>
      <c r="AC361" s="11">
        <f>CUF_sources!C$23</f>
        <v>0.18285714285714286</v>
      </c>
      <c r="AD361" s="11">
        <f>CUF_sources!D$23</f>
        <v>0.19</v>
      </c>
      <c r="AE361" s="11">
        <f>CUF_sources!E$23</f>
        <v>0.19500000000000001</v>
      </c>
      <c r="AF361" s="11">
        <f>CUF_sources!F$23</f>
        <v>0.2</v>
      </c>
      <c r="AG361" s="11">
        <f>CUF_sources!G$23</f>
        <v>0.20500000000000002</v>
      </c>
      <c r="AH361" s="11">
        <f>CUF_sources!H$23</f>
        <v>0.21</v>
      </c>
      <c r="AI361" s="11">
        <f>CUF_sources!I$23</f>
        <v>0.21</v>
      </c>
      <c r="AJ361" s="11">
        <f>CUF_sources!J$23</f>
        <v>0.21</v>
      </c>
    </row>
    <row r="362" spans="1:36" ht="15" x14ac:dyDescent="0.25">
      <c r="A362" s="3" t="s">
        <v>48</v>
      </c>
      <c r="B362" s="3" t="s">
        <v>81</v>
      </c>
      <c r="C362" s="3" t="s">
        <v>86</v>
      </c>
      <c r="D362" s="11">
        <f>IFERROR((generation!H362*1000)/(365*24*capacity!H362),0)</f>
        <v>1.0312883665560555E-2</v>
      </c>
      <c r="E362" s="11">
        <f>IFERROR((generation!I362*1000)/(365*24*capacity!I362),0)</f>
        <v>8.8156128099193945E-2</v>
      </c>
      <c r="F362" s="11">
        <f>IFERROR((generation!J362*1000)/(365*24*capacity!J362),0)</f>
        <v>7.8130664029497907E-2</v>
      </c>
      <c r="G362" s="11">
        <f>IFERROR((generation!K362*1000)/(365*24*capacity!K362),0)</f>
        <v>8.3718490861448461E-2</v>
      </c>
      <c r="H362" s="11">
        <f>IFERROR((generation!L362*1000)/(365*24*capacity!L362),0)</f>
        <v>8.9563230939284769E-2</v>
      </c>
      <c r="I362" s="11">
        <f>IFERROR((generation!M362*1000)/(365*24*capacity!M362),0)</f>
        <v>9.7936067603912644E-2</v>
      </c>
      <c r="J362" s="11">
        <f>IFERROR((generation!N362*1000)/(365*24*capacity!N362),0)</f>
        <v>0.1017643735970451</v>
      </c>
      <c r="K362" s="11">
        <f>IFERROR((generation!O362*1000)/(365*24*capacity!O362),0)</f>
        <v>0.1106447964395654</v>
      </c>
      <c r="L362" s="11">
        <f>IFERROR((generation!P362*1000)/(365*24*capacity!P362),0)</f>
        <v>0.11144332193376506</v>
      </c>
      <c r="M362" s="11">
        <f>IF(AND(AVERAGE(D362:L362)&gt;0,AVERAGE(D362:L362)&lt;1),AVERAGE(D362:L362),CUF_sources!C$24)</f>
        <v>8.5741106352141536E-2</v>
      </c>
      <c r="N362" s="11">
        <f>IFERROR(M362*(CUF_sources!D$24/CUF_sources!C$24),0)</f>
        <v>8.5741106352141536E-2</v>
      </c>
      <c r="O362" s="11">
        <f>IFERROR(N362*(CUF_sources!E$24/CUF_sources!D$24),0)</f>
        <v>8.931365245014744E-2</v>
      </c>
      <c r="P362" s="11">
        <f>IFERROR(O362*(CUF_sources!F$24/CUF_sources!E$24),0)</f>
        <v>9.2886198548153345E-2</v>
      </c>
      <c r="Q362" s="11">
        <f>IFERROR(P362*(CUF_sources!G$24/CUF_sources!F$24),0)</f>
        <v>9.645874464615925E-2</v>
      </c>
      <c r="R362" s="11">
        <f>IFERROR(Q362*(CUF_sources!H$24/CUF_sources!G$24),0)</f>
        <v>0.10003129074416514</v>
      </c>
      <c r="S362" s="11">
        <f>IFERROR(R362*(CUF_sources!I$24/CUF_sources!H$24),0)</f>
        <v>0.10003129074416514</v>
      </c>
      <c r="T362" s="11">
        <f>IFERROR(S362*(CUF_sources!J$24/CUF_sources!I$24),0)</f>
        <v>0.10003129074416514</v>
      </c>
      <c r="U362" s="11">
        <f>IF(M362&gt;0,M362,CUF_sources!C$24)</f>
        <v>8.5741106352141536E-2</v>
      </c>
      <c r="V362" s="11">
        <f>IFERROR(U362*(CUF_sources!D$24/CUF_sources!C$24),0)</f>
        <v>8.5741106352141536E-2</v>
      </c>
      <c r="W362" s="11">
        <f>IFERROR(V362*(CUF_sources!E$24/CUF_sources!D$24),0)</f>
        <v>8.931365245014744E-2</v>
      </c>
      <c r="X362" s="11">
        <f>IFERROR(W362*(CUF_sources!F$24/CUF_sources!E$24),0)</f>
        <v>9.2886198548153345E-2</v>
      </c>
      <c r="Y362" s="11">
        <f>IFERROR(X362*(CUF_sources!G$24/CUF_sources!F$24),0)</f>
        <v>9.645874464615925E-2</v>
      </c>
      <c r="Z362" s="11">
        <f>IFERROR(Y362*(CUF_sources!H$24/CUF_sources!G$24),0)</f>
        <v>0.10003129074416514</v>
      </c>
      <c r="AA362" s="11">
        <f>IFERROR(Z362*(CUF_sources!I$24/CUF_sources!H$24),0)</f>
        <v>0.10003129074416514</v>
      </c>
      <c r="AB362" s="11">
        <f>IFERROR(AA362*(CUF_sources!J$24/CUF_sources!I$24),0)</f>
        <v>0.10003129074416514</v>
      </c>
      <c r="AC362" s="11">
        <f>CUF_sources!C$24</f>
        <v>0.12</v>
      </c>
      <c r="AD362" s="11">
        <f>CUF_sources!D$24</f>
        <v>0.12</v>
      </c>
      <c r="AE362" s="11">
        <f>CUF_sources!E$24</f>
        <v>0.125</v>
      </c>
      <c r="AF362" s="11">
        <f>CUF_sources!F$24</f>
        <v>0.13</v>
      </c>
      <c r="AG362" s="11">
        <f>CUF_sources!G$24</f>
        <v>0.13500000000000001</v>
      </c>
      <c r="AH362" s="11">
        <f>CUF_sources!H$24</f>
        <v>0.14000000000000001</v>
      </c>
      <c r="AI362" s="11">
        <f>CUF_sources!I$24</f>
        <v>0.14000000000000001</v>
      </c>
      <c r="AJ362" s="11">
        <f>CUF_sources!J$24</f>
        <v>0.14000000000000001</v>
      </c>
    </row>
    <row r="363" spans="1:36" ht="15" x14ac:dyDescent="0.25">
      <c r="A363" s="3" t="s">
        <v>48</v>
      </c>
      <c r="B363" s="3" t="s">
        <v>41</v>
      </c>
      <c r="C363" s="3" t="s">
        <v>42</v>
      </c>
      <c r="D363" s="11">
        <f>IFERROR((generation!H363*1000)/(365*24*capacity!H363),0)</f>
        <v>0</v>
      </c>
      <c r="E363" s="11">
        <f>IFERROR((generation!I363*1000)/(365*24*capacity!I363),0)</f>
        <v>0</v>
      </c>
      <c r="F363" s="11">
        <f>IFERROR((generation!J363*1000)/(365*24*capacity!J363),0)</f>
        <v>0</v>
      </c>
      <c r="G363" s="11">
        <f>IFERROR((generation!K363*1000)/(365*24*capacity!K363),0)</f>
        <v>0</v>
      </c>
      <c r="H363" s="11">
        <f>IFERROR((generation!L363*1000)/(365*24*capacity!L363),0)</f>
        <v>0</v>
      </c>
      <c r="I363" s="11">
        <f>IFERROR((generation!M363*1000)/(365*24*capacity!M363),0)</f>
        <v>0</v>
      </c>
      <c r="J363" s="11">
        <f>IFERROR((generation!N363*1000)/(365*24*capacity!N363),0)</f>
        <v>0</v>
      </c>
      <c r="K363" s="11">
        <f>IFERROR((generation!O363*1000)/(365*24*capacity!O363),0)</f>
        <v>0</v>
      </c>
      <c r="L363" s="11">
        <f>IFERROR((generation!P363*1000)/(365*24*capacity!P363),0)</f>
        <v>0</v>
      </c>
      <c r="M363" s="11">
        <f>IF(AND(AVERAGE(D363:L363)&gt;0,AVERAGE(D363:L363)&lt;1),AVERAGE(D363:L363),CUF_sources!C$25)</f>
        <v>0.37285714285714283</v>
      </c>
      <c r="N363" s="11">
        <f>IFERROR(M363*(CUF_sources!D$25/CUF_sources!C$25),0)</f>
        <v>0.38000000000000006</v>
      </c>
      <c r="O363" s="11">
        <f>IFERROR(N363*(CUF_sources!E$25/CUF_sources!D$25),0)</f>
        <v>0.39000000000000007</v>
      </c>
      <c r="P363" s="11">
        <f>IFERROR(O363*(CUF_sources!F$25/CUF_sources!E$25),0)</f>
        <v>0.40000000000000013</v>
      </c>
      <c r="Q363" s="11">
        <f>IFERROR(P363*(CUF_sources!G$25/CUF_sources!F$25),0)</f>
        <v>0.40500000000000014</v>
      </c>
      <c r="R363" s="11">
        <f>IFERROR(Q363*(CUF_sources!H$25/CUF_sources!G$25),0)</f>
        <v>0.41000000000000009</v>
      </c>
      <c r="S363" s="11">
        <f>IFERROR(R363*(CUF_sources!I$25/CUF_sources!H$25),0)</f>
        <v>0.41000000000000009</v>
      </c>
      <c r="T363" s="11">
        <f>IFERROR(S363*(CUF_sources!J$25/CUF_sources!I$25),0)</f>
        <v>0.41000000000000009</v>
      </c>
      <c r="U363" s="11">
        <f>IF(M363&gt;0,M363,CUF_sources!C$25)</f>
        <v>0.37285714285714283</v>
      </c>
      <c r="V363" s="11">
        <f>IFERROR(U363*(CUF_sources!D$25/CUF_sources!C$25),0)</f>
        <v>0.38000000000000006</v>
      </c>
      <c r="W363" s="11">
        <f>IFERROR(V363*(CUF_sources!E$25/CUF_sources!D$25),0)</f>
        <v>0.39000000000000007</v>
      </c>
      <c r="X363" s="11">
        <f>IFERROR(W363*(CUF_sources!F$25/CUF_sources!E$25),0)</f>
        <v>0.40000000000000013</v>
      </c>
      <c r="Y363" s="11">
        <f>IFERROR(X363*(CUF_sources!G$25/CUF_sources!F$25),0)</f>
        <v>0.40500000000000014</v>
      </c>
      <c r="Z363" s="11">
        <f>IFERROR(Y363*(CUF_sources!H$25/CUF_sources!G$25),0)</f>
        <v>0.41000000000000009</v>
      </c>
      <c r="AA363" s="11">
        <f>IFERROR(Z363*(CUF_sources!I$25/CUF_sources!H$25),0)</f>
        <v>0.41000000000000009</v>
      </c>
      <c r="AB363" s="11">
        <f>IFERROR(AA363*(CUF_sources!J$25/CUF_sources!I$25),0)</f>
        <v>0.41000000000000009</v>
      </c>
      <c r="AC363" s="11">
        <f>CUF_sources!C$25</f>
        <v>0.37285714285714283</v>
      </c>
      <c r="AD363" s="11">
        <f>CUF_sources!D$25</f>
        <v>0.38</v>
      </c>
      <c r="AE363" s="11">
        <f>CUF_sources!E$25</f>
        <v>0.39</v>
      </c>
      <c r="AF363" s="11">
        <f>CUF_sources!F$25</f>
        <v>0.4</v>
      </c>
      <c r="AG363" s="11">
        <f>CUF_sources!G$25</f>
        <v>0.40500000000000003</v>
      </c>
      <c r="AH363" s="11">
        <f>CUF_sources!H$25</f>
        <v>0.41</v>
      </c>
      <c r="AI363" s="11">
        <f>CUF_sources!I$25</f>
        <v>0.41</v>
      </c>
      <c r="AJ363" s="11">
        <f>CUF_sources!J$25</f>
        <v>0.41</v>
      </c>
    </row>
    <row r="364" spans="1:36" ht="15" x14ac:dyDescent="0.25">
      <c r="A364" s="3" t="s">
        <v>48</v>
      </c>
      <c r="B364" s="3" t="s">
        <v>43</v>
      </c>
      <c r="C364" s="3" t="s">
        <v>44</v>
      </c>
      <c r="D364" s="11">
        <f>IFERROR((generation!H364*1000)/(365*24*capacity!H364),0)</f>
        <v>2.6826484018264839E-2</v>
      </c>
      <c r="E364" s="11">
        <f>IFERROR((generation!I364*1000)/(365*24*capacity!I364),0)</f>
        <v>5.3310502283105021E-2</v>
      </c>
      <c r="F364" s="11">
        <f>IFERROR((generation!J364*1000)/(365*24*capacity!J364),0)</f>
        <v>6.7865296803652969E-2</v>
      </c>
      <c r="G364" s="11">
        <f>IFERROR((generation!K364*1000)/(365*24*capacity!K364),0)</f>
        <v>2.817097919837646E-2</v>
      </c>
      <c r="H364" s="11">
        <f>IFERROR((generation!L364*1000)/(365*24*capacity!L364),0)</f>
        <v>2.5531030099794523E-2</v>
      </c>
      <c r="I364" s="11">
        <f>IFERROR((generation!M364*1000)/(365*24*capacity!M364),0)</f>
        <v>7.6176856252240874E-5</v>
      </c>
      <c r="J364" s="11">
        <f>IFERROR((generation!N364*1000)/(365*24*capacity!N364),0)</f>
        <v>2.6022780915733842E-2</v>
      </c>
      <c r="K364" s="11">
        <f>IFERROR((generation!O364*1000)/(365*24*capacity!O364),0)</f>
        <v>5.2035274297193609E-2</v>
      </c>
      <c r="L364" s="11">
        <f>IFERROR((generation!P364*1000)/(365*24*capacity!P364),0)</f>
        <v>7.1307532758347225E-2</v>
      </c>
      <c r="M364" s="11">
        <f>IF(AND(AVERAGE(D364:L364)&gt;0,AVERAGE(D364:L364)&lt;1),AVERAGE(D364:L364),CUF_sources!C$26)</f>
        <v>3.9016228581191192E-2</v>
      </c>
      <c r="N364" s="11">
        <f>IFERROR(M364*(CUF_sources!D$26/CUF_sources!C$26),0)</f>
        <v>4.3024745216245081E-2</v>
      </c>
      <c r="O364" s="11">
        <f>IFERROR(N364*(CUF_sources!E$26/CUF_sources!D$26),0)</f>
        <v>4.7701347957141288E-2</v>
      </c>
      <c r="P364" s="11">
        <f>IFERROR(O364*(CUF_sources!F$26/CUF_sources!E$26),0)</f>
        <v>5.2377950698037495E-2</v>
      </c>
      <c r="Q364" s="11">
        <f>IFERROR(P364*(CUF_sources!G$26/CUF_sources!F$26),0)</f>
        <v>5.6119232890754454E-2</v>
      </c>
      <c r="R364" s="11">
        <f>IFERROR(Q364*(CUF_sources!H$26/CUF_sources!G$26),0)</f>
        <v>5.9860515083471406E-2</v>
      </c>
      <c r="S364" s="11">
        <f>IFERROR(R364*(CUF_sources!I$26/CUF_sources!H$26),0)</f>
        <v>6.3601797276188352E-2</v>
      </c>
      <c r="T364" s="11">
        <f>IFERROR(S364*(CUF_sources!J$26/CUF_sources!I$26),0)</f>
        <v>6.7343079468905317E-2</v>
      </c>
      <c r="U364" s="11">
        <f>IF(M364&gt;0,M364,CUF_sources!C$26)</f>
        <v>3.9016228581191192E-2</v>
      </c>
      <c r="V364" s="11">
        <f>IFERROR(U364*(CUF_sources!D$26/CUF_sources!C$26),0)</f>
        <v>4.3024745216245081E-2</v>
      </c>
      <c r="W364" s="11">
        <f>IFERROR(V364*(CUF_sources!E$26/CUF_sources!D$26),0)</f>
        <v>4.7701347957141288E-2</v>
      </c>
      <c r="X364" s="11">
        <f>IFERROR(W364*(CUF_sources!F$26/CUF_sources!E$26),0)</f>
        <v>5.2377950698037495E-2</v>
      </c>
      <c r="Y364" s="11">
        <f>IFERROR(X364*(CUF_sources!G$26/CUF_sources!F$26),0)</f>
        <v>5.6119232890754454E-2</v>
      </c>
      <c r="Z364" s="11">
        <f>IFERROR(Y364*(CUF_sources!H$26/CUF_sources!G$26),0)</f>
        <v>5.9860515083471406E-2</v>
      </c>
      <c r="AA364" s="11">
        <f>IFERROR(Z364*(CUF_sources!I$26/CUF_sources!H$26),0)</f>
        <v>6.3601797276188352E-2</v>
      </c>
      <c r="AB364" s="11">
        <f>IFERROR(AA364*(CUF_sources!J$26/CUF_sources!I$26),0)</f>
        <v>6.7343079468905317E-2</v>
      </c>
      <c r="AC364" s="11">
        <f>CUF_sources!C$26</f>
        <v>0.20857142857142857</v>
      </c>
      <c r="AD364" s="11">
        <f>CUF_sources!D$26</f>
        <v>0.23</v>
      </c>
      <c r="AE364" s="11">
        <f>CUF_sources!E$26</f>
        <v>0.255</v>
      </c>
      <c r="AF364" s="11">
        <f>CUF_sources!F$26</f>
        <v>0.28000000000000003</v>
      </c>
      <c r="AG364" s="11">
        <f>CUF_sources!G$26</f>
        <v>0.30000000000000004</v>
      </c>
      <c r="AH364" s="11">
        <f>CUF_sources!H$26</f>
        <v>0.32</v>
      </c>
      <c r="AI364" s="11">
        <f>CUF_sources!I$26</f>
        <v>0.33999999999999997</v>
      </c>
      <c r="AJ364" s="11">
        <f>CUF_sources!J$26</f>
        <v>0.36</v>
      </c>
    </row>
    <row r="365" spans="1:36" ht="15" x14ac:dyDescent="0.25">
      <c r="A365" s="3" t="s">
        <v>48</v>
      </c>
      <c r="B365" s="3" t="s">
        <v>45</v>
      </c>
      <c r="C365" s="3" t="s">
        <v>46</v>
      </c>
      <c r="D365" s="11">
        <f>IFERROR((generation!H365*1000)/(365*24*capacity!H365),0)</f>
        <v>0</v>
      </c>
      <c r="E365" s="11">
        <f>IFERROR((generation!I365*1000)/(365*24*capacity!I365),0)</f>
        <v>0</v>
      </c>
      <c r="F365" s="11">
        <f>IFERROR((generation!J365*1000)/(365*24*capacity!J365),0)</f>
        <v>0</v>
      </c>
      <c r="G365" s="11">
        <f>IFERROR((generation!K365*1000)/(365*24*capacity!K365),0)</f>
        <v>0</v>
      </c>
      <c r="H365" s="11">
        <f>IFERROR((generation!L365*1000)/(365*24*capacity!L365),0)</f>
        <v>0</v>
      </c>
      <c r="I365" s="11">
        <f>IFERROR((generation!M365*1000)/(365*24*capacity!M365),0)</f>
        <v>0</v>
      </c>
      <c r="J365" s="11">
        <f>IFERROR((generation!N365*1000)/(365*24*capacity!N365),0)</f>
        <v>0</v>
      </c>
      <c r="K365" s="11">
        <f>IFERROR((generation!O365*1000)/(365*24*capacity!O365),0)</f>
        <v>0</v>
      </c>
      <c r="L365" s="11">
        <f>IFERROR((generation!P365*1000)/(365*24*capacity!P365),0)</f>
        <v>0</v>
      </c>
      <c r="M365" s="11">
        <f>IF(AND(AVERAGE(D365:L365)&gt;0,AVERAGE(D365:L365)&lt;1),AVERAGE(D365:L365),CUF_sources!C$27)</f>
        <v>0.95</v>
      </c>
      <c r="N365" s="11">
        <f>IFERROR(M365*(CUF_sources!D$27/CUF_sources!C$27),0)</f>
        <v>0.95</v>
      </c>
      <c r="O365" s="11">
        <f>IFERROR(N365*(CUF_sources!E$27/CUF_sources!D$27),0)</f>
        <v>0.95</v>
      </c>
      <c r="P365" s="11">
        <f>IFERROR(O365*(CUF_sources!F$27/CUF_sources!E$27),0)</f>
        <v>0.95</v>
      </c>
      <c r="Q365" s="11">
        <f>IFERROR(P365*(CUF_sources!G$27/CUF_sources!F$27),0)</f>
        <v>0.95</v>
      </c>
      <c r="R365" s="11">
        <f>IFERROR(Q365*(CUF_sources!H$27/CUF_sources!G$27),0)</f>
        <v>0.95</v>
      </c>
      <c r="S365" s="11">
        <f>IFERROR(R365*(CUF_sources!I$27/CUF_sources!H$27),0)</f>
        <v>0.95</v>
      </c>
      <c r="T365" s="11">
        <f>IFERROR(S365*(CUF_sources!J$27/CUF_sources!I$27),0)</f>
        <v>0.95</v>
      </c>
      <c r="U365" s="11">
        <f>IF(M365&gt;0,M365,CUF_sources!C$27)</f>
        <v>0.95</v>
      </c>
      <c r="V365" s="11">
        <f>IFERROR(U365*(CUF_sources!D$27/CUF_sources!C$27),0)</f>
        <v>0.95</v>
      </c>
      <c r="W365" s="11">
        <f>IFERROR(V365*(CUF_sources!E$27/CUF_sources!D$27),0)</f>
        <v>0.95</v>
      </c>
      <c r="X365" s="11">
        <f>IFERROR(W365*(CUF_sources!F$27/CUF_sources!E$27),0)</f>
        <v>0.95</v>
      </c>
      <c r="Y365" s="11">
        <f>IFERROR(X365*(CUF_sources!G$27/CUF_sources!F$27),0)</f>
        <v>0.95</v>
      </c>
      <c r="Z365" s="11">
        <f>IFERROR(Y365*(CUF_sources!H$27/CUF_sources!G$27),0)</f>
        <v>0.95</v>
      </c>
      <c r="AA365" s="11">
        <f>IFERROR(Z365*(CUF_sources!I$27/CUF_sources!H$27),0)</f>
        <v>0.95</v>
      </c>
      <c r="AB365" s="11">
        <f>IFERROR(AA365*(CUF_sources!J$27/CUF_sources!I$27),0)</f>
        <v>0.95</v>
      </c>
      <c r="AC365" s="11">
        <f>CUF_sources!C$27</f>
        <v>0.95</v>
      </c>
      <c r="AD365" s="11">
        <f>CUF_sources!D$27</f>
        <v>0.95</v>
      </c>
      <c r="AE365" s="11">
        <f>CUF_sources!E$27</f>
        <v>0.95</v>
      </c>
      <c r="AF365" s="11">
        <f>CUF_sources!F$27</f>
        <v>0.95</v>
      </c>
      <c r="AG365" s="11">
        <f>CUF_sources!G$27</f>
        <v>0.95</v>
      </c>
      <c r="AH365" s="11">
        <f>CUF_sources!H$27</f>
        <v>0.95</v>
      </c>
      <c r="AI365" s="11">
        <f>CUF_sources!I$27</f>
        <v>0.95</v>
      </c>
      <c r="AJ365" s="11">
        <f>CUF_sources!J$27</f>
        <v>0.95</v>
      </c>
    </row>
  </sheetData>
  <conditionalFormatting sqref="D2:L365">
    <cfRule type="cellIs" dxfId="0" priority="1" operator="greaterThan">
      <formula>1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365"/>
  <sheetViews>
    <sheetView zoomScale="75" zoomScaleNormal="75"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D2" sqref="D2"/>
    </sheetView>
  </sheetViews>
  <sheetFormatPr defaultColWidth="8.25" defaultRowHeight="15" x14ac:dyDescent="0.25"/>
  <cols>
    <col min="1" max="1" width="11.75" style="7" bestFit="1" customWidth="1"/>
    <col min="2" max="2" width="48.625" style="7" bestFit="1" customWidth="1"/>
    <col min="3" max="3" width="12.25" style="7" bestFit="1" customWidth="1"/>
    <col min="4" max="35" width="10.25" style="3" customWidth="1"/>
    <col min="36" max="16384" width="8.25" style="3"/>
  </cols>
  <sheetData>
    <row r="1" spans="1:35" s="4" customFormat="1" x14ac:dyDescent="0.25">
      <c r="A1" s="2" t="s">
        <v>26</v>
      </c>
      <c r="B1" s="2" t="s">
        <v>27</v>
      </c>
      <c r="C1" s="2" t="s">
        <v>28</v>
      </c>
      <c r="D1" s="4" t="s">
        <v>50</v>
      </c>
      <c r="E1" s="4" t="s">
        <v>51</v>
      </c>
      <c r="F1" s="4" t="s">
        <v>52</v>
      </c>
      <c r="G1" s="4" t="s">
        <v>53</v>
      </c>
      <c r="H1" s="4" t="s">
        <v>54</v>
      </c>
      <c r="I1" s="4" t="s">
        <v>55</v>
      </c>
      <c r="J1" s="4" t="s">
        <v>56</v>
      </c>
      <c r="K1" s="4" t="s">
        <v>57</v>
      </c>
      <c r="L1" s="4" t="s">
        <v>187</v>
      </c>
      <c r="M1" s="4" t="s">
        <v>188</v>
      </c>
      <c r="N1" s="4" t="s">
        <v>189</v>
      </c>
      <c r="O1" s="4" t="s">
        <v>190</v>
      </c>
      <c r="P1" s="4" t="s">
        <v>191</v>
      </c>
      <c r="Q1" s="4" t="s">
        <v>192</v>
      </c>
      <c r="R1" s="4" t="s">
        <v>193</v>
      </c>
      <c r="S1" s="4" t="s">
        <v>194</v>
      </c>
      <c r="T1" s="4" t="s">
        <v>94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26" t="s">
        <v>59</v>
      </c>
      <c r="AC1" s="26" t="s">
        <v>180</v>
      </c>
      <c r="AD1" s="26" t="s">
        <v>181</v>
      </c>
      <c r="AE1" s="26" t="s">
        <v>182</v>
      </c>
      <c r="AF1" s="26" t="s">
        <v>183</v>
      </c>
      <c r="AG1" s="26" t="s">
        <v>184</v>
      </c>
      <c r="AH1" s="26" t="s">
        <v>185</v>
      </c>
      <c r="AI1" s="26" t="s">
        <v>186</v>
      </c>
    </row>
    <row r="2" spans="1:35" x14ac:dyDescent="0.25">
      <c r="A2" s="3" t="s">
        <v>25</v>
      </c>
      <c r="B2" s="3" t="s">
        <v>29</v>
      </c>
      <c r="C2" s="3" t="s">
        <v>30</v>
      </c>
      <c r="D2" s="5">
        <f>[11]generation_EXIOBASE!D2</f>
        <v>4193.8964184914348</v>
      </c>
      <c r="E2" s="5">
        <f>[11]generation_EXIOBASE!E2</f>
        <v>4939.5315773277198</v>
      </c>
      <c r="F2" s="5">
        <f>[11]generation_EXIOBASE!F2</f>
        <v>3318.8755322349039</v>
      </c>
      <c r="G2" s="5">
        <f>[11]generation_EXIOBASE!G2</f>
        <v>3289.8340032908191</v>
      </c>
      <c r="H2" s="5">
        <f>[11]generation_EXIOBASE!H2</f>
        <v>89.655202153400481</v>
      </c>
      <c r="I2" s="5">
        <f>[11]generation_EXIOBASE!I2</f>
        <v>82.428328573959632</v>
      </c>
      <c r="J2" s="5">
        <f>[11]generation_EXIOBASE!J2</f>
        <v>30.141512620885322</v>
      </c>
      <c r="K2" s="5">
        <f>[11]generation_EXIOBASE!K2</f>
        <v>29.541836407857023</v>
      </c>
      <c r="L2" s="5">
        <f>[14]Xdet2015_el!A2</f>
        <v>547.89409582733799</v>
      </c>
      <c r="M2" s="5">
        <f>IFERROR($L2*E2/$D2,0)</f>
        <v>645.30448950478353</v>
      </c>
      <c r="N2" s="5">
        <f t="shared" ref="N2:S2" si="0">IFERROR($L2*F2/$D2,0)</f>
        <v>433.58064373735834</v>
      </c>
      <c r="O2" s="5">
        <f t="shared" si="0"/>
        <v>429.78663438316772</v>
      </c>
      <c r="P2" s="5">
        <f t="shared" si="0"/>
        <v>11.712629740560885</v>
      </c>
      <c r="Q2" s="5">
        <f t="shared" si="0"/>
        <v>10.768505000615473</v>
      </c>
      <c r="R2" s="5">
        <f t="shared" si="0"/>
        <v>3.9377121312472845</v>
      </c>
      <c r="S2" s="5">
        <f t="shared" si="0"/>
        <v>3.8593699349360828</v>
      </c>
      <c r="T2" s="5">
        <f>[11]capacity_EXIOBASE!D2</f>
        <v>872.75400000000002</v>
      </c>
      <c r="U2" s="5">
        <f>[11]capacity_EXIOBASE!E2</f>
        <v>804.16070107564622</v>
      </c>
      <c r="V2" s="5">
        <f>[11]capacity_EXIOBASE!F2</f>
        <v>778.21670107564626</v>
      </c>
      <c r="W2" s="5">
        <f>[11]capacity_EXIOBASE!G2</f>
        <v>778.21670107564626</v>
      </c>
      <c r="X2" s="5">
        <f>[11]capacity_EXIOBASE!H2</f>
        <v>80.856701075646185</v>
      </c>
      <c r="Y2" s="5">
        <f>[11]capacity_EXIOBASE!I2</f>
        <v>72.116701075646191</v>
      </c>
      <c r="Z2" s="5">
        <f>[11]capacity_EXIOBASE!J2</f>
        <v>36.396701075646192</v>
      </c>
      <c r="AA2" s="5">
        <f>[11]capacity_EXIOBASE!K2</f>
        <v>36.396701075646192</v>
      </c>
      <c r="AB2" s="5">
        <f>capacity!T2+T2/[12]lifespan!C$2</f>
        <v>21.818850000000001</v>
      </c>
      <c r="AC2" s="5">
        <f>MAX((U2-T2),0)/5+U2/[12]lifespan!D$2</f>
        <v>20.104017526891155</v>
      </c>
      <c r="AD2" s="5">
        <f>MAX((V2-U2),0)/5+V2/[12]lifespan!E$2</f>
        <v>19.455417526891157</v>
      </c>
      <c r="AE2" s="5">
        <f>MAX((W2-V2),0)/5+W2/[12]lifespan!F$2</f>
        <v>19.455417526891157</v>
      </c>
      <c r="AF2" s="5">
        <f>MAX((X2-W2),0)/5+X2/[12]lifespan!G$2</f>
        <v>2.0214175268911547</v>
      </c>
      <c r="AG2" s="5">
        <f>MAX((Y2-X2),0)/5+Y2/[12]lifespan!H$2</f>
        <v>1.8029175268911548</v>
      </c>
      <c r="AH2" s="5">
        <f>MAX((Z2-Y2),0)/5+Z2/[12]lifespan!I$2</f>
        <v>0.90991752689115479</v>
      </c>
      <c r="AI2" s="5">
        <f>MAX((AA2-Z2),0)/5+AA2/[12]lifespan!J$2</f>
        <v>0.90991752689115479</v>
      </c>
    </row>
    <row r="3" spans="1:35" x14ac:dyDescent="0.25">
      <c r="A3" s="3" t="s">
        <v>25</v>
      </c>
      <c r="B3" s="3" t="s">
        <v>31</v>
      </c>
      <c r="C3" s="3" t="s">
        <v>32</v>
      </c>
      <c r="D3" s="5">
        <f>[11]generation_EXIOBASE!D3</f>
        <v>6773.8910056218829</v>
      </c>
      <c r="E3" s="5">
        <f>[11]generation_EXIOBASE!E3</f>
        <v>14077.57812488504</v>
      </c>
      <c r="F3" s="5">
        <f>[11]generation_EXIOBASE!F3</f>
        <v>13564.969168724887</v>
      </c>
      <c r="G3" s="5">
        <f>[11]generation_EXIOBASE!G3</f>
        <v>14589.336481603716</v>
      </c>
      <c r="H3" s="5">
        <f>[11]generation_EXIOBASE!H3</f>
        <v>19402.596273071718</v>
      </c>
      <c r="I3" s="5">
        <f>[11]generation_EXIOBASE!I3</f>
        <v>19936.60459715785</v>
      </c>
      <c r="J3" s="5">
        <f>[11]generation_EXIOBASE!J3</f>
        <v>19782.744635283325</v>
      </c>
      <c r="K3" s="5">
        <f>[11]generation_EXIOBASE!K3</f>
        <v>17463.781654999108</v>
      </c>
      <c r="L3" s="5">
        <f>[14]Xdet2015_el!A3</f>
        <v>1621.8502427476601</v>
      </c>
      <c r="M3" s="5">
        <f t="shared" ref="M3:M62" si="1">IFERROR($L3*E3/$D3,0)</f>
        <v>3370.5478107331701</v>
      </c>
      <c r="N3" s="5">
        <f t="shared" ref="N3:N62" si="2">IFERROR($L3*F3/$D3,0)</f>
        <v>3247.8155495714564</v>
      </c>
      <c r="O3" s="5">
        <f t="shared" ref="O3:O62" si="3">IFERROR($L3*G3/$D3,0)</f>
        <v>3493.0764156935229</v>
      </c>
      <c r="P3" s="5">
        <f t="shared" ref="P3:P62" si="4">IFERROR($L3*H3/$D3,0)</f>
        <v>4645.4992336457381</v>
      </c>
      <c r="Q3" s="5">
        <f t="shared" ref="Q3:Q62" si="5">IFERROR($L3*I3/$D3,0)</f>
        <v>4773.3550744512031</v>
      </c>
      <c r="R3" s="5">
        <f t="shared" ref="R3:R62" si="6">IFERROR($L3*J3/$D3,0)</f>
        <v>4736.5168943995541</v>
      </c>
      <c r="S3" s="5">
        <f t="shared" ref="S3:S62" si="7">IFERROR($L3*K3/$D3,0)</f>
        <v>4181.2952840465969</v>
      </c>
      <c r="T3" s="5">
        <f>[11]capacity_EXIOBASE!D3</f>
        <v>4073.8726500000012</v>
      </c>
      <c r="U3" s="5">
        <f>[11]capacity_EXIOBASE!E3</f>
        <v>3527.0057198664954</v>
      </c>
      <c r="V3" s="5">
        <f>[11]capacity_EXIOBASE!F3</f>
        <v>3194.6868892017728</v>
      </c>
      <c r="W3" s="5">
        <f>[11]capacity_EXIOBASE!G3</f>
        <v>2902.3660922103982</v>
      </c>
      <c r="X3" s="5">
        <f>[11]capacity_EXIOBASE!H3</f>
        <v>3114.759541187228</v>
      </c>
      <c r="Y3" s="5">
        <f>[11]capacity_EXIOBASE!I3</f>
        <v>3045.5022070051205</v>
      </c>
      <c r="Z3" s="5">
        <f>[11]capacity_EXIOBASE!J3</f>
        <v>3062.8146136684086</v>
      </c>
      <c r="AA3" s="5">
        <f>[11]capacity_EXIOBASE!K3</f>
        <v>2850.451015863744</v>
      </c>
      <c r="AB3" s="5">
        <f>capacity!T3+T3/[12]lifespan!C$3</f>
        <v>135.79575500000004</v>
      </c>
      <c r="AC3" s="5">
        <f>MAX((U3-T3),0)/5+U3/[12]lifespan!D$3</f>
        <v>117.56685732888317</v>
      </c>
      <c r="AD3" s="5">
        <f>MAX((V3-U3),0)/5+V3/[12]lifespan!E$3</f>
        <v>106.48956297339242</v>
      </c>
      <c r="AE3" s="5">
        <f>MAX((W3-V3),0)/5+W3/[12]lifespan!F$3</f>
        <v>96.745536407013276</v>
      </c>
      <c r="AF3" s="5">
        <f>MAX((X3-W3),0)/5+X3/[12]lifespan!G$3</f>
        <v>146.30400783494025</v>
      </c>
      <c r="AG3" s="5">
        <f>MAX((Y3-X3),0)/5+Y3/[12]lifespan!H$3</f>
        <v>101.51674023350401</v>
      </c>
      <c r="AH3" s="5">
        <f>MAX((Z3-Y3),0)/5+Z3/[12]lifespan!I$3</f>
        <v>105.55630178827126</v>
      </c>
      <c r="AI3" s="5">
        <f>MAX((AA3-Z3),0)/5+AA3/[12]lifespan!J$3</f>
        <v>95.015033862124795</v>
      </c>
    </row>
    <row r="4" spans="1:35" x14ac:dyDescent="0.25">
      <c r="A4" s="3" t="s">
        <v>25</v>
      </c>
      <c r="B4" s="3" t="s">
        <v>33</v>
      </c>
      <c r="C4" s="3" t="s">
        <v>34</v>
      </c>
      <c r="D4" s="5">
        <f>[11]generation_EXIOBASE!D4</f>
        <v>0</v>
      </c>
      <c r="E4" s="5">
        <f>[11]generation_EXIOBASE!E4</f>
        <v>0</v>
      </c>
      <c r="F4" s="5">
        <f>[11]generation_EXIOBASE!F4</f>
        <v>0</v>
      </c>
      <c r="G4" s="5">
        <f>[11]generation_EXIOBASE!G4</f>
        <v>0</v>
      </c>
      <c r="H4" s="5">
        <f>[11]generation_EXIOBASE!H4</f>
        <v>0</v>
      </c>
      <c r="I4" s="5">
        <f>[11]generation_EXIOBASE!I4</f>
        <v>0</v>
      </c>
      <c r="J4" s="5">
        <f>[11]generation_EXIOBASE!J4</f>
        <v>0</v>
      </c>
      <c r="K4" s="5">
        <f>[11]generation_EXIOBASE!K4</f>
        <v>0</v>
      </c>
      <c r="L4" s="5">
        <f>[14]Xdet2015_el!A4</f>
        <v>0</v>
      </c>
      <c r="M4" s="5">
        <f t="shared" si="1"/>
        <v>0</v>
      </c>
      <c r="N4" s="5">
        <f t="shared" si="2"/>
        <v>0</v>
      </c>
      <c r="O4" s="5">
        <f t="shared" si="3"/>
        <v>0</v>
      </c>
      <c r="P4" s="5">
        <f t="shared" si="4"/>
        <v>0</v>
      </c>
      <c r="Q4" s="5">
        <f t="shared" si="5"/>
        <v>0</v>
      </c>
      <c r="R4" s="5">
        <f t="shared" si="6"/>
        <v>0</v>
      </c>
      <c r="S4" s="5">
        <f t="shared" si="7"/>
        <v>0</v>
      </c>
      <c r="T4" s="5">
        <f>[11]capacity_EXIOBASE!D4</f>
        <v>0</v>
      </c>
      <c r="U4" s="5">
        <f>[11]capacity_EXIOBASE!E4</f>
        <v>0</v>
      </c>
      <c r="V4" s="5">
        <f>[11]capacity_EXIOBASE!F4</f>
        <v>0</v>
      </c>
      <c r="W4" s="5">
        <f>[11]capacity_EXIOBASE!G4</f>
        <v>0</v>
      </c>
      <c r="X4" s="5">
        <f>[11]capacity_EXIOBASE!H4</f>
        <v>0</v>
      </c>
      <c r="Y4" s="5">
        <f>[11]capacity_EXIOBASE!I4</f>
        <v>0</v>
      </c>
      <c r="Z4" s="5">
        <f>[11]capacity_EXIOBASE!J4</f>
        <v>0</v>
      </c>
      <c r="AA4" s="5">
        <f>[11]capacity_EXIOBASE!K4</f>
        <v>0</v>
      </c>
      <c r="AB4" s="5">
        <f>capacity!T4+T4/[12]lifespan!C$4</f>
        <v>0</v>
      </c>
      <c r="AC4" s="5">
        <f>MAX((U4-T4),0)/5+U4/[12]lifespan!D$4</f>
        <v>0</v>
      </c>
      <c r="AD4" s="5">
        <f>MAX((V4-U4),0)/5+V4/[12]lifespan!E$4</f>
        <v>0</v>
      </c>
      <c r="AE4" s="5">
        <f>MAX((W4-V4),0)/5+W4/[12]lifespan!F$4</f>
        <v>0</v>
      </c>
      <c r="AF4" s="5">
        <f>MAX((X4-W4),0)/5+X4/[12]lifespan!G$4</f>
        <v>0</v>
      </c>
      <c r="AG4" s="5">
        <f>MAX((Y4-X4),0)/5+Y4/[12]lifespan!H$4</f>
        <v>0</v>
      </c>
      <c r="AH4" s="5">
        <f>MAX((Z4-Y4),0)/5+Z4/[12]lifespan!I$4</f>
        <v>0</v>
      </c>
      <c r="AI4" s="5">
        <f>MAX((AA4-Z4),0)/5+AA4/[12]lifespan!J$4</f>
        <v>0</v>
      </c>
    </row>
    <row r="5" spans="1:35" x14ac:dyDescent="0.25">
      <c r="A5" s="3" t="s">
        <v>25</v>
      </c>
      <c r="B5" s="3" t="s">
        <v>35</v>
      </c>
      <c r="C5" s="3" t="s">
        <v>36</v>
      </c>
      <c r="D5" s="5">
        <f>[11]generation_EXIOBASE!D5</f>
        <v>41009.203623529931</v>
      </c>
      <c r="E5" s="5">
        <f>[11]generation_EXIOBASE!E5</f>
        <v>43215.718268567092</v>
      </c>
      <c r="F5" s="5">
        <f>[11]generation_EXIOBASE!F5</f>
        <v>44533.43175356451</v>
      </c>
      <c r="G5" s="5">
        <f>[11]generation_EXIOBASE!G5</f>
        <v>44552.608736309267</v>
      </c>
      <c r="H5" s="5">
        <f>[11]generation_EXIOBASE!H5</f>
        <v>44951.017724301368</v>
      </c>
      <c r="I5" s="5">
        <f>[11]generation_EXIOBASE!I5</f>
        <v>45094.919404554028</v>
      </c>
      <c r="J5" s="5">
        <f>[11]generation_EXIOBASE!J5</f>
        <v>45104.727320443519</v>
      </c>
      <c r="K5" s="5">
        <f>[11]generation_EXIOBASE!K5</f>
        <v>45775.892729917468</v>
      </c>
      <c r="L5" s="5">
        <f>[14]Xdet2015_el!A5</f>
        <v>3291.97376217893</v>
      </c>
      <c r="M5" s="5">
        <f t="shared" si="1"/>
        <v>3469.0995699368291</v>
      </c>
      <c r="N5" s="5">
        <f t="shared" si="2"/>
        <v>3574.8777327732296</v>
      </c>
      <c r="O5" s="5">
        <f t="shared" si="3"/>
        <v>3576.4171463305624</v>
      </c>
      <c r="P5" s="5">
        <f t="shared" si="4"/>
        <v>3608.3990386668902</v>
      </c>
      <c r="Q5" s="5">
        <f t="shared" si="5"/>
        <v>3619.9506054828184</v>
      </c>
      <c r="R5" s="5">
        <f t="shared" si="6"/>
        <v>3620.7379263502571</v>
      </c>
      <c r="S5" s="5">
        <f t="shared" si="7"/>
        <v>3674.6150739865157</v>
      </c>
      <c r="T5" s="5">
        <f>[11]capacity_EXIOBASE!D5</f>
        <v>13149</v>
      </c>
      <c r="U5" s="5">
        <f>[11]capacity_EXIOBASE!E5</f>
        <v>13751</v>
      </c>
      <c r="V5" s="5">
        <f>[11]capacity_EXIOBASE!F5</f>
        <v>13751</v>
      </c>
      <c r="W5" s="5">
        <f>[11]capacity_EXIOBASE!G5</f>
        <v>13755.585718810382</v>
      </c>
      <c r="X5" s="5">
        <f>[11]capacity_EXIOBASE!H5</f>
        <v>13849.031015376069</v>
      </c>
      <c r="Y5" s="5">
        <f>[11]capacity_EXIOBASE!I5</f>
        <v>13881.1271073553</v>
      </c>
      <c r="Z5" s="5">
        <f>[11]capacity_EXIOBASE!J5</f>
        <v>13881.1271073553</v>
      </c>
      <c r="AA5" s="5">
        <f>[11]capacity_EXIOBASE!K5</f>
        <v>14042.463204796895</v>
      </c>
      <c r="AB5" s="5">
        <f>capacity!T5+T5/[12]lifespan!C$5</f>
        <v>336.55300000000022</v>
      </c>
      <c r="AC5" s="5">
        <f>MAX((U5-T5),0)/5+U5/[12]lifespan!D$5</f>
        <v>349.58333333333337</v>
      </c>
      <c r="AD5" s="5">
        <f>MAX((V5-U5),0)/5+V5/[12]lifespan!E$5</f>
        <v>229.18333333333334</v>
      </c>
      <c r="AE5" s="5">
        <f>MAX((W5-V5),0)/5+W5/[12]lifespan!F$5</f>
        <v>230.1769057422494</v>
      </c>
      <c r="AF5" s="5">
        <f>MAX((X5-W5),0)/5+X5/[12]lifespan!G$5</f>
        <v>249.50624290273862</v>
      </c>
      <c r="AG5" s="5">
        <f>MAX((Y5-X5),0)/5+Y5/[12]lifespan!H$5</f>
        <v>237.77133685176778</v>
      </c>
      <c r="AH5" s="5">
        <f>MAX((Z5-Y5),0)/5+Z5/[12]lifespan!I$5</f>
        <v>231.35211845592167</v>
      </c>
      <c r="AI5" s="5">
        <f>MAX((AA5-Z5),0)/5+AA5/[12]lifespan!J$5</f>
        <v>266.30827290160067</v>
      </c>
    </row>
    <row r="6" spans="1:35" x14ac:dyDescent="0.25">
      <c r="A6" s="3" t="s">
        <v>25</v>
      </c>
      <c r="B6" s="3" t="s">
        <v>79</v>
      </c>
      <c r="C6" s="3" t="s">
        <v>83</v>
      </c>
      <c r="D6" s="5">
        <f>[11]generation_EXIOBASE!D6*generation!$L6/(generation!$L6+generation!$L7)</f>
        <v>3958.2121963833001</v>
      </c>
      <c r="E6" s="5">
        <f>[11]generation_EXIOBASE!E6*generation!$L6/(generation!$L6+generation!$L7)</f>
        <v>4442.6211016639008</v>
      </c>
      <c r="F6" s="5">
        <f>[11]generation_EXIOBASE!F6*generation!$L6/(generation!$L6+generation!$L7)</f>
        <v>7230.6466035179046</v>
      </c>
      <c r="G6" s="5">
        <f>[11]generation_EXIOBASE!G6*generation!$L6/(generation!$L6+generation!$L7)</f>
        <v>10049.776431663948</v>
      </c>
      <c r="H6" s="5">
        <f>[11]generation_EXIOBASE!H6*generation!$L6/(generation!$L6+generation!$L7)</f>
        <v>10161.064662056429</v>
      </c>
      <c r="I6" s="5">
        <f>[11]generation_EXIOBASE!I6*generation!$L6/(generation!$L6+generation!$L7)</f>
        <v>10914.539340113541</v>
      </c>
      <c r="J6" s="5">
        <f>[11]generation_EXIOBASE!J6*generation!$L6/(generation!$L6+generation!$L7)</f>
        <v>13598.267722197805</v>
      </c>
      <c r="K6" s="5">
        <f>[11]generation_EXIOBASE!K6*generation!$L6/(generation!$L6+generation!$L7)</f>
        <v>15410.272947258763</v>
      </c>
      <c r="L6" s="5">
        <f>[14]Xdet2015_el!A6</f>
        <v>169.127574707506</v>
      </c>
      <c r="M6" s="5">
        <f t="shared" si="1"/>
        <v>189.82553107065507</v>
      </c>
      <c r="N6" s="5">
        <f t="shared" si="2"/>
        <v>308.95304823158278</v>
      </c>
      <c r="O6" s="5">
        <f t="shared" si="3"/>
        <v>429.40959956442532</v>
      </c>
      <c r="P6" s="5">
        <f t="shared" si="4"/>
        <v>434.16475354959283</v>
      </c>
      <c r="Q6" s="5">
        <f t="shared" si="5"/>
        <v>466.359425937232</v>
      </c>
      <c r="R6" s="5">
        <f t="shared" si="6"/>
        <v>581.03050720223882</v>
      </c>
      <c r="S6" s="5">
        <f t="shared" si="7"/>
        <v>658.45436268727508</v>
      </c>
      <c r="T6" s="5">
        <f>[11]capacity_EXIOBASE!D6*capacity!$L6/(capacity!$L6+capacity!$L7)</f>
        <v>2411.5000000000005</v>
      </c>
      <c r="U6" s="5">
        <f>[11]capacity_EXIOBASE!E6*capacity!$L6/(capacity!$L6+capacity!$L7)</f>
        <v>2582.7889976764013</v>
      </c>
      <c r="V6" s="5">
        <f>[11]capacity_EXIOBASE!F6*capacity!$L6/(capacity!$L6+capacity!$L7)</f>
        <v>3663.8400000000006</v>
      </c>
      <c r="W6" s="5">
        <f>[11]capacity_EXIOBASE!G6*capacity!$L6/(capacity!$L6+capacity!$L7)</f>
        <v>4544.5888077801064</v>
      </c>
      <c r="X6" s="5">
        <f>[11]capacity_EXIOBASE!H6*capacity!$L6/(capacity!$L6+capacity!$L7)</f>
        <v>4544.5888077801064</v>
      </c>
      <c r="Y6" s="5">
        <f>[11]capacity_EXIOBASE!I6*capacity!$L6/(capacity!$L6+capacity!$L7)</f>
        <v>5025.6844286095538</v>
      </c>
      <c r="Z6" s="5">
        <f>[11]capacity_EXIOBASE!J6*capacity!$L6/(capacity!$L6+capacity!$L7)</f>
        <v>5986.226388103365</v>
      </c>
      <c r="AA6" s="5">
        <f>[11]capacity_EXIOBASE!K6*capacity!$L6/(capacity!$L6+capacity!$L7)</f>
        <v>6802.664662097488</v>
      </c>
      <c r="AB6" s="5">
        <f>capacity!T6+T6/[12]lifespan!C$6</f>
        <v>499.02600000000007</v>
      </c>
      <c r="AC6" s="5">
        <f>MAX((U6-T6),0)/5+U6/[12]lifespan!D$6</f>
        <v>151.65729942966203</v>
      </c>
      <c r="AD6" s="5">
        <f>MAX((V6-U6),0)/5+V6/[12]lifespan!E$6</f>
        <v>372.11828557110289</v>
      </c>
      <c r="AE6" s="5">
        <f>MAX((W6-V6),0)/5+W6/[12]lifespan!F$6</f>
        <v>357.93331386722542</v>
      </c>
      <c r="AF6" s="5">
        <f>MAX((X6-W6),0)/5+X6/[12]lifespan!G$6</f>
        <v>181.78355231120426</v>
      </c>
      <c r="AG6" s="5">
        <f>MAX((Y6-X6),0)/5+Y6/[12]lifespan!H$6</f>
        <v>297.24650131027164</v>
      </c>
      <c r="AH6" s="5">
        <f>MAX((Z6-Y6),0)/5+Z6/[12]lifespan!I$6</f>
        <v>431.55744742289687</v>
      </c>
      <c r="AI6" s="5">
        <f>MAX((AA6-Z6),0)/5+AA6/[12]lifespan!J$6</f>
        <v>435.39424128272407</v>
      </c>
    </row>
    <row r="7" spans="1:35" x14ac:dyDescent="0.25">
      <c r="A7" s="3" t="s">
        <v>25</v>
      </c>
      <c r="B7" s="3" t="s">
        <v>78</v>
      </c>
      <c r="C7" s="3" t="s">
        <v>84</v>
      </c>
      <c r="D7" s="5">
        <f>[11]generation_EXIOBASE!D6*generation!$L7/(generation!$L6+generation!$L7)</f>
        <v>0</v>
      </c>
      <c r="E7" s="5">
        <f>[11]generation_EXIOBASE!E6*generation!$L7/(generation!$L6+generation!$L7)</f>
        <v>0</v>
      </c>
      <c r="F7" s="5">
        <f>[11]generation_EXIOBASE!F6*generation!$L7/(generation!$L6+generation!$L7)</f>
        <v>0</v>
      </c>
      <c r="G7" s="5">
        <f>[11]generation_EXIOBASE!G6*generation!$L7/(generation!$L6+generation!$L7)</f>
        <v>0</v>
      </c>
      <c r="H7" s="5">
        <f>[11]generation_EXIOBASE!H6*generation!$L7/(generation!$L6+generation!$L7)</f>
        <v>0</v>
      </c>
      <c r="I7" s="5">
        <f>[11]generation_EXIOBASE!I6*generation!$L7/(generation!$L6+generation!$L7)</f>
        <v>0</v>
      </c>
      <c r="J7" s="5">
        <f>[11]generation_EXIOBASE!J6*generation!$L7/(generation!$L6+generation!$L7)</f>
        <v>0</v>
      </c>
      <c r="K7" s="5">
        <f>[11]generation_EXIOBASE!K6*generation!$L7/(generation!$L6+generation!$L7)</f>
        <v>0</v>
      </c>
      <c r="L7" s="5">
        <f>[14]Xdet2015_el!A7</f>
        <v>0</v>
      </c>
      <c r="M7" s="5">
        <f t="shared" si="1"/>
        <v>0</v>
      </c>
      <c r="N7" s="5">
        <f t="shared" si="2"/>
        <v>0</v>
      </c>
      <c r="O7" s="5">
        <f t="shared" si="3"/>
        <v>0</v>
      </c>
      <c r="P7" s="5">
        <f t="shared" si="4"/>
        <v>0</v>
      </c>
      <c r="Q7" s="5">
        <f t="shared" si="5"/>
        <v>0</v>
      </c>
      <c r="R7" s="5">
        <f t="shared" si="6"/>
        <v>0</v>
      </c>
      <c r="S7" s="5">
        <f t="shared" si="7"/>
        <v>0</v>
      </c>
      <c r="T7" s="5">
        <f>[11]capacity_EXIOBASE!D6*capacity!$L7/(capacity!$L6+capacity!$L7)</f>
        <v>0</v>
      </c>
      <c r="U7" s="5">
        <f>[11]capacity_EXIOBASE!E6*capacity!$L7/(capacity!$L6+capacity!$L7)</f>
        <v>0</v>
      </c>
      <c r="V7" s="5">
        <f>[11]capacity_EXIOBASE!F6*capacity!$L7/(capacity!$L6+capacity!$L7)</f>
        <v>0</v>
      </c>
      <c r="W7" s="5">
        <f>[11]capacity_EXIOBASE!G6*capacity!$L7/(capacity!$L6+capacity!$L7)</f>
        <v>0</v>
      </c>
      <c r="X7" s="5">
        <f>[11]capacity_EXIOBASE!H6*capacity!$L7/(capacity!$L6+capacity!$L7)</f>
        <v>0</v>
      </c>
      <c r="Y7" s="5">
        <f>[11]capacity_EXIOBASE!I6*capacity!$L7/(capacity!$L6+capacity!$L7)</f>
        <v>0</v>
      </c>
      <c r="Z7" s="5">
        <f>[11]capacity_EXIOBASE!J6*capacity!$L7/(capacity!$L6+capacity!$L7)</f>
        <v>0</v>
      </c>
      <c r="AA7" s="5">
        <f>[11]capacity_EXIOBASE!K6*capacity!$L7/(capacity!$L6+capacity!$L7)</f>
        <v>0</v>
      </c>
      <c r="AB7" s="5">
        <f>capacity!T7+T7/[12]lifespan!C$7</f>
        <v>0</v>
      </c>
      <c r="AC7" s="5">
        <f>MAX((U7-T7),0)/5+U7/[12]lifespan!D$7</f>
        <v>0</v>
      </c>
      <c r="AD7" s="5">
        <f>MAX((V7-U7),0)/5+V7/[12]lifespan!E$7</f>
        <v>0</v>
      </c>
      <c r="AE7" s="5">
        <f>MAX((W7-V7),0)/5+W7/[12]lifespan!F$7</f>
        <v>0</v>
      </c>
      <c r="AF7" s="5">
        <f>MAX((X7-W7),0)/5+X7/[12]lifespan!G$7</f>
        <v>0</v>
      </c>
      <c r="AG7" s="5">
        <f>MAX((Y7-X7),0)/5+Y7/[12]lifespan!H$7</f>
        <v>0</v>
      </c>
      <c r="AH7" s="5">
        <f>MAX((Z7-Y7),0)/5+Z7/[12]lifespan!I$7</f>
        <v>0</v>
      </c>
      <c r="AI7" s="5">
        <f>MAX((AA7-Z7),0)/5+AA7/[12]lifespan!J$7</f>
        <v>0</v>
      </c>
    </row>
    <row r="8" spans="1:35" x14ac:dyDescent="0.25">
      <c r="A8" s="3" t="s">
        <v>25</v>
      </c>
      <c r="B8" s="1" t="s">
        <v>37</v>
      </c>
      <c r="C8" s="1" t="s">
        <v>38</v>
      </c>
      <c r="D8" s="5">
        <f>[11]generation_EXIOBASE!D7</f>
        <v>208.07635323304697</v>
      </c>
      <c r="E8" s="5">
        <f>[11]generation_EXIOBASE!E7</f>
        <v>215.40096285487647</v>
      </c>
      <c r="F8" s="5">
        <f>[11]generation_EXIOBASE!F7</f>
        <v>77.029533325009453</v>
      </c>
      <c r="G8" s="5">
        <f>[11]generation_EXIOBASE!G7</f>
        <v>67.41465042608138</v>
      </c>
      <c r="H8" s="5">
        <f>[11]generation_EXIOBASE!H7</f>
        <v>63.660709629165254</v>
      </c>
      <c r="I8" s="5">
        <f>[11]generation_EXIOBASE!I7</f>
        <v>0.29369499232960367</v>
      </c>
      <c r="J8" s="5">
        <f>[11]generation_EXIOBASE!J7</f>
        <v>0.29369499232960367</v>
      </c>
      <c r="K8" s="5">
        <f>[11]generation_EXIOBASE!K7</f>
        <v>0</v>
      </c>
      <c r="L8" s="5">
        <f>[14]Xdet2015_el!A8</f>
        <v>128.79769478846501</v>
      </c>
      <c r="M8" s="5">
        <f t="shared" si="1"/>
        <v>133.33157295318102</v>
      </c>
      <c r="N8" s="5">
        <f t="shared" si="2"/>
        <v>47.680700707882067</v>
      </c>
      <c r="O8" s="5">
        <f t="shared" si="3"/>
        <v>41.729160641933383</v>
      </c>
      <c r="P8" s="5">
        <f t="shared" si="4"/>
        <v>39.405499574720963</v>
      </c>
      <c r="Q8" s="5">
        <f t="shared" si="5"/>
        <v>0.18179498724971452</v>
      </c>
      <c r="R8" s="5">
        <f t="shared" si="6"/>
        <v>0.18179498724971452</v>
      </c>
      <c r="S8" s="5">
        <f t="shared" si="7"/>
        <v>0</v>
      </c>
      <c r="T8" s="5">
        <f>[11]capacity_EXIOBASE!D7</f>
        <v>970.58312000000001</v>
      </c>
      <c r="U8" s="5">
        <f>[11]capacity_EXIOBASE!E7</f>
        <v>815.01612</v>
      </c>
      <c r="V8" s="5">
        <f>[11]capacity_EXIOBASE!F7</f>
        <v>482.88865285848254</v>
      </c>
      <c r="W8" s="5">
        <f>[11]capacity_EXIOBASE!G7</f>
        <v>422.95788285848249</v>
      </c>
      <c r="X8" s="5">
        <f>[11]capacity_EXIOBASE!H7</f>
        <v>384.78213285848256</v>
      </c>
      <c r="Y8" s="5">
        <f>[11]capacity_EXIOBASE!I7</f>
        <v>8.4376999999999995</v>
      </c>
      <c r="Z8" s="5">
        <f>[11]capacity_EXIOBASE!J7</f>
        <v>3.2204999999999995</v>
      </c>
      <c r="AA8" s="5">
        <f>[11]capacity_EXIOBASE!K7</f>
        <v>0</v>
      </c>
      <c r="AB8" s="5">
        <f>capacity!T8+T8/[12]lifespan!C$8</f>
        <v>38.730946285714282</v>
      </c>
      <c r="AC8" s="5">
        <f>MAX((U8-T8),0)/5+U8/[12]lifespan!D$8</f>
        <v>23.286174857142857</v>
      </c>
      <c r="AD8" s="5">
        <f>MAX((V8-U8),0)/5+V8/[12]lifespan!E$8</f>
        <v>13.796818653099502</v>
      </c>
      <c r="AE8" s="5">
        <f>MAX((W8-V8),0)/5+W8/[12]lifespan!F$8</f>
        <v>12.084510938813786</v>
      </c>
      <c r="AF8" s="5">
        <f>MAX((X8-W8),0)/5+X8/[12]lifespan!G$8</f>
        <v>10.993775224528074</v>
      </c>
      <c r="AG8" s="5">
        <f>MAX((Y8-X8),0)/5+Y8/[12]lifespan!H$8</f>
        <v>0.24107714285714285</v>
      </c>
      <c r="AH8" s="5">
        <f>MAX((Z8-Y8),0)/5+Z8/[12]lifespan!I$8</f>
        <v>9.2014285714285701E-2</v>
      </c>
      <c r="AI8" s="5">
        <f>MAX((AA8-Z8),0)/5+AA8/[12]lifespan!J$8</f>
        <v>0</v>
      </c>
    </row>
    <row r="9" spans="1:35" x14ac:dyDescent="0.25">
      <c r="A9" s="3" t="s">
        <v>25</v>
      </c>
      <c r="B9" s="3" t="s">
        <v>39</v>
      </c>
      <c r="C9" s="3" t="s">
        <v>40</v>
      </c>
      <c r="D9" s="5">
        <f>[11]generation_EXIOBASE!D8</f>
        <v>2591.5291228024653</v>
      </c>
      <c r="E9" s="5">
        <f>[11]generation_EXIOBASE!E8</f>
        <v>3543.9075675797167</v>
      </c>
      <c r="F9" s="5">
        <f>[11]generation_EXIOBASE!F8</f>
        <v>3982.999202559894</v>
      </c>
      <c r="G9" s="5">
        <f>[11]generation_EXIOBASE!G8</f>
        <v>4060.2141588221502</v>
      </c>
      <c r="H9" s="5">
        <f>[11]generation_EXIOBASE!H8</f>
        <v>3580.5438463436549</v>
      </c>
      <c r="I9" s="5">
        <f>[11]generation_EXIOBASE!I8</f>
        <v>6204.8177155615995</v>
      </c>
      <c r="J9" s="5">
        <f>[11]generation_EXIOBASE!J8</f>
        <v>6646.1773876076577</v>
      </c>
      <c r="K9" s="5">
        <f>[11]generation_EXIOBASE!K8</f>
        <v>6823.8505731282048</v>
      </c>
      <c r="L9" s="5">
        <f>[14]Xdet2015_el!A9</f>
        <v>626.48910590719595</v>
      </c>
      <c r="M9" s="5">
        <f t="shared" si="1"/>
        <v>856.72179559758501</v>
      </c>
      <c r="N9" s="5">
        <f t="shared" si="2"/>
        <v>962.86998563319742</v>
      </c>
      <c r="O9" s="5">
        <f t="shared" si="3"/>
        <v>981.53631219914871</v>
      </c>
      <c r="P9" s="5">
        <f t="shared" si="4"/>
        <v>865.57843136703593</v>
      </c>
      <c r="Q9" s="5">
        <f t="shared" si="5"/>
        <v>1499.9834147090985</v>
      </c>
      <c r="R9" s="5">
        <f t="shared" si="6"/>
        <v>1606.6798912760355</v>
      </c>
      <c r="S9" s="5">
        <f t="shared" si="7"/>
        <v>1649.6314885245667</v>
      </c>
      <c r="T9" s="5">
        <f>[11]capacity_EXIOBASE!D8</f>
        <v>633.2825600000001</v>
      </c>
      <c r="U9" s="5">
        <f>[11]capacity_EXIOBASE!E8</f>
        <v>777.50197024936074</v>
      </c>
      <c r="V9" s="5">
        <f>[11]capacity_EXIOBASE!F8</f>
        <v>764.41023016917131</v>
      </c>
      <c r="W9" s="5">
        <f>[11]capacity_EXIOBASE!G8</f>
        <v>813.20355749492148</v>
      </c>
      <c r="X9" s="5">
        <f>[11]capacity_EXIOBASE!H8</f>
        <v>806.32200864337869</v>
      </c>
      <c r="Y9" s="5">
        <f>[11]capacity_EXIOBASE!I8</f>
        <v>1032.9183422907417</v>
      </c>
      <c r="Z9" s="5">
        <f>[11]capacity_EXIOBASE!J8</f>
        <v>991.30671753207628</v>
      </c>
      <c r="AA9" s="5">
        <f>[11]capacity_EXIOBASE!K8</f>
        <v>845.95876150485185</v>
      </c>
      <c r="AB9" s="5">
        <f>capacity!T9+T9/[12]lifespan!C$9</f>
        <v>56.168302399999995</v>
      </c>
      <c r="AC9" s="5">
        <f>MAX((U9-T9),0)/5+U9/[12]lifespan!D$9</f>
        <v>59.943960859846555</v>
      </c>
      <c r="AD9" s="5">
        <f>MAX((V9-U9),0)/5+V9/[12]lifespan!E$9</f>
        <v>30.576409206766854</v>
      </c>
      <c r="AE9" s="5">
        <f>MAX((W9-V9),0)/5+W9/[12]lifespan!F$9</f>
        <v>42.2868077649469</v>
      </c>
      <c r="AF9" s="5">
        <f>MAX((X9-W9),0)/5+X9/[12]lifespan!G$9</f>
        <v>32.25288034573515</v>
      </c>
      <c r="AG9" s="5">
        <f>MAX((Y9-X9),0)/5+Y9/[12]lifespan!H$9</f>
        <v>86.636000421102281</v>
      </c>
      <c r="AH9" s="5">
        <f>MAX((Z9-Y9),0)/5+Z9/[12]lifespan!I$9</f>
        <v>39.652268701283049</v>
      </c>
      <c r="AI9" s="5">
        <f>MAX((AA9-Z9),0)/5+AA9/[12]lifespan!J$9</f>
        <v>33.838350460194071</v>
      </c>
    </row>
    <row r="10" spans="1:35" x14ac:dyDescent="0.25">
      <c r="A10" s="3" t="s">
        <v>25</v>
      </c>
      <c r="B10" s="3" t="s">
        <v>80</v>
      </c>
      <c r="C10" s="3" t="s">
        <v>85</v>
      </c>
      <c r="D10" s="5">
        <f>[11]generation_EXIOBASE!D9*generation!$L10/(generation!$L10+generation!$L11)</f>
        <v>21.628655253999149</v>
      </c>
      <c r="E10" s="5">
        <f>[11]generation_EXIOBASE!E9*generation!$L10/(generation!$L10+generation!$L11)</f>
        <v>29.149748936235255</v>
      </c>
      <c r="F10" s="5">
        <f>[11]generation_EXIOBASE!F9*generation!$L10/(generation!$L10+generation!$L11)</f>
        <v>77.549575979297344</v>
      </c>
      <c r="G10" s="5">
        <f>[11]generation_EXIOBASE!G9*generation!$L10/(generation!$L10+generation!$L11)</f>
        <v>82.205697886176722</v>
      </c>
      <c r="H10" s="5">
        <f>[11]generation_EXIOBASE!H9*generation!$L10/(generation!$L10+generation!$L11)</f>
        <v>84.726862429325578</v>
      </c>
      <c r="I10" s="5">
        <f>[11]generation_EXIOBASE!I9*generation!$L10/(generation!$L10+generation!$L11)</f>
        <v>86.923459591518238</v>
      </c>
      <c r="J10" s="5">
        <f>[11]generation_EXIOBASE!J9*generation!$L10/(generation!$L10+generation!$L11)</f>
        <v>96.542177528006718</v>
      </c>
      <c r="K10" s="5">
        <f>[11]generation_EXIOBASE!K9*generation!$L10/(generation!$L10+generation!$L11)</f>
        <v>125.58057275269969</v>
      </c>
      <c r="L10" s="5">
        <f>[14]Xdet2015_el!A10</f>
        <v>0.375373571120933</v>
      </c>
      <c r="M10" s="5">
        <f t="shared" si="1"/>
        <v>0.50590502400513582</v>
      </c>
      <c r="N10" s="5">
        <f t="shared" si="2"/>
        <v>1.3459025044509183</v>
      </c>
      <c r="O10" s="5">
        <f t="shared" si="3"/>
        <v>1.4267112781464792</v>
      </c>
      <c r="P10" s="5">
        <f t="shared" si="4"/>
        <v>1.4704670515328193</v>
      </c>
      <c r="Q10" s="5">
        <f t="shared" si="5"/>
        <v>1.5085898340823218</v>
      </c>
      <c r="R10" s="5">
        <f t="shared" si="6"/>
        <v>1.675526356904611</v>
      </c>
      <c r="S10" s="5">
        <f t="shared" si="7"/>
        <v>2.1794987947240445</v>
      </c>
      <c r="T10" s="5">
        <f>[11]capacity_EXIOBASE!D9*capacity!$L10/(capacity!$L10+capacity!$L11)</f>
        <v>20.201981009456851</v>
      </c>
      <c r="U10" s="5">
        <f>[11]capacity_EXIOBASE!E9*capacity!$L10/(capacity!$L10+capacity!$L11)</f>
        <v>25.129111587439571</v>
      </c>
      <c r="V10" s="5">
        <f>[11]capacity_EXIOBASE!F9*capacity!$L10/(capacity!$L10+capacity!$L11)</f>
        <v>62.082476012112643</v>
      </c>
      <c r="W10" s="5">
        <f>[11]capacity_EXIOBASE!G9*capacity!$L10/(capacity!$L10+capacity!$L11)</f>
        <v>65.057425270354571</v>
      </c>
      <c r="X10" s="5">
        <f>[11]capacity_EXIOBASE!H9*capacity!$L10/(capacity!$L10+capacity!$L11)</f>
        <v>66.602553954867815</v>
      </c>
      <c r="Y10" s="5">
        <f>[11]capacity_EXIOBASE!I9*capacity!$L10/(capacity!$L10+capacity!$L11)</f>
        <v>67.57114208545822</v>
      </c>
      <c r="Z10" s="5">
        <f>[11]capacity_EXIOBASE!J9*capacity!$L10/(capacity!$L10+capacity!$L11)</f>
        <v>73.723105612397347</v>
      </c>
      <c r="AA10" s="5">
        <f>[11]capacity_EXIOBASE!K9*capacity!$L10/(capacity!$L10+capacity!$L11)</f>
        <v>92.449142803811682</v>
      </c>
      <c r="AB10" s="5">
        <f>capacity!T10+T10/[12]lifespan!C$10</f>
        <v>6.215079240378274</v>
      </c>
      <c r="AC10" s="5">
        <f>MAX((U10-T10),0)/5+U10/[12]lifespan!D$10</f>
        <v>1.990590579094127</v>
      </c>
      <c r="AD10" s="5">
        <f>MAX((V10-U10),0)/5+V10/[12]lifespan!E$10</f>
        <v>9.8739719254191201</v>
      </c>
      <c r="AE10" s="5">
        <f>MAX((W10-V10),0)/5+W10/[12]lifespan!F$10</f>
        <v>3.1972868624625685</v>
      </c>
      <c r="AF10" s="5">
        <f>MAX((X10-W10),0)/5+X10/[12]lifespan!G$10</f>
        <v>2.9731278950973614</v>
      </c>
      <c r="AG10" s="5">
        <f>MAX((Y10-X10),0)/5+Y10/[12]lifespan!H$10</f>
        <v>2.8965633095364098</v>
      </c>
      <c r="AH10" s="5">
        <f>MAX((Z10-Y10),0)/5+Z10/[12]lifespan!I$10</f>
        <v>4.1793169298837194</v>
      </c>
      <c r="AI10" s="5">
        <f>MAX((AA10-Z10),0)/5+AA10/[12]lifespan!J$10</f>
        <v>7.4431731504353342</v>
      </c>
    </row>
    <row r="11" spans="1:35" x14ac:dyDescent="0.25">
      <c r="A11" s="3" t="s">
        <v>25</v>
      </c>
      <c r="B11" s="3" t="s">
        <v>81</v>
      </c>
      <c r="C11" s="3" t="s">
        <v>86</v>
      </c>
      <c r="D11" s="5">
        <f>[11]generation_EXIOBASE!D9*generation!$L11/(generation!$L10+generation!$L11)</f>
        <v>849.82072049680016</v>
      </c>
      <c r="E11" s="5">
        <f>[11]generation_EXIOBASE!E9*generation!$L11/(generation!$L10+generation!$L11)</f>
        <v>1145.3352209084712</v>
      </c>
      <c r="F11" s="5">
        <f>[11]generation_EXIOBASE!F9*generation!$L11/(generation!$L10+generation!$L11)</f>
        <v>3047.0334729091533</v>
      </c>
      <c r="G11" s="5">
        <f>[11]generation_EXIOBASE!G9*generation!$L11/(generation!$L10+generation!$L11)</f>
        <v>3229.9791450814232</v>
      </c>
      <c r="H11" s="5">
        <f>[11]generation_EXIOBASE!H9*generation!$L11/(generation!$L10+generation!$L11)</f>
        <v>3329.0392966899508</v>
      </c>
      <c r="I11" s="5">
        <f>[11]generation_EXIOBASE!I9*generation!$L11/(generation!$L10+generation!$L11)</f>
        <v>3415.3467328709708</v>
      </c>
      <c r="J11" s="5">
        <f>[11]generation_EXIOBASE!J9*generation!$L11/(generation!$L10+generation!$L11)</f>
        <v>3793.2798827153524</v>
      </c>
      <c r="K11" s="5">
        <f>[11]generation_EXIOBASE!K9*generation!$L11/(generation!$L10+generation!$L11)</f>
        <v>4934.2398574394647</v>
      </c>
      <c r="L11" s="5">
        <f>[14]Xdet2015_el!A11</f>
        <v>14.7489631194924</v>
      </c>
      <c r="M11" s="5">
        <f t="shared" si="1"/>
        <v>19.877730120253435</v>
      </c>
      <c r="N11" s="5">
        <f t="shared" si="2"/>
        <v>52.882429472329115</v>
      </c>
      <c r="O11" s="5">
        <f t="shared" si="3"/>
        <v>56.057521473100955</v>
      </c>
      <c r="P11" s="5">
        <f t="shared" si="4"/>
        <v>57.776748231694683</v>
      </c>
      <c r="Q11" s="5">
        <f t="shared" si="5"/>
        <v>59.274646744251136</v>
      </c>
      <c r="R11" s="5">
        <f t="shared" si="6"/>
        <v>65.83382087856711</v>
      </c>
      <c r="S11" s="5">
        <f t="shared" si="7"/>
        <v>85.635616930545439</v>
      </c>
      <c r="T11" s="5">
        <f>[11]capacity_EXIOBASE!D9*capacity!$L11/(capacity!$L10+capacity!$L11)</f>
        <v>855.79801899054303</v>
      </c>
      <c r="U11" s="5">
        <f>[11]capacity_EXIOBASE!E9*capacity!$L11/(capacity!$L10+capacity!$L11)</f>
        <v>1064.5215390241217</v>
      </c>
      <c r="V11" s="5">
        <f>[11]capacity_EXIOBASE!F9*capacity!$L11/(capacity!$L10+capacity!$L11)</f>
        <v>2629.9430714405144</v>
      </c>
      <c r="W11" s="5">
        <f>[11]capacity_EXIOBASE!G9*capacity!$L11/(capacity!$L10+capacity!$L11)</f>
        <v>2755.9681221822725</v>
      </c>
      <c r="X11" s="5">
        <f>[11]capacity_EXIOBASE!H9*capacity!$L11/(capacity!$L10+capacity!$L11)</f>
        <v>2821.4229934977589</v>
      </c>
      <c r="Y11" s="5">
        <f>[11]capacity_EXIOBASE!I9*capacity!$L11/(capacity!$L10+capacity!$L11)</f>
        <v>2862.4544053671689</v>
      </c>
      <c r="Z11" s="5">
        <f>[11]capacity_EXIOBASE!J9*capacity!$L11/(capacity!$L10+capacity!$L11)</f>
        <v>3123.0644018220723</v>
      </c>
      <c r="AA11" s="5">
        <f>[11]capacity_EXIOBASE!K9*capacity!$L11/(capacity!$L10+capacity!$L11)</f>
        <v>3916.3383646306575</v>
      </c>
      <c r="AB11" s="5">
        <f>capacity!T11+T11/[12]lifespan!C$11</f>
        <v>180.67692075962165</v>
      </c>
      <c r="AC11" s="5">
        <f>MAX((U11-T11),0)/5+U11/[12]lifespan!D$11</f>
        <v>84.325565567680599</v>
      </c>
      <c r="AD11" s="5">
        <f>MAX((V11-U11),0)/5+V11/[12]lifespan!E$11</f>
        <v>418.2820293408991</v>
      </c>
      <c r="AE11" s="5">
        <f>MAX((W11-V11),0)/5+W11/[12]lifespan!F$11</f>
        <v>135.44373503564253</v>
      </c>
      <c r="AF11" s="5">
        <f>MAX((X11-W11),0)/5+X11/[12]lifespan!G$11</f>
        <v>125.94789400300762</v>
      </c>
      <c r="AG11" s="5">
        <f>MAX((Y11-X11),0)/5+Y11/[12]lifespan!H$11</f>
        <v>122.70445858856876</v>
      </c>
      <c r="AH11" s="5">
        <f>MAX((Z11-Y11),0)/5+Z11/[12]lifespan!I$11</f>
        <v>177.0445753638636</v>
      </c>
      <c r="AI11" s="5">
        <f>MAX((AA11-Z11),0)/5+AA11/[12]lifespan!J$11</f>
        <v>315.30832714694333</v>
      </c>
    </row>
    <row r="12" spans="1:35" x14ac:dyDescent="0.25">
      <c r="A12" s="3" t="s">
        <v>25</v>
      </c>
      <c r="B12" s="3" t="s">
        <v>41</v>
      </c>
      <c r="C12" s="3" t="s">
        <v>42</v>
      </c>
      <c r="D12" s="5">
        <f>[11]generation_EXIOBASE!D10</f>
        <v>0</v>
      </c>
      <c r="E12" s="5">
        <f>[11]generation_EXIOBASE!E10</f>
        <v>0</v>
      </c>
      <c r="F12" s="5">
        <f>[11]generation_EXIOBASE!F10</f>
        <v>0</v>
      </c>
      <c r="G12" s="5">
        <f>[11]generation_EXIOBASE!G10</f>
        <v>0</v>
      </c>
      <c r="H12" s="5">
        <f>[11]generation_EXIOBASE!H10</f>
        <v>0</v>
      </c>
      <c r="I12" s="5">
        <f>[11]generation_EXIOBASE!I10</f>
        <v>0</v>
      </c>
      <c r="J12" s="5">
        <f>[11]generation_EXIOBASE!J10</f>
        <v>0</v>
      </c>
      <c r="K12" s="5">
        <f>[11]generation_EXIOBASE!K10</f>
        <v>0</v>
      </c>
      <c r="L12" s="5">
        <f>[14]Xdet2015_el!A12</f>
        <v>0</v>
      </c>
      <c r="M12" s="5">
        <f t="shared" si="1"/>
        <v>0</v>
      </c>
      <c r="N12" s="5">
        <f t="shared" si="2"/>
        <v>0</v>
      </c>
      <c r="O12" s="5">
        <f t="shared" si="3"/>
        <v>0</v>
      </c>
      <c r="P12" s="5">
        <f t="shared" si="4"/>
        <v>0</v>
      </c>
      <c r="Q12" s="5">
        <f t="shared" si="5"/>
        <v>0</v>
      </c>
      <c r="R12" s="5">
        <f t="shared" si="6"/>
        <v>0</v>
      </c>
      <c r="S12" s="5">
        <f t="shared" si="7"/>
        <v>0</v>
      </c>
      <c r="T12" s="5">
        <f>[11]capacity_EXIOBASE!D10</f>
        <v>0</v>
      </c>
      <c r="U12" s="5">
        <f>[11]capacity_EXIOBASE!E10</f>
        <v>0</v>
      </c>
      <c r="V12" s="5">
        <f>[11]capacity_EXIOBASE!F10</f>
        <v>0</v>
      </c>
      <c r="W12" s="5">
        <f>[11]capacity_EXIOBASE!G10</f>
        <v>0</v>
      </c>
      <c r="X12" s="5">
        <f>[11]capacity_EXIOBASE!H10</f>
        <v>0</v>
      </c>
      <c r="Y12" s="5">
        <f>[11]capacity_EXIOBASE!I10</f>
        <v>0</v>
      </c>
      <c r="Z12" s="5">
        <f>[11]capacity_EXIOBASE!J10</f>
        <v>0</v>
      </c>
      <c r="AA12" s="5">
        <f>[11]capacity_EXIOBASE!K10</f>
        <v>0</v>
      </c>
      <c r="AB12" s="5">
        <f>capacity!T12+T12/[12]lifespan!C$12</f>
        <v>0</v>
      </c>
      <c r="AC12" s="5">
        <f>MAX((U12-T12),0)/5+U12/[12]lifespan!D$12</f>
        <v>0</v>
      </c>
      <c r="AD12" s="5">
        <f>MAX((V12-U12),0)/5+V12/[12]lifespan!E$12</f>
        <v>0</v>
      </c>
      <c r="AE12" s="5">
        <f>MAX((W12-V12),0)/5+W12/[12]lifespan!F$12</f>
        <v>0</v>
      </c>
      <c r="AF12" s="5">
        <f>MAX((X12-W12),0)/5+X12/[12]lifespan!G$12</f>
        <v>0</v>
      </c>
      <c r="AG12" s="5">
        <f>MAX((Y12-X12),0)/5+Y12/[12]lifespan!H$12</f>
        <v>0</v>
      </c>
      <c r="AH12" s="5">
        <f>MAX((Z12-Y12),0)/5+Z12/[12]lifespan!I$12</f>
        <v>0</v>
      </c>
      <c r="AI12" s="5">
        <f>MAX((AA12-Z12),0)/5+AA12/[12]lifespan!J$12</f>
        <v>0</v>
      </c>
    </row>
    <row r="13" spans="1:35" x14ac:dyDescent="0.25">
      <c r="A13" s="3" t="s">
        <v>25</v>
      </c>
      <c r="B13" s="3" t="s">
        <v>43</v>
      </c>
      <c r="C13" s="3" t="s">
        <v>44</v>
      </c>
      <c r="D13" s="5">
        <f>[11]generation_EXIOBASE!D11</f>
        <v>0</v>
      </c>
      <c r="E13" s="5">
        <f>[11]generation_EXIOBASE!E11</f>
        <v>0</v>
      </c>
      <c r="F13" s="5">
        <f>[11]generation_EXIOBASE!F11</f>
        <v>0</v>
      </c>
      <c r="G13" s="5">
        <f>[11]generation_EXIOBASE!G11</f>
        <v>0</v>
      </c>
      <c r="H13" s="5">
        <f>[11]generation_EXIOBASE!H11</f>
        <v>0</v>
      </c>
      <c r="I13" s="5">
        <f>[11]generation_EXIOBASE!I11</f>
        <v>0</v>
      </c>
      <c r="J13" s="5">
        <f>[11]generation_EXIOBASE!J11</f>
        <v>0</v>
      </c>
      <c r="K13" s="5">
        <f>[11]generation_EXIOBASE!K11</f>
        <v>0</v>
      </c>
      <c r="L13" s="5">
        <f>[14]Xdet2015_el!A13</f>
        <v>0</v>
      </c>
      <c r="M13" s="5">
        <f t="shared" si="1"/>
        <v>0</v>
      </c>
      <c r="N13" s="5">
        <f t="shared" si="2"/>
        <v>0</v>
      </c>
      <c r="O13" s="5">
        <f t="shared" si="3"/>
        <v>0</v>
      </c>
      <c r="P13" s="5">
        <f t="shared" si="4"/>
        <v>0</v>
      </c>
      <c r="Q13" s="5">
        <f t="shared" si="5"/>
        <v>0</v>
      </c>
      <c r="R13" s="5">
        <f t="shared" si="6"/>
        <v>0</v>
      </c>
      <c r="S13" s="5">
        <f t="shared" si="7"/>
        <v>0</v>
      </c>
      <c r="T13" s="5">
        <f>[11]capacity_EXIOBASE!D11</f>
        <v>0</v>
      </c>
      <c r="U13" s="5">
        <f>[11]capacity_EXIOBASE!E11</f>
        <v>0</v>
      </c>
      <c r="V13" s="5">
        <f>[11]capacity_EXIOBASE!F11</f>
        <v>0</v>
      </c>
      <c r="W13" s="5">
        <f>[11]capacity_EXIOBASE!G11</f>
        <v>0</v>
      </c>
      <c r="X13" s="5">
        <f>[11]capacity_EXIOBASE!H11</f>
        <v>0</v>
      </c>
      <c r="Y13" s="5">
        <f>[11]capacity_EXIOBASE!I11</f>
        <v>0</v>
      </c>
      <c r="Z13" s="5">
        <f>[11]capacity_EXIOBASE!J11</f>
        <v>0</v>
      </c>
      <c r="AA13" s="5">
        <f>[11]capacity_EXIOBASE!K11</f>
        <v>0</v>
      </c>
      <c r="AB13" s="5">
        <f>capacity!T13+T13/[12]lifespan!C$13</f>
        <v>0</v>
      </c>
      <c r="AC13" s="5">
        <f>MAX((U13-T13),0)/5+U13/[12]lifespan!D$13</f>
        <v>0</v>
      </c>
      <c r="AD13" s="5">
        <f>MAX((V13-U13),0)/5+V13/[12]lifespan!E$13</f>
        <v>0</v>
      </c>
      <c r="AE13" s="5">
        <f>MAX((W13-V13),0)/5+W13/[12]lifespan!F$13</f>
        <v>0</v>
      </c>
      <c r="AF13" s="5">
        <f>MAX((X13-W13),0)/5+X13/[12]lifespan!G$13</f>
        <v>0</v>
      </c>
      <c r="AG13" s="5">
        <f>MAX((Y13-X13),0)/5+Y13/[12]lifespan!H$13</f>
        <v>0</v>
      </c>
      <c r="AH13" s="5">
        <f>MAX((Z13-Y13),0)/5+Z13/[12]lifespan!I$13</f>
        <v>0</v>
      </c>
      <c r="AI13" s="5">
        <f>MAX((AA13-Z13),0)/5+AA13/[12]lifespan!J$13</f>
        <v>0</v>
      </c>
    </row>
    <row r="14" spans="1:35" x14ac:dyDescent="0.25">
      <c r="A14" s="3" t="s">
        <v>25</v>
      </c>
      <c r="B14" s="3" t="s">
        <v>45</v>
      </c>
      <c r="C14" s="3" t="s">
        <v>46</v>
      </c>
      <c r="D14" s="5">
        <f>[11]generation_EXIOBASE!D12</f>
        <v>11.388000000000147</v>
      </c>
      <c r="E14" s="5">
        <f>[11]generation_EXIOBASE!E12</f>
        <v>11.388000000000147</v>
      </c>
      <c r="F14" s="5">
        <f>[11]generation_EXIOBASE!F12</f>
        <v>11.38799999999992</v>
      </c>
      <c r="G14" s="5">
        <f>[11]generation_EXIOBASE!G12</f>
        <v>11.38799999999992</v>
      </c>
      <c r="H14" s="5">
        <f>[11]generation_EXIOBASE!H12</f>
        <v>11.387999999999465</v>
      </c>
      <c r="I14" s="5">
        <f>[11]generation_EXIOBASE!I12</f>
        <v>11.38799999999992</v>
      </c>
      <c r="J14" s="5">
        <f>[11]generation_EXIOBASE!J12</f>
        <v>11.388000000000375</v>
      </c>
      <c r="K14" s="5">
        <f>[11]generation_EXIOBASE!K12</f>
        <v>11.38799999999992</v>
      </c>
      <c r="L14" s="5">
        <f>[14]Xdet2015_el!A14</f>
        <v>1.18865242804129</v>
      </c>
      <c r="M14" s="5">
        <f t="shared" si="1"/>
        <v>1.18865242804129</v>
      </c>
      <c r="N14" s="5">
        <f t="shared" si="2"/>
        <v>1.1886524280412663</v>
      </c>
      <c r="O14" s="5">
        <f t="shared" si="3"/>
        <v>1.1886524280412663</v>
      </c>
      <c r="P14" s="5">
        <f t="shared" si="4"/>
        <v>1.1886524280412187</v>
      </c>
      <c r="Q14" s="5">
        <f t="shared" si="5"/>
        <v>1.1886524280412663</v>
      </c>
      <c r="R14" s="5">
        <f t="shared" si="6"/>
        <v>1.1886524280413138</v>
      </c>
      <c r="S14" s="5">
        <f t="shared" si="7"/>
        <v>1.1886524280412663</v>
      </c>
      <c r="T14" s="5">
        <f>[11]capacity_EXIOBASE!D12</f>
        <v>2</v>
      </c>
      <c r="U14" s="5">
        <f>[11]capacity_EXIOBASE!E12</f>
        <v>2</v>
      </c>
      <c r="V14" s="5">
        <f>[11]capacity_EXIOBASE!F12</f>
        <v>2</v>
      </c>
      <c r="W14" s="5">
        <f>[11]capacity_EXIOBASE!G12</f>
        <v>2</v>
      </c>
      <c r="X14" s="5">
        <f>[11]capacity_EXIOBASE!H12</f>
        <v>2</v>
      </c>
      <c r="Y14" s="5">
        <f>[11]capacity_EXIOBASE!I12</f>
        <v>2</v>
      </c>
      <c r="Z14" s="5">
        <f>[11]capacity_EXIOBASE!J12</f>
        <v>2</v>
      </c>
      <c r="AA14" s="5">
        <f>[11]capacity_EXIOBASE!K12</f>
        <v>2</v>
      </c>
      <c r="AB14" s="5">
        <f>capacity!T14+T14/[12]lifespan!C$14</f>
        <v>6.6666666666666666E-2</v>
      </c>
      <c r="AC14" s="5">
        <f>MAX((U14-T14),0)/5+U14/[12]lifespan!D$14</f>
        <v>6.6666666666666666E-2</v>
      </c>
      <c r="AD14" s="5">
        <f>MAX((V14-U14),0)/5+V14/[12]lifespan!E$14</f>
        <v>6.6666666666666666E-2</v>
      </c>
      <c r="AE14" s="5">
        <f>MAX((W14-V14),0)/5+W14/[12]lifespan!F$14</f>
        <v>6.6666666666666666E-2</v>
      </c>
      <c r="AF14" s="5">
        <f>MAX((X14-W14),0)/5+X14/[12]lifespan!G$14</f>
        <v>6.6666666666666666E-2</v>
      </c>
      <c r="AG14" s="5">
        <f>MAX((Y14-X14),0)/5+Y14/[12]lifespan!H$14</f>
        <v>6.6666666666666666E-2</v>
      </c>
      <c r="AH14" s="5">
        <f>MAX((Z14-Y14),0)/5+Z14/[12]lifespan!I$14</f>
        <v>6.6666666666666666E-2</v>
      </c>
      <c r="AI14" s="5">
        <f>MAX((AA14-Z14),0)/5+AA14/[12]lifespan!J$14</f>
        <v>6.6666666666666666E-2</v>
      </c>
    </row>
    <row r="15" spans="1:35" x14ac:dyDescent="0.25">
      <c r="A15" s="3" t="s">
        <v>24</v>
      </c>
      <c r="B15" s="3" t="s">
        <v>29</v>
      </c>
      <c r="C15" s="3" t="s">
        <v>30</v>
      </c>
      <c r="D15" s="5">
        <f>[11]generation_EXIOBASE!D13</f>
        <v>2974.5284851687406</v>
      </c>
      <c r="E15" s="5">
        <f>[11]generation_EXIOBASE!E13</f>
        <v>195.1143615570474</v>
      </c>
      <c r="F15" s="5">
        <f>[11]generation_EXIOBASE!F13</f>
        <v>295.66001058197674</v>
      </c>
      <c r="G15" s="5">
        <f>[11]generation_EXIOBASE!G13</f>
        <v>41.738304192445163</v>
      </c>
      <c r="H15" s="5">
        <f>[11]generation_EXIOBASE!H13</f>
        <v>23.742048358819449</v>
      </c>
      <c r="I15" s="5">
        <f>[11]generation_EXIOBASE!I13</f>
        <v>23.742048358819449</v>
      </c>
      <c r="J15" s="5">
        <f>[11]generation_EXIOBASE!J13</f>
        <v>0</v>
      </c>
      <c r="K15" s="5">
        <f>[11]generation_EXIOBASE!K13</f>
        <v>0</v>
      </c>
      <c r="L15" s="5">
        <f>[14]Xdet2015_el!A15</f>
        <v>252.54654659715101</v>
      </c>
      <c r="M15" s="5">
        <f t="shared" si="1"/>
        <v>16.565804781642534</v>
      </c>
      <c r="N15" s="5">
        <f t="shared" si="2"/>
        <v>25.102437247333857</v>
      </c>
      <c r="O15" s="5">
        <f t="shared" si="3"/>
        <v>3.5437094104766822</v>
      </c>
      <c r="P15" s="5">
        <f t="shared" si="4"/>
        <v>2.0157723659594629</v>
      </c>
      <c r="Q15" s="5">
        <f t="shared" si="5"/>
        <v>2.0157723659594629</v>
      </c>
      <c r="R15" s="5">
        <f t="shared" si="6"/>
        <v>0</v>
      </c>
      <c r="S15" s="5">
        <f t="shared" si="7"/>
        <v>0</v>
      </c>
      <c r="T15" s="5">
        <f>[11]capacity_EXIOBASE!D13</f>
        <v>825.24900000000002</v>
      </c>
      <c r="U15" s="5">
        <f>[11]capacity_EXIOBASE!E13</f>
        <v>43.249000000000002</v>
      </c>
      <c r="V15" s="5">
        <f>[11]capacity_EXIOBASE!F13</f>
        <v>43.249000000000002</v>
      </c>
      <c r="W15" s="5">
        <f>[11]capacity_EXIOBASE!G13</f>
        <v>15.648999999999999</v>
      </c>
      <c r="X15" s="5">
        <f>[11]capacity_EXIOBASE!H13</f>
        <v>15.648999999999999</v>
      </c>
      <c r="Y15" s="5">
        <f>[11]capacity_EXIOBASE!I13</f>
        <v>6.6240000000000006</v>
      </c>
      <c r="Z15" s="5">
        <f>[11]capacity_EXIOBASE!J13</f>
        <v>0</v>
      </c>
      <c r="AA15" s="5">
        <f>[11]capacity_EXIOBASE!K13</f>
        <v>0</v>
      </c>
      <c r="AB15" s="5">
        <f>capacity!T15+T15/[12]lifespan!C$2</f>
        <v>80.631225000000001</v>
      </c>
      <c r="AC15" s="5">
        <f>MAX((U15-T15),0)/5+U15/[12]lifespan!D$2</f>
        <v>1.0812250000000001</v>
      </c>
      <c r="AD15" s="5">
        <f>MAX((V15-U15),0)/5+V15/[12]lifespan!E$2</f>
        <v>1.0812250000000001</v>
      </c>
      <c r="AE15" s="5">
        <f>MAX((W15-V15),0)/5+W15/[12]lifespan!F$2</f>
        <v>0.39122499999999999</v>
      </c>
      <c r="AF15" s="5">
        <f>MAX((X15-W15),0)/5+X15/[12]lifespan!G$2</f>
        <v>0.39122499999999999</v>
      </c>
      <c r="AG15" s="5">
        <f>MAX((Y15-X15),0)/5+Y15/[12]lifespan!H$2</f>
        <v>0.16560000000000002</v>
      </c>
      <c r="AH15" s="5">
        <f>MAX((Z15-Y15),0)/5+Z15/[12]lifespan!I$2</f>
        <v>0</v>
      </c>
      <c r="AI15" s="5">
        <f>MAX((AA15-Z15),0)/5+AA15/[12]lifespan!J$2</f>
        <v>0</v>
      </c>
    </row>
    <row r="16" spans="1:35" x14ac:dyDescent="0.25">
      <c r="A16" s="3" t="s">
        <v>24</v>
      </c>
      <c r="B16" s="3" t="s">
        <v>31</v>
      </c>
      <c r="C16" s="3" t="s">
        <v>32</v>
      </c>
      <c r="D16" s="5">
        <f>[11]generation_EXIOBASE!D14</f>
        <v>23812.499016720965</v>
      </c>
      <c r="E16" s="5">
        <f>[11]generation_EXIOBASE!E14</f>
        <v>17992.659589270814</v>
      </c>
      <c r="F16" s="5">
        <f>[11]generation_EXIOBASE!F14</f>
        <v>38530.908759601407</v>
      </c>
      <c r="G16" s="5">
        <f>[11]generation_EXIOBASE!G14</f>
        <v>42794.366882266098</v>
      </c>
      <c r="H16" s="5">
        <f>[11]generation_EXIOBASE!H14</f>
        <v>47024.298094713442</v>
      </c>
      <c r="I16" s="5">
        <f>[11]generation_EXIOBASE!I14</f>
        <v>53287.008360625819</v>
      </c>
      <c r="J16" s="5">
        <f>[11]generation_EXIOBASE!J14</f>
        <v>56838.274797954109</v>
      </c>
      <c r="K16" s="5">
        <f>[11]generation_EXIOBASE!K14</f>
        <v>57667.630573164119</v>
      </c>
      <c r="L16" s="5">
        <f>[14]Xdet2015_el!A16</f>
        <v>1536.86106893343</v>
      </c>
      <c r="M16" s="5">
        <f t="shared" si="1"/>
        <v>1161.2480500221704</v>
      </c>
      <c r="N16" s="5">
        <f t="shared" si="2"/>
        <v>2486.7887062872305</v>
      </c>
      <c r="O16" s="5">
        <f t="shared" si="3"/>
        <v>2761.9527200747111</v>
      </c>
      <c r="P16" s="5">
        <f t="shared" si="4"/>
        <v>3034.9529037224615</v>
      </c>
      <c r="Q16" s="5">
        <f t="shared" si="5"/>
        <v>3439.1488508564403</v>
      </c>
      <c r="R16" s="5">
        <f t="shared" si="6"/>
        <v>3668.3479420189151</v>
      </c>
      <c r="S16" s="5">
        <f t="shared" si="7"/>
        <v>3721.8746467264032</v>
      </c>
      <c r="T16" s="5">
        <f>[11]capacity_EXIOBASE!D14</f>
        <v>6799.3825099999995</v>
      </c>
      <c r="U16" s="5">
        <f>[11]capacity_EXIOBASE!E14</f>
        <v>6269.6999100000003</v>
      </c>
      <c r="V16" s="5">
        <f>[11]capacity_EXIOBASE!F14</f>
        <v>7030.2860869484148</v>
      </c>
      <c r="W16" s="5">
        <f>[11]capacity_EXIOBASE!G14</f>
        <v>10331.416051527465</v>
      </c>
      <c r="X16" s="5">
        <f>[11]capacity_EXIOBASE!H14</f>
        <v>11227.544585790443</v>
      </c>
      <c r="Y16" s="5">
        <f>[11]capacity_EXIOBASE!I14</f>
        <v>12566.003383159703</v>
      </c>
      <c r="Z16" s="5">
        <f>[11]capacity_EXIOBASE!J14</f>
        <v>13691.605113468044</v>
      </c>
      <c r="AA16" s="5">
        <f>[11]capacity_EXIOBASE!K14</f>
        <v>14810.483663809409</v>
      </c>
      <c r="AB16" s="5">
        <f>capacity!T16+T16/[12]lifespan!C$3</f>
        <v>226.64608366666664</v>
      </c>
      <c r="AC16" s="5">
        <f>MAX((U16-T16),0)/5+U16/[12]lifespan!D$3</f>
        <v>208.98999700000002</v>
      </c>
      <c r="AD16" s="5">
        <f>MAX((V16-U16),0)/5+V16/[12]lifespan!E$3</f>
        <v>386.46010495463008</v>
      </c>
      <c r="AE16" s="5">
        <f>MAX((W16-V16),0)/5+W16/[12]lifespan!F$3</f>
        <v>1004.6065279667257</v>
      </c>
      <c r="AF16" s="5">
        <f>MAX((X16-W16),0)/5+X16/[12]lifespan!G$3</f>
        <v>553.47719304561042</v>
      </c>
      <c r="AG16" s="5">
        <f>MAX((Y16-X16),0)/5+Y16/[12]lifespan!H$3</f>
        <v>686.55853891250865</v>
      </c>
      <c r="AH16" s="5">
        <f>MAX((Z16-Y16),0)/5+Z16/[12]lifespan!I$3</f>
        <v>681.50718317726955</v>
      </c>
      <c r="AI16" s="5">
        <f>MAX((AA16-Z16),0)/5+AA16/[12]lifespan!J$3</f>
        <v>717.45849886192013</v>
      </c>
    </row>
    <row r="17" spans="1:35" x14ac:dyDescent="0.25">
      <c r="A17" s="3" t="s">
        <v>24</v>
      </c>
      <c r="B17" s="3" t="s">
        <v>33</v>
      </c>
      <c r="C17" s="3" t="s">
        <v>34</v>
      </c>
      <c r="D17" s="5">
        <f>[11]generation_EXIOBASE!D15</f>
        <v>28180.147338810923</v>
      </c>
      <c r="E17" s="5">
        <f>[11]generation_EXIOBASE!E15</f>
        <v>35207.408987499555</v>
      </c>
      <c r="F17" s="5">
        <f>[11]generation_EXIOBASE!F15</f>
        <v>5071.4029888595187</v>
      </c>
      <c r="G17" s="5">
        <f>[11]generation_EXIOBASE!G15</f>
        <v>0</v>
      </c>
      <c r="H17" s="5">
        <f>[11]generation_EXIOBASE!H15</f>
        <v>0</v>
      </c>
      <c r="I17" s="5">
        <f>[11]generation_EXIOBASE!I15</f>
        <v>0</v>
      </c>
      <c r="J17" s="5">
        <f>[11]generation_EXIOBASE!J15</f>
        <v>0</v>
      </c>
      <c r="K17" s="5">
        <f>[11]generation_EXIOBASE!K15</f>
        <v>0</v>
      </c>
      <c r="L17" s="5">
        <f>[14]Xdet2015_el!A17</f>
        <v>3449.6229946747299</v>
      </c>
      <c r="M17" s="5">
        <f t="shared" si="1"/>
        <v>4309.8528253231261</v>
      </c>
      <c r="N17" s="5">
        <f t="shared" si="2"/>
        <v>620.80684516286624</v>
      </c>
      <c r="O17" s="5">
        <f t="shared" si="3"/>
        <v>0</v>
      </c>
      <c r="P17" s="5">
        <f t="shared" si="4"/>
        <v>0</v>
      </c>
      <c r="Q17" s="5">
        <f t="shared" si="5"/>
        <v>0</v>
      </c>
      <c r="R17" s="5">
        <f t="shared" si="6"/>
        <v>0</v>
      </c>
      <c r="S17" s="5">
        <f t="shared" si="7"/>
        <v>0</v>
      </c>
      <c r="T17" s="5">
        <f>[11]capacity_EXIOBASE!D15</f>
        <v>3906.92</v>
      </c>
      <c r="U17" s="5">
        <f>[11]capacity_EXIOBASE!E15</f>
        <v>5054.92</v>
      </c>
      <c r="V17" s="5">
        <f>[11]capacity_EXIOBASE!F15</f>
        <v>3040.92</v>
      </c>
      <c r="W17" s="5">
        <f>[11]capacity_EXIOBASE!G15</f>
        <v>0</v>
      </c>
      <c r="X17" s="5">
        <f>[11]capacity_EXIOBASE!H15</f>
        <v>0</v>
      </c>
      <c r="Y17" s="5">
        <f>[11]capacity_EXIOBASE!I15</f>
        <v>0</v>
      </c>
      <c r="Z17" s="5">
        <f>[11]capacity_EXIOBASE!J15</f>
        <v>0</v>
      </c>
      <c r="AA17" s="5">
        <f>[11]capacity_EXIOBASE!K15</f>
        <v>0</v>
      </c>
      <c r="AB17" s="5">
        <f>capacity!T17+T17/[12]lifespan!C$4</f>
        <v>65.115333333333339</v>
      </c>
      <c r="AC17" s="5">
        <f>MAX((U17-T17),0)/5+U17/[12]lifespan!D$4</f>
        <v>313.84866666666665</v>
      </c>
      <c r="AD17" s="5">
        <f>MAX((V17-U17),0)/5+V17/[12]lifespan!E$4</f>
        <v>50.682000000000002</v>
      </c>
      <c r="AE17" s="5">
        <f>MAX((W17-V17),0)/5+W17/[12]lifespan!F$4</f>
        <v>0</v>
      </c>
      <c r="AF17" s="5">
        <f>MAX((X17-W17),0)/5+X17/[12]lifespan!G$4</f>
        <v>0</v>
      </c>
      <c r="AG17" s="5">
        <f>MAX((Y17-X17),0)/5+Y17/[12]lifespan!H$4</f>
        <v>0</v>
      </c>
      <c r="AH17" s="5">
        <f>MAX((Z17-Y17),0)/5+Z17/[12]lifespan!I$4</f>
        <v>0</v>
      </c>
      <c r="AI17" s="5">
        <f>MAX((AA17-Z17),0)/5+AA17/[12]lifespan!J$4</f>
        <v>0</v>
      </c>
    </row>
    <row r="18" spans="1:35" x14ac:dyDescent="0.25">
      <c r="A18" s="3" t="s">
        <v>24</v>
      </c>
      <c r="B18" s="3" t="s">
        <v>35</v>
      </c>
      <c r="C18" s="3" t="s">
        <v>36</v>
      </c>
      <c r="D18" s="5">
        <f>[11]generation_EXIOBASE!D16</f>
        <v>365.41392762372766</v>
      </c>
      <c r="E18" s="5">
        <f>[11]generation_EXIOBASE!E16</f>
        <v>368.03649612671904</v>
      </c>
      <c r="F18" s="5">
        <f>[11]generation_EXIOBASE!F16</f>
        <v>371.42166404301111</v>
      </c>
      <c r="G18" s="5">
        <f>[11]generation_EXIOBASE!G16</f>
        <v>570.70626861697531</v>
      </c>
      <c r="H18" s="5">
        <f>[11]generation_EXIOBASE!H16</f>
        <v>579.67135499251708</v>
      </c>
      <c r="I18" s="5">
        <f>[11]generation_EXIOBASE!I16</f>
        <v>590.19432667164119</v>
      </c>
      <c r="J18" s="5">
        <f>[11]generation_EXIOBASE!J16</f>
        <v>607.49184287092351</v>
      </c>
      <c r="K18" s="5">
        <f>[11]generation_EXIOBASE!K16</f>
        <v>623.90824839290622</v>
      </c>
      <c r="L18" s="5">
        <f>[14]Xdet2015_el!A18</f>
        <v>11.675901682729</v>
      </c>
      <c r="M18" s="5">
        <f t="shared" si="1"/>
        <v>11.759699397272273</v>
      </c>
      <c r="N18" s="5">
        <f t="shared" si="2"/>
        <v>11.867864097033948</v>
      </c>
      <c r="O18" s="5">
        <f t="shared" si="3"/>
        <v>18.235512601890889</v>
      </c>
      <c r="P18" s="5">
        <f t="shared" si="4"/>
        <v>18.521969847181726</v>
      </c>
      <c r="Q18" s="5">
        <f t="shared" si="5"/>
        <v>18.858205478742303</v>
      </c>
      <c r="R18" s="5">
        <f t="shared" si="6"/>
        <v>19.410904988067514</v>
      </c>
      <c r="S18" s="5">
        <f t="shared" si="7"/>
        <v>19.935450776743235</v>
      </c>
      <c r="T18" s="5">
        <f>[11]capacity_EXIOBASE!D16</f>
        <v>118.99999999999999</v>
      </c>
      <c r="U18" s="5">
        <f>[11]capacity_EXIOBASE!E16</f>
        <v>118.99999999999999</v>
      </c>
      <c r="V18" s="5">
        <f>[11]capacity_EXIOBASE!F16</f>
        <v>118.99999999999999</v>
      </c>
      <c r="W18" s="5">
        <f>[11]capacity_EXIOBASE!G16</f>
        <v>177.43136944587732</v>
      </c>
      <c r="X18" s="5">
        <f>[11]capacity_EXIOBASE!H16</f>
        <v>180.0602666168337</v>
      </c>
      <c r="Y18" s="5">
        <f>[11]capacity_EXIOBASE!I16</f>
        <v>183.1548191353626</v>
      </c>
      <c r="Z18" s="5">
        <f>[11]capacity_EXIOBASE!J16</f>
        <v>188.25656710464318</v>
      </c>
      <c r="AA18" s="5">
        <f>[11]capacity_EXIOBASE!K16</f>
        <v>193.4642349812475</v>
      </c>
      <c r="AB18" s="5">
        <f>capacity!T18+T18/[12]lifespan!C$5</f>
        <v>1.9833333333333332</v>
      </c>
      <c r="AC18" s="5">
        <f>MAX((U18-T18),0)/5+U18/[12]lifespan!D$5</f>
        <v>1.9833333333333332</v>
      </c>
      <c r="AD18" s="5">
        <f>MAX((V18-U18),0)/5+V18/[12]lifespan!E$5</f>
        <v>1.9833333333333332</v>
      </c>
      <c r="AE18" s="5">
        <f>MAX((W18-V18),0)/5+W18/[12]lifespan!F$5</f>
        <v>14.643463379940089</v>
      </c>
      <c r="AF18" s="5">
        <f>MAX((X18-W18),0)/5+X18/[12]lifespan!G$5</f>
        <v>3.5267838778051708</v>
      </c>
      <c r="AG18" s="5">
        <f>MAX((Y18-X18),0)/5+Y18/[12]lifespan!H$5</f>
        <v>3.6714908226284901</v>
      </c>
      <c r="AH18" s="5">
        <f>MAX((Z18-Y18),0)/5+Z18/[12]lifespan!I$5</f>
        <v>4.1579590456001689</v>
      </c>
      <c r="AI18" s="5">
        <f>MAX((AA18-Z18),0)/5+AA18/[12]lifespan!J$5</f>
        <v>4.2659374916749888</v>
      </c>
    </row>
    <row r="19" spans="1:35" x14ac:dyDescent="0.25">
      <c r="A19" s="3" t="s">
        <v>24</v>
      </c>
      <c r="B19" s="3" t="s">
        <v>79</v>
      </c>
      <c r="C19" s="3" t="s">
        <v>83</v>
      </c>
      <c r="D19" s="5">
        <f>[11]generation_EXIOBASE!D17*generation!$L19/(generation!$L19+generation!$L20)</f>
        <v>2660.6964727674999</v>
      </c>
      <c r="E19" s="5">
        <f>[11]generation_EXIOBASE!E17*generation!$L19/(generation!$L19+generation!$L20)</f>
        <v>6373.0820863686531</v>
      </c>
      <c r="F19" s="5">
        <f>[11]generation_EXIOBASE!F17*generation!$L19/(generation!$L19+generation!$L20)</f>
        <v>8671.7601927705982</v>
      </c>
      <c r="G19" s="5">
        <f>[11]generation_EXIOBASE!G17*generation!$L19/(generation!$L19+generation!$L20)</f>
        <v>10233.870776723574</v>
      </c>
      <c r="H19" s="5">
        <f>[11]generation_EXIOBASE!H17*generation!$L19/(generation!$L19+generation!$L20)</f>
        <v>10694.551200575834</v>
      </c>
      <c r="I19" s="5">
        <f>[11]generation_EXIOBASE!I17*generation!$L19/(generation!$L19+generation!$L20)</f>
        <v>11876.922459633317</v>
      </c>
      <c r="J19" s="5">
        <f>[11]generation_EXIOBASE!J17*generation!$L19/(generation!$L19+generation!$L20)</f>
        <v>12834.735097697947</v>
      </c>
      <c r="K19" s="5">
        <f>[11]generation_EXIOBASE!K17*generation!$L19/(generation!$L19+generation!$L20)</f>
        <v>14606.265343863934</v>
      </c>
      <c r="L19" s="5">
        <f>[14]Xdet2015_el!A19</f>
        <v>76.892549247684698</v>
      </c>
      <c r="M19" s="5">
        <f t="shared" si="1"/>
        <v>184.17829060972349</v>
      </c>
      <c r="N19" s="5">
        <f t="shared" si="2"/>
        <v>250.6087238854289</v>
      </c>
      <c r="O19" s="5">
        <f t="shared" si="3"/>
        <v>295.75279282990243</v>
      </c>
      <c r="P19" s="5">
        <f t="shared" si="4"/>
        <v>309.06618371873969</v>
      </c>
      <c r="Q19" s="5">
        <f t="shared" si="5"/>
        <v>343.2360115050559</v>
      </c>
      <c r="R19" s="5">
        <f t="shared" si="6"/>
        <v>370.91622839422041</v>
      </c>
      <c r="S19" s="5">
        <f t="shared" si="7"/>
        <v>422.11240131032753</v>
      </c>
      <c r="T19" s="5">
        <f>[11]capacity_EXIOBASE!D17*capacity!$L19/(capacity!$L19+capacity!$L20)</f>
        <v>1499.45625</v>
      </c>
      <c r="U19" s="5">
        <f>[11]capacity_EXIOBASE!E17*capacity!$L19/(capacity!$L19+capacity!$L20)</f>
        <v>3066.3392726627917</v>
      </c>
      <c r="V19" s="5">
        <f>[11]capacity_EXIOBASE!F17*capacity!$L19/(capacity!$L19+capacity!$L20)</f>
        <v>4026.9442665441184</v>
      </c>
      <c r="W19" s="5">
        <f>[11]capacity_EXIOBASE!G17*capacity!$L19/(capacity!$L19+capacity!$L20)</f>
        <v>4647.1055012477918</v>
      </c>
      <c r="X19" s="5">
        <f>[11]capacity_EXIOBASE!H17*capacity!$L19/(capacity!$L19+capacity!$L20)</f>
        <v>4821.96581374779</v>
      </c>
      <c r="Y19" s="5">
        <f>[11]capacity_EXIOBASE!I17*capacity!$L19/(capacity!$L19+capacity!$L20)</f>
        <v>5268.3501548173526</v>
      </c>
      <c r="Z19" s="5">
        <f>[11]capacity_EXIOBASE!J17*capacity!$L19/(capacity!$L19+capacity!$L20)</f>
        <v>5620.0656134596702</v>
      </c>
      <c r="AA19" s="5">
        <f>[11]capacity_EXIOBASE!K17*capacity!$L19/(capacity!$L19+capacity!$L20)</f>
        <v>6277.9451264833733</v>
      </c>
      <c r="AB19" s="5">
        <f>capacity!T19+T19/[12]lifespan!C$6</f>
        <v>302.67281250000008</v>
      </c>
      <c r="AC19" s="5">
        <f>MAX((U19-T19),0)/5+U19/[12]lifespan!D$6</f>
        <v>452.75566238086708</v>
      </c>
      <c r="AD19" s="5">
        <f>MAX((V19-U19),0)/5+V19/[12]lifespan!E$6</f>
        <v>363.48032926750443</v>
      </c>
      <c r="AE19" s="5">
        <f>MAX((W19-V19),0)/5+W19/[12]lifespan!F$6</f>
        <v>309.91646699064637</v>
      </c>
      <c r="AF19" s="5">
        <f>MAX((X19-W19),0)/5+X19/[12]lifespan!G$6</f>
        <v>227.85069504991122</v>
      </c>
      <c r="AG19" s="5">
        <f>MAX((Y19-X19),0)/5+Y19/[12]lifespan!H$6</f>
        <v>300.0108744066066</v>
      </c>
      <c r="AH19" s="5">
        <f>MAX((Z19-Y19),0)/5+Z19/[12]lifespan!I$6</f>
        <v>295.14571626685029</v>
      </c>
      <c r="AI19" s="5">
        <f>MAX((AA19-Z19),0)/5+AA19/[12]lifespan!J$6</f>
        <v>382.69370766407553</v>
      </c>
    </row>
    <row r="20" spans="1:35" x14ac:dyDescent="0.25">
      <c r="A20" s="3" t="s">
        <v>24</v>
      </c>
      <c r="B20" s="3" t="s">
        <v>78</v>
      </c>
      <c r="C20" s="3" t="s">
        <v>84</v>
      </c>
      <c r="D20" s="5">
        <f>[11]generation_EXIOBASE!D17*generation!$L20/(generation!$L19+generation!$L20)</f>
        <v>2348.3288376911746</v>
      </c>
      <c r="E20" s="5">
        <f>[11]generation_EXIOBASE!E17*generation!$L20/(generation!$L19+generation!$L20)</f>
        <v>5624.877772257013</v>
      </c>
      <c r="F20" s="5">
        <f>[11]generation_EXIOBASE!F17*generation!$L20/(generation!$L19+generation!$L20)</f>
        <v>7653.6894541164984</v>
      </c>
      <c r="G20" s="5">
        <f>[11]generation_EXIOBASE!G17*generation!$L20/(generation!$L19+generation!$L20)</f>
        <v>9032.40715811066</v>
      </c>
      <c r="H20" s="5">
        <f>[11]generation_EXIOBASE!H17*generation!$L20/(generation!$L19+generation!$L20)</f>
        <v>9439.0033765687531</v>
      </c>
      <c r="I20" s="5">
        <f>[11]generation_EXIOBASE!I17*generation!$L20/(generation!$L19+generation!$L20)</f>
        <v>10482.563419181903</v>
      </c>
      <c r="J20" s="5">
        <f>[11]generation_EXIOBASE!J17*generation!$L20/(generation!$L19+generation!$L20)</f>
        <v>11327.928180662075</v>
      </c>
      <c r="K20" s="5">
        <f>[11]generation_EXIOBASE!K17*generation!$L20/(generation!$L19+generation!$L20)</f>
        <v>12891.479531405439</v>
      </c>
      <c r="L20" s="5">
        <f>[14]Xdet2015_el!A20</f>
        <v>67.865309948003798</v>
      </c>
      <c r="M20" s="5">
        <f t="shared" si="1"/>
        <v>162.55562990452901</v>
      </c>
      <c r="N20" s="5">
        <f t="shared" si="2"/>
        <v>221.18708364543465</v>
      </c>
      <c r="O20" s="5">
        <f t="shared" si="3"/>
        <v>261.03120718153917</v>
      </c>
      <c r="P20" s="5">
        <f t="shared" si="4"/>
        <v>272.78159662719889</v>
      </c>
      <c r="Q20" s="5">
        <f t="shared" si="5"/>
        <v>302.93986262665902</v>
      </c>
      <c r="R20" s="5">
        <f t="shared" si="6"/>
        <v>327.370402607328</v>
      </c>
      <c r="S20" s="5">
        <f t="shared" si="7"/>
        <v>372.55610885711553</v>
      </c>
      <c r="T20" s="5">
        <f>[11]capacity_EXIOBASE!D17*capacity!$L20/(capacity!$L19+capacity!$L20)</f>
        <v>729.24374999999998</v>
      </c>
      <c r="U20" s="5">
        <f>[11]capacity_EXIOBASE!E17*capacity!$L20/(capacity!$L19+capacity!$L20)</f>
        <v>1491.2797555573143</v>
      </c>
      <c r="V20" s="5">
        <f>[11]capacity_EXIOBASE!F17*capacity!$L20/(capacity!$L19+capacity!$L20)</f>
        <v>1958.4592334558824</v>
      </c>
      <c r="W20" s="5">
        <f>[11]capacity_EXIOBASE!G17*capacity!$L20/(capacity!$L19+capacity!$L20)</f>
        <v>2260.0677027926417</v>
      </c>
      <c r="X20" s="5">
        <f>[11]capacity_EXIOBASE!H17*capacity!$L20/(capacity!$L19+capacity!$L20)</f>
        <v>2345.109056959308</v>
      </c>
      <c r="Y20" s="5">
        <f>[11]capacity_EXIOBASE!I17*capacity!$L20/(capacity!$L19+capacity!$L20)</f>
        <v>2562.2030807581659</v>
      </c>
      <c r="Z20" s="5">
        <f>[11]capacity_EXIOBASE!J17*capacity!$L20/(capacity!$L19+capacity!$L20)</f>
        <v>2733.2559540869433</v>
      </c>
      <c r="AA20" s="5">
        <f>[11]capacity_EXIOBASE!K17*capacity!$L20/(capacity!$L19+capacity!$L20)</f>
        <v>3053.2082855574881</v>
      </c>
      <c r="AB20" s="5">
        <f>capacity!T20+T20/[12]lifespan!C$7</f>
        <v>40.762187499999953</v>
      </c>
      <c r="AC20" s="5">
        <f>MAX((U20-T20),0)/5+U20/[12]lifespan!D$7</f>
        <v>212.05839133375542</v>
      </c>
      <c r="AD20" s="5">
        <f>MAX((V20-U20),0)/5+V20/[12]lifespan!E$7</f>
        <v>164.65259497810933</v>
      </c>
      <c r="AE20" s="5">
        <f>MAX((W20-V20),0)/5+W20/[12]lifespan!F$7</f>
        <v>135.65728396043991</v>
      </c>
      <c r="AF20" s="5">
        <f>MAX((X20-W20),0)/5+X20/[12]lifespan!G$7</f>
        <v>95.178572731976843</v>
      </c>
      <c r="AG20" s="5">
        <f>MAX((Y20-X20),0)/5+Y20/[12]lifespan!H$7</f>
        <v>128.82557411837712</v>
      </c>
      <c r="AH20" s="5">
        <f>MAX((Z20-Y20),0)/5+Z20/[12]lifespan!I$7</f>
        <v>125.3191064686536</v>
      </c>
      <c r="AI20" s="5">
        <f>MAX((AA20-Z20),0)/5+AA20/[12]lifespan!J$7</f>
        <v>165.76407581269189</v>
      </c>
    </row>
    <row r="21" spans="1:35" x14ac:dyDescent="0.25">
      <c r="A21" s="3" t="s">
        <v>24</v>
      </c>
      <c r="B21" s="1" t="s">
        <v>37</v>
      </c>
      <c r="C21" s="1" t="s">
        <v>38</v>
      </c>
      <c r="D21" s="5">
        <f>[11]generation_EXIOBASE!D18</f>
        <v>96.095012407692423</v>
      </c>
      <c r="E21" s="5">
        <f>[11]generation_EXIOBASE!E18</f>
        <v>673.81278123806078</v>
      </c>
      <c r="F21" s="5">
        <f>[11]generation_EXIOBASE!F18</f>
        <v>694.37434782442131</v>
      </c>
      <c r="G21" s="5">
        <f>[11]generation_EXIOBASE!G18</f>
        <v>709.4952690194375</v>
      </c>
      <c r="H21" s="5">
        <f>[11]generation_EXIOBASE!H18</f>
        <v>0</v>
      </c>
      <c r="I21" s="5">
        <f>[11]generation_EXIOBASE!I18</f>
        <v>0</v>
      </c>
      <c r="J21" s="5">
        <f>[11]generation_EXIOBASE!J18</f>
        <v>0</v>
      </c>
      <c r="K21" s="5">
        <f>[11]generation_EXIOBASE!K18</f>
        <v>0</v>
      </c>
      <c r="L21" s="5">
        <f>[14]Xdet2015_el!A21</f>
        <v>31.087004912266998</v>
      </c>
      <c r="M21" s="5">
        <f t="shared" si="1"/>
        <v>217.9803167247324</v>
      </c>
      <c r="N21" s="5">
        <f t="shared" si="2"/>
        <v>224.63204094494725</v>
      </c>
      <c r="O21" s="5">
        <f t="shared" si="3"/>
        <v>229.52370118505604</v>
      </c>
      <c r="P21" s="5">
        <f t="shared" si="4"/>
        <v>0</v>
      </c>
      <c r="Q21" s="5">
        <f t="shared" si="5"/>
        <v>0</v>
      </c>
      <c r="R21" s="5">
        <f t="shared" si="6"/>
        <v>0</v>
      </c>
      <c r="S21" s="5">
        <f t="shared" si="7"/>
        <v>0</v>
      </c>
      <c r="T21" s="5">
        <f>[11]capacity_EXIOBASE!D18</f>
        <v>646.05138999999997</v>
      </c>
      <c r="U21" s="5">
        <f>[11]capacity_EXIOBASE!E18</f>
        <v>266.33899000000008</v>
      </c>
      <c r="V21" s="5">
        <f>[11]capacity_EXIOBASE!F18</f>
        <v>245.62899000000004</v>
      </c>
      <c r="W21" s="5">
        <f>[11]capacity_EXIOBASE!G18</f>
        <v>214.58899000000002</v>
      </c>
      <c r="X21" s="5">
        <f>[11]capacity_EXIOBASE!H18</f>
        <v>49.033799999999999</v>
      </c>
      <c r="Y21" s="5">
        <f>[11]capacity_EXIOBASE!I18</f>
        <v>41.791499999999999</v>
      </c>
      <c r="Z21" s="5">
        <f>[11]capacity_EXIOBASE!J18</f>
        <v>26.125</v>
      </c>
      <c r="AA21" s="5">
        <f>[11]capacity_EXIOBASE!K18</f>
        <v>2.375</v>
      </c>
      <c r="AB21" s="5">
        <f>capacity!T21+T21/[12]lifespan!C$8</f>
        <v>94.458611142857137</v>
      </c>
      <c r="AC21" s="5">
        <f>MAX((U21-T21),0)/5+U21/[12]lifespan!D$8</f>
        <v>7.6096854285714306</v>
      </c>
      <c r="AD21" s="5">
        <f>MAX((V21-U21),0)/5+V21/[12]lifespan!E$8</f>
        <v>7.0179711428571441</v>
      </c>
      <c r="AE21" s="5">
        <f>MAX((W21-V21),0)/5+W21/[12]lifespan!F$8</f>
        <v>6.1311140000000011</v>
      </c>
      <c r="AF21" s="5">
        <f>MAX((X21-W21),0)/5+X21/[12]lifespan!G$8</f>
        <v>1.4009657142857144</v>
      </c>
      <c r="AG21" s="5">
        <f>MAX((Y21-X21),0)/5+Y21/[12]lifespan!H$8</f>
        <v>1.1940428571428572</v>
      </c>
      <c r="AH21" s="5">
        <f>MAX((Z21-Y21),0)/5+Z21/[12]lifespan!I$8</f>
        <v>0.74642857142857144</v>
      </c>
      <c r="AI21" s="5">
        <f>MAX((AA21-Z21),0)/5+AA21/[12]lifespan!J$8</f>
        <v>6.7857142857142852E-2</v>
      </c>
    </row>
    <row r="22" spans="1:35" x14ac:dyDescent="0.25">
      <c r="A22" s="3" t="s">
        <v>24</v>
      </c>
      <c r="B22" s="3" t="s">
        <v>39</v>
      </c>
      <c r="C22" s="3" t="s">
        <v>40</v>
      </c>
      <c r="D22" s="5">
        <f>[11]generation_EXIOBASE!D19</f>
        <v>5913.9739080354284</v>
      </c>
      <c r="E22" s="5">
        <f>[11]generation_EXIOBASE!E19</f>
        <v>3246.4995208426503</v>
      </c>
      <c r="F22" s="5">
        <f>[11]generation_EXIOBASE!F19</f>
        <v>3924.7815735033341</v>
      </c>
      <c r="G22" s="5">
        <f>[11]generation_EXIOBASE!G19</f>
        <v>4917.054444549457</v>
      </c>
      <c r="H22" s="5">
        <f>[11]generation_EXIOBASE!H19</f>
        <v>4093.3448273555387</v>
      </c>
      <c r="I22" s="5">
        <f>[11]generation_EXIOBASE!I19</f>
        <v>5654.9868534657753</v>
      </c>
      <c r="J22" s="5">
        <f>[11]generation_EXIOBASE!J19</f>
        <v>6693.7385284036282</v>
      </c>
      <c r="K22" s="5">
        <f>[11]generation_EXIOBASE!K19</f>
        <v>7233.0228772492455</v>
      </c>
      <c r="L22" s="5">
        <f>[14]Xdet2015_el!A22</f>
        <v>520.68263761597404</v>
      </c>
      <c r="M22" s="5">
        <f t="shared" si="1"/>
        <v>285.83080680058021</v>
      </c>
      <c r="N22" s="5">
        <f t="shared" si="2"/>
        <v>345.54863676041208</v>
      </c>
      <c r="O22" s="5">
        <f t="shared" si="3"/>
        <v>432.91108775619279</v>
      </c>
      <c r="P22" s="5">
        <f t="shared" si="4"/>
        <v>360.38941235153277</v>
      </c>
      <c r="Q22" s="5">
        <f t="shared" si="5"/>
        <v>497.88070024210504</v>
      </c>
      <c r="R22" s="5">
        <f t="shared" si="6"/>
        <v>589.33527382413854</v>
      </c>
      <c r="S22" s="5">
        <f t="shared" si="7"/>
        <v>636.81536107992201</v>
      </c>
      <c r="T22" s="5">
        <f>[11]capacity_EXIOBASE!D19</f>
        <v>777.34955999999977</v>
      </c>
      <c r="U22" s="5">
        <f>[11]capacity_EXIOBASE!E19</f>
        <v>869.38132436533454</v>
      </c>
      <c r="V22" s="5">
        <f>[11]capacity_EXIOBASE!F19</f>
        <v>783.04198014111319</v>
      </c>
      <c r="W22" s="5">
        <f>[11]capacity_EXIOBASE!G19</f>
        <v>820.17596471626052</v>
      </c>
      <c r="X22" s="5">
        <f>[11]capacity_EXIOBASE!H19</f>
        <v>752.25096471626046</v>
      </c>
      <c r="Y22" s="5">
        <f>[11]capacity_EXIOBASE!I19</f>
        <v>902.6514367322859</v>
      </c>
      <c r="Z22" s="5">
        <f>[11]capacity_EXIOBASE!J19</f>
        <v>1019.436321537599</v>
      </c>
      <c r="AA22" s="5">
        <f>[11]capacity_EXIOBASE!K19</f>
        <v>1003.3423715375986</v>
      </c>
      <c r="AB22" s="5">
        <f>capacity!T22+T22/[12]lifespan!C$9</f>
        <v>59.093982399999987</v>
      </c>
      <c r="AC22" s="5">
        <f>MAX((U22-T22),0)/5+U22/[12]lifespan!D$9</f>
        <v>53.181605847680331</v>
      </c>
      <c r="AD22" s="5">
        <f>MAX((V22-U22),0)/5+V22/[12]lifespan!E$9</f>
        <v>31.321679205644529</v>
      </c>
      <c r="AE22" s="5">
        <f>MAX((W22-V22),0)/5+W22/[12]lifespan!F$9</f>
        <v>40.233835503679892</v>
      </c>
      <c r="AF22" s="5">
        <f>MAX((X22-W22),0)/5+X22/[12]lifespan!G$9</f>
        <v>30.090038588650419</v>
      </c>
      <c r="AG22" s="5">
        <f>MAX((Y22-X22),0)/5+Y22/[12]lifespan!H$9</f>
        <v>66.186151872496524</v>
      </c>
      <c r="AH22" s="5">
        <f>MAX((Z22-Y22),0)/5+Z22/[12]lifespan!I$9</f>
        <v>64.134429822566588</v>
      </c>
      <c r="AI22" s="5">
        <f>MAX((AA22-Z22),0)/5+AA22/[12]lifespan!J$9</f>
        <v>40.133694861503947</v>
      </c>
    </row>
    <row r="23" spans="1:35" x14ac:dyDescent="0.25">
      <c r="A23" s="3" t="s">
        <v>24</v>
      </c>
      <c r="B23" s="3" t="s">
        <v>80</v>
      </c>
      <c r="C23" s="3" t="s">
        <v>85</v>
      </c>
      <c r="D23" s="5">
        <f>[11]generation_EXIOBASE!D20*generation!$L23/(generation!$L23+generation!$L24)</f>
        <v>251.99399556326287</v>
      </c>
      <c r="E23" s="5">
        <f>[11]generation_EXIOBASE!E20*generation!$L23/(generation!$L23+generation!$L24)</f>
        <v>299.49183594169858</v>
      </c>
      <c r="F23" s="5">
        <f>[11]generation_EXIOBASE!F20*generation!$L23/(generation!$L23+generation!$L24)</f>
        <v>299.49183594169858</v>
      </c>
      <c r="G23" s="5">
        <f>[11]generation_EXIOBASE!G20*generation!$L23/(generation!$L23+generation!$L24)</f>
        <v>299.49617467642253</v>
      </c>
      <c r="H23" s="5">
        <f>[11]generation_EXIOBASE!H20*generation!$L23/(generation!$L23+generation!$L24)</f>
        <v>301.80736066919371</v>
      </c>
      <c r="I23" s="5">
        <f>[11]generation_EXIOBASE!I20*generation!$L23/(generation!$L23+generation!$L24)</f>
        <v>308.62799355008491</v>
      </c>
      <c r="J23" s="5">
        <f>[11]generation_EXIOBASE!J20*generation!$L23/(generation!$L23+generation!$L24)</f>
        <v>310.28399909996466</v>
      </c>
      <c r="K23" s="5">
        <f>[11]generation_EXIOBASE!K20*generation!$L23/(generation!$L23+generation!$L24)</f>
        <v>384.0694554674804</v>
      </c>
      <c r="L23" s="5">
        <f>[14]Xdet2015_el!A23</f>
        <v>6.7396648787856801</v>
      </c>
      <c r="M23" s="5">
        <f t="shared" si="1"/>
        <v>8.0100107292936364</v>
      </c>
      <c r="N23" s="5">
        <f t="shared" si="2"/>
        <v>8.0100107292936364</v>
      </c>
      <c r="O23" s="5">
        <f t="shared" si="3"/>
        <v>8.0101267702253747</v>
      </c>
      <c r="P23" s="5">
        <f t="shared" si="4"/>
        <v>8.0719402234745452</v>
      </c>
      <c r="Q23" s="5">
        <f t="shared" si="5"/>
        <v>8.2543603631912958</v>
      </c>
      <c r="R23" s="5">
        <f t="shared" si="6"/>
        <v>8.2986507932813129</v>
      </c>
      <c r="S23" s="5">
        <f t="shared" si="7"/>
        <v>10.272067849246342</v>
      </c>
      <c r="T23" s="5">
        <f>[11]capacity_EXIOBASE!D20*capacity!$L23/(capacity!$L23+capacity!$L24)</f>
        <v>235.2895644399029</v>
      </c>
      <c r="U23" s="5">
        <f>[11]capacity_EXIOBASE!E20*capacity!$L23/(capacity!$L23+capacity!$L24)</f>
        <v>279.65016980703672</v>
      </c>
      <c r="V23" s="5">
        <f>[11]capacity_EXIOBASE!F20*capacity!$L23/(capacity!$L23+capacity!$L24)</f>
        <v>279.65016980703672</v>
      </c>
      <c r="W23" s="5">
        <f>[11]capacity_EXIOBASE!G20*capacity!$L23/(capacity!$L23+capacity!$L24)</f>
        <v>279.65016980703672</v>
      </c>
      <c r="X23" s="5">
        <f>[11]capacity_EXIOBASE!H20*capacity!$L23/(capacity!$L23+capacity!$L24)</f>
        <v>279.65016980703672</v>
      </c>
      <c r="Y23" s="5">
        <f>[11]capacity_EXIOBASE!I20*capacity!$L23/(capacity!$L23+capacity!$L24)</f>
        <v>279.65016980703672</v>
      </c>
      <c r="Z23" s="5">
        <f>[11]capacity_EXIOBASE!J20*capacity!$L23/(capacity!$L23+capacity!$L24)</f>
        <v>279.79667638514366</v>
      </c>
      <c r="AA23" s="5">
        <f>[11]capacity_EXIOBASE!K20*capacity!$L23/(capacity!$L23+capacity!$L24)</f>
        <v>345.87114311141778</v>
      </c>
      <c r="AB23" s="5">
        <f>capacity!T23+T23/[12]lifespan!C$10</f>
        <v>12.111582577596133</v>
      </c>
      <c r="AC23" s="5">
        <f>MAX((U23-T23),0)/5+U23/[12]lifespan!D$10</f>
        <v>20.058127865708229</v>
      </c>
      <c r="AD23" s="5">
        <f>MAX((V23-U23),0)/5+V23/[12]lifespan!E$10</f>
        <v>11.186006792281468</v>
      </c>
      <c r="AE23" s="5">
        <f>MAX((W23-V23),0)/5+W23/[12]lifespan!F$10</f>
        <v>11.186006792281468</v>
      </c>
      <c r="AF23" s="5">
        <f>MAX((X23-W23),0)/5+X23/[12]lifespan!G$10</f>
        <v>11.186006792281468</v>
      </c>
      <c r="AG23" s="5">
        <f>MAX((Y23-X23),0)/5+Y23/[12]lifespan!H$10</f>
        <v>11.186006792281468</v>
      </c>
      <c r="AH23" s="5">
        <f>MAX((Z23-Y23),0)/5+Z23/[12]lifespan!I$10</f>
        <v>11.221168371027133</v>
      </c>
      <c r="AI23" s="5">
        <f>MAX((AA23-Z23),0)/5+AA23/[12]lifespan!J$10</f>
        <v>27.049739069711535</v>
      </c>
    </row>
    <row r="24" spans="1:35" x14ac:dyDescent="0.25">
      <c r="A24" s="3" t="s">
        <v>24</v>
      </c>
      <c r="B24" s="3" t="s">
        <v>81</v>
      </c>
      <c r="C24" s="3" t="s">
        <v>86</v>
      </c>
      <c r="D24" s="5">
        <f>[11]generation_EXIOBASE!D20*generation!$L24/(generation!$L23+generation!$L24)</f>
        <v>3124.4604044367379</v>
      </c>
      <c r="E24" s="5">
        <f>[11]generation_EXIOBASE!E20*generation!$L24/(generation!$L23+generation!$L24)</f>
        <v>3713.3836493218405</v>
      </c>
      <c r="F24" s="5">
        <f>[11]generation_EXIOBASE!F20*generation!$L24/(generation!$L23+generation!$L24)</f>
        <v>3713.3836493218405</v>
      </c>
      <c r="G24" s="5">
        <f>[11]generation_EXIOBASE!G20*generation!$L24/(generation!$L23+generation!$L24)</f>
        <v>3713.4374450673308</v>
      </c>
      <c r="H24" s="5">
        <f>[11]generation_EXIOBASE!H20*generation!$L24/(generation!$L23+generation!$L24)</f>
        <v>3742.0937196168938</v>
      </c>
      <c r="I24" s="5">
        <f>[11]generation_EXIOBASE!I20*generation!$L24/(generation!$L23+generation!$L24)</f>
        <v>3826.6623908739589</v>
      </c>
      <c r="J24" s="5">
        <f>[11]generation_EXIOBASE!J20*generation!$L24/(generation!$L23+generation!$L24)</f>
        <v>3847.1951172929421</v>
      </c>
      <c r="K24" s="5">
        <f>[11]generation_EXIOBASE!K20*generation!$L24/(generation!$L23+generation!$L24)</f>
        <v>4762.0571413990701</v>
      </c>
      <c r="L24" s="5">
        <f>[14]Xdet2015_el!A24</f>
        <v>83.564753223067299</v>
      </c>
      <c r="M24" s="5">
        <f t="shared" si="1"/>
        <v>99.315705149444327</v>
      </c>
      <c r="N24" s="5">
        <f t="shared" si="2"/>
        <v>99.315705149444327</v>
      </c>
      <c r="O24" s="5">
        <f t="shared" si="3"/>
        <v>99.3171439349031</v>
      </c>
      <c r="P24" s="5">
        <f t="shared" si="4"/>
        <v>100.08356571692545</v>
      </c>
      <c r="Q24" s="5">
        <f t="shared" si="5"/>
        <v>102.3453835123964</v>
      </c>
      <c r="R24" s="5">
        <f t="shared" si="6"/>
        <v>102.89453824444632</v>
      </c>
      <c r="S24" s="5">
        <f t="shared" si="7"/>
        <v>127.36283336798991</v>
      </c>
      <c r="T24" s="5">
        <f>[11]capacity_EXIOBASE!D20*capacity!$L24/(capacity!$L23+capacity!$L24)</f>
        <v>2976.7104355600968</v>
      </c>
      <c r="U24" s="5">
        <f>[11]capacity_EXIOBASE!E20*capacity!$L24/(capacity!$L23+capacity!$L24)</f>
        <v>3537.9281726851864</v>
      </c>
      <c r="V24" s="5">
        <f>[11]capacity_EXIOBASE!F20*capacity!$L24/(capacity!$L23+capacity!$L24)</f>
        <v>3537.9281726851864</v>
      </c>
      <c r="W24" s="5">
        <f>[11]capacity_EXIOBASE!G20*capacity!$L24/(capacity!$L23+capacity!$L24)</f>
        <v>3537.9281726851864</v>
      </c>
      <c r="X24" s="5">
        <f>[11]capacity_EXIOBASE!H20*capacity!$L24/(capacity!$L23+capacity!$L24)</f>
        <v>3537.9281726851864</v>
      </c>
      <c r="Y24" s="5">
        <f>[11]capacity_EXIOBASE!I20*capacity!$L24/(capacity!$L23+capacity!$L24)</f>
        <v>3537.9281726851864</v>
      </c>
      <c r="Z24" s="5">
        <f>[11]capacity_EXIOBASE!J20*capacity!$L24/(capacity!$L23+capacity!$L24)</f>
        <v>3539.7816661070788</v>
      </c>
      <c r="AA24" s="5">
        <f>[11]capacity_EXIOBASE!K20*capacity!$L24/(capacity!$L23+capacity!$L24)</f>
        <v>4375.7071993808049</v>
      </c>
      <c r="AB24" s="5">
        <f>capacity!T24+T24/[12]lifespan!C$11</f>
        <v>232.96841742240349</v>
      </c>
      <c r="AC24" s="5">
        <f>MAX((U24-T24),0)/5+U24/[12]lifespan!D$11</f>
        <v>253.76067433242537</v>
      </c>
      <c r="AD24" s="5">
        <f>MAX((V24-U24),0)/5+V24/[12]lifespan!E$11</f>
        <v>141.51712690740746</v>
      </c>
      <c r="AE24" s="5">
        <f>MAX((W24-V24),0)/5+W24/[12]lifespan!F$11</f>
        <v>141.51712690740746</v>
      </c>
      <c r="AF24" s="5">
        <f>MAX((X24-W24),0)/5+X24/[12]lifespan!G$11</f>
        <v>141.51712690740746</v>
      </c>
      <c r="AG24" s="5">
        <f>MAX((Y24-X24),0)/5+Y24/[12]lifespan!H$11</f>
        <v>141.51712690740746</v>
      </c>
      <c r="AH24" s="5">
        <f>MAX((Z24-Y24),0)/5+Z24/[12]lifespan!I$11</f>
        <v>141.96196532866162</v>
      </c>
      <c r="AI24" s="5">
        <f>MAX((AA24-Z24),0)/5+AA24/[12]lifespan!J$11</f>
        <v>342.21339462997742</v>
      </c>
    </row>
    <row r="25" spans="1:35" x14ac:dyDescent="0.25">
      <c r="A25" s="3" t="s">
        <v>24</v>
      </c>
      <c r="B25" s="3" t="s">
        <v>41</v>
      </c>
      <c r="C25" s="3" t="s">
        <v>42</v>
      </c>
      <c r="D25" s="5">
        <f>[11]generation_EXIOBASE!D21</f>
        <v>0</v>
      </c>
      <c r="E25" s="5">
        <f>[11]generation_EXIOBASE!E21</f>
        <v>0</v>
      </c>
      <c r="F25" s="5">
        <f>[11]generation_EXIOBASE!F21</f>
        <v>0</v>
      </c>
      <c r="G25" s="5">
        <f>[11]generation_EXIOBASE!G21</f>
        <v>0</v>
      </c>
      <c r="H25" s="5">
        <f>[11]generation_EXIOBASE!H21</f>
        <v>0</v>
      </c>
      <c r="I25" s="5">
        <f>[11]generation_EXIOBASE!I21</f>
        <v>0</v>
      </c>
      <c r="J25" s="5">
        <f>[11]generation_EXIOBASE!J21</f>
        <v>0</v>
      </c>
      <c r="K25" s="5">
        <f>[11]generation_EXIOBASE!K21</f>
        <v>0</v>
      </c>
      <c r="L25" s="5">
        <f>[14]Xdet2015_el!A25</f>
        <v>0</v>
      </c>
      <c r="M25" s="5">
        <f t="shared" si="1"/>
        <v>0</v>
      </c>
      <c r="N25" s="5">
        <f t="shared" si="2"/>
        <v>0</v>
      </c>
      <c r="O25" s="5">
        <f t="shared" si="3"/>
        <v>0</v>
      </c>
      <c r="P25" s="5">
        <f t="shared" si="4"/>
        <v>0</v>
      </c>
      <c r="Q25" s="5">
        <f t="shared" si="5"/>
        <v>0</v>
      </c>
      <c r="R25" s="5">
        <f t="shared" si="6"/>
        <v>0</v>
      </c>
      <c r="S25" s="5">
        <f t="shared" si="7"/>
        <v>0</v>
      </c>
      <c r="T25" s="5">
        <f>[11]capacity_EXIOBASE!D21</f>
        <v>0</v>
      </c>
      <c r="U25" s="5">
        <f>[11]capacity_EXIOBASE!E21</f>
        <v>0</v>
      </c>
      <c r="V25" s="5">
        <f>[11]capacity_EXIOBASE!F21</f>
        <v>0</v>
      </c>
      <c r="W25" s="5">
        <f>[11]capacity_EXIOBASE!G21</f>
        <v>0</v>
      </c>
      <c r="X25" s="5">
        <f>[11]capacity_EXIOBASE!H21</f>
        <v>0</v>
      </c>
      <c r="Y25" s="5">
        <f>[11]capacity_EXIOBASE!I21</f>
        <v>0</v>
      </c>
      <c r="Z25" s="5">
        <f>[11]capacity_EXIOBASE!J21</f>
        <v>0</v>
      </c>
      <c r="AA25" s="5">
        <f>[11]capacity_EXIOBASE!K21</f>
        <v>0</v>
      </c>
      <c r="AB25" s="5">
        <f>capacity!T25+T25/[12]lifespan!C$12</f>
        <v>0</v>
      </c>
      <c r="AC25" s="5">
        <f>MAX((U25-T25),0)/5+U25/[12]lifespan!D$12</f>
        <v>0</v>
      </c>
      <c r="AD25" s="5">
        <f>MAX((V25-U25),0)/5+V25/[12]lifespan!E$12</f>
        <v>0</v>
      </c>
      <c r="AE25" s="5">
        <f>MAX((W25-V25),0)/5+W25/[12]lifespan!F$12</f>
        <v>0</v>
      </c>
      <c r="AF25" s="5">
        <f>MAX((X25-W25),0)/5+X25/[12]lifespan!G$12</f>
        <v>0</v>
      </c>
      <c r="AG25" s="5">
        <f>MAX((Y25-X25),0)/5+Y25/[12]lifespan!H$12</f>
        <v>0</v>
      </c>
      <c r="AH25" s="5">
        <f>MAX((Z25-Y25),0)/5+Z25/[12]lifespan!I$12</f>
        <v>0</v>
      </c>
      <c r="AI25" s="5">
        <f>MAX((AA25-Z25),0)/5+AA25/[12]lifespan!J$12</f>
        <v>0</v>
      </c>
    </row>
    <row r="26" spans="1:35" x14ac:dyDescent="0.25">
      <c r="A26" s="3" t="s">
        <v>24</v>
      </c>
      <c r="B26" s="3" t="s">
        <v>43</v>
      </c>
      <c r="C26" s="3" t="s">
        <v>44</v>
      </c>
      <c r="D26" s="5">
        <f>[11]generation_EXIOBASE!D22</f>
        <v>0</v>
      </c>
      <c r="E26" s="5">
        <f>[11]generation_EXIOBASE!E22</f>
        <v>0</v>
      </c>
      <c r="F26" s="5">
        <f>[11]generation_EXIOBASE!F22</f>
        <v>0</v>
      </c>
      <c r="G26" s="5">
        <f>[11]generation_EXIOBASE!G22</f>
        <v>0</v>
      </c>
      <c r="H26" s="5">
        <f>[11]generation_EXIOBASE!H22</f>
        <v>0</v>
      </c>
      <c r="I26" s="5">
        <f>[11]generation_EXIOBASE!I22</f>
        <v>0</v>
      </c>
      <c r="J26" s="5">
        <f>[11]generation_EXIOBASE!J22</f>
        <v>0</v>
      </c>
      <c r="K26" s="5">
        <f>[11]generation_EXIOBASE!K22</f>
        <v>0</v>
      </c>
      <c r="L26" s="5">
        <f>[14]Xdet2015_el!A26</f>
        <v>0</v>
      </c>
      <c r="M26" s="5">
        <f t="shared" si="1"/>
        <v>0</v>
      </c>
      <c r="N26" s="5">
        <f t="shared" si="2"/>
        <v>0</v>
      </c>
      <c r="O26" s="5">
        <f t="shared" si="3"/>
        <v>0</v>
      </c>
      <c r="P26" s="5">
        <f t="shared" si="4"/>
        <v>0</v>
      </c>
      <c r="Q26" s="5">
        <f t="shared" si="5"/>
        <v>0</v>
      </c>
      <c r="R26" s="5">
        <f t="shared" si="6"/>
        <v>0</v>
      </c>
      <c r="S26" s="5">
        <f t="shared" si="7"/>
        <v>0</v>
      </c>
      <c r="T26" s="5">
        <f>[11]capacity_EXIOBASE!D22</f>
        <v>0</v>
      </c>
      <c r="U26" s="5">
        <f>[11]capacity_EXIOBASE!E22</f>
        <v>0</v>
      </c>
      <c r="V26" s="5">
        <f>[11]capacity_EXIOBASE!F22</f>
        <v>0</v>
      </c>
      <c r="W26" s="5">
        <f>[11]capacity_EXIOBASE!G22</f>
        <v>0</v>
      </c>
      <c r="X26" s="5">
        <f>[11]capacity_EXIOBASE!H22</f>
        <v>0</v>
      </c>
      <c r="Y26" s="5">
        <f>[11]capacity_EXIOBASE!I22</f>
        <v>0</v>
      </c>
      <c r="Z26" s="5">
        <f>[11]capacity_EXIOBASE!J22</f>
        <v>0</v>
      </c>
      <c r="AA26" s="5">
        <f>[11]capacity_EXIOBASE!K22</f>
        <v>0</v>
      </c>
      <c r="AB26" s="5">
        <f>capacity!T26+T26/[12]lifespan!C$13</f>
        <v>0</v>
      </c>
      <c r="AC26" s="5">
        <f>MAX((U26-T26),0)/5+U26/[12]lifespan!D$13</f>
        <v>0</v>
      </c>
      <c r="AD26" s="5">
        <f>MAX((V26-U26),0)/5+V26/[12]lifespan!E$13</f>
        <v>0</v>
      </c>
      <c r="AE26" s="5">
        <f>MAX((W26-V26),0)/5+W26/[12]lifespan!F$13</f>
        <v>0</v>
      </c>
      <c r="AF26" s="5">
        <f>MAX((X26-W26),0)/5+X26/[12]lifespan!G$13</f>
        <v>0</v>
      </c>
      <c r="AG26" s="5">
        <f>MAX((Y26-X26),0)/5+Y26/[12]lifespan!H$13</f>
        <v>0</v>
      </c>
      <c r="AH26" s="5">
        <f>MAX((Z26-Y26),0)/5+Z26/[12]lifespan!I$13</f>
        <v>0</v>
      </c>
      <c r="AI26" s="5">
        <f>MAX((AA26-Z26),0)/5+AA26/[12]lifespan!J$13</f>
        <v>0</v>
      </c>
    </row>
    <row r="27" spans="1:35" x14ac:dyDescent="0.25">
      <c r="A27" s="3" t="s">
        <v>24</v>
      </c>
      <c r="B27" s="3" t="s">
        <v>45</v>
      </c>
      <c r="C27" s="3" t="s">
        <v>46</v>
      </c>
      <c r="D27" s="5">
        <f>[11]generation_EXIOBASE!D23</f>
        <v>-4.5474735088646412E-13</v>
      </c>
      <c r="E27" s="5">
        <f>[11]generation_EXIOBASE!E23</f>
        <v>0</v>
      </c>
      <c r="F27" s="5">
        <f>[11]generation_EXIOBASE!F23</f>
        <v>0</v>
      </c>
      <c r="G27" s="5">
        <f>[11]generation_EXIOBASE!G23</f>
        <v>0</v>
      </c>
      <c r="H27" s="5">
        <f>[11]generation_EXIOBASE!H23</f>
        <v>-4.5474735088646412E-13</v>
      </c>
      <c r="I27" s="5">
        <f>[11]generation_EXIOBASE!I23</f>
        <v>49.031338744302047</v>
      </c>
      <c r="J27" s="5">
        <f>[11]generation_EXIOBASE!J23</f>
        <v>49.031338744302047</v>
      </c>
      <c r="K27" s="5">
        <f>[11]generation_EXIOBASE!K23</f>
        <v>49.031338744302047</v>
      </c>
      <c r="L27" s="5">
        <f>[14]Xdet2015_el!A27</f>
        <v>0</v>
      </c>
      <c r="M27" s="5">
        <f t="shared" si="1"/>
        <v>0</v>
      </c>
      <c r="N27" s="5">
        <f t="shared" si="2"/>
        <v>0</v>
      </c>
      <c r="O27" s="5">
        <f t="shared" si="3"/>
        <v>0</v>
      </c>
      <c r="P27" s="5">
        <f t="shared" si="4"/>
        <v>0</v>
      </c>
      <c r="Q27" s="24">
        <f>IFERROR($L14*I27/$D14,0)</f>
        <v>5.1177748374191117</v>
      </c>
      <c r="R27" s="24">
        <f>IFERROR($L14*J27/$D14,0)</f>
        <v>5.1177748374191117</v>
      </c>
      <c r="S27" s="24">
        <f>IFERROR($L14*K27/$D14,0)</f>
        <v>5.1177748374191117</v>
      </c>
      <c r="T27" s="5">
        <f>[11]capacity_EXIOBASE!D23</f>
        <v>0</v>
      </c>
      <c r="U27" s="5">
        <f>[11]capacity_EXIOBASE!E23</f>
        <v>0</v>
      </c>
      <c r="V27" s="5">
        <f>[11]capacity_EXIOBASE!F23</f>
        <v>0</v>
      </c>
      <c r="W27" s="5">
        <f>[11]capacity_EXIOBASE!G23</f>
        <v>0</v>
      </c>
      <c r="X27" s="5">
        <f>[11]capacity_EXIOBASE!H23</f>
        <v>0</v>
      </c>
      <c r="Y27" s="5">
        <f>[11]capacity_EXIOBASE!I23</f>
        <v>19.190000000000005</v>
      </c>
      <c r="Z27" s="5">
        <f>[11]capacity_EXIOBASE!J23</f>
        <v>19.190000000000005</v>
      </c>
      <c r="AA27" s="5">
        <f>[11]capacity_EXIOBASE!K23</f>
        <v>19.190000000000005</v>
      </c>
      <c r="AB27" s="5">
        <f>capacity!T27+T27/[12]lifespan!C$14</f>
        <v>0</v>
      </c>
      <c r="AC27" s="5">
        <f>MAX((U27-T27),0)/5+U27/[12]lifespan!D$14</f>
        <v>0</v>
      </c>
      <c r="AD27" s="5">
        <f>MAX((V27-U27),0)/5+V27/[12]lifespan!E$14</f>
        <v>0</v>
      </c>
      <c r="AE27" s="5">
        <f>MAX((W27-V27),0)/5+W27/[12]lifespan!F$14</f>
        <v>0</v>
      </c>
      <c r="AF27" s="5">
        <f>MAX((X27-W27),0)/5+X27/[12]lifespan!G$14</f>
        <v>0</v>
      </c>
      <c r="AG27" s="5">
        <f>MAX((Y27-X27),0)/5+Y27/[12]lifespan!H$14</f>
        <v>4.4776666666666678</v>
      </c>
      <c r="AH27" s="5">
        <f>MAX((Z27-Y27),0)/5+Z27/[12]lifespan!I$14</f>
        <v>0.63966666666666683</v>
      </c>
      <c r="AI27" s="5">
        <f>MAX((AA27-Z27),0)/5+AA27/[12]lifespan!J$14</f>
        <v>0.63966666666666683</v>
      </c>
    </row>
    <row r="28" spans="1:35" x14ac:dyDescent="0.25">
      <c r="A28" s="3" t="s">
        <v>23</v>
      </c>
      <c r="B28" s="3" t="s">
        <v>29</v>
      </c>
      <c r="C28" s="3" t="s">
        <v>30</v>
      </c>
      <c r="D28" s="5">
        <f>[11]generation_EXIOBASE!D24</f>
        <v>23317.161110752757</v>
      </c>
      <c r="E28" s="5">
        <f>[11]generation_EXIOBASE!E24</f>
        <v>22689.60895117675</v>
      </c>
      <c r="F28" s="5">
        <f>[11]generation_EXIOBASE!F24</f>
        <v>18563.281443529075</v>
      </c>
      <c r="G28" s="5">
        <f>[11]generation_EXIOBASE!G24</f>
        <v>17456.072154556867</v>
      </c>
      <c r="H28" s="5">
        <f>[11]generation_EXIOBASE!H24</f>
        <v>15855.795194997176</v>
      </c>
      <c r="I28" s="5">
        <f>[11]generation_EXIOBASE!I24</f>
        <v>13555.101444155234</v>
      </c>
      <c r="J28" s="5">
        <f>[11]generation_EXIOBASE!J24</f>
        <v>8180.0225384294654</v>
      </c>
      <c r="K28" s="5">
        <f>[11]generation_EXIOBASE!K24</f>
        <v>11972.152148075893</v>
      </c>
      <c r="L28" s="5">
        <f>[14]Xdet2015_el!A28</f>
        <v>160.60386892651101</v>
      </c>
      <c r="M28" s="5">
        <f t="shared" si="1"/>
        <v>156.28141713650234</v>
      </c>
      <c r="N28" s="5">
        <f t="shared" si="2"/>
        <v>127.86011151364515</v>
      </c>
      <c r="O28" s="5">
        <f t="shared" si="3"/>
        <v>120.23387885711885</v>
      </c>
      <c r="P28" s="5">
        <f t="shared" si="4"/>
        <v>109.21149625065655</v>
      </c>
      <c r="Q28" s="5">
        <f t="shared" si="5"/>
        <v>93.364785073202512</v>
      </c>
      <c r="R28" s="5">
        <f t="shared" si="6"/>
        <v>56.342333500110193</v>
      </c>
      <c r="S28" s="5">
        <f t="shared" si="7"/>
        <v>82.461751892735208</v>
      </c>
      <c r="T28" s="5">
        <f>[11]capacity_EXIOBASE!D24</f>
        <v>5312.7</v>
      </c>
      <c r="U28" s="5">
        <f>[11]capacity_EXIOBASE!E24</f>
        <v>4819.0248932222694</v>
      </c>
      <c r="V28" s="5">
        <f>[11]capacity_EXIOBASE!F24</f>
        <v>3501.3448932222682</v>
      </c>
      <c r="W28" s="5">
        <f>[11]capacity_EXIOBASE!G24</f>
        <v>3390.9448932222685</v>
      </c>
      <c r="X28" s="5">
        <f>[11]capacity_EXIOBASE!H24</f>
        <v>2378.6648932222693</v>
      </c>
      <c r="Y28" s="5">
        <f>[11]capacity_EXIOBASE!I24</f>
        <v>1799.0648932222691</v>
      </c>
      <c r="Z28" s="5">
        <f>[11]capacity_EXIOBASE!J24</f>
        <v>1589.7648932222687</v>
      </c>
      <c r="AA28" s="5">
        <f>[11]capacity_EXIOBASE!K24</f>
        <v>2179.3648932222691</v>
      </c>
      <c r="AB28" s="5">
        <f>capacity!T28+T28/[12]lifespan!C$2</f>
        <v>132.8175</v>
      </c>
      <c r="AC28" s="5">
        <f>MAX((U28-T28),0)/5+U28/[12]lifespan!D$2</f>
        <v>120.47562233055673</v>
      </c>
      <c r="AD28" s="5">
        <f>MAX((V28-U28),0)/5+V28/[12]lifespan!E$2</f>
        <v>87.53362233055671</v>
      </c>
      <c r="AE28" s="5">
        <f>MAX((W28-V28),0)/5+W28/[12]lifespan!F$2</f>
        <v>84.773622330556719</v>
      </c>
      <c r="AF28" s="5">
        <f>MAX((X28-W28),0)/5+X28/[12]lifespan!G$2</f>
        <v>59.466622330556731</v>
      </c>
      <c r="AG28" s="5">
        <f>MAX((Y28-X28),0)/5+Y28/[12]lifespan!H$2</f>
        <v>44.976622330556729</v>
      </c>
      <c r="AH28" s="5">
        <f>MAX((Z28-Y28),0)/5+Z28/[12]lifespan!I$2</f>
        <v>39.744122330556721</v>
      </c>
      <c r="AI28" s="5">
        <f>MAX((AA28-Z28),0)/5+AA28/[12]lifespan!J$2</f>
        <v>172.40412233055679</v>
      </c>
    </row>
    <row r="29" spans="1:35" x14ac:dyDescent="0.25">
      <c r="A29" s="3" t="s">
        <v>23</v>
      </c>
      <c r="B29" s="3" t="s">
        <v>31</v>
      </c>
      <c r="C29" s="3" t="s">
        <v>32</v>
      </c>
      <c r="D29" s="5">
        <f>[11]generation_EXIOBASE!D25</f>
        <v>3034.884994457941</v>
      </c>
      <c r="E29" s="5">
        <f>[11]generation_EXIOBASE!E25</f>
        <v>3873.3673689217271</v>
      </c>
      <c r="F29" s="5">
        <f>[11]generation_EXIOBASE!F25</f>
        <v>4408.4145098617028</v>
      </c>
      <c r="G29" s="5">
        <f>[11]generation_EXIOBASE!G25</f>
        <v>4119.887416898614</v>
      </c>
      <c r="H29" s="5">
        <f>[11]generation_EXIOBASE!H25</f>
        <v>8521.1064019545029</v>
      </c>
      <c r="I29" s="5">
        <f>[11]generation_EXIOBASE!I25</f>
        <v>8243.3444515029769</v>
      </c>
      <c r="J29" s="5">
        <f>[11]generation_EXIOBASE!J25</f>
        <v>6758.0631238095148</v>
      </c>
      <c r="K29" s="5">
        <f>[11]generation_EXIOBASE!K25</f>
        <v>5229.7941068331756</v>
      </c>
      <c r="L29" s="5">
        <f>[14]Xdet2015_el!A29</f>
        <v>17.033975929491898</v>
      </c>
      <c r="M29" s="5">
        <f t="shared" si="1"/>
        <v>21.740147204515903</v>
      </c>
      <c r="N29" s="5">
        <f t="shared" si="2"/>
        <v>24.743219853581095</v>
      </c>
      <c r="O29" s="5">
        <f t="shared" si="3"/>
        <v>23.123796526003783</v>
      </c>
      <c r="P29" s="5">
        <f t="shared" si="4"/>
        <v>47.826629875132113</v>
      </c>
      <c r="Q29" s="5">
        <f t="shared" si="5"/>
        <v>46.267628335778859</v>
      </c>
      <c r="R29" s="5">
        <f t="shared" si="6"/>
        <v>37.931152182430232</v>
      </c>
      <c r="S29" s="5">
        <f t="shared" si="7"/>
        <v>29.353397935893174</v>
      </c>
      <c r="T29" s="5">
        <f>[11]capacity_EXIOBASE!D25</f>
        <v>625.99199999999996</v>
      </c>
      <c r="U29" s="5">
        <f>[11]capacity_EXIOBASE!E25</f>
        <v>910.24708041689291</v>
      </c>
      <c r="V29" s="5">
        <f>[11]capacity_EXIOBASE!F25</f>
        <v>1129.0194861660075</v>
      </c>
      <c r="W29" s="5">
        <f>[11]capacity_EXIOBASE!G25</f>
        <v>1042.5694861660074</v>
      </c>
      <c r="X29" s="5">
        <f>[11]capacity_EXIOBASE!H25</f>
        <v>1432.6280419925458</v>
      </c>
      <c r="Y29" s="5">
        <f>[11]capacity_EXIOBASE!I25</f>
        <v>1270.7900629972164</v>
      </c>
      <c r="Z29" s="5">
        <f>[11]capacity_EXIOBASE!J25</f>
        <v>1516.8927875973038</v>
      </c>
      <c r="AA29" s="5">
        <f>[11]capacity_EXIOBASE!K25</f>
        <v>1477.5857464245091</v>
      </c>
      <c r="AB29" s="5">
        <f>capacity!T29+T29/[12]lifespan!C$3</f>
        <v>20.866399999999999</v>
      </c>
      <c r="AC29" s="5">
        <f>MAX((U29-T29),0)/5+U29/[12]lifespan!D$3</f>
        <v>87.192585430608347</v>
      </c>
      <c r="AD29" s="5">
        <f>MAX((V29-U29),0)/5+V29/[12]lifespan!E$3</f>
        <v>81.388464022023157</v>
      </c>
      <c r="AE29" s="5">
        <f>MAX((W29-V29),0)/5+W29/[12]lifespan!F$3</f>
        <v>34.752316205533582</v>
      </c>
      <c r="AF29" s="5">
        <f>MAX((X29-W29),0)/5+X29/[12]lifespan!G$3</f>
        <v>125.76597923172586</v>
      </c>
      <c r="AG29" s="5">
        <f>MAX((Y29-X29),0)/5+Y29/[12]lifespan!H$3</f>
        <v>42.359668766573883</v>
      </c>
      <c r="AH29" s="5">
        <f>MAX((Z29-Y29),0)/5+Z29/[12]lifespan!I$3</f>
        <v>99.783637839927607</v>
      </c>
      <c r="AI29" s="5">
        <f>MAX((AA29-Z29),0)/5+AA29/[12]lifespan!J$3</f>
        <v>49.252858214150301</v>
      </c>
    </row>
    <row r="30" spans="1:35" x14ac:dyDescent="0.25">
      <c r="A30" s="3" t="s">
        <v>23</v>
      </c>
      <c r="B30" s="3" t="s">
        <v>33</v>
      </c>
      <c r="C30" s="3" t="s">
        <v>34</v>
      </c>
      <c r="D30" s="5">
        <f>[11]generation_EXIOBASE!D26</f>
        <v>15661.825086032688</v>
      </c>
      <c r="E30" s="5">
        <f>[11]generation_EXIOBASE!E26</f>
        <v>15326.336296115911</v>
      </c>
      <c r="F30" s="5">
        <f>[11]generation_EXIOBASE!F26</f>
        <v>15326.336296115911</v>
      </c>
      <c r="G30" s="5">
        <f>[11]generation_EXIOBASE!G26</f>
        <v>15326.336296115916</v>
      </c>
      <c r="H30" s="5">
        <f>[11]generation_EXIOBASE!H26</f>
        <v>15326.336296115922</v>
      </c>
      <c r="I30" s="5">
        <f>[11]generation_EXIOBASE!I26</f>
        <v>15326.336296115922</v>
      </c>
      <c r="J30" s="5">
        <f>[11]generation_EXIOBASE!J26</f>
        <v>20147.835269271389</v>
      </c>
      <c r="K30" s="5">
        <f>[11]generation_EXIOBASE!K26</f>
        <v>20147.835269271389</v>
      </c>
      <c r="L30" s="5">
        <f>[14]Xdet2015_el!A30</f>
        <v>61.665744056833503</v>
      </c>
      <c r="M30" s="5">
        <f t="shared" si="1"/>
        <v>60.344814616024294</v>
      </c>
      <c r="N30" s="5">
        <f t="shared" si="2"/>
        <v>60.344814616024294</v>
      </c>
      <c r="O30" s="5">
        <f t="shared" si="3"/>
        <v>60.344814616024316</v>
      </c>
      <c r="P30" s="5">
        <f t="shared" si="4"/>
        <v>60.344814616024337</v>
      </c>
      <c r="Q30" s="5">
        <f t="shared" si="5"/>
        <v>60.344814616024337</v>
      </c>
      <c r="R30" s="5">
        <f t="shared" si="6"/>
        <v>79.328638022023398</v>
      </c>
      <c r="S30" s="5">
        <f t="shared" si="7"/>
        <v>79.328638022023398</v>
      </c>
      <c r="T30" s="5">
        <f>[11]capacity_EXIOBASE!D26</f>
        <v>1920</v>
      </c>
      <c r="U30" s="5">
        <f>[11]capacity_EXIOBASE!E26</f>
        <v>1920</v>
      </c>
      <c r="V30" s="5">
        <f>[11]capacity_EXIOBASE!F26</f>
        <v>1920</v>
      </c>
      <c r="W30" s="5">
        <f>[11]capacity_EXIOBASE!G26</f>
        <v>1920</v>
      </c>
      <c r="X30" s="5">
        <f>[11]capacity_EXIOBASE!H26</f>
        <v>1920</v>
      </c>
      <c r="Y30" s="5">
        <f>[11]capacity_EXIOBASE!I26</f>
        <v>1920</v>
      </c>
      <c r="Z30" s="5">
        <f>[11]capacity_EXIOBASE!J26</f>
        <v>2400</v>
      </c>
      <c r="AA30" s="5">
        <f>[11]capacity_EXIOBASE!K26</f>
        <v>2400</v>
      </c>
      <c r="AB30" s="5">
        <f>capacity!T30+T30/[12]lifespan!C$4</f>
        <v>32</v>
      </c>
      <c r="AC30" s="5">
        <f>MAX((U30-T30),0)/5+U30/[12]lifespan!D$4</f>
        <v>32</v>
      </c>
      <c r="AD30" s="5">
        <f>MAX((V30-U30),0)/5+V30/[12]lifespan!E$4</f>
        <v>32</v>
      </c>
      <c r="AE30" s="5">
        <f>MAX((W30-V30),0)/5+W30/[12]lifespan!F$4</f>
        <v>32</v>
      </c>
      <c r="AF30" s="5">
        <f>MAX((X30-W30),0)/5+X30/[12]lifespan!G$4</f>
        <v>32</v>
      </c>
      <c r="AG30" s="5">
        <f>MAX((Y30-X30),0)/5+Y30/[12]lifespan!H$4</f>
        <v>32</v>
      </c>
      <c r="AH30" s="5">
        <f>MAX((Z30-Y30),0)/5+Z30/[12]lifespan!I$4</f>
        <v>136</v>
      </c>
      <c r="AI30" s="5">
        <f>MAX((AA30-Z30),0)/5+AA30/[12]lifespan!J$4</f>
        <v>40</v>
      </c>
    </row>
    <row r="31" spans="1:35" x14ac:dyDescent="0.25">
      <c r="A31" s="3" t="s">
        <v>23</v>
      </c>
      <c r="B31" s="3" t="s">
        <v>35</v>
      </c>
      <c r="C31" s="3" t="s">
        <v>36</v>
      </c>
      <c r="D31" s="5">
        <f>[11]generation_EXIOBASE!D27</f>
        <v>4061.1240513015728</v>
      </c>
      <c r="E31" s="5">
        <f>[11]generation_EXIOBASE!E27</f>
        <v>4330.9099465661775</v>
      </c>
      <c r="F31" s="5">
        <f>[11]generation_EXIOBASE!F27</f>
        <v>4234.8324388049468</v>
      </c>
      <c r="G31" s="5">
        <f>[11]generation_EXIOBASE!G27</f>
        <v>4218.2970882045393</v>
      </c>
      <c r="H31" s="5">
        <f>[11]generation_EXIOBASE!H27</f>
        <v>4219.9992650729982</v>
      </c>
      <c r="I31" s="5">
        <f>[11]generation_EXIOBASE!I27</f>
        <v>4222.675507625826</v>
      </c>
      <c r="J31" s="5">
        <f>[11]generation_EXIOBASE!J27</f>
        <v>4222.7927237389658</v>
      </c>
      <c r="K31" s="5">
        <f>[11]generation_EXIOBASE!K27</f>
        <v>4226.9899913198051</v>
      </c>
      <c r="L31" s="5">
        <f>[14]Xdet2015_el!A31</f>
        <v>11.4319524912964</v>
      </c>
      <c r="M31" s="5">
        <f t="shared" si="1"/>
        <v>12.191392365214647</v>
      </c>
      <c r="N31" s="5">
        <f t="shared" si="2"/>
        <v>11.920936823760174</v>
      </c>
      <c r="O31" s="5">
        <f t="shared" si="3"/>
        <v>11.8743902666733</v>
      </c>
      <c r="P31" s="5">
        <f t="shared" si="4"/>
        <v>11.879181847734648</v>
      </c>
      <c r="Q31" s="5">
        <f t="shared" si="5"/>
        <v>11.886715396902964</v>
      </c>
      <c r="R31" s="5">
        <f t="shared" si="6"/>
        <v>11.88704535703708</v>
      </c>
      <c r="S31" s="5">
        <f t="shared" si="7"/>
        <v>11.898860549818998</v>
      </c>
      <c r="T31" s="5">
        <f>[11]capacity_EXIOBASE!D27</f>
        <v>2338</v>
      </c>
      <c r="U31" s="5">
        <f>[11]capacity_EXIOBASE!E27</f>
        <v>2338</v>
      </c>
      <c r="V31" s="5">
        <f>[11]capacity_EXIOBASE!F27</f>
        <v>2338</v>
      </c>
      <c r="W31" s="5">
        <f>[11]capacity_EXIOBASE!G27</f>
        <v>2338</v>
      </c>
      <c r="X31" s="5">
        <f>[11]capacity_EXIOBASE!H27</f>
        <v>2338</v>
      </c>
      <c r="Y31" s="5">
        <f>[11]capacity_EXIOBASE!I27</f>
        <v>2338</v>
      </c>
      <c r="Z31" s="5">
        <f>[11]capacity_EXIOBASE!J27</f>
        <v>2338</v>
      </c>
      <c r="AA31" s="5">
        <f>[11]capacity_EXIOBASE!K27</f>
        <v>2338</v>
      </c>
      <c r="AB31" s="5">
        <f>capacity!T31+T31/[12]lifespan!C$5</f>
        <v>38.966666666666669</v>
      </c>
      <c r="AC31" s="5">
        <f>MAX((U31-T31),0)/5+U31/[12]lifespan!D$5</f>
        <v>38.966666666666669</v>
      </c>
      <c r="AD31" s="5">
        <f>MAX((V31-U31),0)/5+V31/[12]lifespan!E$5</f>
        <v>38.966666666666669</v>
      </c>
      <c r="AE31" s="5">
        <f>MAX((W31-V31),0)/5+W31/[12]lifespan!F$5</f>
        <v>38.966666666666669</v>
      </c>
      <c r="AF31" s="5">
        <f>MAX((X31-W31),0)/5+X31/[12]lifespan!G$5</f>
        <v>38.966666666666669</v>
      </c>
      <c r="AG31" s="5">
        <f>MAX((Y31-X31),0)/5+Y31/[12]lifespan!H$5</f>
        <v>38.966666666666669</v>
      </c>
      <c r="AH31" s="5">
        <f>MAX((Z31-Y31),0)/5+Z31/[12]lifespan!I$5</f>
        <v>38.966666666666669</v>
      </c>
      <c r="AI31" s="5">
        <f>MAX((AA31-Z31),0)/5+AA31/[12]lifespan!J$5</f>
        <v>38.966666666666669</v>
      </c>
    </row>
    <row r="32" spans="1:35" x14ac:dyDescent="0.25">
      <c r="A32" s="3" t="s">
        <v>23</v>
      </c>
      <c r="B32" s="3" t="s">
        <v>79</v>
      </c>
      <c r="C32" s="3" t="s">
        <v>83</v>
      </c>
      <c r="D32" s="5">
        <f>[11]generation_EXIOBASE!D28*generation!$L32/(generation!$L32+generation!$L33)</f>
        <v>1144.1673954759112</v>
      </c>
      <c r="E32" s="5">
        <f>[11]generation_EXIOBASE!E28*generation!$L32/(generation!$L32+generation!$L33)</f>
        <v>1182.6132579253633</v>
      </c>
      <c r="F32" s="5">
        <f>[11]generation_EXIOBASE!F28*generation!$L32/(generation!$L32+generation!$L33)</f>
        <v>5050.3075834525735</v>
      </c>
      <c r="G32" s="5">
        <f>[11]generation_EXIOBASE!G28*generation!$L32/(generation!$L32+generation!$L33)</f>
        <v>5588.8429577481083</v>
      </c>
      <c r="H32" s="5">
        <f>[11]generation_EXIOBASE!H28*generation!$L32/(generation!$L32+generation!$L33)</f>
        <v>5667.1098669856383</v>
      </c>
      <c r="I32" s="5">
        <f>[11]generation_EXIOBASE!I28*generation!$L32/(generation!$L32+generation!$L33)</f>
        <v>5920.7565031910817</v>
      </c>
      <c r="J32" s="5">
        <f>[11]generation_EXIOBASE!J28*generation!$L32/(generation!$L32+generation!$L33)</f>
        <v>7307.2793013482005</v>
      </c>
      <c r="K32" s="5">
        <f>[11]generation_EXIOBASE!K28*generation!$L32/(generation!$L32+generation!$L33)</f>
        <v>7517.8060625744311</v>
      </c>
      <c r="L32" s="5">
        <f>[14]Xdet2015_el!A32</f>
        <v>3.5326861462667298</v>
      </c>
      <c r="M32" s="5">
        <f t="shared" si="1"/>
        <v>3.6513900755986466</v>
      </c>
      <c r="N32" s="5">
        <f t="shared" si="2"/>
        <v>15.593130607456059</v>
      </c>
      <c r="O32" s="5">
        <f t="shared" si="3"/>
        <v>17.255891199630668</v>
      </c>
      <c r="P32" s="5">
        <f t="shared" si="4"/>
        <v>17.497545023247561</v>
      </c>
      <c r="Q32" s="5">
        <f t="shared" si="5"/>
        <v>18.280694378239815</v>
      </c>
      <c r="R32" s="5">
        <f t="shared" si="6"/>
        <v>22.561667511978932</v>
      </c>
      <c r="S32" s="5">
        <f t="shared" si="7"/>
        <v>23.211681640805736</v>
      </c>
      <c r="T32" s="5">
        <f>[11]capacity_EXIOBASE!D28*capacity!$L32/(capacity!$L32+capacity!$L33)</f>
        <v>690.50000000000011</v>
      </c>
      <c r="U32" s="5">
        <f>[11]capacity_EXIOBASE!E28*capacity!$L32/(capacity!$L32+capacity!$L33)</f>
        <v>703.49857936101614</v>
      </c>
      <c r="V32" s="5">
        <f>[11]capacity_EXIOBASE!F28*capacity!$L32/(capacity!$L32+capacity!$L33)</f>
        <v>1953.7316666666663</v>
      </c>
      <c r="W32" s="5">
        <f>[11]capacity_EXIOBASE!G28*capacity!$L32/(capacity!$L32+capacity!$L33)</f>
        <v>2121.9801751683594</v>
      </c>
      <c r="X32" s="5">
        <f>[11]capacity_EXIOBASE!H28*capacity!$L32/(capacity!$L32+capacity!$L33)</f>
        <v>2146.107269211891</v>
      </c>
      <c r="Y32" s="5">
        <f>[11]capacity_EXIOBASE!I28*capacity!$L32/(capacity!$L32+capacity!$L33)</f>
        <v>2197.4847593757863</v>
      </c>
      <c r="Z32" s="5">
        <f>[11]capacity_EXIOBASE!J28*capacity!$L32/(capacity!$L32+capacity!$L33)</f>
        <v>2534.6979085073672</v>
      </c>
      <c r="AA32" s="5">
        <f>[11]capacity_EXIOBASE!K28*capacity!$L32/(capacity!$L32+capacity!$L33)</f>
        <v>2598.9050396549337</v>
      </c>
      <c r="AB32" s="5">
        <f>capacity!T32+T32/[12]lifespan!C$6</f>
        <v>34.525000000000006</v>
      </c>
      <c r="AC32" s="5">
        <f>MAX((U32-T32),0)/5+U32/[12]lifespan!D$6</f>
        <v>34.576924024976663</v>
      </c>
      <c r="AD32" s="5">
        <f>MAX((V32-U32),0)/5+V32/[12]lifespan!E$6</f>
        <v>333.18413519162652</v>
      </c>
      <c r="AE32" s="5">
        <f>MAX((W32-V32),0)/5+W32/[12]lifespan!F$6</f>
        <v>118.52890870707299</v>
      </c>
      <c r="AF32" s="5">
        <f>MAX((X32-W32),0)/5+X32/[12]lifespan!G$6</f>
        <v>90.669709577181948</v>
      </c>
      <c r="AG32" s="5">
        <f>MAX((Y32-X32),0)/5+Y32/[12]lifespan!H$6</f>
        <v>98.174888407810528</v>
      </c>
      <c r="AH32" s="5">
        <f>MAX((Z32-Y32),0)/5+Z32/[12]lifespan!I$6</f>
        <v>168.83054616661084</v>
      </c>
      <c r="AI32" s="5">
        <f>MAX((AA32-Z32),0)/5+AA32/[12]lifespan!J$6</f>
        <v>116.79762781571065</v>
      </c>
    </row>
    <row r="33" spans="1:35" x14ac:dyDescent="0.25">
      <c r="A33" s="3" t="s">
        <v>23</v>
      </c>
      <c r="B33" s="3" t="s">
        <v>78</v>
      </c>
      <c r="C33" s="3" t="s">
        <v>84</v>
      </c>
      <c r="D33" s="5">
        <f>[11]generation_EXIOBASE!D28*generation!$L33/(generation!$L32+generation!$L33)</f>
        <v>0</v>
      </c>
      <c r="E33" s="5">
        <f>[11]generation_EXIOBASE!E28*generation!$L33/(generation!$L32+generation!$L33)</f>
        <v>0</v>
      </c>
      <c r="F33" s="5">
        <f>[11]generation_EXIOBASE!F28*generation!$L33/(generation!$L32+generation!$L33)</f>
        <v>0</v>
      </c>
      <c r="G33" s="5">
        <f>[11]generation_EXIOBASE!G28*generation!$L33/(generation!$L32+generation!$L33)</f>
        <v>0</v>
      </c>
      <c r="H33" s="5">
        <f>[11]generation_EXIOBASE!H28*generation!$L33/(generation!$L32+generation!$L33)</f>
        <v>0</v>
      </c>
      <c r="I33" s="5">
        <f>[11]generation_EXIOBASE!I28*generation!$L33/(generation!$L32+generation!$L33)</f>
        <v>0</v>
      </c>
      <c r="J33" s="5">
        <f>[11]generation_EXIOBASE!J28*generation!$L33/(generation!$L32+generation!$L33)</f>
        <v>0</v>
      </c>
      <c r="K33" s="5">
        <f>[11]generation_EXIOBASE!K28*generation!$L33/(generation!$L32+generation!$L33)</f>
        <v>0</v>
      </c>
      <c r="L33" s="5">
        <f>[14]Xdet2015_el!A33</f>
        <v>0</v>
      </c>
      <c r="M33" s="5">
        <f t="shared" si="1"/>
        <v>0</v>
      </c>
      <c r="N33" s="5">
        <f t="shared" si="2"/>
        <v>0</v>
      </c>
      <c r="O33" s="5">
        <f t="shared" si="3"/>
        <v>0</v>
      </c>
      <c r="P33" s="5">
        <f t="shared" si="4"/>
        <v>0</v>
      </c>
      <c r="Q33" s="5">
        <f t="shared" si="5"/>
        <v>0</v>
      </c>
      <c r="R33" s="5">
        <f t="shared" si="6"/>
        <v>0</v>
      </c>
      <c r="S33" s="5">
        <f t="shared" si="7"/>
        <v>0</v>
      </c>
      <c r="T33" s="5">
        <f>[11]capacity_EXIOBASE!D28*capacity!$L33/(capacity!$L32+capacity!$L33)</f>
        <v>0</v>
      </c>
      <c r="U33" s="5">
        <f>[11]capacity_EXIOBASE!E28*capacity!$L33/(capacity!$L32+capacity!$L33)</f>
        <v>0</v>
      </c>
      <c r="V33" s="5">
        <f>[11]capacity_EXIOBASE!F28*capacity!$L33/(capacity!$L32+capacity!$L33)</f>
        <v>0</v>
      </c>
      <c r="W33" s="5">
        <f>[11]capacity_EXIOBASE!G28*capacity!$L33/(capacity!$L32+capacity!$L33)</f>
        <v>0</v>
      </c>
      <c r="X33" s="5">
        <f>[11]capacity_EXIOBASE!H28*capacity!$L33/(capacity!$L32+capacity!$L33)</f>
        <v>0</v>
      </c>
      <c r="Y33" s="5">
        <f>[11]capacity_EXIOBASE!I28*capacity!$L33/(capacity!$L32+capacity!$L33)</f>
        <v>0</v>
      </c>
      <c r="Z33" s="5">
        <f>[11]capacity_EXIOBASE!J28*capacity!$L33/(capacity!$L32+capacity!$L33)</f>
        <v>0</v>
      </c>
      <c r="AA33" s="5">
        <f>[11]capacity_EXIOBASE!K28*capacity!$L33/(capacity!$L32+capacity!$L33)</f>
        <v>0</v>
      </c>
      <c r="AB33" s="5">
        <f>capacity!T33+T33/[12]lifespan!C$7</f>
        <v>0</v>
      </c>
      <c r="AC33" s="5">
        <f>MAX((U33-T33),0)/5+U33/[12]lifespan!D$7</f>
        <v>0</v>
      </c>
      <c r="AD33" s="5">
        <f>MAX((V33-U33),0)/5+V33/[12]lifespan!E$7</f>
        <v>0</v>
      </c>
      <c r="AE33" s="5">
        <f>MAX((W33-V33),0)/5+W33/[12]lifespan!F$7</f>
        <v>0</v>
      </c>
      <c r="AF33" s="5">
        <f>MAX((X33-W33),0)/5+X33/[12]lifespan!G$7</f>
        <v>0</v>
      </c>
      <c r="AG33" s="5">
        <f>MAX((Y33-X33),0)/5+Y33/[12]lifespan!H$7</f>
        <v>0</v>
      </c>
      <c r="AH33" s="5">
        <f>MAX((Z33-Y33),0)/5+Z33/[12]lifespan!I$7</f>
        <v>0</v>
      </c>
      <c r="AI33" s="5">
        <f>MAX((AA33-Z33),0)/5+AA33/[12]lifespan!J$7</f>
        <v>0</v>
      </c>
    </row>
    <row r="34" spans="1:35" x14ac:dyDescent="0.25">
      <c r="A34" s="3" t="s">
        <v>23</v>
      </c>
      <c r="B34" s="1" t="s">
        <v>37</v>
      </c>
      <c r="C34" s="1" t="s">
        <v>38</v>
      </c>
      <c r="D34" s="5">
        <f>[11]generation_EXIOBASE!D29</f>
        <v>440.30054738376498</v>
      </c>
      <c r="E34" s="5">
        <f>[11]generation_EXIOBASE!E29</f>
        <v>70.153084616368503</v>
      </c>
      <c r="F34" s="5">
        <f>[11]generation_EXIOBASE!F29</f>
        <v>63.329081003543102</v>
      </c>
      <c r="G34" s="5">
        <f>[11]generation_EXIOBASE!G29</f>
        <v>0</v>
      </c>
      <c r="H34" s="5">
        <f>[11]generation_EXIOBASE!H29</f>
        <v>62.367870457733765</v>
      </c>
      <c r="I34" s="5">
        <f>[11]generation_EXIOBASE!I29</f>
        <v>0</v>
      </c>
      <c r="J34" s="5">
        <f>[11]generation_EXIOBASE!J29</f>
        <v>0.11850614869862452</v>
      </c>
      <c r="K34" s="5">
        <f>[11]generation_EXIOBASE!K29</f>
        <v>0.20687969715039042</v>
      </c>
      <c r="L34" s="5">
        <f>[14]Xdet2015_el!A34</f>
        <v>1.46544722877748</v>
      </c>
      <c r="M34" s="5">
        <f t="shared" si="1"/>
        <v>0.2334897016415565</v>
      </c>
      <c r="N34" s="5">
        <f t="shared" si="2"/>
        <v>0.21077744919716804</v>
      </c>
      <c r="O34" s="5">
        <f t="shared" si="3"/>
        <v>0</v>
      </c>
      <c r="P34" s="5">
        <f t="shared" si="4"/>
        <v>0.20757826323431197</v>
      </c>
      <c r="Q34" s="5">
        <f t="shared" si="5"/>
        <v>0</v>
      </c>
      <c r="R34" s="5">
        <f t="shared" si="6"/>
        <v>3.9442264661126048E-4</v>
      </c>
      <c r="S34" s="5">
        <f t="shared" si="7"/>
        <v>6.8855530768877407E-4</v>
      </c>
      <c r="T34" s="5">
        <f>[11]capacity_EXIOBASE!D29</f>
        <v>13.109999999999998</v>
      </c>
      <c r="U34" s="5">
        <f>[11]capacity_EXIOBASE!E29</f>
        <v>1.71</v>
      </c>
      <c r="V34" s="5">
        <f>[11]capacity_EXIOBASE!F29</f>
        <v>1.71</v>
      </c>
      <c r="W34" s="5">
        <f>[11]capacity_EXIOBASE!G29</f>
        <v>1.71</v>
      </c>
      <c r="X34" s="5">
        <f>[11]capacity_EXIOBASE!H29</f>
        <v>0</v>
      </c>
      <c r="Y34" s="5">
        <f>[11]capacity_EXIOBASE!I29</f>
        <v>0</v>
      </c>
      <c r="Z34" s="5">
        <f>[11]capacity_EXIOBASE!J29</f>
        <v>0</v>
      </c>
      <c r="AA34" s="5">
        <f>[11]capacity_EXIOBASE!K29</f>
        <v>0</v>
      </c>
      <c r="AB34" s="5">
        <f>capacity!T34+T34/[12]lifespan!C$8</f>
        <v>0.3745714285714285</v>
      </c>
      <c r="AC34" s="5">
        <f>MAX((U34-T34),0)/5+U34/[12]lifespan!D$8</f>
        <v>4.8857142857142856E-2</v>
      </c>
      <c r="AD34" s="5">
        <f>MAX((V34-U34),0)/5+V34/[12]lifespan!E$8</f>
        <v>4.8857142857142856E-2</v>
      </c>
      <c r="AE34" s="5">
        <f>MAX((W34-V34),0)/5+W34/[12]lifespan!F$8</f>
        <v>4.8857142857142856E-2</v>
      </c>
      <c r="AF34" s="5">
        <f>MAX((X34-W34),0)/5+X34/[12]lifespan!G$8</f>
        <v>0</v>
      </c>
      <c r="AG34" s="5">
        <f>MAX((Y34-X34),0)/5+Y34/[12]lifespan!H$8</f>
        <v>0</v>
      </c>
      <c r="AH34" s="5">
        <f>MAX((Z34-Y34),0)/5+Z34/[12]lifespan!I$8</f>
        <v>0</v>
      </c>
      <c r="AI34" s="5">
        <f>MAX((AA34-Z34),0)/5+AA34/[12]lifespan!J$8</f>
        <v>0</v>
      </c>
    </row>
    <row r="35" spans="1:35" x14ac:dyDescent="0.25">
      <c r="A35" s="3" t="s">
        <v>23</v>
      </c>
      <c r="B35" s="3" t="s">
        <v>39</v>
      </c>
      <c r="C35" s="3" t="s">
        <v>40</v>
      </c>
      <c r="D35" s="5">
        <f>[11]generation_EXIOBASE!D30</f>
        <v>54.465952419250122</v>
      </c>
      <c r="E35" s="5">
        <f>[11]generation_EXIOBASE!E30</f>
        <v>163.9330858050713</v>
      </c>
      <c r="F35" s="5">
        <f>[11]generation_EXIOBASE!F30</f>
        <v>463.15204511639979</v>
      </c>
      <c r="G35" s="5">
        <f>[11]generation_EXIOBASE!G30</f>
        <v>454.58390479496495</v>
      </c>
      <c r="H35" s="5">
        <f>[11]generation_EXIOBASE!H30</f>
        <v>1062.7862135120645</v>
      </c>
      <c r="I35" s="5">
        <f>[11]generation_EXIOBASE!I30</f>
        <v>1786.7955798537125</v>
      </c>
      <c r="J35" s="5">
        <f>[11]generation_EXIOBASE!J30</f>
        <v>1985.3459705448404</v>
      </c>
      <c r="K35" s="5">
        <f>[11]generation_EXIOBASE!K30</f>
        <v>2084.7949717488887</v>
      </c>
      <c r="L35" s="5">
        <f>[14]Xdet2015_el!A35</f>
        <v>0.538327157970518</v>
      </c>
      <c r="M35" s="5">
        <f t="shared" si="1"/>
        <v>1.620271532194683</v>
      </c>
      <c r="N35" s="5">
        <f t="shared" si="2"/>
        <v>4.5776730798087328</v>
      </c>
      <c r="O35" s="5">
        <f t="shared" si="3"/>
        <v>4.4929878329075805</v>
      </c>
      <c r="P35" s="5">
        <f t="shared" si="4"/>
        <v>10.504299593372918</v>
      </c>
      <c r="Q35" s="5">
        <f t="shared" si="5"/>
        <v>17.660217872862745</v>
      </c>
      <c r="R35" s="5">
        <f t="shared" si="6"/>
        <v>19.622637747795732</v>
      </c>
      <c r="S35" s="5">
        <f t="shared" si="7"/>
        <v>20.605565536684637</v>
      </c>
      <c r="T35" s="5">
        <f>[11]capacity_EXIOBASE!D30</f>
        <v>15.30231</v>
      </c>
      <c r="U35" s="5">
        <f>[11]capacity_EXIOBASE!E30</f>
        <v>51.010974853183285</v>
      </c>
      <c r="V35" s="5">
        <f>[11]capacity_EXIOBASE!F30</f>
        <v>94.319691763987336</v>
      </c>
      <c r="W35" s="5">
        <f>[11]capacity_EXIOBASE!G30</f>
        <v>101.19870672763294</v>
      </c>
      <c r="X35" s="5">
        <f>[11]capacity_EXIOBASE!H30</f>
        <v>112.21396088508203</v>
      </c>
      <c r="Y35" s="5">
        <f>[11]capacity_EXIOBASE!I30</f>
        <v>197.25177696854283</v>
      </c>
      <c r="Z35" s="5">
        <f>[11]capacity_EXIOBASE!J30</f>
        <v>216.05159052413288</v>
      </c>
      <c r="AA35" s="5">
        <f>[11]capacity_EXIOBASE!K30</f>
        <v>217.0194345624497</v>
      </c>
      <c r="AB35" s="5">
        <f>capacity!T35+T35/[12]lifespan!C$9</f>
        <v>14.6120924</v>
      </c>
      <c r="AC35" s="5">
        <f>MAX((U35-T35),0)/5+U35/[12]lifespan!D$9</f>
        <v>9.1821719647639881</v>
      </c>
      <c r="AD35" s="5">
        <f>MAX((V35-U35),0)/5+V35/[12]lifespan!E$9</f>
        <v>12.434531052720304</v>
      </c>
      <c r="AE35" s="5">
        <f>MAX((W35-V35),0)/5+W35/[12]lifespan!F$9</f>
        <v>5.4237512618344379</v>
      </c>
      <c r="AF35" s="5">
        <f>MAX((X35-W35),0)/5+X35/[12]lifespan!G$9</f>
        <v>6.6916092668930993</v>
      </c>
      <c r="AG35" s="5">
        <f>MAX((Y35-X35),0)/5+Y35/[12]lifespan!H$9</f>
        <v>24.897634295433871</v>
      </c>
      <c r="AH35" s="5">
        <f>MAX((Z35-Y35),0)/5+Z35/[12]lifespan!I$9</f>
        <v>12.402026332083324</v>
      </c>
      <c r="AI35" s="5">
        <f>MAX((AA35-Z35),0)/5+AA35/[12]lifespan!J$9</f>
        <v>8.8743461901613525</v>
      </c>
    </row>
    <row r="36" spans="1:35" x14ac:dyDescent="0.25">
      <c r="A36" s="3" t="s">
        <v>23</v>
      </c>
      <c r="B36" s="3" t="s">
        <v>80</v>
      </c>
      <c r="C36" s="3" t="s">
        <v>85</v>
      </c>
      <c r="D36" s="5">
        <f>[11]generation_EXIOBASE!D31*generation!$L36/(generation!$L36+generation!$L37)</f>
        <v>1027.8345960642741</v>
      </c>
      <c r="E36" s="5">
        <f>[11]generation_EXIOBASE!E31*generation!$L36/(generation!$L36+generation!$L37)</f>
        <v>1049.2453119291915</v>
      </c>
      <c r="F36" s="5">
        <f>[11]generation_EXIOBASE!F31*generation!$L36/(generation!$L36+generation!$L37)</f>
        <v>1665.3651572510666</v>
      </c>
      <c r="G36" s="5">
        <f>[11]generation_EXIOBASE!G31*generation!$L36/(generation!$L36+generation!$L37)</f>
        <v>3026.2093107278329</v>
      </c>
      <c r="H36" s="5">
        <f>[11]generation_EXIOBASE!H31*generation!$L36/(generation!$L36+generation!$L37)</f>
        <v>3311.701328647729</v>
      </c>
      <c r="I36" s="5">
        <f>[11]generation_EXIOBASE!I31*generation!$L36/(generation!$L36+generation!$L37)</f>
        <v>4141.654148259765</v>
      </c>
      <c r="J36" s="5">
        <f>[11]generation_EXIOBASE!J31*generation!$L36/(generation!$L36+generation!$L37)</f>
        <v>4256.3524660487374</v>
      </c>
      <c r="K36" s="5">
        <f>[11]generation_EXIOBASE!K31*generation!$L36/(generation!$L36+generation!$L37)</f>
        <v>5072.2313166191243</v>
      </c>
      <c r="L36" s="5">
        <f>[14]Xdet2015_el!A36</f>
        <v>1.9736976263266099</v>
      </c>
      <c r="M36" s="5">
        <f t="shared" si="1"/>
        <v>2.0148115168712111</v>
      </c>
      <c r="N36" s="5">
        <f t="shared" si="2"/>
        <v>3.1979145967839444</v>
      </c>
      <c r="O36" s="5">
        <f t="shared" si="3"/>
        <v>5.8110732565548986</v>
      </c>
      <c r="P36" s="5">
        <f t="shared" si="4"/>
        <v>6.3592888160051437</v>
      </c>
      <c r="Q36" s="5">
        <f t="shared" si="5"/>
        <v>7.9530042993171284</v>
      </c>
      <c r="R36" s="5">
        <f t="shared" si="6"/>
        <v>8.1732535480100488</v>
      </c>
      <c r="S36" s="5">
        <f t="shared" si="7"/>
        <v>9.739943516324912</v>
      </c>
      <c r="T36" s="5">
        <f>[11]capacity_EXIOBASE!D31*capacity!$L36/(capacity!$L36+capacity!$L37)</f>
        <v>915.39659999999992</v>
      </c>
      <c r="U36" s="5">
        <f>[11]capacity_EXIOBASE!E31*capacity!$L36/(capacity!$L36+capacity!$L37)</f>
        <v>929.81785347559537</v>
      </c>
      <c r="V36" s="5">
        <f>[11]capacity_EXIOBASE!F31*capacity!$L36/(capacity!$L36+capacity!$L37)</f>
        <v>1340.3743083752638</v>
      </c>
      <c r="W36" s="5">
        <f>[11]capacity_EXIOBASE!G31*capacity!$L36/(capacity!$L36+capacity!$L37)</f>
        <v>2237.5995900877147</v>
      </c>
      <c r="X36" s="5">
        <f>[11]capacity_EXIOBASE!H31*capacity!$L36/(capacity!$L36+capacity!$L37)</f>
        <v>2424.4479319418879</v>
      </c>
      <c r="Y36" s="5">
        <f>[11]capacity_EXIOBASE!I31*capacity!$L36/(capacity!$L36+capacity!$L37)</f>
        <v>2947.3478534755955</v>
      </c>
      <c r="Z36" s="5">
        <f>[11]capacity_EXIOBASE!J31*capacity!$L36/(capacity!$L36+capacity!$L37)</f>
        <v>3021.7991069511913</v>
      </c>
      <c r="AA36" s="5">
        <f>[11]capacity_EXIOBASE!K31*capacity!$L36/(capacity!$L36+capacity!$L37)</f>
        <v>3551.5455618508599</v>
      </c>
      <c r="AB36" s="5">
        <f>capacity!T36+T36/[12]lifespan!C$10</f>
        <v>39.225864000000009</v>
      </c>
      <c r="AC36" s="5">
        <f>MAX((U36-T36),0)/5+U36/[12]lifespan!D$10</f>
        <v>40.076964834142906</v>
      </c>
      <c r="AD36" s="5">
        <f>MAX((V36-U36),0)/5+V36/[12]lifespan!E$10</f>
        <v>135.72626331494422</v>
      </c>
      <c r="AE36" s="5">
        <f>MAX((W36-V36),0)/5+W36/[12]lifespan!F$10</f>
        <v>268.94903994599878</v>
      </c>
      <c r="AF36" s="5">
        <f>MAX((X36-W36),0)/5+X36/[12]lifespan!G$10</f>
        <v>134.34758564851018</v>
      </c>
      <c r="AG36" s="5">
        <f>MAX((Y36-X36),0)/5+Y36/[12]lifespan!H$10</f>
        <v>222.47389844576534</v>
      </c>
      <c r="AH36" s="5">
        <f>MAX((Z36-Y36),0)/5+Z36/[12]lifespan!I$10</f>
        <v>135.76221497316683</v>
      </c>
      <c r="AI36" s="5">
        <f>MAX((AA36-Z36),0)/5+AA36/[12]lifespan!J$10</f>
        <v>248.01111345396811</v>
      </c>
    </row>
    <row r="37" spans="1:35" x14ac:dyDescent="0.25">
      <c r="A37" s="3" t="s">
        <v>23</v>
      </c>
      <c r="B37" s="3" t="s">
        <v>81</v>
      </c>
      <c r="C37" s="3" t="s">
        <v>86</v>
      </c>
      <c r="D37" s="5">
        <f>[11]generation_EXIOBASE!D31*generation!$L37/(generation!$L36+generation!$L37)</f>
        <v>100.7898149157855</v>
      </c>
      <c r="E37" s="5">
        <f>[11]generation_EXIOBASE!E31*generation!$L37/(generation!$L36+generation!$L37)</f>
        <v>102.88935709650478</v>
      </c>
      <c r="F37" s="5">
        <f>[11]generation_EXIOBASE!F31*generation!$L37/(generation!$L36+generation!$L37)</f>
        <v>163.30628158388694</v>
      </c>
      <c r="G37" s="5">
        <f>[11]generation_EXIOBASE!G31*generation!$L37/(generation!$L36+generation!$L37)</f>
        <v>296.75112853042327</v>
      </c>
      <c r="H37" s="5">
        <f>[11]generation_EXIOBASE!H31*generation!$L37/(generation!$L36+generation!$L37)</f>
        <v>324.74657425317167</v>
      </c>
      <c r="I37" s="5">
        <f>[11]generation_EXIOBASE!I31*generation!$L37/(generation!$L36+generation!$L37)</f>
        <v>406.13203393495536</v>
      </c>
      <c r="J37" s="5">
        <f>[11]generation_EXIOBASE!J31*generation!$L37/(generation!$L36+generation!$L37)</f>
        <v>417.37939052848606</v>
      </c>
      <c r="K37" s="5">
        <f>[11]generation_EXIOBASE!K31*generation!$L37/(generation!$L36+generation!$L37)</f>
        <v>497.38475195295285</v>
      </c>
      <c r="L37" s="5">
        <f>[14]Xdet2015_el!A37</f>
        <v>0.19354146982297599</v>
      </c>
      <c r="M37" s="5">
        <f t="shared" si="1"/>
        <v>0.19757311210698325</v>
      </c>
      <c r="N37" s="5">
        <f t="shared" si="2"/>
        <v>0.31358860808980532</v>
      </c>
      <c r="O37" s="5">
        <f t="shared" si="3"/>
        <v>0.56983584735613835</v>
      </c>
      <c r="P37" s="5">
        <f t="shared" si="4"/>
        <v>0.62359405415567748</v>
      </c>
      <c r="Q37" s="5">
        <f t="shared" si="5"/>
        <v>0.77987434400631406</v>
      </c>
      <c r="R37" s="5">
        <f t="shared" si="6"/>
        <v>0.80147206128115889</v>
      </c>
      <c r="S37" s="5">
        <f t="shared" si="7"/>
        <v>0.95510221981203436</v>
      </c>
      <c r="T37" s="5">
        <f>[11]capacity_EXIOBASE!D31*capacity!$L37/(capacity!$L36+capacity!$L37)</f>
        <v>136.7834</v>
      </c>
      <c r="U37" s="5">
        <f>[11]capacity_EXIOBASE!E31*capacity!$L37/(capacity!$L36+capacity!$L37)</f>
        <v>138.93829994462919</v>
      </c>
      <c r="V37" s="5">
        <f>[11]capacity_EXIOBASE!F31*capacity!$L37/(capacity!$L36+capacity!$L37)</f>
        <v>200.28581619400495</v>
      </c>
      <c r="W37" s="5">
        <f>[11]capacity_EXIOBASE!G31*capacity!$L37/(capacity!$L36+capacity!$L37)</f>
        <v>334.35396173724473</v>
      </c>
      <c r="X37" s="5">
        <f>[11]capacity_EXIOBASE!H31*capacity!$L37/(capacity!$L36+capacity!$L37)</f>
        <v>362.27382891085676</v>
      </c>
      <c r="Y37" s="5">
        <f>[11]capacity_EXIOBASE!I31*capacity!$L37/(capacity!$L36+capacity!$L37)</f>
        <v>440.40829994462922</v>
      </c>
      <c r="Z37" s="5">
        <f>[11]capacity_EXIOBASE!J31*capacity!$L37/(capacity!$L36+capacity!$L37)</f>
        <v>451.53319988925841</v>
      </c>
      <c r="AA37" s="5">
        <f>[11]capacity_EXIOBASE!K31*capacity!$L37/(capacity!$L36+capacity!$L37)</f>
        <v>530.69071613863423</v>
      </c>
      <c r="AB37" s="5">
        <f>capacity!T37+T37/[12]lifespan!C$11</f>
        <v>5.8613360000000148</v>
      </c>
      <c r="AC37" s="5">
        <f>MAX((U37-T37),0)/5+U37/[12]lifespan!D$11</f>
        <v>5.9885119867110062</v>
      </c>
      <c r="AD37" s="5">
        <f>MAX((V37-U37),0)/5+V37/[12]lifespan!E$11</f>
        <v>20.280935897635352</v>
      </c>
      <c r="AE37" s="5">
        <f>MAX((W37-V37),0)/5+W37/[12]lifespan!F$11</f>
        <v>40.187787578137744</v>
      </c>
      <c r="AF37" s="5">
        <f>MAX((X37-W37),0)/5+X37/[12]lifespan!G$11</f>
        <v>20.074926591156679</v>
      </c>
      <c r="AG37" s="5">
        <f>MAX((Y37-X37),0)/5+Y37/[12]lifespan!H$11</f>
        <v>33.24322620453966</v>
      </c>
      <c r="AH37" s="5">
        <f>MAX((Z37-Y37),0)/5+Z37/[12]lifespan!I$11</f>
        <v>20.286307984496176</v>
      </c>
      <c r="AI37" s="5">
        <f>MAX((AA37-Z37),0)/5+AA37/[12]lifespan!J$11</f>
        <v>37.059131895420535</v>
      </c>
    </row>
    <row r="38" spans="1:35" x14ac:dyDescent="0.25">
      <c r="A38" s="3" t="s">
        <v>23</v>
      </c>
      <c r="B38" s="3" t="s">
        <v>41</v>
      </c>
      <c r="C38" s="3" t="s">
        <v>42</v>
      </c>
      <c r="D38" s="5">
        <f>[11]generation_EXIOBASE!D32</f>
        <v>0</v>
      </c>
      <c r="E38" s="5">
        <f>[11]generation_EXIOBASE!E32</f>
        <v>0</v>
      </c>
      <c r="F38" s="5">
        <f>[11]generation_EXIOBASE!F32</f>
        <v>0</v>
      </c>
      <c r="G38" s="5">
        <f>[11]generation_EXIOBASE!G32</f>
        <v>0</v>
      </c>
      <c r="H38" s="5">
        <f>[11]generation_EXIOBASE!H32</f>
        <v>0</v>
      </c>
      <c r="I38" s="5">
        <f>[11]generation_EXIOBASE!I32</f>
        <v>0</v>
      </c>
      <c r="J38" s="5">
        <f>[11]generation_EXIOBASE!J32</f>
        <v>0</v>
      </c>
      <c r="K38" s="5">
        <f>[11]generation_EXIOBASE!K32</f>
        <v>0</v>
      </c>
      <c r="L38" s="5">
        <f>[14]Xdet2015_el!A38</f>
        <v>0</v>
      </c>
      <c r="M38" s="5">
        <f t="shared" si="1"/>
        <v>0</v>
      </c>
      <c r="N38" s="5">
        <f t="shared" si="2"/>
        <v>0</v>
      </c>
      <c r="O38" s="5">
        <f t="shared" si="3"/>
        <v>0</v>
      </c>
      <c r="P38" s="5">
        <f t="shared" si="4"/>
        <v>0</v>
      </c>
      <c r="Q38" s="5">
        <f t="shared" si="5"/>
        <v>0</v>
      </c>
      <c r="R38" s="5">
        <f t="shared" si="6"/>
        <v>0</v>
      </c>
      <c r="S38" s="5">
        <f t="shared" si="7"/>
        <v>0</v>
      </c>
      <c r="T38" s="5">
        <f>[11]capacity_EXIOBASE!D32</f>
        <v>0</v>
      </c>
      <c r="U38" s="5">
        <f>[11]capacity_EXIOBASE!E32</f>
        <v>0</v>
      </c>
      <c r="V38" s="5">
        <f>[11]capacity_EXIOBASE!F32</f>
        <v>0</v>
      </c>
      <c r="W38" s="5">
        <f>[11]capacity_EXIOBASE!G32</f>
        <v>0</v>
      </c>
      <c r="X38" s="5">
        <f>[11]capacity_EXIOBASE!H32</f>
        <v>0</v>
      </c>
      <c r="Y38" s="5">
        <f>[11]capacity_EXIOBASE!I32</f>
        <v>0</v>
      </c>
      <c r="Z38" s="5">
        <f>[11]capacity_EXIOBASE!J32</f>
        <v>0</v>
      </c>
      <c r="AA38" s="5">
        <f>[11]capacity_EXIOBASE!K32</f>
        <v>0</v>
      </c>
      <c r="AB38" s="5">
        <f>capacity!T38+T38/[12]lifespan!C$12</f>
        <v>0</v>
      </c>
      <c r="AC38" s="5">
        <f>MAX((U38-T38),0)/5+U38/[12]lifespan!D$12</f>
        <v>0</v>
      </c>
      <c r="AD38" s="5">
        <f>MAX((V38-U38),0)/5+V38/[12]lifespan!E$12</f>
        <v>0</v>
      </c>
      <c r="AE38" s="5">
        <f>MAX((W38-V38),0)/5+W38/[12]lifespan!F$12</f>
        <v>0</v>
      </c>
      <c r="AF38" s="5">
        <f>MAX((X38-W38),0)/5+X38/[12]lifespan!G$12</f>
        <v>0</v>
      </c>
      <c r="AG38" s="5">
        <f>MAX((Y38-X38),0)/5+Y38/[12]lifespan!H$12</f>
        <v>0</v>
      </c>
      <c r="AH38" s="5">
        <f>MAX((Z38-Y38),0)/5+Z38/[12]lifespan!I$12</f>
        <v>0</v>
      </c>
      <c r="AI38" s="5">
        <f>MAX((AA38-Z38),0)/5+AA38/[12]lifespan!J$12</f>
        <v>0</v>
      </c>
    </row>
    <row r="39" spans="1:35" x14ac:dyDescent="0.25">
      <c r="A39" s="3" t="s">
        <v>23</v>
      </c>
      <c r="B39" s="3" t="s">
        <v>43</v>
      </c>
      <c r="C39" s="3" t="s">
        <v>44</v>
      </c>
      <c r="D39" s="5">
        <f>[11]generation_EXIOBASE!D33</f>
        <v>0</v>
      </c>
      <c r="E39" s="5">
        <f>[11]generation_EXIOBASE!E33</f>
        <v>0</v>
      </c>
      <c r="F39" s="5">
        <f>[11]generation_EXIOBASE!F33</f>
        <v>0</v>
      </c>
      <c r="G39" s="5">
        <f>[11]generation_EXIOBASE!G33</f>
        <v>0</v>
      </c>
      <c r="H39" s="5">
        <f>[11]generation_EXIOBASE!H33</f>
        <v>0</v>
      </c>
      <c r="I39" s="5">
        <f>[11]generation_EXIOBASE!I33</f>
        <v>0</v>
      </c>
      <c r="J39" s="5">
        <f>[11]generation_EXIOBASE!J33</f>
        <v>0</v>
      </c>
      <c r="K39" s="5">
        <f>[11]generation_EXIOBASE!K33</f>
        <v>0</v>
      </c>
      <c r="L39" s="5">
        <f>[14]Xdet2015_el!A39</f>
        <v>0</v>
      </c>
      <c r="M39" s="5">
        <f t="shared" si="1"/>
        <v>0</v>
      </c>
      <c r="N39" s="5">
        <f t="shared" si="2"/>
        <v>0</v>
      </c>
      <c r="O39" s="5">
        <f t="shared" si="3"/>
        <v>0</v>
      </c>
      <c r="P39" s="5">
        <f t="shared" si="4"/>
        <v>0</v>
      </c>
      <c r="Q39" s="5">
        <f t="shared" si="5"/>
        <v>0</v>
      </c>
      <c r="R39" s="5">
        <f t="shared" si="6"/>
        <v>0</v>
      </c>
      <c r="S39" s="5">
        <f t="shared" si="7"/>
        <v>0</v>
      </c>
      <c r="T39" s="5">
        <f>[11]capacity_EXIOBASE!D33</f>
        <v>0</v>
      </c>
      <c r="U39" s="5">
        <f>[11]capacity_EXIOBASE!E33</f>
        <v>0</v>
      </c>
      <c r="V39" s="5">
        <f>[11]capacity_EXIOBASE!F33</f>
        <v>0</v>
      </c>
      <c r="W39" s="5">
        <f>[11]capacity_EXIOBASE!G33</f>
        <v>0</v>
      </c>
      <c r="X39" s="5">
        <f>[11]capacity_EXIOBASE!H33</f>
        <v>0</v>
      </c>
      <c r="Y39" s="5">
        <f>[11]capacity_EXIOBASE!I33</f>
        <v>0</v>
      </c>
      <c r="Z39" s="5">
        <f>[11]capacity_EXIOBASE!J33</f>
        <v>0</v>
      </c>
      <c r="AA39" s="5">
        <f>[11]capacity_EXIOBASE!K33</f>
        <v>0</v>
      </c>
      <c r="AB39" s="5">
        <f>capacity!T39+T39/[12]lifespan!C$13</f>
        <v>0</v>
      </c>
      <c r="AC39" s="5">
        <f>MAX((U39-T39),0)/5+U39/[12]lifespan!D$13</f>
        <v>0</v>
      </c>
      <c r="AD39" s="5">
        <f>MAX((V39-U39),0)/5+V39/[12]lifespan!E$13</f>
        <v>0</v>
      </c>
      <c r="AE39" s="5">
        <f>MAX((W39-V39),0)/5+W39/[12]lifespan!F$13</f>
        <v>0</v>
      </c>
      <c r="AF39" s="5">
        <f>MAX((X39-W39),0)/5+X39/[12]lifespan!G$13</f>
        <v>0</v>
      </c>
      <c r="AG39" s="5">
        <f>MAX((Y39-X39),0)/5+Y39/[12]lifespan!H$13</f>
        <v>0</v>
      </c>
      <c r="AH39" s="5">
        <f>MAX((Z39-Y39),0)/5+Z39/[12]lifespan!I$13</f>
        <v>0</v>
      </c>
      <c r="AI39" s="5">
        <f>MAX((AA39-Z39),0)/5+AA39/[12]lifespan!J$13</f>
        <v>0</v>
      </c>
    </row>
    <row r="40" spans="1:35" x14ac:dyDescent="0.25">
      <c r="A40" s="3" t="s">
        <v>23</v>
      </c>
      <c r="B40" s="3" t="s">
        <v>45</v>
      </c>
      <c r="C40" s="3" t="s">
        <v>46</v>
      </c>
      <c r="D40" s="5">
        <f>[11]generation_EXIOBASE!D34</f>
        <v>0</v>
      </c>
      <c r="E40" s="5">
        <f>[11]generation_EXIOBASE!E34</f>
        <v>0</v>
      </c>
      <c r="F40" s="5">
        <f>[11]generation_EXIOBASE!F34</f>
        <v>0</v>
      </c>
      <c r="G40" s="5">
        <f>[11]generation_EXIOBASE!G34</f>
        <v>0</v>
      </c>
      <c r="H40" s="5">
        <f>[11]generation_EXIOBASE!H34</f>
        <v>0</v>
      </c>
      <c r="I40" s="5">
        <f>[11]generation_EXIOBASE!I34</f>
        <v>0</v>
      </c>
      <c r="J40" s="5">
        <f>[11]generation_EXIOBASE!J34</f>
        <v>0</v>
      </c>
      <c r="K40" s="5">
        <f>[11]generation_EXIOBASE!K34</f>
        <v>0</v>
      </c>
      <c r="L40" s="5">
        <f>[14]Xdet2015_el!A40</f>
        <v>0</v>
      </c>
      <c r="M40" s="5">
        <f t="shared" si="1"/>
        <v>0</v>
      </c>
      <c r="N40" s="5">
        <f t="shared" si="2"/>
        <v>0</v>
      </c>
      <c r="O40" s="5">
        <f t="shared" si="3"/>
        <v>0</v>
      </c>
      <c r="P40" s="5">
        <f t="shared" si="4"/>
        <v>0</v>
      </c>
      <c r="Q40" s="5">
        <f t="shared" si="5"/>
        <v>0</v>
      </c>
      <c r="R40" s="5">
        <f t="shared" si="6"/>
        <v>0</v>
      </c>
      <c r="S40" s="5">
        <f t="shared" si="7"/>
        <v>0</v>
      </c>
      <c r="T40" s="5">
        <f>[11]capacity_EXIOBASE!D34</f>
        <v>0</v>
      </c>
      <c r="U40" s="5">
        <f>[11]capacity_EXIOBASE!E34</f>
        <v>0</v>
      </c>
      <c r="V40" s="5">
        <f>[11]capacity_EXIOBASE!F34</f>
        <v>0</v>
      </c>
      <c r="W40" s="5">
        <f>[11]capacity_EXIOBASE!G34</f>
        <v>0</v>
      </c>
      <c r="X40" s="5">
        <f>[11]capacity_EXIOBASE!H34</f>
        <v>0</v>
      </c>
      <c r="Y40" s="5">
        <f>[11]capacity_EXIOBASE!I34</f>
        <v>0</v>
      </c>
      <c r="Z40" s="5">
        <f>[11]capacity_EXIOBASE!J34</f>
        <v>0</v>
      </c>
      <c r="AA40" s="5">
        <f>[11]capacity_EXIOBASE!K34</f>
        <v>0</v>
      </c>
      <c r="AB40" s="5">
        <f>capacity!T40+T40/[12]lifespan!C$14</f>
        <v>0</v>
      </c>
      <c r="AC40" s="5">
        <f>MAX((U40-T40),0)/5+U40/[12]lifespan!D$14</f>
        <v>0</v>
      </c>
      <c r="AD40" s="5">
        <f>MAX((V40-U40),0)/5+V40/[12]lifespan!E$14</f>
        <v>0</v>
      </c>
      <c r="AE40" s="5">
        <f>MAX((W40-V40),0)/5+W40/[12]lifespan!F$14</f>
        <v>0</v>
      </c>
      <c r="AF40" s="5">
        <f>MAX((X40-W40),0)/5+X40/[12]lifespan!G$14</f>
        <v>0</v>
      </c>
      <c r="AG40" s="5">
        <f>MAX((Y40-X40),0)/5+Y40/[12]lifespan!H$14</f>
        <v>0</v>
      </c>
      <c r="AH40" s="5">
        <f>MAX((Z40-Y40),0)/5+Z40/[12]lifespan!I$14</f>
        <v>0</v>
      </c>
      <c r="AI40" s="5">
        <f>MAX((AA40-Z40),0)/5+AA40/[12]lifespan!J$14</f>
        <v>0</v>
      </c>
    </row>
    <row r="41" spans="1:35" x14ac:dyDescent="0.25">
      <c r="A41" s="3" t="s">
        <v>22</v>
      </c>
      <c r="B41" s="3" t="s">
        <v>29</v>
      </c>
      <c r="C41" s="3" t="s">
        <v>30</v>
      </c>
      <c r="D41" s="5">
        <f>[11]generation_EXIOBASE!D35</f>
        <v>0</v>
      </c>
      <c r="E41" s="5">
        <f>[11]generation_EXIOBASE!E35</f>
        <v>0</v>
      </c>
      <c r="F41" s="5">
        <f>[11]generation_EXIOBASE!F35</f>
        <v>0</v>
      </c>
      <c r="G41" s="5">
        <f>[11]generation_EXIOBASE!G35</f>
        <v>0</v>
      </c>
      <c r="H41" s="5">
        <f>[11]generation_EXIOBASE!H35</f>
        <v>0</v>
      </c>
      <c r="I41" s="5">
        <f>[11]generation_EXIOBASE!I35</f>
        <v>0</v>
      </c>
      <c r="J41" s="5">
        <f>[11]generation_EXIOBASE!J35</f>
        <v>0</v>
      </c>
      <c r="K41" s="5">
        <f>[11]generation_EXIOBASE!K35</f>
        <v>0</v>
      </c>
      <c r="L41" s="5">
        <f>[14]Xdet2015_el!A41</f>
        <v>0</v>
      </c>
      <c r="M41" s="5">
        <f t="shared" si="1"/>
        <v>0</v>
      </c>
      <c r="N41" s="5">
        <f t="shared" si="2"/>
        <v>0</v>
      </c>
      <c r="O41" s="5">
        <f t="shared" si="3"/>
        <v>0</v>
      </c>
      <c r="P41" s="5">
        <f t="shared" si="4"/>
        <v>0</v>
      </c>
      <c r="Q41" s="5">
        <f t="shared" si="5"/>
        <v>0</v>
      </c>
      <c r="R41" s="5">
        <f t="shared" si="6"/>
        <v>0</v>
      </c>
      <c r="S41" s="5">
        <f t="shared" si="7"/>
        <v>0</v>
      </c>
      <c r="T41" s="5">
        <f>[11]capacity_EXIOBASE!D35</f>
        <v>0</v>
      </c>
      <c r="U41" s="5">
        <f>[11]capacity_EXIOBASE!E35</f>
        <v>5.2749610696095812E-4</v>
      </c>
      <c r="V41" s="5">
        <f>[11]capacity_EXIOBASE!F35</f>
        <v>5.2749610696095812E-4</v>
      </c>
      <c r="W41" s="5">
        <f>[11]capacity_EXIOBASE!G35</f>
        <v>8.7470532890013795E-3</v>
      </c>
      <c r="X41" s="5">
        <f>[11]capacity_EXIOBASE!H35</f>
        <v>8.7470532890013795E-3</v>
      </c>
      <c r="Y41" s="5">
        <f>[11]capacity_EXIOBASE!I35</f>
        <v>8.7470532890013778E-3</v>
      </c>
      <c r="Z41" s="5">
        <f>[11]capacity_EXIOBASE!J35</f>
        <v>1.09522212185098E-2</v>
      </c>
      <c r="AA41" s="5">
        <f>[11]capacity_EXIOBASE!K35</f>
        <v>1.1140977244676909E-2</v>
      </c>
      <c r="AB41" s="5">
        <f>capacity!T41+T41/[12]lifespan!C$2</f>
        <v>0</v>
      </c>
      <c r="AC41" s="5">
        <f>MAX((U41-T41),0)/5+U41/[12]lifespan!D$2</f>
        <v>1.1868662406621557E-4</v>
      </c>
      <c r="AD41" s="5">
        <f>MAX((V41-U41),0)/5+V41/[12]lifespan!E$2</f>
        <v>1.3187402674023953E-5</v>
      </c>
      <c r="AE41" s="5">
        <f>MAX((W41-V41),0)/5+W41/[12]lifespan!F$2</f>
        <v>1.8625877686331187E-3</v>
      </c>
      <c r="AF41" s="5">
        <f>MAX((X41-W41),0)/5+X41/[12]lifespan!G$2</f>
        <v>2.1867633222503449E-4</v>
      </c>
      <c r="AG41" s="5">
        <f>MAX((Y41-X41),0)/5+Y41/[12]lifespan!H$2</f>
        <v>2.1867633222503443E-4</v>
      </c>
      <c r="AH41" s="5">
        <f>MAX((Z41-Y41),0)/5+Z41/[12]lifespan!I$2</f>
        <v>7.1483911636442948E-4</v>
      </c>
      <c r="AI41" s="5">
        <f>MAX((AA41-Z41),0)/5+AA41/[12]lifespan!J$2</f>
        <v>3.1627563635034436E-4</v>
      </c>
    </row>
    <row r="42" spans="1:35" x14ac:dyDescent="0.25">
      <c r="A42" s="3" t="s">
        <v>22</v>
      </c>
      <c r="B42" s="3" t="s">
        <v>31</v>
      </c>
      <c r="C42" s="3" t="s">
        <v>32</v>
      </c>
      <c r="D42" s="5">
        <f>[11]generation_EXIOBASE!D36</f>
        <v>0</v>
      </c>
      <c r="E42" s="5">
        <f>[11]generation_EXIOBASE!E36</f>
        <v>3439.8561081431021</v>
      </c>
      <c r="F42" s="5">
        <f>[11]generation_EXIOBASE!F36</f>
        <v>4066.4977215358826</v>
      </c>
      <c r="G42" s="5">
        <f>[11]generation_EXIOBASE!G36</f>
        <v>3856.105053493533</v>
      </c>
      <c r="H42" s="5">
        <f>[11]generation_EXIOBASE!H36</f>
        <v>4238.4705855755465</v>
      </c>
      <c r="I42" s="5">
        <f>[11]generation_EXIOBASE!I36</f>
        <v>4462.5526557264611</v>
      </c>
      <c r="J42" s="5">
        <f>[11]generation_EXIOBASE!J36</f>
        <v>4456.5364379503217</v>
      </c>
      <c r="K42" s="5">
        <f>[11]generation_EXIOBASE!K36</f>
        <v>4244.7730922610699</v>
      </c>
      <c r="L42" s="5">
        <f>[14]Xdet2015_el!A42</f>
        <v>0</v>
      </c>
      <c r="M42" s="24">
        <f t="shared" ref="M42:S42" si="8">IFERROR($L146*E42/$D146,0)</f>
        <v>317.48344922625307</v>
      </c>
      <c r="N42" s="24">
        <f t="shared" si="8"/>
        <v>375.3196884740745</v>
      </c>
      <c r="O42" s="24">
        <f t="shared" si="8"/>
        <v>355.9013791489042</v>
      </c>
      <c r="P42" s="24">
        <f t="shared" si="8"/>
        <v>391.1920204356876</v>
      </c>
      <c r="Q42" s="24">
        <f t="shared" si="8"/>
        <v>411.87380080808686</v>
      </c>
      <c r="R42" s="24">
        <f t="shared" si="8"/>
        <v>411.3185306133995</v>
      </c>
      <c r="S42" s="24">
        <f t="shared" si="8"/>
        <v>391.77371382587177</v>
      </c>
      <c r="T42" s="5">
        <f>[11]capacity_EXIOBASE!D36</f>
        <v>0</v>
      </c>
      <c r="U42" s="5">
        <f>[11]capacity_EXIOBASE!E36</f>
        <v>33.754733982655104</v>
      </c>
      <c r="V42" s="5">
        <f>[11]capacity_EXIOBASE!F36</f>
        <v>513.75473398265513</v>
      </c>
      <c r="W42" s="5">
        <f>[11]capacity_EXIOBASE!G36</f>
        <v>513.75473398265513</v>
      </c>
      <c r="X42" s="5">
        <f>[11]capacity_EXIOBASE!H36</f>
        <v>753.75473398265513</v>
      </c>
      <c r="Y42" s="5">
        <f>[11]capacity_EXIOBASE!I36</f>
        <v>993.75473398265513</v>
      </c>
      <c r="Z42" s="5">
        <f>[11]capacity_EXIOBASE!J36</f>
        <v>1233.7547339826551</v>
      </c>
      <c r="AA42" s="5">
        <f>[11]capacity_EXIOBASE!K36</f>
        <v>1254.8776882838943</v>
      </c>
      <c r="AB42" s="5">
        <f>capacity!T42+T42/[12]lifespan!C$3</f>
        <v>0</v>
      </c>
      <c r="AC42" s="5">
        <f>MAX((U42-T42),0)/5+U42/[12]lifespan!D$3</f>
        <v>7.8761045959528575</v>
      </c>
      <c r="AD42" s="5">
        <f>MAX((V42-U42),0)/5+V42/[12]lifespan!E$3</f>
        <v>113.12515779942184</v>
      </c>
      <c r="AE42" s="5">
        <f>MAX((W42-V42),0)/5+W42/[12]lifespan!F$3</f>
        <v>17.125157799421839</v>
      </c>
      <c r="AF42" s="5">
        <f>MAX((X42-W42),0)/5+X42/[12]lifespan!G$3</f>
        <v>73.125157799421842</v>
      </c>
      <c r="AG42" s="5">
        <f>MAX((Y42-X42),0)/5+Y42/[12]lifespan!H$3</f>
        <v>81.125157799421828</v>
      </c>
      <c r="AH42" s="5">
        <f>MAX((Z42-Y42),0)/5+Z42/[12]lifespan!I$3</f>
        <v>89.125157799421828</v>
      </c>
      <c r="AI42" s="5">
        <f>MAX((AA42-Z42),0)/5+AA42/[12]lifespan!J$3</f>
        <v>46.053847136377641</v>
      </c>
    </row>
    <row r="43" spans="1:35" x14ac:dyDescent="0.25">
      <c r="A43" s="3" t="s">
        <v>22</v>
      </c>
      <c r="B43" s="3" t="s">
        <v>33</v>
      </c>
      <c r="C43" s="3" t="s">
        <v>34</v>
      </c>
      <c r="D43" s="5">
        <f>[11]generation_EXIOBASE!D37</f>
        <v>0</v>
      </c>
      <c r="E43" s="5">
        <f>[11]generation_EXIOBASE!E37</f>
        <v>0</v>
      </c>
      <c r="F43" s="5">
        <f>[11]generation_EXIOBASE!F37</f>
        <v>0</v>
      </c>
      <c r="G43" s="5">
        <f>[11]generation_EXIOBASE!G37</f>
        <v>0</v>
      </c>
      <c r="H43" s="5">
        <f>[11]generation_EXIOBASE!H37</f>
        <v>0</v>
      </c>
      <c r="I43" s="5">
        <f>[11]generation_EXIOBASE!I37</f>
        <v>0</v>
      </c>
      <c r="J43" s="5">
        <f>[11]generation_EXIOBASE!J37</f>
        <v>0</v>
      </c>
      <c r="K43" s="5">
        <f>[11]generation_EXIOBASE!K37</f>
        <v>0</v>
      </c>
      <c r="L43" s="5">
        <f>[14]Xdet2015_el!A43</f>
        <v>0</v>
      </c>
      <c r="M43" s="5">
        <f t="shared" si="1"/>
        <v>0</v>
      </c>
      <c r="N43" s="5">
        <f t="shared" si="2"/>
        <v>0</v>
      </c>
      <c r="O43" s="5">
        <f t="shared" si="3"/>
        <v>0</v>
      </c>
      <c r="P43" s="5">
        <f t="shared" si="4"/>
        <v>0</v>
      </c>
      <c r="Q43" s="5">
        <f t="shared" si="5"/>
        <v>0</v>
      </c>
      <c r="R43" s="5">
        <f t="shared" si="6"/>
        <v>0</v>
      </c>
      <c r="S43" s="5">
        <f t="shared" si="7"/>
        <v>0</v>
      </c>
      <c r="T43" s="5">
        <f>[11]capacity_EXIOBASE!D37</f>
        <v>0</v>
      </c>
      <c r="U43" s="5">
        <f>[11]capacity_EXIOBASE!E37</f>
        <v>0</v>
      </c>
      <c r="V43" s="5">
        <f>[11]capacity_EXIOBASE!F37</f>
        <v>0</v>
      </c>
      <c r="W43" s="5">
        <f>[11]capacity_EXIOBASE!G37</f>
        <v>0</v>
      </c>
      <c r="X43" s="5">
        <f>[11]capacity_EXIOBASE!H37</f>
        <v>0</v>
      </c>
      <c r="Y43" s="5">
        <f>[11]capacity_EXIOBASE!I37</f>
        <v>0</v>
      </c>
      <c r="Z43" s="5">
        <f>[11]capacity_EXIOBASE!J37</f>
        <v>0</v>
      </c>
      <c r="AA43" s="5">
        <f>[11]capacity_EXIOBASE!K37</f>
        <v>0</v>
      </c>
      <c r="AB43" s="5">
        <f>capacity!T43+T43/[12]lifespan!C$4</f>
        <v>0</v>
      </c>
      <c r="AC43" s="5">
        <f>MAX((U43-T43),0)/5+U43/[12]lifespan!D$4</f>
        <v>0</v>
      </c>
      <c r="AD43" s="5">
        <f>MAX((V43-U43),0)/5+V43/[12]lifespan!E$4</f>
        <v>0</v>
      </c>
      <c r="AE43" s="5">
        <f>MAX((W43-V43),0)/5+W43/[12]lifespan!F$4</f>
        <v>0</v>
      </c>
      <c r="AF43" s="5">
        <f>MAX((X43-W43),0)/5+X43/[12]lifespan!G$4</f>
        <v>0</v>
      </c>
      <c r="AG43" s="5">
        <f>MAX((Y43-X43),0)/5+Y43/[12]lifespan!H$4</f>
        <v>0</v>
      </c>
      <c r="AH43" s="5">
        <f>MAX((Z43-Y43),0)/5+Z43/[12]lifespan!I$4</f>
        <v>0</v>
      </c>
      <c r="AI43" s="5">
        <f>MAX((AA43-Z43),0)/5+AA43/[12]lifespan!J$4</f>
        <v>0</v>
      </c>
    </row>
    <row r="44" spans="1:35" x14ac:dyDescent="0.25">
      <c r="A44" s="3" t="s">
        <v>22</v>
      </c>
      <c r="B44" s="3" t="s">
        <v>35</v>
      </c>
      <c r="C44" s="3" t="s">
        <v>36</v>
      </c>
      <c r="D44" s="5">
        <f>[11]generation_EXIOBASE!D38</f>
        <v>0</v>
      </c>
      <c r="E44" s="5">
        <f>[11]generation_EXIOBASE!E38</f>
        <v>0</v>
      </c>
      <c r="F44" s="5">
        <f>[11]generation_EXIOBASE!F38</f>
        <v>0</v>
      </c>
      <c r="G44" s="5">
        <f>[11]generation_EXIOBASE!G38</f>
        <v>0</v>
      </c>
      <c r="H44" s="5">
        <f>[11]generation_EXIOBASE!H38</f>
        <v>0</v>
      </c>
      <c r="I44" s="5">
        <f>[11]generation_EXIOBASE!I38</f>
        <v>0</v>
      </c>
      <c r="J44" s="5">
        <f>[11]generation_EXIOBASE!J38</f>
        <v>0</v>
      </c>
      <c r="K44" s="5">
        <f>[11]generation_EXIOBASE!K38</f>
        <v>0</v>
      </c>
      <c r="L44" s="5">
        <f>[14]Xdet2015_el!A44</f>
        <v>0</v>
      </c>
      <c r="M44" s="5">
        <f t="shared" si="1"/>
        <v>0</v>
      </c>
      <c r="N44" s="5">
        <f t="shared" si="2"/>
        <v>0</v>
      </c>
      <c r="O44" s="5">
        <f t="shared" si="3"/>
        <v>0</v>
      </c>
      <c r="P44" s="5">
        <f t="shared" si="4"/>
        <v>0</v>
      </c>
      <c r="Q44" s="5">
        <f t="shared" si="5"/>
        <v>0</v>
      </c>
      <c r="R44" s="5">
        <f t="shared" si="6"/>
        <v>0</v>
      </c>
      <c r="S44" s="5">
        <f t="shared" si="7"/>
        <v>0</v>
      </c>
      <c r="T44" s="5">
        <f>[11]capacity_EXIOBASE!D38</f>
        <v>0</v>
      </c>
      <c r="U44" s="5">
        <f>[11]capacity_EXIOBASE!E38</f>
        <v>0</v>
      </c>
      <c r="V44" s="5">
        <f>[11]capacity_EXIOBASE!F38</f>
        <v>0</v>
      </c>
      <c r="W44" s="5">
        <f>[11]capacity_EXIOBASE!G38</f>
        <v>0</v>
      </c>
      <c r="X44" s="5">
        <f>[11]capacity_EXIOBASE!H38</f>
        <v>0</v>
      </c>
      <c r="Y44" s="5">
        <f>[11]capacity_EXIOBASE!I38</f>
        <v>0</v>
      </c>
      <c r="Z44" s="5">
        <f>[11]capacity_EXIOBASE!J38</f>
        <v>0</v>
      </c>
      <c r="AA44" s="5">
        <f>[11]capacity_EXIOBASE!K38</f>
        <v>0</v>
      </c>
      <c r="AB44" s="5">
        <f>capacity!T44+T44/[12]lifespan!C$5</f>
        <v>0</v>
      </c>
      <c r="AC44" s="5">
        <f>MAX((U44-T44),0)/5+U44/[12]lifespan!D$5</f>
        <v>0</v>
      </c>
      <c r="AD44" s="5">
        <f>MAX((V44-U44),0)/5+V44/[12]lifespan!E$5</f>
        <v>0</v>
      </c>
      <c r="AE44" s="5">
        <f>MAX((W44-V44),0)/5+W44/[12]lifespan!F$5</f>
        <v>0</v>
      </c>
      <c r="AF44" s="5">
        <f>MAX((X44-W44),0)/5+X44/[12]lifespan!G$5</f>
        <v>0</v>
      </c>
      <c r="AG44" s="5">
        <f>MAX((Y44-X44),0)/5+Y44/[12]lifespan!H$5</f>
        <v>0</v>
      </c>
      <c r="AH44" s="5">
        <f>MAX((Z44-Y44),0)/5+Z44/[12]lifespan!I$5</f>
        <v>0</v>
      </c>
      <c r="AI44" s="5">
        <f>MAX((AA44-Z44),0)/5+AA44/[12]lifespan!J$5</f>
        <v>0</v>
      </c>
    </row>
    <row r="45" spans="1:35" x14ac:dyDescent="0.25">
      <c r="A45" s="3" t="s">
        <v>22</v>
      </c>
      <c r="B45" s="3" t="s">
        <v>79</v>
      </c>
      <c r="C45" s="3" t="s">
        <v>83</v>
      </c>
      <c r="D45" s="5">
        <f>[11]generation_EXIOBASE!D39*generation!$L45/(generation!$L45+generation!$L46)</f>
        <v>247.58687072390944</v>
      </c>
      <c r="E45" s="5">
        <f>[11]generation_EXIOBASE!E39*generation!$L45/(generation!$L45+generation!$L46)</f>
        <v>421.8698523266097</v>
      </c>
      <c r="F45" s="5">
        <f>[11]generation_EXIOBASE!F39*generation!$L45/(generation!$L45+generation!$L46)</f>
        <v>421.8698523266097</v>
      </c>
      <c r="G45" s="5">
        <f>[11]generation_EXIOBASE!G39*generation!$L45/(generation!$L45+generation!$L46)</f>
        <v>463.48068102392028</v>
      </c>
      <c r="H45" s="5">
        <f>[11]generation_EXIOBASE!H39*generation!$L45/(generation!$L45+generation!$L46)</f>
        <v>463.48068102392028</v>
      </c>
      <c r="I45" s="5">
        <f>[11]generation_EXIOBASE!I39*generation!$L45/(generation!$L45+generation!$L46)</f>
        <v>477.78112303120554</v>
      </c>
      <c r="J45" s="5">
        <f>[11]generation_EXIOBASE!J39*generation!$L45/(generation!$L45+generation!$L46)</f>
        <v>493.71350978805742</v>
      </c>
      <c r="K45" s="5">
        <f>[11]generation_EXIOBASE!K39*generation!$L45/(generation!$L45+generation!$L46)</f>
        <v>915.09182413895417</v>
      </c>
      <c r="L45" s="5">
        <f>[14]Xdet2015_el!A45</f>
        <v>11.110091353515999</v>
      </c>
      <c r="M45" s="5">
        <f t="shared" si="1"/>
        <v>18.930780073025549</v>
      </c>
      <c r="N45" s="5">
        <f t="shared" si="2"/>
        <v>18.930780073025549</v>
      </c>
      <c r="O45" s="5">
        <f t="shared" si="3"/>
        <v>20.798003915594119</v>
      </c>
      <c r="P45" s="5">
        <f t="shared" si="4"/>
        <v>20.798003915594119</v>
      </c>
      <c r="Q45" s="5">
        <f t="shared" si="5"/>
        <v>21.439714910333283</v>
      </c>
      <c r="R45" s="5">
        <f t="shared" si="6"/>
        <v>22.154656990382279</v>
      </c>
      <c r="S45" s="5">
        <f t="shared" si="7"/>
        <v>41.06338003026255</v>
      </c>
      <c r="T45" s="5">
        <f>[11]capacity_EXIOBASE!D39*capacity!$L45/(capacity!$L45+capacity!$L46)</f>
        <v>157.5</v>
      </c>
      <c r="U45" s="5">
        <f>[11]capacity_EXIOBASE!E39*capacity!$L45/(capacity!$L45+capacity!$L46)</f>
        <v>215.86036827213823</v>
      </c>
      <c r="V45" s="5">
        <f>[11]capacity_EXIOBASE!F39*capacity!$L45/(capacity!$L45+capacity!$L46)</f>
        <v>215.86036827213823</v>
      </c>
      <c r="W45" s="5">
        <f>[11]capacity_EXIOBASE!G39*capacity!$L45/(capacity!$L45+capacity!$L46)</f>
        <v>228.86036827213823</v>
      </c>
      <c r="X45" s="5">
        <f>[11]capacity_EXIOBASE!H39*capacity!$L45/(capacity!$L45+capacity!$L46)</f>
        <v>228.86036827213823</v>
      </c>
      <c r="Y45" s="5">
        <f>[11]capacity_EXIOBASE!I39*capacity!$L45/(capacity!$L45+capacity!$L46)</f>
        <v>228.86036827213823</v>
      </c>
      <c r="Z45" s="5">
        <f>[11]capacity_EXIOBASE!J39*capacity!$L45/(capacity!$L45+capacity!$L46)</f>
        <v>229.71087495658841</v>
      </c>
      <c r="AA45" s="5">
        <f>[11]capacity_EXIOBASE!K39*capacity!$L45/(capacity!$L45+capacity!$L46)</f>
        <v>416.55781519596189</v>
      </c>
      <c r="AB45" s="5">
        <f>capacity!T45+T45/[12]lifespan!C$6</f>
        <v>18.375</v>
      </c>
      <c r="AC45" s="5">
        <f>MAX((U45-T45),0)/5+U45/[12]lifespan!D$6</f>
        <v>21.483908575888474</v>
      </c>
      <c r="AD45" s="5">
        <f>MAX((V45-U45),0)/5+V45/[12]lifespan!E$6</f>
        <v>9.1855475860484361</v>
      </c>
      <c r="AE45" s="5">
        <f>MAX((W45-V45),0)/5+W45/[12]lifespan!F$6</f>
        <v>11.754414730885529</v>
      </c>
      <c r="AF45" s="5">
        <f>MAX((X45-W45),0)/5+X45/[12]lifespan!G$6</f>
        <v>9.154414730885529</v>
      </c>
      <c r="AG45" s="5">
        <f>MAX((Y45-X45),0)/5+Y45/[12]lifespan!H$6</f>
        <v>9.154414730885529</v>
      </c>
      <c r="AH45" s="5">
        <f>MAX((Z45-Y45),0)/5+Z45/[12]lifespan!I$6</f>
        <v>9.3585363351535733</v>
      </c>
      <c r="AI45" s="5">
        <f>MAX((AA45-Z45),0)/5+AA45/[12]lifespan!J$6</f>
        <v>54.031700655713166</v>
      </c>
    </row>
    <row r="46" spans="1:35" x14ac:dyDescent="0.25">
      <c r="A46" s="3" t="s">
        <v>22</v>
      </c>
      <c r="B46" s="3" t="s">
        <v>78</v>
      </c>
      <c r="C46" s="3" t="s">
        <v>84</v>
      </c>
      <c r="D46" s="5">
        <f>[11]generation_EXIOBASE!D39*generation!$L46/(generation!$L45+generation!$L46)</f>
        <v>0</v>
      </c>
      <c r="E46" s="5">
        <f>[11]generation_EXIOBASE!E39*generation!$L46/(generation!$L45+generation!$L46)</f>
        <v>0</v>
      </c>
      <c r="F46" s="5">
        <f>[11]generation_EXIOBASE!F39*generation!$L46/(generation!$L45+generation!$L46)</f>
        <v>0</v>
      </c>
      <c r="G46" s="5">
        <f>[11]generation_EXIOBASE!G39*generation!$L46/(generation!$L45+generation!$L46)</f>
        <v>0</v>
      </c>
      <c r="H46" s="5">
        <f>[11]generation_EXIOBASE!H39*generation!$L46/(generation!$L45+generation!$L46)</f>
        <v>0</v>
      </c>
      <c r="I46" s="5">
        <f>[11]generation_EXIOBASE!I39*generation!$L46/(generation!$L45+generation!$L46)</f>
        <v>0</v>
      </c>
      <c r="J46" s="5">
        <f>[11]generation_EXIOBASE!J39*generation!$L46/(generation!$L45+generation!$L46)</f>
        <v>0</v>
      </c>
      <c r="K46" s="5">
        <f>[11]generation_EXIOBASE!K39*generation!$L46/(generation!$L45+generation!$L46)</f>
        <v>0</v>
      </c>
      <c r="L46" s="5">
        <f>[14]Xdet2015_el!A46</f>
        <v>0</v>
      </c>
      <c r="M46" s="5">
        <f t="shared" si="1"/>
        <v>0</v>
      </c>
      <c r="N46" s="5">
        <f t="shared" si="2"/>
        <v>0</v>
      </c>
      <c r="O46" s="5">
        <f t="shared" si="3"/>
        <v>0</v>
      </c>
      <c r="P46" s="5">
        <f t="shared" si="4"/>
        <v>0</v>
      </c>
      <c r="Q46" s="5">
        <f t="shared" si="5"/>
        <v>0</v>
      </c>
      <c r="R46" s="5">
        <f t="shared" si="6"/>
        <v>0</v>
      </c>
      <c r="S46" s="5">
        <f t="shared" si="7"/>
        <v>0</v>
      </c>
      <c r="T46" s="5">
        <f>[11]capacity_EXIOBASE!D39*capacity!$L46/(capacity!$L45+capacity!$L46)</f>
        <v>0</v>
      </c>
      <c r="U46" s="5">
        <f>[11]capacity_EXIOBASE!E39*capacity!$L46/(capacity!$L45+capacity!$L46)</f>
        <v>0</v>
      </c>
      <c r="V46" s="5">
        <f>[11]capacity_EXIOBASE!F39*capacity!$L46/(capacity!$L45+capacity!$L46)</f>
        <v>0</v>
      </c>
      <c r="W46" s="5">
        <f>[11]capacity_EXIOBASE!G39*capacity!$L46/(capacity!$L45+capacity!$L46)</f>
        <v>0</v>
      </c>
      <c r="X46" s="5">
        <f>[11]capacity_EXIOBASE!H39*capacity!$L46/(capacity!$L45+capacity!$L46)</f>
        <v>0</v>
      </c>
      <c r="Y46" s="5">
        <f>[11]capacity_EXIOBASE!I39*capacity!$L46/(capacity!$L45+capacity!$L46)</f>
        <v>0</v>
      </c>
      <c r="Z46" s="5">
        <f>[11]capacity_EXIOBASE!J39*capacity!$L46/(capacity!$L45+capacity!$L46)</f>
        <v>0</v>
      </c>
      <c r="AA46" s="5">
        <f>[11]capacity_EXIOBASE!K39*capacity!$L46/(capacity!$L45+capacity!$L46)</f>
        <v>0</v>
      </c>
      <c r="AB46" s="5">
        <f>capacity!T46+T46/[12]lifespan!C$7</f>
        <v>0</v>
      </c>
      <c r="AC46" s="5">
        <f>MAX((U46-T46),0)/5+U46/[12]lifespan!D$7</f>
        <v>0</v>
      </c>
      <c r="AD46" s="5">
        <f>MAX((V46-U46),0)/5+V46/[12]lifespan!E$7</f>
        <v>0</v>
      </c>
      <c r="AE46" s="5">
        <f>MAX((W46-V46),0)/5+W46/[12]lifespan!F$7</f>
        <v>0</v>
      </c>
      <c r="AF46" s="5">
        <f>MAX((X46-W46),0)/5+X46/[12]lifespan!G$7</f>
        <v>0</v>
      </c>
      <c r="AG46" s="5">
        <f>MAX((Y46-X46),0)/5+Y46/[12]lifespan!H$7</f>
        <v>0</v>
      </c>
      <c r="AH46" s="5">
        <f>MAX((Z46-Y46),0)/5+Z46/[12]lifespan!I$7</f>
        <v>0</v>
      </c>
      <c r="AI46" s="5">
        <f>MAX((AA46-Z46),0)/5+AA46/[12]lifespan!J$7</f>
        <v>0</v>
      </c>
    </row>
    <row r="47" spans="1:35" x14ac:dyDescent="0.25">
      <c r="A47" s="3" t="s">
        <v>22</v>
      </c>
      <c r="B47" s="1" t="s">
        <v>37</v>
      </c>
      <c r="C47" s="1" t="s">
        <v>38</v>
      </c>
      <c r="D47" s="5">
        <f>[11]generation_EXIOBASE!D40</f>
        <v>4086.276102743197</v>
      </c>
      <c r="E47" s="5">
        <f>[11]generation_EXIOBASE!E40</f>
        <v>423.4272033259947</v>
      </c>
      <c r="F47" s="5">
        <f>[11]generation_EXIOBASE!F40</f>
        <v>22.366693389962784</v>
      </c>
      <c r="G47" s="5">
        <f>[11]generation_EXIOBASE!G40</f>
        <v>22.978141427953233</v>
      </c>
      <c r="H47" s="5">
        <f>[11]generation_EXIOBASE!H40</f>
        <v>23.980764997101549</v>
      </c>
      <c r="I47" s="5">
        <f>[11]generation_EXIOBASE!I40</f>
        <v>24.410249484886204</v>
      </c>
      <c r="J47" s="5">
        <f>[11]generation_EXIOBASE!J40</f>
        <v>24.561973616032386</v>
      </c>
      <c r="K47" s="5">
        <f>[11]generation_EXIOBASE!K40</f>
        <v>24.677134162088588</v>
      </c>
      <c r="L47" s="5">
        <f>[14]Xdet2015_el!A47</f>
        <v>347.25557160300599</v>
      </c>
      <c r="M47" s="5">
        <f t="shared" si="1"/>
        <v>35.983240443425103</v>
      </c>
      <c r="N47" s="5">
        <f t="shared" si="2"/>
        <v>1.9007425594140814</v>
      </c>
      <c r="O47" s="5">
        <f t="shared" si="3"/>
        <v>1.9527039865421625</v>
      </c>
      <c r="P47" s="5">
        <f t="shared" si="4"/>
        <v>2.0379078767965466</v>
      </c>
      <c r="Q47" s="5">
        <f t="shared" si="5"/>
        <v>2.0744058709482793</v>
      </c>
      <c r="R47" s="5">
        <f t="shared" si="6"/>
        <v>2.0872995297619279</v>
      </c>
      <c r="S47" s="5">
        <f t="shared" si="7"/>
        <v>2.0970859808585671</v>
      </c>
      <c r="T47" s="5">
        <f>[11]capacity_EXIOBASE!D40</f>
        <v>1451.77592</v>
      </c>
      <c r="U47" s="5">
        <f>[11]capacity_EXIOBASE!E40</f>
        <v>1381.8259200000002</v>
      </c>
      <c r="V47" s="5">
        <f>[11]capacity_EXIOBASE!F40</f>
        <v>930.3086790117685</v>
      </c>
      <c r="W47" s="5">
        <f>[11]capacity_EXIOBASE!G40</f>
        <v>930.38775962468185</v>
      </c>
      <c r="X47" s="5">
        <f>[11]capacity_EXIOBASE!H40</f>
        <v>930.51743227295844</v>
      </c>
      <c r="Y47" s="5">
        <f>[11]capacity_EXIOBASE!I40</f>
        <v>710.14817893337852</v>
      </c>
      <c r="Z47" s="5">
        <f>[11]capacity_EXIOBASE!J40</f>
        <v>237.54808919249791</v>
      </c>
      <c r="AA47" s="5">
        <f>[11]capacity_EXIOBASE!K40</f>
        <v>184.21298328978787</v>
      </c>
      <c r="AB47" s="5">
        <f>capacity!T47+T47/[12]lifespan!C$8</f>
        <v>129.47931199999999</v>
      </c>
      <c r="AC47" s="5">
        <f>MAX((U47-T47),0)/5+U47/[12]lifespan!D$8</f>
        <v>39.480740571428576</v>
      </c>
      <c r="AD47" s="5">
        <f>MAX((V47-U47),0)/5+V47/[12]lifespan!E$8</f>
        <v>26.580247971764816</v>
      </c>
      <c r="AE47" s="5">
        <f>MAX((W47-V47),0)/5+W47/[12]lifespan!F$8</f>
        <v>26.598323540430723</v>
      </c>
      <c r="AF47" s="5">
        <f>MAX((X47-W47),0)/5+X47/[12]lifespan!G$8</f>
        <v>26.612146880311276</v>
      </c>
      <c r="AG47" s="5">
        <f>MAX((Y47-X47),0)/5+Y47/[12]lifespan!H$8</f>
        <v>20.289947969525102</v>
      </c>
      <c r="AH47" s="5">
        <f>MAX((Z47-Y47),0)/5+Z47/[12]lifespan!I$8</f>
        <v>6.7870882626427971</v>
      </c>
      <c r="AI47" s="5">
        <f>MAX((AA47-Z47),0)/5+AA47/[12]lifespan!J$8</f>
        <v>5.2632280939939395</v>
      </c>
    </row>
    <row r="48" spans="1:35" x14ac:dyDescent="0.25">
      <c r="A48" s="3" t="s">
        <v>22</v>
      </c>
      <c r="B48" s="3" t="s">
        <v>39</v>
      </c>
      <c r="C48" s="3" t="s">
        <v>40</v>
      </c>
      <c r="D48" s="5">
        <f>[11]generation_EXIOBASE!D41</f>
        <v>44.507670904396527</v>
      </c>
      <c r="E48" s="5">
        <f>[11]generation_EXIOBASE!E41</f>
        <v>59.045242480396972</v>
      </c>
      <c r="F48" s="5">
        <f>[11]generation_EXIOBASE!F41</f>
        <v>106.05979848313079</v>
      </c>
      <c r="G48" s="5">
        <f>[11]generation_EXIOBASE!G41</f>
        <v>171.80350911739311</v>
      </c>
      <c r="H48" s="5">
        <f>[11]generation_EXIOBASE!H41</f>
        <v>151.08866688731811</v>
      </c>
      <c r="I48" s="5">
        <f>[11]generation_EXIOBASE!I41</f>
        <v>173.6640126442262</v>
      </c>
      <c r="J48" s="5">
        <f>[11]generation_EXIOBASE!J41</f>
        <v>208.0219998766371</v>
      </c>
      <c r="K48" s="5">
        <f>[11]generation_EXIOBASE!K41</f>
        <v>226.41410272843788</v>
      </c>
      <c r="L48" s="5">
        <f>[14]Xdet2015_el!A48</f>
        <v>16.7349250768732</v>
      </c>
      <c r="M48" s="5">
        <f t="shared" si="1"/>
        <v>22.201065321475774</v>
      </c>
      <c r="N48" s="5">
        <f t="shared" si="2"/>
        <v>39.878581494322503</v>
      </c>
      <c r="O48" s="5">
        <f t="shared" si="3"/>
        <v>64.598276984641473</v>
      </c>
      <c r="P48" s="5">
        <f t="shared" si="4"/>
        <v>56.809477309093637</v>
      </c>
      <c r="Q48" s="5">
        <f t="shared" si="5"/>
        <v>65.297828016949808</v>
      </c>
      <c r="R48" s="5">
        <f t="shared" si="6"/>
        <v>78.216462725147167</v>
      </c>
      <c r="S48" s="5">
        <f t="shared" si="7"/>
        <v>85.131910264340419</v>
      </c>
      <c r="T48" s="5">
        <f>[11]capacity_EXIOBASE!D41</f>
        <v>10.400000000000002</v>
      </c>
      <c r="U48" s="5">
        <f>[11]capacity_EXIOBASE!E41</f>
        <v>10.498343510047155</v>
      </c>
      <c r="V48" s="5">
        <f>[11]capacity_EXIOBASE!F41</f>
        <v>10.498886480660026</v>
      </c>
      <c r="W48" s="5">
        <f>[11]capacity_EXIOBASE!G41</f>
        <v>10.50576356555734</v>
      </c>
      <c r="X48" s="5">
        <f>[11]capacity_EXIOBASE!H41</f>
        <v>10.505893149245377</v>
      </c>
      <c r="Y48" s="5">
        <f>[11]capacity_EXIOBASE!I41</f>
        <v>10.530350458261838</v>
      </c>
      <c r="Z48" s="5">
        <f>[11]capacity_EXIOBASE!J41</f>
        <v>10.534879202357086</v>
      </c>
      <c r="AA48" s="5">
        <f>[11]capacity_EXIOBASE!K41</f>
        <v>10.71444868421961</v>
      </c>
      <c r="AB48" s="5">
        <f>capacity!T48+T48/[12]lifespan!C$9</f>
        <v>0.41600000000000009</v>
      </c>
      <c r="AC48" s="5">
        <f>MAX((U48-T48),0)/5+U48/[12]lifespan!D$9</f>
        <v>0.43960244241131674</v>
      </c>
      <c r="AD48" s="5">
        <f>MAX((V48-U48),0)/5+V48/[12]lifespan!E$9</f>
        <v>0.42006405334897529</v>
      </c>
      <c r="AE48" s="5">
        <f>MAX((W48-V48),0)/5+W48/[12]lifespan!F$9</f>
        <v>0.42160595960175629</v>
      </c>
      <c r="AF48" s="5">
        <f>MAX((X48-W48),0)/5+X48/[12]lifespan!G$9</f>
        <v>0.42026164270742261</v>
      </c>
      <c r="AG48" s="5">
        <f>MAX((Y48-X48),0)/5+Y48/[12]lifespan!H$9</f>
        <v>0.42610548013376559</v>
      </c>
      <c r="AH48" s="5">
        <f>MAX((Z48-Y48),0)/5+Z48/[12]lifespan!I$9</f>
        <v>0.4223009169133331</v>
      </c>
      <c r="AI48" s="5">
        <f>MAX((AA48-Z48),0)/5+AA48/[12]lifespan!J$9</f>
        <v>0.46449184374128921</v>
      </c>
    </row>
    <row r="49" spans="1:35" x14ac:dyDescent="0.25">
      <c r="A49" s="3" t="s">
        <v>22</v>
      </c>
      <c r="B49" s="3" t="s">
        <v>80</v>
      </c>
      <c r="C49" s="3" t="s">
        <v>85</v>
      </c>
      <c r="D49" s="5">
        <f>[11]generation_EXIOBASE!D42*generation!$L49/(generation!$L49+generation!$L50)</f>
        <v>183.57709063978885</v>
      </c>
      <c r="E49" s="5">
        <f>[11]generation_EXIOBASE!E42*generation!$L49/(generation!$L49+generation!$L50)</f>
        <v>543.43126557649941</v>
      </c>
      <c r="F49" s="5">
        <f>[11]generation_EXIOBASE!F42*generation!$L49/(generation!$L49+generation!$L50)</f>
        <v>626.20851523217925</v>
      </c>
      <c r="G49" s="5">
        <f>[11]generation_EXIOBASE!G42*generation!$L49/(generation!$L49+generation!$L50)</f>
        <v>922.79617977514783</v>
      </c>
      <c r="H49" s="5">
        <f>[11]generation_EXIOBASE!H42*generation!$L49/(generation!$L49+generation!$L50)</f>
        <v>923.15529202067137</v>
      </c>
      <c r="I49" s="5">
        <f>[11]generation_EXIOBASE!I42*generation!$L49/(generation!$L49+generation!$L50)</f>
        <v>1031.7387585657259</v>
      </c>
      <c r="J49" s="5">
        <f>[11]generation_EXIOBASE!J42*generation!$L49/(generation!$L49+generation!$L50)</f>
        <v>1565.0826281385489</v>
      </c>
      <c r="K49" s="5">
        <f>[11]generation_EXIOBASE!K42*generation!$L49/(generation!$L49+generation!$L50)</f>
        <v>1750.2507769385631</v>
      </c>
      <c r="L49" s="5">
        <f>[14]Xdet2015_el!A49</f>
        <v>3.1791485145372298</v>
      </c>
      <c r="M49" s="5">
        <f t="shared" si="1"/>
        <v>9.4110256061338902</v>
      </c>
      <c r="N49" s="5">
        <f t="shared" si="2"/>
        <v>10.844544186056813</v>
      </c>
      <c r="O49" s="5">
        <f t="shared" si="3"/>
        <v>15.980785477798255</v>
      </c>
      <c r="P49" s="5">
        <f t="shared" si="4"/>
        <v>15.987004506316081</v>
      </c>
      <c r="Q49" s="5">
        <f t="shared" si="5"/>
        <v>17.867429591858826</v>
      </c>
      <c r="R49" s="5">
        <f t="shared" si="6"/>
        <v>27.103763846752368</v>
      </c>
      <c r="S49" s="5">
        <f t="shared" si="7"/>
        <v>30.310465963806088</v>
      </c>
      <c r="T49" s="5">
        <f>[11]capacity_EXIOBASE!D42*capacity!$L49/(capacity!$L49+capacity!$L50)</f>
        <v>75.543598918635411</v>
      </c>
      <c r="U49" s="5">
        <f>[11]capacity_EXIOBASE!E42*capacity!$L49/(capacity!$L49+capacity!$L50)</f>
        <v>189.23681543062963</v>
      </c>
      <c r="V49" s="5">
        <f>[11]capacity_EXIOBASE!F42*capacity!$L49/(capacity!$L49+capacity!$L50)</f>
        <v>213.73307747955033</v>
      </c>
      <c r="W49" s="5">
        <f>[11]capacity_EXIOBASE!G42*capacity!$L49/(capacity!$L49+capacity!$L50)</f>
        <v>296.27389049501789</v>
      </c>
      <c r="X49" s="5">
        <f>[11]capacity_EXIOBASE!H42*capacity!$L49/(capacity!$L49+capacity!$L50)</f>
        <v>296.27389049501789</v>
      </c>
      <c r="Y49" s="5">
        <f>[11]capacity_EXIOBASE!I42*capacity!$L49/(capacity!$L49+capacity!$L50)</f>
        <v>323.07639698579123</v>
      </c>
      <c r="Z49" s="5">
        <f>[11]capacity_EXIOBASE!J42*capacity!$L49/(capacity!$L49+capacity!$L50)</f>
        <v>444.04959073718754</v>
      </c>
      <c r="AA49" s="5">
        <f>[11]capacity_EXIOBASE!K42*capacity!$L49/(capacity!$L49+capacity!$L50)</f>
        <v>500.46395147707057</v>
      </c>
      <c r="AB49" s="5">
        <f>capacity!T49+T49/[12]lifespan!C$10</f>
        <v>9.7417229469627369</v>
      </c>
      <c r="AC49" s="5">
        <f>MAX((U49-T49),0)/5+U49/[12]lifespan!D$10</f>
        <v>30.308115919624029</v>
      </c>
      <c r="AD49" s="5">
        <f>MAX((V49-U49),0)/5+V49/[12]lifespan!E$10</f>
        <v>13.448575508966153</v>
      </c>
      <c r="AE49" s="5">
        <f>MAX((W49-V49),0)/5+W49/[12]lifespan!F$10</f>
        <v>28.359118222894232</v>
      </c>
      <c r="AF49" s="5">
        <f>MAX((X49-W49),0)/5+X49/[12]lifespan!G$10</f>
        <v>11.850955619800716</v>
      </c>
      <c r="AG49" s="5">
        <f>MAX((Y49-X49),0)/5+Y49/[12]lifespan!H$10</f>
        <v>18.283557177586317</v>
      </c>
      <c r="AH49" s="5">
        <f>MAX((Z49-Y49),0)/5+Z49/[12]lifespan!I$10</f>
        <v>41.956622379766763</v>
      </c>
      <c r="AI49" s="5">
        <f>MAX((AA49-Z49),0)/5+AA49/[12]lifespan!J$10</f>
        <v>31.301430207059425</v>
      </c>
    </row>
    <row r="50" spans="1:35" x14ac:dyDescent="0.25">
      <c r="A50" s="3" t="s">
        <v>22</v>
      </c>
      <c r="B50" s="3" t="s">
        <v>81</v>
      </c>
      <c r="C50" s="3" t="s">
        <v>86</v>
      </c>
      <c r="D50" s="5">
        <f>[11]generation_EXIOBASE!D42*generation!$L50/(generation!$L49+generation!$L50)</f>
        <v>11.115476843566471</v>
      </c>
      <c r="E50" s="5">
        <f>[11]generation_EXIOBASE!E42*generation!$L50/(generation!$L49+generation!$L50)</f>
        <v>32.904419759206995</v>
      </c>
      <c r="F50" s="5">
        <f>[11]generation_EXIOBASE!F42*generation!$L50/(generation!$L49+generation!$L50)</f>
        <v>37.916529922382239</v>
      </c>
      <c r="G50" s="5">
        <f>[11]generation_EXIOBASE!G42*generation!$L50/(generation!$L49+generation!$L50)</f>
        <v>55.874725609139091</v>
      </c>
      <c r="H50" s="5">
        <f>[11]generation_EXIOBASE!H42*generation!$L50/(generation!$L49+generation!$L50)</f>
        <v>55.89646962869756</v>
      </c>
      <c r="I50" s="5">
        <f>[11]generation_EXIOBASE!I42*generation!$L50/(generation!$L49+generation!$L50)</f>
        <v>62.471129918657127</v>
      </c>
      <c r="J50" s="5">
        <f>[11]generation_EXIOBASE!J42*generation!$L50/(generation!$L49+generation!$L50)</f>
        <v>94.764764223644434</v>
      </c>
      <c r="K50" s="5">
        <f>[11]generation_EXIOBASE!K42*generation!$L50/(generation!$L49+generation!$L50)</f>
        <v>105.97657863348957</v>
      </c>
      <c r="L50" s="5">
        <f>[14]Xdet2015_el!A50</f>
        <v>0.19249543378447101</v>
      </c>
      <c r="M50" s="5">
        <f t="shared" si="1"/>
        <v>0.56983165401859459</v>
      </c>
      <c r="N50" s="5">
        <f t="shared" si="2"/>
        <v>0.65663029825259311</v>
      </c>
      <c r="O50" s="5">
        <f t="shared" si="3"/>
        <v>0.96762646309184408</v>
      </c>
      <c r="P50" s="5">
        <f t="shared" si="4"/>
        <v>0.96800302133905491</v>
      </c>
      <c r="Q50" s="5">
        <f t="shared" si="5"/>
        <v>1.0818615721068356</v>
      </c>
      <c r="R50" s="5">
        <f t="shared" si="6"/>
        <v>1.6411157751879732</v>
      </c>
      <c r="S50" s="5">
        <f t="shared" si="7"/>
        <v>1.835279562194851</v>
      </c>
      <c r="T50" s="5">
        <f>[11]capacity_EXIOBASE!D42*capacity!$L50/(capacity!$L49+capacity!$L50)</f>
        <v>59.356106622602965</v>
      </c>
      <c r="U50" s="5">
        <f>[11]capacity_EXIOBASE!E42*capacity!$L50/(capacity!$L49+capacity!$L50)</f>
        <v>148.68712577117429</v>
      </c>
      <c r="V50" s="5">
        <f>[11]capacity_EXIOBASE!F42*capacity!$L50/(capacity!$L49+capacity!$L50)</f>
        <v>167.93432557161009</v>
      </c>
      <c r="W50" s="5">
        <f>[11]capacity_EXIOBASE!G42*capacity!$L50/(capacity!$L49+capacity!$L50)</f>
        <v>232.78828233556101</v>
      </c>
      <c r="X50" s="5">
        <f>[11]capacity_EXIOBASE!H42*capacity!$L50/(capacity!$L49+capacity!$L50)</f>
        <v>232.78828233556101</v>
      </c>
      <c r="Y50" s="5">
        <f>[11]capacity_EXIOBASE!I42*capacity!$L50/(capacity!$L49+capacity!$L50)</f>
        <v>253.84754421601266</v>
      </c>
      <c r="Z50" s="5">
        <f>[11]capacity_EXIOBASE!J42*capacity!$L50/(capacity!$L49+capacity!$L50)</f>
        <v>348.89858612518191</v>
      </c>
      <c r="AA50" s="5">
        <f>[11]capacity_EXIOBASE!K42*capacity!$L50/(capacity!$L49+capacity!$L50)</f>
        <v>393.22447023786549</v>
      </c>
      <c r="AB50" s="5">
        <f>capacity!T50+T50/[12]lifespan!C$11</f>
        <v>7.6542652746867947</v>
      </c>
      <c r="AC50" s="5">
        <f>MAX((U50-T50),0)/5+U50/[12]lifespan!D$11</f>
        <v>23.813688860561236</v>
      </c>
      <c r="AD50" s="5">
        <f>MAX((V50-U50),0)/5+V50/[12]lifespan!E$11</f>
        <v>10.566812982951562</v>
      </c>
      <c r="AE50" s="5">
        <f>MAX((W50-V50),0)/5+W50/[12]lifespan!F$11</f>
        <v>22.282322646212624</v>
      </c>
      <c r="AF50" s="5">
        <f>MAX((X50-W50),0)/5+X50/[12]lifespan!G$11</f>
        <v>9.3115312934224406</v>
      </c>
      <c r="AG50" s="5">
        <f>MAX((Y50-X50),0)/5+Y50/[12]lifespan!H$11</f>
        <v>14.36575414473084</v>
      </c>
      <c r="AH50" s="5">
        <f>MAX((Z50-Y50),0)/5+Z50/[12]lifespan!I$11</f>
        <v>32.966151826841127</v>
      </c>
      <c r="AI50" s="5">
        <f>MAX((AA50-Z50),0)/5+AA50/[12]lifespan!J$11</f>
        <v>24.594155632051336</v>
      </c>
    </row>
    <row r="51" spans="1:35" x14ac:dyDescent="0.25">
      <c r="A51" s="3" t="s">
        <v>22</v>
      </c>
      <c r="B51" s="3" t="s">
        <v>41</v>
      </c>
      <c r="C51" s="3" t="s">
        <v>42</v>
      </c>
      <c r="D51" s="5">
        <f>[11]generation_EXIOBASE!D43</f>
        <v>0</v>
      </c>
      <c r="E51" s="5">
        <f>[11]generation_EXIOBASE!E43</f>
        <v>0</v>
      </c>
      <c r="F51" s="5">
        <f>[11]generation_EXIOBASE!F43</f>
        <v>0</v>
      </c>
      <c r="G51" s="5">
        <f>[11]generation_EXIOBASE!G43</f>
        <v>0</v>
      </c>
      <c r="H51" s="5">
        <f>[11]generation_EXIOBASE!H43</f>
        <v>0</v>
      </c>
      <c r="I51" s="5">
        <f>[11]generation_EXIOBASE!I43</f>
        <v>0</v>
      </c>
      <c r="J51" s="5">
        <f>[11]generation_EXIOBASE!J43</f>
        <v>0</v>
      </c>
      <c r="K51" s="5">
        <f>[11]generation_EXIOBASE!K43</f>
        <v>0</v>
      </c>
      <c r="L51" s="5">
        <f>[14]Xdet2015_el!A51</f>
        <v>0</v>
      </c>
      <c r="M51" s="5">
        <f t="shared" si="1"/>
        <v>0</v>
      </c>
      <c r="N51" s="5">
        <f t="shared" si="2"/>
        <v>0</v>
      </c>
      <c r="O51" s="5">
        <f t="shared" si="3"/>
        <v>0</v>
      </c>
      <c r="P51" s="5">
        <f t="shared" si="4"/>
        <v>0</v>
      </c>
      <c r="Q51" s="5">
        <f t="shared" si="5"/>
        <v>0</v>
      </c>
      <c r="R51" s="5">
        <f t="shared" si="6"/>
        <v>0</v>
      </c>
      <c r="S51" s="5">
        <f t="shared" si="7"/>
        <v>0</v>
      </c>
      <c r="T51" s="5">
        <f>[11]capacity_EXIOBASE!D43</f>
        <v>0</v>
      </c>
      <c r="U51" s="5">
        <f>[11]capacity_EXIOBASE!E43</f>
        <v>0</v>
      </c>
      <c r="V51" s="5">
        <f>[11]capacity_EXIOBASE!F43</f>
        <v>0</v>
      </c>
      <c r="W51" s="5">
        <f>[11]capacity_EXIOBASE!G43</f>
        <v>0</v>
      </c>
      <c r="X51" s="5">
        <f>[11]capacity_EXIOBASE!H43</f>
        <v>0</v>
      </c>
      <c r="Y51" s="5">
        <f>[11]capacity_EXIOBASE!I43</f>
        <v>0</v>
      </c>
      <c r="Z51" s="5">
        <f>[11]capacity_EXIOBASE!J43</f>
        <v>0</v>
      </c>
      <c r="AA51" s="5">
        <f>[11]capacity_EXIOBASE!K43</f>
        <v>0</v>
      </c>
      <c r="AB51" s="5">
        <f>capacity!T51+T51/[12]lifespan!C$12</f>
        <v>0</v>
      </c>
      <c r="AC51" s="5">
        <f>MAX((U51-T51),0)/5+U51/[12]lifespan!D$12</f>
        <v>0</v>
      </c>
      <c r="AD51" s="5">
        <f>MAX((V51-U51),0)/5+V51/[12]lifespan!E$12</f>
        <v>0</v>
      </c>
      <c r="AE51" s="5">
        <f>MAX((W51-V51),0)/5+W51/[12]lifespan!F$12</f>
        <v>0</v>
      </c>
      <c r="AF51" s="5">
        <f>MAX((X51-W51),0)/5+X51/[12]lifespan!G$12</f>
        <v>0</v>
      </c>
      <c r="AG51" s="5">
        <f>MAX((Y51-X51),0)/5+Y51/[12]lifespan!H$12</f>
        <v>0</v>
      </c>
      <c r="AH51" s="5">
        <f>MAX((Z51-Y51),0)/5+Z51/[12]lifespan!I$12</f>
        <v>0</v>
      </c>
      <c r="AI51" s="5">
        <f>MAX((AA51-Z51),0)/5+AA51/[12]lifespan!J$12</f>
        <v>0</v>
      </c>
    </row>
    <row r="52" spans="1:35" x14ac:dyDescent="0.25">
      <c r="A52" s="3" t="s">
        <v>22</v>
      </c>
      <c r="B52" s="3" t="s">
        <v>43</v>
      </c>
      <c r="C52" s="3" t="s">
        <v>44</v>
      </c>
      <c r="D52" s="5">
        <f>[11]generation_EXIOBASE!D44</f>
        <v>0</v>
      </c>
      <c r="E52" s="5">
        <f>[11]generation_EXIOBASE!E44</f>
        <v>0</v>
      </c>
      <c r="F52" s="5">
        <f>[11]generation_EXIOBASE!F44</f>
        <v>0</v>
      </c>
      <c r="G52" s="5">
        <f>[11]generation_EXIOBASE!G44</f>
        <v>0</v>
      </c>
      <c r="H52" s="5">
        <f>[11]generation_EXIOBASE!H44</f>
        <v>0</v>
      </c>
      <c r="I52" s="5">
        <f>[11]generation_EXIOBASE!I44</f>
        <v>0</v>
      </c>
      <c r="J52" s="5">
        <f>[11]generation_EXIOBASE!J44</f>
        <v>0</v>
      </c>
      <c r="K52" s="5">
        <f>[11]generation_EXIOBASE!K44</f>
        <v>0</v>
      </c>
      <c r="L52" s="5">
        <f>[14]Xdet2015_el!A52</f>
        <v>0</v>
      </c>
      <c r="M52" s="5">
        <f t="shared" si="1"/>
        <v>0</v>
      </c>
      <c r="N52" s="5">
        <f t="shared" si="2"/>
        <v>0</v>
      </c>
      <c r="O52" s="5">
        <f t="shared" si="3"/>
        <v>0</v>
      </c>
      <c r="P52" s="5">
        <f t="shared" si="4"/>
        <v>0</v>
      </c>
      <c r="Q52" s="5">
        <f t="shared" si="5"/>
        <v>0</v>
      </c>
      <c r="R52" s="5">
        <f t="shared" si="6"/>
        <v>0</v>
      </c>
      <c r="S52" s="5">
        <f t="shared" si="7"/>
        <v>0</v>
      </c>
      <c r="T52" s="5">
        <f>[11]capacity_EXIOBASE!D44</f>
        <v>0</v>
      </c>
      <c r="U52" s="5">
        <f>[11]capacity_EXIOBASE!E44</f>
        <v>0</v>
      </c>
      <c r="V52" s="5">
        <f>[11]capacity_EXIOBASE!F44</f>
        <v>0</v>
      </c>
      <c r="W52" s="5">
        <f>[11]capacity_EXIOBASE!G44</f>
        <v>0</v>
      </c>
      <c r="X52" s="5">
        <f>[11]capacity_EXIOBASE!H44</f>
        <v>0</v>
      </c>
      <c r="Y52" s="5">
        <f>[11]capacity_EXIOBASE!I44</f>
        <v>0</v>
      </c>
      <c r="Z52" s="5">
        <f>[11]capacity_EXIOBASE!J44</f>
        <v>0</v>
      </c>
      <c r="AA52" s="5">
        <f>[11]capacity_EXIOBASE!K44</f>
        <v>0</v>
      </c>
      <c r="AB52" s="5">
        <f>capacity!T52+T52/[12]lifespan!C$13</f>
        <v>0</v>
      </c>
      <c r="AC52" s="5">
        <f>MAX((U52-T52),0)/5+U52/[12]lifespan!D$13</f>
        <v>0</v>
      </c>
      <c r="AD52" s="5">
        <f>MAX((V52-U52),0)/5+V52/[12]lifespan!E$13</f>
        <v>0</v>
      </c>
      <c r="AE52" s="5">
        <f>MAX((W52-V52),0)/5+W52/[12]lifespan!F$13</f>
        <v>0</v>
      </c>
      <c r="AF52" s="5">
        <f>MAX((X52-W52),0)/5+X52/[12]lifespan!G$13</f>
        <v>0</v>
      </c>
      <c r="AG52" s="5">
        <f>MAX((Y52-X52),0)/5+Y52/[12]lifespan!H$13</f>
        <v>0</v>
      </c>
      <c r="AH52" s="5">
        <f>MAX((Z52-Y52),0)/5+Z52/[12]lifespan!I$13</f>
        <v>0</v>
      </c>
      <c r="AI52" s="5">
        <f>MAX((AA52-Z52),0)/5+AA52/[12]lifespan!J$13</f>
        <v>0</v>
      </c>
    </row>
    <row r="53" spans="1:35" x14ac:dyDescent="0.25">
      <c r="A53" s="3" t="s">
        <v>22</v>
      </c>
      <c r="B53" s="3" t="s">
        <v>45</v>
      </c>
      <c r="C53" s="3" t="s">
        <v>46</v>
      </c>
      <c r="D53" s="5">
        <f>[11]generation_EXIOBASE!D45</f>
        <v>0</v>
      </c>
      <c r="E53" s="5">
        <f>[11]generation_EXIOBASE!E45</f>
        <v>0</v>
      </c>
      <c r="F53" s="5">
        <f>[11]generation_EXIOBASE!F45</f>
        <v>1.1368683772161603E-13</v>
      </c>
      <c r="G53" s="5">
        <f>[11]generation_EXIOBASE!G45</f>
        <v>1.1368683772161603E-13</v>
      </c>
      <c r="H53" s="5">
        <f>[11]generation_EXIOBASE!H45</f>
        <v>2.2737367544323206E-13</v>
      </c>
      <c r="I53" s="5">
        <f>[11]generation_EXIOBASE!I45</f>
        <v>0</v>
      </c>
      <c r="J53" s="5">
        <f>[11]generation_EXIOBASE!J45</f>
        <v>0</v>
      </c>
      <c r="K53" s="5">
        <f>[11]generation_EXIOBASE!K45</f>
        <v>0</v>
      </c>
      <c r="L53" s="5">
        <f>[14]Xdet2015_el!A53</f>
        <v>0</v>
      </c>
      <c r="M53" s="5">
        <f t="shared" si="1"/>
        <v>0</v>
      </c>
      <c r="N53" s="5">
        <f t="shared" si="2"/>
        <v>0</v>
      </c>
      <c r="O53" s="5">
        <f t="shared" si="3"/>
        <v>0</v>
      </c>
      <c r="P53" s="5">
        <f t="shared" si="4"/>
        <v>0</v>
      </c>
      <c r="Q53" s="5">
        <f t="shared" si="5"/>
        <v>0</v>
      </c>
      <c r="R53" s="5">
        <f t="shared" si="6"/>
        <v>0</v>
      </c>
      <c r="S53" s="5">
        <f t="shared" si="7"/>
        <v>0</v>
      </c>
      <c r="T53" s="5">
        <f>[11]capacity_EXIOBASE!D45</f>
        <v>0</v>
      </c>
      <c r="U53" s="5">
        <f>[11]capacity_EXIOBASE!E45</f>
        <v>0</v>
      </c>
      <c r="V53" s="5">
        <f>[11]capacity_EXIOBASE!F45</f>
        <v>0</v>
      </c>
      <c r="W53" s="5">
        <f>[11]capacity_EXIOBASE!G45</f>
        <v>0</v>
      </c>
      <c r="X53" s="5">
        <f>[11]capacity_EXIOBASE!H45</f>
        <v>0</v>
      </c>
      <c r="Y53" s="5">
        <f>[11]capacity_EXIOBASE!I45</f>
        <v>0</v>
      </c>
      <c r="Z53" s="5">
        <f>[11]capacity_EXIOBASE!J45</f>
        <v>0</v>
      </c>
      <c r="AA53" s="5">
        <f>[11]capacity_EXIOBASE!K45</f>
        <v>0</v>
      </c>
      <c r="AB53" s="5">
        <f>capacity!T53+T53/[12]lifespan!C$14</f>
        <v>0</v>
      </c>
      <c r="AC53" s="5">
        <f>MAX((U53-T53),0)/5+U53/[12]lifespan!D$14</f>
        <v>0</v>
      </c>
      <c r="AD53" s="5">
        <f>MAX((V53-U53),0)/5+V53/[12]lifespan!E$14</f>
        <v>0</v>
      </c>
      <c r="AE53" s="5">
        <f>MAX((W53-V53),0)/5+W53/[12]lifespan!F$14</f>
        <v>0</v>
      </c>
      <c r="AF53" s="5">
        <f>MAX((X53-W53),0)/5+X53/[12]lifespan!G$14</f>
        <v>0</v>
      </c>
      <c r="AG53" s="5">
        <f>MAX((Y53-X53),0)/5+Y53/[12]lifespan!H$14</f>
        <v>0</v>
      </c>
      <c r="AH53" s="5">
        <f>MAX((Z53-Y53),0)/5+Z53/[12]lifespan!I$14</f>
        <v>0</v>
      </c>
      <c r="AI53" s="5">
        <f>MAX((AA53-Z53),0)/5+AA53/[12]lifespan!J$14</f>
        <v>0</v>
      </c>
    </row>
    <row r="54" spans="1:35" x14ac:dyDescent="0.25">
      <c r="A54" s="3" t="s">
        <v>21</v>
      </c>
      <c r="B54" s="3" t="s">
        <v>29</v>
      </c>
      <c r="C54" s="3" t="s">
        <v>30</v>
      </c>
      <c r="D54" s="5">
        <f>[11]generation_EXIOBASE!D46</f>
        <v>41094.969599013049</v>
      </c>
      <c r="E54" s="5">
        <f>[11]generation_EXIOBASE!E46</f>
        <v>41990.173731825409</v>
      </c>
      <c r="F54" s="5">
        <f>[11]generation_EXIOBASE!F46</f>
        <v>40671.975039907338</v>
      </c>
      <c r="G54" s="5">
        <f>[11]generation_EXIOBASE!G46</f>
        <v>38739.174130388841</v>
      </c>
      <c r="H54" s="5">
        <f>[11]generation_EXIOBASE!H46</f>
        <v>28715.715558550772</v>
      </c>
      <c r="I54" s="5">
        <f>[11]generation_EXIOBASE!I46</f>
        <v>14514.068695864</v>
      </c>
      <c r="J54" s="5">
        <f>[11]generation_EXIOBASE!J46</f>
        <v>6972.4387052993288</v>
      </c>
      <c r="K54" s="5">
        <f>[11]generation_EXIOBASE!K46</f>
        <v>17947.895034991045</v>
      </c>
      <c r="L54" s="5">
        <f>[14]Xdet2015_el!A54</f>
        <v>2857.8017298236</v>
      </c>
      <c r="M54" s="5">
        <f t="shared" si="1"/>
        <v>2920.0554787437072</v>
      </c>
      <c r="N54" s="5">
        <f t="shared" si="2"/>
        <v>2828.3860958782884</v>
      </c>
      <c r="O54" s="5">
        <f t="shared" si="3"/>
        <v>2693.976414194055</v>
      </c>
      <c r="P54" s="5">
        <f t="shared" si="4"/>
        <v>1996.9310695954312</v>
      </c>
      <c r="Q54" s="5">
        <f t="shared" si="5"/>
        <v>1009.3286606741974</v>
      </c>
      <c r="R54" s="5">
        <f t="shared" si="6"/>
        <v>484.87315083868538</v>
      </c>
      <c r="S54" s="5">
        <f t="shared" si="7"/>
        <v>1248.1217525689967</v>
      </c>
      <c r="T54" s="5">
        <f>[11]capacity_EXIOBASE!D46</f>
        <v>9656.4015500000005</v>
      </c>
      <c r="U54" s="5">
        <f>[11]capacity_EXIOBASE!E46</f>
        <v>9486.6345500000007</v>
      </c>
      <c r="V54" s="5">
        <f>[11]capacity_EXIOBASE!F46</f>
        <v>9413.9545500000004</v>
      </c>
      <c r="W54" s="5">
        <f>[11]capacity_EXIOBASE!G46</f>
        <v>8797.2745500000019</v>
      </c>
      <c r="X54" s="5">
        <f>[11]capacity_EXIOBASE!H46</f>
        <v>5363.71674863921</v>
      </c>
      <c r="Y54" s="5">
        <f>[11]capacity_EXIOBASE!I46</f>
        <v>2303.4595954183796</v>
      </c>
      <c r="Z54" s="5">
        <f>[11]capacity_EXIOBASE!J46</f>
        <v>1880.7040821993385</v>
      </c>
      <c r="AA54" s="5">
        <f>[11]capacity_EXIOBASE!K46</f>
        <v>3097.6381523204213</v>
      </c>
      <c r="AB54" s="5">
        <f>capacity!T54+T54/[12]lifespan!C$2</f>
        <v>241.41003875000001</v>
      </c>
      <c r="AC54" s="5">
        <f>MAX((U54-T54),0)/5+U54/[12]lifespan!D$2</f>
        <v>237.16586375000003</v>
      </c>
      <c r="AD54" s="5">
        <f>MAX((V54-U54),0)/5+V54/[12]lifespan!E$2</f>
        <v>235.34886375000002</v>
      </c>
      <c r="AE54" s="5">
        <f>MAX((W54-V54),0)/5+W54/[12]lifespan!F$2</f>
        <v>219.93186375000005</v>
      </c>
      <c r="AF54" s="5">
        <f>MAX((X54-W54),0)/5+X54/[12]lifespan!G$2</f>
        <v>134.09291871598026</v>
      </c>
      <c r="AG54" s="5">
        <f>MAX((Y54-X54),0)/5+Y54/[12]lifespan!H$2</f>
        <v>57.586489885459493</v>
      </c>
      <c r="AH54" s="5">
        <f>MAX((Z54-Y54),0)/5+Z54/[12]lifespan!I$2</f>
        <v>47.017602054983463</v>
      </c>
      <c r="AI54" s="5">
        <f>MAX((AA54-Z54),0)/5+AA54/[12]lifespan!J$2</f>
        <v>320.8277678322271</v>
      </c>
    </row>
    <row r="55" spans="1:35" x14ac:dyDescent="0.25">
      <c r="A55" s="3" t="s">
        <v>21</v>
      </c>
      <c r="B55" s="3" t="s">
        <v>31</v>
      </c>
      <c r="C55" s="3" t="s">
        <v>32</v>
      </c>
      <c r="D55" s="5">
        <f>[11]generation_EXIOBASE!D47</f>
        <v>5853.3809864617451</v>
      </c>
      <c r="E55" s="5">
        <f>[11]generation_EXIOBASE!E47</f>
        <v>3590.9682007132342</v>
      </c>
      <c r="F55" s="5">
        <f>[11]generation_EXIOBASE!F47</f>
        <v>6676.9102155686924</v>
      </c>
      <c r="G55" s="5">
        <f>[11]generation_EXIOBASE!G47</f>
        <v>10047.008024818573</v>
      </c>
      <c r="H55" s="5">
        <f>[11]generation_EXIOBASE!H47</f>
        <v>12143.039309850024</v>
      </c>
      <c r="I55" s="5">
        <f>[11]generation_EXIOBASE!I47</f>
        <v>15189.311532216991</v>
      </c>
      <c r="J55" s="5">
        <f>[11]generation_EXIOBASE!J47</f>
        <v>16583.353851932759</v>
      </c>
      <c r="K55" s="5">
        <f>[11]generation_EXIOBASE!K47</f>
        <v>11839.610055081434</v>
      </c>
      <c r="L55" s="5">
        <f>[14]Xdet2015_el!A55</f>
        <v>102.987242586044</v>
      </c>
      <c r="M55" s="5">
        <f t="shared" si="1"/>
        <v>63.181247566318959</v>
      </c>
      <c r="N55" s="5">
        <f t="shared" si="2"/>
        <v>117.47681787439421</v>
      </c>
      <c r="O55" s="5">
        <f t="shared" si="3"/>
        <v>176.77196394854616</v>
      </c>
      <c r="P55" s="5">
        <f t="shared" si="4"/>
        <v>213.65056162034364</v>
      </c>
      <c r="Q55" s="5">
        <f t="shared" si="5"/>
        <v>267.24816223333158</v>
      </c>
      <c r="R55" s="5">
        <f t="shared" si="6"/>
        <v>291.77562335158757</v>
      </c>
      <c r="S55" s="5">
        <f t="shared" si="7"/>
        <v>208.31187918350383</v>
      </c>
      <c r="T55" s="5">
        <f>[11]capacity_EXIOBASE!D47</f>
        <v>1220.48046</v>
      </c>
      <c r="U55" s="5">
        <f>[11]capacity_EXIOBASE!E47</f>
        <v>932.71539457937092</v>
      </c>
      <c r="V55" s="5">
        <f>[11]capacity_EXIOBASE!F47</f>
        <v>1418.7853626210629</v>
      </c>
      <c r="W55" s="5">
        <f>[11]capacity_EXIOBASE!G47</f>
        <v>1782.6526932787206</v>
      </c>
      <c r="X55" s="5">
        <f>[11]capacity_EXIOBASE!H47</f>
        <v>1961.4047812248391</v>
      </c>
      <c r="Y55" s="5">
        <f>[11]capacity_EXIOBASE!I47</f>
        <v>2748.5770740970202</v>
      </c>
      <c r="Z55" s="5">
        <f>[11]capacity_EXIOBASE!J47</f>
        <v>3167.3305604465077</v>
      </c>
      <c r="AA55" s="5">
        <f>[11]capacity_EXIOBASE!K47</f>
        <v>3152.9616138419124</v>
      </c>
      <c r="AB55" s="5">
        <f>capacity!T55+T55/[12]lifespan!C$3</f>
        <v>570.682682</v>
      </c>
      <c r="AC55" s="5">
        <f>MAX((U55-T55),0)/5+U55/[12]lifespan!D$3</f>
        <v>31.090513152645698</v>
      </c>
      <c r="AD55" s="5">
        <f>MAX((V55-U55),0)/5+V55/[12]lifespan!E$3</f>
        <v>144.50683902904046</v>
      </c>
      <c r="AE55" s="5">
        <f>MAX((W55-V55),0)/5+W55/[12]lifespan!F$3</f>
        <v>132.19522257415554</v>
      </c>
      <c r="AF55" s="5">
        <f>MAX((X55-W55),0)/5+X55/[12]lifespan!G$3</f>
        <v>101.13057696338501</v>
      </c>
      <c r="AG55" s="5">
        <f>MAX((Y55-X55),0)/5+Y55/[12]lifespan!H$3</f>
        <v>249.05369437767021</v>
      </c>
      <c r="AH55" s="5">
        <f>MAX((Z55-Y55),0)/5+Z55/[12]lifespan!I$3</f>
        <v>189.3283826181144</v>
      </c>
      <c r="AI55" s="5">
        <f>MAX((AA55-Z55),0)/5+AA55/[12]lifespan!J$3</f>
        <v>105.09872046139708</v>
      </c>
    </row>
    <row r="56" spans="1:35" x14ac:dyDescent="0.25">
      <c r="A56" s="3" t="s">
        <v>21</v>
      </c>
      <c r="B56" s="3" t="s">
        <v>33</v>
      </c>
      <c r="C56" s="3" t="s">
        <v>34</v>
      </c>
      <c r="D56" s="5">
        <f>[11]generation_EXIOBASE!D48</f>
        <v>27596.363554668773</v>
      </c>
      <c r="E56" s="5">
        <f>[11]generation_EXIOBASE!E48</f>
        <v>27596.363554668766</v>
      </c>
      <c r="F56" s="5">
        <f>[11]generation_EXIOBASE!F48</f>
        <v>27595.775894917613</v>
      </c>
      <c r="G56" s="5">
        <f>[11]generation_EXIOBASE!G48</f>
        <v>27593.943594366065</v>
      </c>
      <c r="H56" s="5">
        <f>[11]generation_EXIOBASE!H48</f>
        <v>37667.861229001763</v>
      </c>
      <c r="I56" s="5">
        <f>[11]generation_EXIOBASE!I48</f>
        <v>47741.778863637461</v>
      </c>
      <c r="J56" s="5">
        <f>[11]generation_EXIOBASE!J48</f>
        <v>54556.139639634413</v>
      </c>
      <c r="K56" s="5">
        <f>[11]generation_EXIOBASE!K48</f>
        <v>54466.884080552816</v>
      </c>
      <c r="L56" s="5">
        <f>[14]Xdet2015_el!A56</f>
        <v>1705.85788789408</v>
      </c>
      <c r="M56" s="5">
        <f t="shared" si="1"/>
        <v>1705.8578878940796</v>
      </c>
      <c r="N56" s="5">
        <f t="shared" si="2"/>
        <v>1705.8215619477312</v>
      </c>
      <c r="O56" s="5">
        <f t="shared" si="3"/>
        <v>1705.7082990410927</v>
      </c>
      <c r="P56" s="5">
        <f t="shared" si="4"/>
        <v>2328.4233834034039</v>
      </c>
      <c r="Q56" s="5">
        <f t="shared" si="5"/>
        <v>2951.1384677657156</v>
      </c>
      <c r="R56" s="5">
        <f t="shared" si="6"/>
        <v>3372.3653825968117</v>
      </c>
      <c r="S56" s="5">
        <f t="shared" si="7"/>
        <v>3366.8480868416618</v>
      </c>
      <c r="T56" s="5">
        <f>[11]capacity_EXIOBASE!D48</f>
        <v>4006.08</v>
      </c>
      <c r="U56" s="5">
        <f>[11]capacity_EXIOBASE!E48</f>
        <v>4006.08</v>
      </c>
      <c r="V56" s="5">
        <f>[11]capacity_EXIOBASE!F48</f>
        <v>4006.08</v>
      </c>
      <c r="W56" s="5">
        <f>[11]capacity_EXIOBASE!G48</f>
        <v>4006.08</v>
      </c>
      <c r="X56" s="5">
        <f>[11]capacity_EXIOBASE!H48</f>
        <v>5206.08</v>
      </c>
      <c r="Y56" s="5">
        <f>[11]capacity_EXIOBASE!I48</f>
        <v>6406.079999999999</v>
      </c>
      <c r="Z56" s="5">
        <f>[11]capacity_EXIOBASE!J48</f>
        <v>7116.48</v>
      </c>
      <c r="AA56" s="5">
        <f>[11]capacity_EXIOBASE!K48</f>
        <v>6847.6799999999994</v>
      </c>
      <c r="AB56" s="5">
        <f>capacity!T56+T56/[12]lifespan!C$4</f>
        <v>66.768000000000001</v>
      </c>
      <c r="AC56" s="5">
        <f>MAX((U56-T56),0)/5+U56/[12]lifespan!D$4</f>
        <v>66.768000000000001</v>
      </c>
      <c r="AD56" s="5">
        <f>MAX((V56-U56),0)/5+V56/[12]lifespan!E$4</f>
        <v>66.768000000000001</v>
      </c>
      <c r="AE56" s="5">
        <f>MAX((W56-V56),0)/5+W56/[12]lifespan!F$4</f>
        <v>66.768000000000001</v>
      </c>
      <c r="AF56" s="5">
        <f>MAX((X56-W56),0)/5+X56/[12]lifespan!G$4</f>
        <v>326.76800000000003</v>
      </c>
      <c r="AG56" s="5">
        <f>MAX((Y56-X56),0)/5+Y56/[12]lifespan!H$4</f>
        <v>346.7679999999998</v>
      </c>
      <c r="AH56" s="5">
        <f>MAX((Z56-Y56),0)/5+Z56/[12]lifespan!I$4</f>
        <v>260.6880000000001</v>
      </c>
      <c r="AI56" s="5">
        <f>MAX((AA56-Z56),0)/5+AA56/[12]lifespan!J$4</f>
        <v>114.12799999999999</v>
      </c>
    </row>
    <row r="57" spans="1:35" x14ac:dyDescent="0.25">
      <c r="A57" s="3" t="s">
        <v>21</v>
      </c>
      <c r="B57" s="3" t="s">
        <v>35</v>
      </c>
      <c r="C57" s="3" t="s">
        <v>36</v>
      </c>
      <c r="D57" s="5">
        <f>[11]generation_EXIOBASE!D49</f>
        <v>2421.4270483448272</v>
      </c>
      <c r="E57" s="5">
        <f>[11]generation_EXIOBASE!E49</f>
        <v>2540.5136495969523</v>
      </c>
      <c r="F57" s="5">
        <f>[11]generation_EXIOBASE!F49</f>
        <v>2471.4330318000693</v>
      </c>
      <c r="G57" s="5">
        <f>[11]generation_EXIOBASE!G49</f>
        <v>2560.7615752226989</v>
      </c>
      <c r="H57" s="5">
        <f>[11]generation_EXIOBASE!H49</f>
        <v>2715.9355653788848</v>
      </c>
      <c r="I57" s="5">
        <f>[11]generation_EXIOBASE!I49</f>
        <v>2940.5883881532509</v>
      </c>
      <c r="J57" s="5">
        <f>[11]generation_EXIOBASE!J49</f>
        <v>3453.207182349317</v>
      </c>
      <c r="K57" s="5">
        <f>[11]generation_EXIOBASE!K49</f>
        <v>3877.1930576369673</v>
      </c>
      <c r="L57" s="5">
        <f>[14]Xdet2015_el!A57</f>
        <v>108.06680701051999</v>
      </c>
      <c r="M57" s="5">
        <f t="shared" si="1"/>
        <v>113.38156913141438</v>
      </c>
      <c r="N57" s="5">
        <f t="shared" si="2"/>
        <v>110.29854344343167</v>
      </c>
      <c r="O57" s="5">
        <f t="shared" si="3"/>
        <v>114.28522165832267</v>
      </c>
      <c r="P57" s="5">
        <f t="shared" si="4"/>
        <v>121.21054185689049</v>
      </c>
      <c r="Q57" s="5">
        <f t="shared" si="5"/>
        <v>131.23665982716795</v>
      </c>
      <c r="R57" s="5">
        <f t="shared" si="6"/>
        <v>154.11452283783288</v>
      </c>
      <c r="S57" s="5">
        <f t="shared" si="7"/>
        <v>173.03675292988399</v>
      </c>
      <c r="T57" s="5">
        <f>[11]capacity_EXIOBASE!D49</f>
        <v>1080</v>
      </c>
      <c r="U57" s="5">
        <f>[11]capacity_EXIOBASE!E49</f>
        <v>1080</v>
      </c>
      <c r="V57" s="5">
        <f>[11]capacity_EXIOBASE!F49</f>
        <v>1089.5191181992434</v>
      </c>
      <c r="W57" s="5">
        <f>[11]capacity_EXIOBASE!G49</f>
        <v>1108.572432390622</v>
      </c>
      <c r="X57" s="5">
        <f>[11]capacity_EXIOBASE!H49</f>
        <v>1141.692029014808</v>
      </c>
      <c r="Y57" s="5">
        <f>[11]capacity_EXIOBASE!I49</f>
        <v>1190.0234411788467</v>
      </c>
      <c r="Z57" s="5">
        <f>[11]capacity_EXIOBASE!J49</f>
        <v>1300.023441178847</v>
      </c>
      <c r="AA57" s="5">
        <f>[11]capacity_EXIOBASE!K49</f>
        <v>1392.7827605356542</v>
      </c>
      <c r="AB57" s="5">
        <f>capacity!T57+T57/[12]lifespan!C$5</f>
        <v>26</v>
      </c>
      <c r="AC57" s="5">
        <f>MAX((U57-T57),0)/5+U57/[12]lifespan!D$5</f>
        <v>18</v>
      </c>
      <c r="AD57" s="5">
        <f>MAX((V57-U57),0)/5+V57/[12]lifespan!E$5</f>
        <v>20.062475609836067</v>
      </c>
      <c r="AE57" s="5">
        <f>MAX((W57-V57),0)/5+W57/[12]lifespan!F$5</f>
        <v>22.286870044786088</v>
      </c>
      <c r="AF57" s="5">
        <f>MAX((X57-W57),0)/5+X57/[12]lifespan!G$5</f>
        <v>25.652119808417332</v>
      </c>
      <c r="AG57" s="5">
        <f>MAX((Y57-X57),0)/5+Y57/[12]lifespan!H$5</f>
        <v>29.500006452455192</v>
      </c>
      <c r="AH57" s="5">
        <f>MAX((Z57-Y57),0)/5+Z57/[12]lifespan!I$5</f>
        <v>43.667057352980834</v>
      </c>
      <c r="AI57" s="5">
        <f>MAX((AA57-Z57),0)/5+AA57/[12]lifespan!J$5</f>
        <v>41.764909880289025</v>
      </c>
    </row>
    <row r="58" spans="1:35" x14ac:dyDescent="0.25">
      <c r="A58" s="3" t="s">
        <v>21</v>
      </c>
      <c r="B58" s="3" t="s">
        <v>79</v>
      </c>
      <c r="C58" s="3" t="s">
        <v>83</v>
      </c>
      <c r="D58" s="5">
        <f>[11]generation_EXIOBASE!D50*generation!$L58/(generation!$L58+generation!$L59)</f>
        <v>508.20861052509071</v>
      </c>
      <c r="E58" s="5">
        <f>[11]generation_EXIOBASE!E50*generation!$L58/(generation!$L58+generation!$L59)</f>
        <v>759.38878870921076</v>
      </c>
      <c r="F58" s="5">
        <f>[11]generation_EXIOBASE!F50*generation!$L58/(generation!$L58+generation!$L59)</f>
        <v>824.17003274774652</v>
      </c>
      <c r="G58" s="5">
        <f>[11]generation_EXIOBASE!G50*generation!$L58/(generation!$L58+generation!$L59)</f>
        <v>877.58651466305992</v>
      </c>
      <c r="H58" s="5">
        <f>[11]generation_EXIOBASE!H50*generation!$L58/(generation!$L58+generation!$L59)</f>
        <v>911.62484126249433</v>
      </c>
      <c r="I58" s="5">
        <f>[11]generation_EXIOBASE!I50*generation!$L58/(generation!$L58+generation!$L59)</f>
        <v>991.28160789136416</v>
      </c>
      <c r="J58" s="5">
        <f>[11]generation_EXIOBASE!J50*generation!$L58/(generation!$L58+generation!$L59)</f>
        <v>1664.4699838702968</v>
      </c>
      <c r="K58" s="5">
        <f>[11]generation_EXIOBASE!K50*generation!$L58/(generation!$L58+generation!$L59)</f>
        <v>1782.2530087803602</v>
      </c>
      <c r="L58" s="5">
        <f>[14]Xdet2015_el!A58</f>
        <v>21.322554890018601</v>
      </c>
      <c r="M58" s="5">
        <f t="shared" si="1"/>
        <v>31.861146770785506</v>
      </c>
      <c r="N58" s="5">
        <f t="shared" si="2"/>
        <v>34.579128330421383</v>
      </c>
      <c r="O58" s="5">
        <f t="shared" si="3"/>
        <v>36.820286477061494</v>
      </c>
      <c r="P58" s="5">
        <f t="shared" si="4"/>
        <v>38.248408850924712</v>
      </c>
      <c r="Q58" s="5">
        <f t="shared" si="5"/>
        <v>41.590512356511859</v>
      </c>
      <c r="R58" s="5">
        <f t="shared" si="6"/>
        <v>69.835008417494279</v>
      </c>
      <c r="S58" s="5">
        <f t="shared" si="7"/>
        <v>74.77674880076404</v>
      </c>
      <c r="T58" s="5">
        <f>[11]capacity_EXIOBASE!D50*capacity!$L58/(capacity!$L58+capacity!$L59)</f>
        <v>281.5</v>
      </c>
      <c r="U58" s="5">
        <f>[11]capacity_EXIOBASE!E50*capacity!$L58/(capacity!$L58+capacity!$L59)</f>
        <v>408.23460559953173</v>
      </c>
      <c r="V58" s="5">
        <f>[11]capacity_EXIOBASE!F50*capacity!$L58/(capacity!$L58+capacity!$L59)</f>
        <v>452.23460559953173</v>
      </c>
      <c r="W58" s="5">
        <f>[11]capacity_EXIOBASE!G50*capacity!$L58/(capacity!$L58+capacity!$L59)</f>
        <v>487.86742159953172</v>
      </c>
      <c r="X58" s="5">
        <f>[11]capacity_EXIOBASE!H50*capacity!$L58/(capacity!$L58+capacity!$L59)</f>
        <v>514.37883159953185</v>
      </c>
      <c r="Y58" s="5">
        <f>[11]capacity_EXIOBASE!I50*capacity!$L58/(capacity!$L58+capacity!$L59)</f>
        <v>546.64034559953177</v>
      </c>
      <c r="Z58" s="5">
        <f>[11]capacity_EXIOBASE!J50*capacity!$L58/(capacity!$L58+capacity!$L59)</f>
        <v>788.77465312452966</v>
      </c>
      <c r="AA58" s="5">
        <f>[11]capacity_EXIOBASE!K50*capacity!$L58/(capacity!$L58+capacity!$L59)</f>
        <v>837.84182443662974</v>
      </c>
      <c r="AB58" s="5">
        <f>capacity!T58+T58/[12]lifespan!C$6</f>
        <v>17.074999999999999</v>
      </c>
      <c r="AC58" s="5">
        <f>MAX((U58-T58),0)/5+U58/[12]lifespan!D$6</f>
        <v>43.9030395562487</v>
      </c>
      <c r="AD58" s="5">
        <f>MAX((V58-U58),0)/5+V58/[12]lifespan!E$6</f>
        <v>28.044025770192839</v>
      </c>
      <c r="AE58" s="5">
        <f>MAX((W58-V58),0)/5+W58/[12]lifespan!F$6</f>
        <v>26.641260063981264</v>
      </c>
      <c r="AF58" s="5">
        <f>MAX((X58-W58),0)/5+X58/[12]lifespan!G$6</f>
        <v>25.877435263981297</v>
      </c>
      <c r="AG58" s="5">
        <f>MAX((Y58-X58),0)/5+Y58/[12]lifespan!H$6</f>
        <v>28.317916623981255</v>
      </c>
      <c r="AH58" s="5">
        <f>MAX((Z58-Y58),0)/5+Z58/[12]lifespan!I$6</f>
        <v>79.977847629980772</v>
      </c>
      <c r="AI58" s="5">
        <f>MAX((AA58-Z58),0)/5+AA58/[12]lifespan!J$6</f>
        <v>43.327107239885208</v>
      </c>
    </row>
    <row r="59" spans="1:35" x14ac:dyDescent="0.25">
      <c r="A59" s="3" t="s">
        <v>21</v>
      </c>
      <c r="B59" s="3" t="s">
        <v>78</v>
      </c>
      <c r="C59" s="3" t="s">
        <v>84</v>
      </c>
      <c r="D59" s="5">
        <f>[11]generation_EXIOBASE!D50*generation!$L59/(generation!$L58+generation!$L59)</f>
        <v>0</v>
      </c>
      <c r="E59" s="5">
        <f>[11]generation_EXIOBASE!E50*generation!$L59/(generation!$L58+generation!$L59)</f>
        <v>0</v>
      </c>
      <c r="F59" s="5">
        <f>[11]generation_EXIOBASE!F50*generation!$L59/(generation!$L58+generation!$L59)</f>
        <v>0</v>
      </c>
      <c r="G59" s="5">
        <f>[11]generation_EXIOBASE!G50*generation!$L59/(generation!$L58+generation!$L59)</f>
        <v>0</v>
      </c>
      <c r="H59" s="5">
        <f>[11]generation_EXIOBASE!H50*generation!$L59/(generation!$L58+generation!$L59)</f>
        <v>0</v>
      </c>
      <c r="I59" s="5">
        <f>[11]generation_EXIOBASE!I50*generation!$L59/(generation!$L58+generation!$L59)</f>
        <v>0</v>
      </c>
      <c r="J59" s="5">
        <f>[11]generation_EXIOBASE!J50*generation!$L59/(generation!$L58+generation!$L59)</f>
        <v>0</v>
      </c>
      <c r="K59" s="5">
        <f>[11]generation_EXIOBASE!K50*generation!$L59/(generation!$L58+generation!$L59)</f>
        <v>0</v>
      </c>
      <c r="L59" s="5">
        <f>[14]Xdet2015_el!A59</f>
        <v>0</v>
      </c>
      <c r="M59" s="5">
        <f t="shared" si="1"/>
        <v>0</v>
      </c>
      <c r="N59" s="5">
        <f t="shared" si="2"/>
        <v>0</v>
      </c>
      <c r="O59" s="5">
        <f t="shared" si="3"/>
        <v>0</v>
      </c>
      <c r="P59" s="5">
        <f t="shared" si="4"/>
        <v>0</v>
      </c>
      <c r="Q59" s="5">
        <f t="shared" si="5"/>
        <v>0</v>
      </c>
      <c r="R59" s="5">
        <f t="shared" si="6"/>
        <v>0</v>
      </c>
      <c r="S59" s="5">
        <f t="shared" si="7"/>
        <v>0</v>
      </c>
      <c r="T59" s="5">
        <f>[11]capacity_EXIOBASE!D50*capacity!$L59/(capacity!$L58+capacity!$L59)</f>
        <v>0</v>
      </c>
      <c r="U59" s="5">
        <f>[11]capacity_EXIOBASE!E50*capacity!$L59/(capacity!$L58+capacity!$L59)</f>
        <v>0</v>
      </c>
      <c r="V59" s="5">
        <f>[11]capacity_EXIOBASE!F50*capacity!$L59/(capacity!$L58+capacity!$L59)</f>
        <v>0</v>
      </c>
      <c r="W59" s="5">
        <f>[11]capacity_EXIOBASE!G50*capacity!$L59/(capacity!$L58+capacity!$L59)</f>
        <v>0</v>
      </c>
      <c r="X59" s="5">
        <f>[11]capacity_EXIOBASE!H50*capacity!$L59/(capacity!$L58+capacity!$L59)</f>
        <v>0</v>
      </c>
      <c r="Y59" s="5">
        <f>[11]capacity_EXIOBASE!I50*capacity!$L59/(capacity!$L58+capacity!$L59)</f>
        <v>0</v>
      </c>
      <c r="Z59" s="5">
        <f>[11]capacity_EXIOBASE!J50*capacity!$L59/(capacity!$L58+capacity!$L59)</f>
        <v>0</v>
      </c>
      <c r="AA59" s="5">
        <f>[11]capacity_EXIOBASE!K50*capacity!$L59/(capacity!$L58+capacity!$L59)</f>
        <v>0</v>
      </c>
      <c r="AB59" s="5">
        <f>capacity!T59+T59/[12]lifespan!C$7</f>
        <v>0</v>
      </c>
      <c r="AC59" s="5">
        <f>MAX((U59-T59),0)/5+U59/[12]lifespan!D$7</f>
        <v>0</v>
      </c>
      <c r="AD59" s="5">
        <f>MAX((V59-U59),0)/5+V59/[12]lifespan!E$7</f>
        <v>0</v>
      </c>
      <c r="AE59" s="5">
        <f>MAX((W59-V59),0)/5+W59/[12]lifespan!F$7</f>
        <v>0</v>
      </c>
      <c r="AF59" s="5">
        <f>MAX((X59-W59),0)/5+X59/[12]lifespan!G$7</f>
        <v>0</v>
      </c>
      <c r="AG59" s="5">
        <f>MAX((Y59-X59),0)/5+Y59/[12]lifespan!H$7</f>
        <v>0</v>
      </c>
      <c r="AH59" s="5">
        <f>MAX((Z59-Y59),0)/5+Z59/[12]lifespan!I$7</f>
        <v>0</v>
      </c>
      <c r="AI59" s="5">
        <f>MAX((AA59-Z59),0)/5+AA59/[12]lifespan!J$7</f>
        <v>0</v>
      </c>
    </row>
    <row r="60" spans="1:35" x14ac:dyDescent="0.25">
      <c r="A60" s="3" t="s">
        <v>21</v>
      </c>
      <c r="B60" s="1" t="s">
        <v>37</v>
      </c>
      <c r="C60" s="1" t="s">
        <v>38</v>
      </c>
      <c r="D60" s="5">
        <f>[11]generation_EXIOBASE!D51</f>
        <v>231.48151548915365</v>
      </c>
      <c r="E60" s="5">
        <f>[11]generation_EXIOBASE!E51</f>
        <v>0</v>
      </c>
      <c r="F60" s="5">
        <f>[11]generation_EXIOBASE!F51</f>
        <v>0</v>
      </c>
      <c r="G60" s="5">
        <f>[11]generation_EXIOBASE!G51</f>
        <v>0</v>
      </c>
      <c r="H60" s="5">
        <f>[11]generation_EXIOBASE!H51</f>
        <v>0</v>
      </c>
      <c r="I60" s="5">
        <f>[11]generation_EXIOBASE!I51</f>
        <v>0</v>
      </c>
      <c r="J60" s="5">
        <f>[11]generation_EXIOBASE!J51</f>
        <v>0</v>
      </c>
      <c r="K60" s="5">
        <f>[11]generation_EXIOBASE!K51</f>
        <v>0</v>
      </c>
      <c r="L60" s="5">
        <f>[14]Xdet2015_el!A60</f>
        <v>8.0865215949541902</v>
      </c>
      <c r="M60" s="5">
        <f t="shared" si="1"/>
        <v>0</v>
      </c>
      <c r="N60" s="5">
        <f t="shared" si="2"/>
        <v>0</v>
      </c>
      <c r="O60" s="5">
        <f t="shared" si="3"/>
        <v>0</v>
      </c>
      <c r="P60" s="5">
        <f t="shared" si="4"/>
        <v>0</v>
      </c>
      <c r="Q60" s="5">
        <f t="shared" si="5"/>
        <v>0</v>
      </c>
      <c r="R60" s="5">
        <f t="shared" si="6"/>
        <v>0</v>
      </c>
      <c r="S60" s="5">
        <f t="shared" si="7"/>
        <v>0</v>
      </c>
      <c r="T60" s="5">
        <f>[11]capacity_EXIOBASE!D51</f>
        <v>133.93011999999999</v>
      </c>
      <c r="U60" s="5">
        <f>[11]capacity_EXIOBASE!E51</f>
        <v>71.85011999999999</v>
      </c>
      <c r="V60" s="5">
        <f>[11]capacity_EXIOBASE!F51</f>
        <v>63.702119999999987</v>
      </c>
      <c r="W60" s="5">
        <f>[11]capacity_EXIOBASE!G51</f>
        <v>63.702119999999987</v>
      </c>
      <c r="X60" s="5">
        <f>[11]capacity_EXIOBASE!H51</f>
        <v>27.602119999999999</v>
      </c>
      <c r="Y60" s="5">
        <f>[11]capacity_EXIOBASE!I51</f>
        <v>23.8003</v>
      </c>
      <c r="Z60" s="5">
        <f>[11]capacity_EXIOBASE!J51</f>
        <v>23.8003</v>
      </c>
      <c r="AA60" s="5">
        <f>[11]capacity_EXIOBASE!K51</f>
        <v>23.8003</v>
      </c>
      <c r="AB60" s="5">
        <f>capacity!T60+T60/[12]lifespan!C$8</f>
        <v>3.8265748571428566</v>
      </c>
      <c r="AC60" s="5">
        <f>MAX((U60-T60),0)/5+U60/[12]lifespan!D$8</f>
        <v>2.052860571428571</v>
      </c>
      <c r="AD60" s="5">
        <f>MAX((V60-U60),0)/5+V60/[12]lifespan!E$8</f>
        <v>1.8200605714285711</v>
      </c>
      <c r="AE60" s="5">
        <f>MAX((W60-V60),0)/5+W60/[12]lifespan!F$8</f>
        <v>1.8200605714285711</v>
      </c>
      <c r="AF60" s="5">
        <f>MAX((X60-W60),0)/5+X60/[12]lifespan!G$8</f>
        <v>0.788632</v>
      </c>
      <c r="AG60" s="5">
        <f>MAX((Y60-X60),0)/5+Y60/[12]lifespan!H$8</f>
        <v>0.68000857142857141</v>
      </c>
      <c r="AH60" s="5">
        <f>MAX((Z60-Y60),0)/5+Z60/[12]lifespan!I$8</f>
        <v>0.68000857142857141</v>
      </c>
      <c r="AI60" s="5">
        <f>MAX((AA60-Z60),0)/5+AA60/[12]lifespan!J$8</f>
        <v>0.68000857142857141</v>
      </c>
    </row>
    <row r="61" spans="1:35" x14ac:dyDescent="0.25">
      <c r="A61" s="3" t="s">
        <v>21</v>
      </c>
      <c r="B61" s="3" t="s">
        <v>39</v>
      </c>
      <c r="C61" s="3" t="s">
        <v>40</v>
      </c>
      <c r="D61" s="5">
        <f>[11]generation_EXIOBASE!D52</f>
        <v>2214.2649828379508</v>
      </c>
      <c r="E61" s="5">
        <f>[11]generation_EXIOBASE!E52</f>
        <v>1096.9598578946611</v>
      </c>
      <c r="F61" s="5">
        <f>[11]generation_EXIOBASE!F52</f>
        <v>2781.4161105963826</v>
      </c>
      <c r="G61" s="5">
        <f>[11]generation_EXIOBASE!G52</f>
        <v>3668.7506570981373</v>
      </c>
      <c r="H61" s="5">
        <f>[11]generation_EXIOBASE!H52</f>
        <v>4533.4518610225296</v>
      </c>
      <c r="I61" s="5">
        <f>[11]generation_EXIOBASE!I52</f>
        <v>6602.3700653599662</v>
      </c>
      <c r="J61" s="5">
        <f>[11]generation_EXIOBASE!J52</f>
        <v>8250.9568240069075</v>
      </c>
      <c r="K61" s="5">
        <f>[11]generation_EXIOBASE!K52</f>
        <v>7608.2774943476525</v>
      </c>
      <c r="L61" s="5">
        <f>[14]Xdet2015_el!A61</f>
        <v>337.32365507763399</v>
      </c>
      <c r="M61" s="5">
        <f t="shared" si="1"/>
        <v>167.11211693562217</v>
      </c>
      <c r="N61" s="5">
        <f t="shared" si="2"/>
        <v>423.72410528557441</v>
      </c>
      <c r="O61" s="5">
        <f t="shared" si="3"/>
        <v>558.90166299549185</v>
      </c>
      <c r="P61" s="5">
        <f t="shared" si="4"/>
        <v>690.63123146112537</v>
      </c>
      <c r="Q61" s="5">
        <f t="shared" si="5"/>
        <v>1005.8125923880774</v>
      </c>
      <c r="R61" s="5">
        <f t="shared" si="6"/>
        <v>1256.9601810685572</v>
      </c>
      <c r="S61" s="5">
        <f t="shared" si="7"/>
        <v>1159.053678367309</v>
      </c>
      <c r="T61" s="5">
        <f>[11]capacity_EXIOBASE!D52</f>
        <v>171.46305000000004</v>
      </c>
      <c r="U61" s="5">
        <f>[11]capacity_EXIOBASE!E52</f>
        <v>257.53663509295041</v>
      </c>
      <c r="V61" s="5">
        <f>[11]capacity_EXIOBASE!F52</f>
        <v>263.1525815207097</v>
      </c>
      <c r="W61" s="5">
        <f>[11]capacity_EXIOBASE!G52</f>
        <v>273.65642743899951</v>
      </c>
      <c r="X61" s="5">
        <f>[11]capacity_EXIOBASE!H52</f>
        <v>278.81009424809048</v>
      </c>
      <c r="Y61" s="5">
        <f>[11]capacity_EXIOBASE!I52</f>
        <v>503.12876259301055</v>
      </c>
      <c r="Z61" s="5">
        <f>[11]capacity_EXIOBASE!J52</f>
        <v>637.59027858762875</v>
      </c>
      <c r="AA61" s="5">
        <f>[11]capacity_EXIOBASE!K52</f>
        <v>641.30624272187174</v>
      </c>
      <c r="AB61" s="5">
        <f>capacity!T61+T61/[12]lifespan!C$9</f>
        <v>33.858522000000001</v>
      </c>
      <c r="AC61" s="5">
        <f>MAX((U61-T61),0)/5+U61/[12]lifespan!D$9</f>
        <v>27.516182422308088</v>
      </c>
      <c r="AD61" s="5">
        <f>MAX((V61-U61),0)/5+V61/[12]lifespan!E$9</f>
        <v>11.649292546380247</v>
      </c>
      <c r="AE61" s="5">
        <f>MAX((W61-V61),0)/5+W61/[12]lifespan!F$9</f>
        <v>13.047026281217942</v>
      </c>
      <c r="AF61" s="5">
        <f>MAX((X61-W61),0)/5+X61/[12]lifespan!G$9</f>
        <v>12.183137131741812</v>
      </c>
      <c r="AG61" s="5">
        <f>MAX((Y61-X61),0)/5+Y61/[12]lifespan!H$9</f>
        <v>64.988884172704431</v>
      </c>
      <c r="AH61" s="5">
        <f>MAX((Z61-Y61),0)/5+Z61/[12]lifespan!I$9</f>
        <v>52.395914342428789</v>
      </c>
      <c r="AI61" s="5">
        <f>MAX((AA61-Z61),0)/5+AA61/[12]lifespan!J$9</f>
        <v>26.395442535723468</v>
      </c>
    </row>
    <row r="62" spans="1:35" x14ac:dyDescent="0.25">
      <c r="A62" s="3" t="s">
        <v>21</v>
      </c>
      <c r="B62" s="3" t="s">
        <v>80</v>
      </c>
      <c r="C62" s="3" t="s">
        <v>85</v>
      </c>
      <c r="D62" s="5">
        <f>[11]generation_EXIOBASE!D53*generation!$L62/(generation!$L62+generation!$L63)</f>
        <v>1405.6049469242462</v>
      </c>
      <c r="E62" s="5">
        <f>[11]generation_EXIOBASE!E53*generation!$L62/(generation!$L62+generation!$L63)</f>
        <v>1448.1019627553173</v>
      </c>
      <c r="F62" s="5">
        <f>[11]generation_EXIOBASE!F53*generation!$L62/(generation!$L62+generation!$L63)</f>
        <v>1474.5133532800521</v>
      </c>
      <c r="G62" s="5">
        <f>[11]generation_EXIOBASE!G53*generation!$L62/(generation!$L62+generation!$L63)</f>
        <v>1488.9202329251757</v>
      </c>
      <c r="H62" s="5">
        <f>[11]generation_EXIOBASE!H53*generation!$L62/(generation!$L62+generation!$L63)</f>
        <v>1538.295670988671</v>
      </c>
      <c r="I62" s="5">
        <f>[11]generation_EXIOBASE!I53*generation!$L62/(generation!$L62+generation!$L63)</f>
        <v>1566.3486271846223</v>
      </c>
      <c r="J62" s="5">
        <f>[11]generation_EXIOBASE!J53*generation!$L62/(generation!$L62+generation!$L63)</f>
        <v>1584.1928228409006</v>
      </c>
      <c r="K62" s="5">
        <f>[11]generation_EXIOBASE!K53*generation!$L62/(generation!$L62+generation!$L63)</f>
        <v>1940.510492721354</v>
      </c>
      <c r="L62" s="5">
        <f>[14]Xdet2015_el!A62</f>
        <v>73.433125828821801</v>
      </c>
      <c r="M62" s="5">
        <f t="shared" si="1"/>
        <v>75.653300649422135</v>
      </c>
      <c r="N62" s="5">
        <f t="shared" si="2"/>
        <v>77.033112927374745</v>
      </c>
      <c r="O62" s="5">
        <f t="shared" si="3"/>
        <v>77.785772633144887</v>
      </c>
      <c r="P62" s="5">
        <f t="shared" si="4"/>
        <v>80.365297388022725</v>
      </c>
      <c r="Q62" s="5">
        <f t="shared" si="5"/>
        <v>81.830870105816203</v>
      </c>
      <c r="R62" s="5">
        <f t="shared" si="6"/>
        <v>82.763105772607872</v>
      </c>
      <c r="S62" s="5">
        <f t="shared" si="7"/>
        <v>101.37823681964886</v>
      </c>
      <c r="T62" s="5">
        <f>[11]capacity_EXIOBASE!D53*capacity!$L62/(capacity!$L62+capacity!$L63)</f>
        <v>1452.1233148103408</v>
      </c>
      <c r="U62" s="5">
        <f>[11]capacity_EXIOBASE!E53*capacity!$L62/(capacity!$L62+capacity!$L63)</f>
        <v>1491.5400586760159</v>
      </c>
      <c r="V62" s="5">
        <f>[11]capacity_EXIOBASE!F53*capacity!$L62/(capacity!$L62+capacity!$L63)</f>
        <v>1515.7414896719492</v>
      </c>
      <c r="W62" s="5">
        <f>[11]capacity_EXIOBASE!G53*capacity!$L62/(capacity!$L62+capacity!$L63)</f>
        <v>1532.0605617067401</v>
      </c>
      <c r="X62" s="5">
        <f>[11]capacity_EXIOBASE!H53*capacity!$L62/(capacity!$L62+capacity!$L63)</f>
        <v>1545.6903090524756</v>
      </c>
      <c r="Y62" s="5">
        <f>[11]capacity_EXIOBASE!I53*capacity!$L62/(capacity!$L62+capacity!$L63)</f>
        <v>1563.5542233088081</v>
      </c>
      <c r="Z62" s="5">
        <f>[11]capacity_EXIOBASE!J53*capacity!$L62/(capacity!$L62+capacity!$L63)</f>
        <v>1582.4500558293921</v>
      </c>
      <c r="AA62" s="5">
        <f>[11]capacity_EXIOBASE!K53*capacity!$L62/(capacity!$L62+capacity!$L63)</f>
        <v>1979.6085103619096</v>
      </c>
      <c r="AB62" s="5">
        <f>capacity!T62+T62/[12]lifespan!C$10</f>
        <v>62.891165982121223</v>
      </c>
      <c r="AC62" s="5">
        <f>MAX((U62-T62),0)/5+U62/[12]lifespan!D$10</f>
        <v>67.544951120175639</v>
      </c>
      <c r="AD62" s="5">
        <f>MAX((V62-U62),0)/5+V62/[12]lifespan!E$10</f>
        <v>65.469945786064642</v>
      </c>
      <c r="AE62" s="5">
        <f>MAX((W62-V62),0)/5+W62/[12]lifespan!F$10</f>
        <v>64.546236875227791</v>
      </c>
      <c r="AF62" s="5">
        <f>MAX((X62-W62),0)/5+X62/[12]lifespan!G$10</f>
        <v>64.553561831246128</v>
      </c>
      <c r="AG62" s="5">
        <f>MAX((Y62-X62),0)/5+Y62/[12]lifespan!H$10</f>
        <v>66.114951783618821</v>
      </c>
      <c r="AH62" s="5">
        <f>MAX((Z62-Y62),0)/5+Z62/[12]lifespan!I$10</f>
        <v>67.077168737292482</v>
      </c>
      <c r="AI62" s="5">
        <f>MAX((AA62-Z62),0)/5+AA62/[12]lifespan!J$10</f>
        <v>158.61603132097986</v>
      </c>
    </row>
    <row r="63" spans="1:35" x14ac:dyDescent="0.25">
      <c r="A63" s="3" t="s">
        <v>21</v>
      </c>
      <c r="B63" s="3" t="s">
        <v>81</v>
      </c>
      <c r="C63" s="3" t="s">
        <v>86</v>
      </c>
      <c r="D63" s="5">
        <f>[11]generation_EXIOBASE!D53*generation!$L63/(generation!$L62+generation!$L63)</f>
        <v>743.2666059473396</v>
      </c>
      <c r="E63" s="5">
        <f>[11]generation_EXIOBASE!E53*generation!$L63/(generation!$L62+generation!$L63)</f>
        <v>765.73850517391008</v>
      </c>
      <c r="F63" s="5">
        <f>[11]generation_EXIOBASE!F53*generation!$L63/(generation!$L62+generation!$L63)</f>
        <v>779.70452360364413</v>
      </c>
      <c r="G63" s="5">
        <f>[11]generation_EXIOBASE!G53*generation!$L63/(generation!$L62+generation!$L63)</f>
        <v>787.32270434465136</v>
      </c>
      <c r="H63" s="5">
        <f>[11]generation_EXIOBASE!H53*generation!$L63/(generation!$L62+generation!$L63)</f>
        <v>813.43182863801871</v>
      </c>
      <c r="I63" s="5">
        <f>[11]generation_EXIOBASE!I53*generation!$L63/(generation!$L62+generation!$L63)</f>
        <v>828.26588680221357</v>
      </c>
      <c r="J63" s="5">
        <f>[11]generation_EXIOBASE!J53*generation!$L63/(generation!$L62+generation!$L63)</f>
        <v>837.70167796837632</v>
      </c>
      <c r="K63" s="5">
        <f>[11]generation_EXIOBASE!K53*generation!$L63/(generation!$L62+generation!$L63)</f>
        <v>1026.1180788288252</v>
      </c>
      <c r="L63" s="5">
        <f>[14]Xdet2015_el!A63</f>
        <v>38.830533656220702</v>
      </c>
      <c r="M63" s="5">
        <f t="shared" ref="M63:M121" si="9">IFERROR($L63*E63/$D63,0)</f>
        <v>40.004534791552707</v>
      </c>
      <c r="N63" s="5">
        <f t="shared" ref="N63:N121" si="10">IFERROR($L63*F63/$D63,0)</f>
        <v>40.734162551416858</v>
      </c>
      <c r="O63" s="5">
        <f t="shared" ref="O63:O121" si="11">IFERROR($L63*G63/$D63,0)</f>
        <v>41.13215974555397</v>
      </c>
      <c r="P63" s="5">
        <f t="shared" ref="P63:P121" si="12">IFERROR($L63*H63/$D63,0)</f>
        <v>42.496180705860482</v>
      </c>
      <c r="Q63" s="5">
        <f t="shared" ref="Q63:Q121" si="13">IFERROR($L63*I63/$D63,0)</f>
        <v>43.271157531395289</v>
      </c>
      <c r="R63" s="5">
        <f t="shared" ref="R63:R121" si="14">IFERROR($L63*J63/$D63,0)</f>
        <v>43.764112284802728</v>
      </c>
      <c r="S63" s="5">
        <f t="shared" ref="S63:S121" si="15">IFERROR($L63*K63/$D63,0)</f>
        <v>53.607564602521933</v>
      </c>
      <c r="T63" s="5">
        <f>[11]capacity_EXIOBASE!D53*capacity!$L63/(capacity!$L62+capacity!$L63)</f>
        <v>813.87668518965938</v>
      </c>
      <c r="U63" s="5">
        <f>[11]capacity_EXIOBASE!E53*capacity!$L63/(capacity!$L62+capacity!$L63)</f>
        <v>835.9687268993232</v>
      </c>
      <c r="V63" s="5">
        <f>[11]capacity_EXIOBASE!F53*capacity!$L63/(capacity!$L62+capacity!$L63)</f>
        <v>849.53298844304015</v>
      </c>
      <c r="W63" s="5">
        <f>[11]capacity_EXIOBASE!G53*capacity!$L63/(capacity!$L62+capacity!$L63)</f>
        <v>858.67939640824909</v>
      </c>
      <c r="X63" s="5">
        <f>[11]capacity_EXIOBASE!H53*capacity!$L63/(capacity!$L62+capacity!$L63)</f>
        <v>866.31850906251339</v>
      </c>
      <c r="Y63" s="5">
        <f>[11]capacity_EXIOBASE!I53*capacity!$L63/(capacity!$L62+capacity!$L63)</f>
        <v>876.3307602061808</v>
      </c>
      <c r="Z63" s="5">
        <f>[11]capacity_EXIOBASE!J53*capacity!$L63/(capacity!$L62+capacity!$L63)</f>
        <v>886.92137422559733</v>
      </c>
      <c r="AA63" s="5">
        <f>[11]capacity_EXIOBASE!K53*capacity!$L63/(capacity!$L62+capacity!$L63)</f>
        <v>1109.518176558594</v>
      </c>
      <c r="AB63" s="5">
        <f>capacity!T63+T63/[12]lifespan!C$11</f>
        <v>35.248834017878792</v>
      </c>
      <c r="AC63" s="5">
        <f>MAX((U63-T63),0)/5+U63/[12]lifespan!D$11</f>
        <v>37.85715741790569</v>
      </c>
      <c r="AD63" s="5">
        <f>MAX((V63-U63),0)/5+V63/[12]lifespan!E$11</f>
        <v>36.694171846464997</v>
      </c>
      <c r="AE63" s="5">
        <f>MAX((W63-V63),0)/5+W63/[12]lifespan!F$11</f>
        <v>36.176457449371746</v>
      </c>
      <c r="AF63" s="5">
        <f>MAX((X63-W63),0)/5+X63/[12]lifespan!G$11</f>
        <v>36.180562893353397</v>
      </c>
      <c r="AG63" s="5">
        <f>MAX((Y63-X63),0)/5+Y63/[12]lifespan!H$11</f>
        <v>37.055680636980711</v>
      </c>
      <c r="AH63" s="5">
        <f>MAX((Z63-Y63),0)/5+Z63/[12]lifespan!I$11</f>
        <v>37.5949777729072</v>
      </c>
      <c r="AI63" s="5">
        <f>MAX((AA63-Z63),0)/5+AA63/[12]lifespan!J$11</f>
        <v>88.900087528943089</v>
      </c>
    </row>
    <row r="64" spans="1:35" x14ac:dyDescent="0.25">
      <c r="A64" s="3" t="s">
        <v>21</v>
      </c>
      <c r="B64" s="3" t="s">
        <v>41</v>
      </c>
      <c r="C64" s="3" t="s">
        <v>42</v>
      </c>
      <c r="D64" s="5">
        <f>[11]generation_EXIOBASE!D54</f>
        <v>0</v>
      </c>
      <c r="E64" s="5">
        <f>[11]generation_EXIOBASE!E54</f>
        <v>0</v>
      </c>
      <c r="F64" s="5">
        <f>[11]generation_EXIOBASE!F54</f>
        <v>0</v>
      </c>
      <c r="G64" s="5">
        <f>[11]generation_EXIOBASE!G54</f>
        <v>0</v>
      </c>
      <c r="H64" s="5">
        <f>[11]generation_EXIOBASE!H54</f>
        <v>0</v>
      </c>
      <c r="I64" s="5">
        <f>[11]generation_EXIOBASE!I54</f>
        <v>0</v>
      </c>
      <c r="J64" s="5">
        <f>[11]generation_EXIOBASE!J54</f>
        <v>0</v>
      </c>
      <c r="K64" s="5">
        <f>[11]generation_EXIOBASE!K54</f>
        <v>0</v>
      </c>
      <c r="L64" s="5">
        <f>[14]Xdet2015_el!A64</f>
        <v>0</v>
      </c>
      <c r="M64" s="5">
        <f t="shared" si="9"/>
        <v>0</v>
      </c>
      <c r="N64" s="5">
        <f t="shared" si="10"/>
        <v>0</v>
      </c>
      <c r="O64" s="5">
        <f t="shared" si="11"/>
        <v>0</v>
      </c>
      <c r="P64" s="5">
        <f t="shared" si="12"/>
        <v>0</v>
      </c>
      <c r="Q64" s="5">
        <f t="shared" si="13"/>
        <v>0</v>
      </c>
      <c r="R64" s="5">
        <f t="shared" si="14"/>
        <v>0</v>
      </c>
      <c r="S64" s="5">
        <f t="shared" si="15"/>
        <v>0</v>
      </c>
      <c r="T64" s="5">
        <f>[11]capacity_EXIOBASE!D54</f>
        <v>0</v>
      </c>
      <c r="U64" s="5">
        <f>[11]capacity_EXIOBASE!E54</f>
        <v>0</v>
      </c>
      <c r="V64" s="5">
        <f>[11]capacity_EXIOBASE!F54</f>
        <v>0</v>
      </c>
      <c r="W64" s="5">
        <f>[11]capacity_EXIOBASE!G54</f>
        <v>0</v>
      </c>
      <c r="X64" s="5">
        <f>[11]capacity_EXIOBASE!H54</f>
        <v>0</v>
      </c>
      <c r="Y64" s="5">
        <f>[11]capacity_EXIOBASE!I54</f>
        <v>0</v>
      </c>
      <c r="Z64" s="5">
        <f>[11]capacity_EXIOBASE!J54</f>
        <v>0</v>
      </c>
      <c r="AA64" s="5">
        <f>[11]capacity_EXIOBASE!K54</f>
        <v>0</v>
      </c>
      <c r="AB64" s="5">
        <f>capacity!T64+T64/[12]lifespan!C$12</f>
        <v>0</v>
      </c>
      <c r="AC64" s="5">
        <f>MAX((U64-T64),0)/5+U64/[12]lifespan!D$12</f>
        <v>0</v>
      </c>
      <c r="AD64" s="5">
        <f>MAX((V64-U64),0)/5+V64/[12]lifespan!E$12</f>
        <v>0</v>
      </c>
      <c r="AE64" s="5">
        <f>MAX((W64-V64),0)/5+W64/[12]lifespan!F$12</f>
        <v>0</v>
      </c>
      <c r="AF64" s="5">
        <f>MAX((X64-W64),0)/5+X64/[12]lifespan!G$12</f>
        <v>0</v>
      </c>
      <c r="AG64" s="5">
        <f>MAX((Y64-X64),0)/5+Y64/[12]lifespan!H$12</f>
        <v>0</v>
      </c>
      <c r="AH64" s="5">
        <f>MAX((Z64-Y64),0)/5+Z64/[12]lifespan!I$12</f>
        <v>0</v>
      </c>
      <c r="AI64" s="5">
        <f>MAX((AA64-Z64),0)/5+AA64/[12]lifespan!J$12</f>
        <v>0</v>
      </c>
    </row>
    <row r="65" spans="1:35" x14ac:dyDescent="0.25">
      <c r="A65" s="3" t="s">
        <v>21</v>
      </c>
      <c r="B65" s="3" t="s">
        <v>43</v>
      </c>
      <c r="C65" s="3" t="s">
        <v>44</v>
      </c>
      <c r="D65" s="5">
        <f>[11]generation_EXIOBASE!D55</f>
        <v>0</v>
      </c>
      <c r="E65" s="5">
        <f>[11]generation_EXIOBASE!E55</f>
        <v>0</v>
      </c>
      <c r="F65" s="5">
        <f>[11]generation_EXIOBASE!F55</f>
        <v>0</v>
      </c>
      <c r="G65" s="5">
        <f>[11]generation_EXIOBASE!G55</f>
        <v>0</v>
      </c>
      <c r="H65" s="5">
        <f>[11]generation_EXIOBASE!H55</f>
        <v>0</v>
      </c>
      <c r="I65" s="5">
        <f>[11]generation_EXIOBASE!I55</f>
        <v>0</v>
      </c>
      <c r="J65" s="5">
        <f>[11]generation_EXIOBASE!J55</f>
        <v>0</v>
      </c>
      <c r="K65" s="5">
        <f>[11]generation_EXIOBASE!K55</f>
        <v>0</v>
      </c>
      <c r="L65" s="5">
        <f>[14]Xdet2015_el!A65</f>
        <v>0</v>
      </c>
      <c r="M65" s="5">
        <f t="shared" si="9"/>
        <v>0</v>
      </c>
      <c r="N65" s="5">
        <f t="shared" si="10"/>
        <v>0</v>
      </c>
      <c r="O65" s="5">
        <f t="shared" si="11"/>
        <v>0</v>
      </c>
      <c r="P65" s="5">
        <f t="shared" si="12"/>
        <v>0</v>
      </c>
      <c r="Q65" s="5">
        <f t="shared" si="13"/>
        <v>0</v>
      </c>
      <c r="R65" s="5">
        <f t="shared" si="14"/>
        <v>0</v>
      </c>
      <c r="S65" s="5">
        <f t="shared" si="15"/>
        <v>0</v>
      </c>
      <c r="T65" s="5">
        <f>[11]capacity_EXIOBASE!D55</f>
        <v>0</v>
      </c>
      <c r="U65" s="5">
        <f>[11]capacity_EXIOBASE!E55</f>
        <v>0</v>
      </c>
      <c r="V65" s="5">
        <f>[11]capacity_EXIOBASE!F55</f>
        <v>0</v>
      </c>
      <c r="W65" s="5">
        <f>[11]capacity_EXIOBASE!G55</f>
        <v>0</v>
      </c>
      <c r="X65" s="5">
        <f>[11]capacity_EXIOBASE!H55</f>
        <v>0</v>
      </c>
      <c r="Y65" s="5">
        <f>[11]capacity_EXIOBASE!I55</f>
        <v>0</v>
      </c>
      <c r="Z65" s="5">
        <f>[11]capacity_EXIOBASE!J55</f>
        <v>0</v>
      </c>
      <c r="AA65" s="5">
        <f>[11]capacity_EXIOBASE!K55</f>
        <v>0</v>
      </c>
      <c r="AB65" s="5">
        <f>capacity!T65+T65/[12]lifespan!C$13</f>
        <v>0</v>
      </c>
      <c r="AC65" s="5">
        <f>MAX((U65-T65),0)/5+U65/[12]lifespan!D$13</f>
        <v>0</v>
      </c>
      <c r="AD65" s="5">
        <f>MAX((V65-U65),0)/5+V65/[12]lifespan!E$13</f>
        <v>0</v>
      </c>
      <c r="AE65" s="5">
        <f>MAX((W65-V65),0)/5+W65/[12]lifespan!F$13</f>
        <v>0</v>
      </c>
      <c r="AF65" s="5">
        <f>MAX((X65-W65),0)/5+X65/[12]lifespan!G$13</f>
        <v>0</v>
      </c>
      <c r="AG65" s="5">
        <f>MAX((Y65-X65),0)/5+Y65/[12]lifespan!H$13</f>
        <v>0</v>
      </c>
      <c r="AH65" s="5">
        <f>MAX((Z65-Y65),0)/5+Z65/[12]lifespan!I$13</f>
        <v>0</v>
      </c>
      <c r="AI65" s="5">
        <f>MAX((AA65-Z65),0)/5+AA65/[12]lifespan!J$13</f>
        <v>0</v>
      </c>
    </row>
    <row r="66" spans="1:35" x14ac:dyDescent="0.25">
      <c r="A66" s="3" t="s">
        <v>21</v>
      </c>
      <c r="B66" s="3" t="s">
        <v>45</v>
      </c>
      <c r="C66" s="3" t="s">
        <v>46</v>
      </c>
      <c r="D66" s="5">
        <f>[11]generation_EXIOBASE!D56</f>
        <v>0</v>
      </c>
      <c r="E66" s="5">
        <f>[11]generation_EXIOBASE!E56</f>
        <v>2.0896657572193362</v>
      </c>
      <c r="F66" s="5">
        <f>[11]generation_EXIOBASE!F56</f>
        <v>2.0896657572193362</v>
      </c>
      <c r="G66" s="5">
        <f>[11]generation_EXIOBASE!G56</f>
        <v>2.0896657572193362</v>
      </c>
      <c r="H66" s="5">
        <f>[11]generation_EXIOBASE!H56</f>
        <v>2.0896657572193362</v>
      </c>
      <c r="I66" s="5">
        <f>[11]generation_EXIOBASE!I56</f>
        <v>2.0896657572188815</v>
      </c>
      <c r="J66" s="5">
        <f>[11]generation_EXIOBASE!J56</f>
        <v>2.0896657572193362</v>
      </c>
      <c r="K66" s="5">
        <f>[11]generation_EXIOBASE!K56</f>
        <v>2.0896657572193362</v>
      </c>
      <c r="L66" s="5">
        <f>[14]Xdet2015_el!A66</f>
        <v>0</v>
      </c>
      <c r="M66" s="24">
        <f t="shared" ref="M66:S66" si="16">IFERROR($L14*E66/$D14,0)</f>
        <v>0.21811435512060703</v>
      </c>
      <c r="N66" s="24">
        <f t="shared" si="16"/>
        <v>0.21811435512060703</v>
      </c>
      <c r="O66" s="24">
        <f t="shared" si="16"/>
        <v>0.21811435512060703</v>
      </c>
      <c r="P66" s="24">
        <f t="shared" si="16"/>
        <v>0.21811435512060703</v>
      </c>
      <c r="Q66" s="24">
        <f t="shared" si="16"/>
        <v>0.21811435512055957</v>
      </c>
      <c r="R66" s="24">
        <f t="shared" si="16"/>
        <v>0.21811435512060703</v>
      </c>
      <c r="S66" s="24">
        <f t="shared" si="16"/>
        <v>0.21811435512060703</v>
      </c>
      <c r="T66" s="5">
        <f>[11]capacity_EXIOBASE!D56</f>
        <v>0</v>
      </c>
      <c r="U66" s="5">
        <f>[11]capacity_EXIOBASE!E56</f>
        <v>0.3669943374111736</v>
      </c>
      <c r="V66" s="5">
        <f>[11]capacity_EXIOBASE!F56</f>
        <v>0.3669943374111736</v>
      </c>
      <c r="W66" s="5">
        <f>[11]capacity_EXIOBASE!G56</f>
        <v>0.3669943374111736</v>
      </c>
      <c r="X66" s="5">
        <f>[11]capacity_EXIOBASE!H56</f>
        <v>0.3669943374111736</v>
      </c>
      <c r="Y66" s="5">
        <f>[11]capacity_EXIOBASE!I56</f>
        <v>0.3669943374111736</v>
      </c>
      <c r="Z66" s="5">
        <f>[11]capacity_EXIOBASE!J56</f>
        <v>0.3669943374111736</v>
      </c>
      <c r="AA66" s="5">
        <f>[11]capacity_EXIOBASE!K56</f>
        <v>0.3669943374111736</v>
      </c>
      <c r="AB66" s="5">
        <f>capacity!T66+T66/[12]lifespan!C$14</f>
        <v>0</v>
      </c>
      <c r="AC66" s="5">
        <f>MAX((U66-T66),0)/5+U66/[12]lifespan!D$14</f>
        <v>8.5632012062607177E-2</v>
      </c>
      <c r="AD66" s="5">
        <f>MAX((V66-U66),0)/5+V66/[12]lifespan!E$14</f>
        <v>1.2233144580372453E-2</v>
      </c>
      <c r="AE66" s="5">
        <f>MAX((W66-V66),0)/5+W66/[12]lifespan!F$14</f>
        <v>1.2233144580372453E-2</v>
      </c>
      <c r="AF66" s="5">
        <f>MAX((X66-W66),0)/5+X66/[12]lifespan!G$14</f>
        <v>1.2233144580372453E-2</v>
      </c>
      <c r="AG66" s="5">
        <f>MAX((Y66-X66),0)/5+Y66/[12]lifespan!H$14</f>
        <v>1.2233144580372453E-2</v>
      </c>
      <c r="AH66" s="5">
        <f>MAX((Z66-Y66),0)/5+Z66/[12]lifespan!I$14</f>
        <v>1.2233144580372453E-2</v>
      </c>
      <c r="AI66" s="5">
        <f>MAX((AA66-Z66),0)/5+AA66/[12]lifespan!J$14</f>
        <v>1.2233144580372453E-2</v>
      </c>
    </row>
    <row r="67" spans="1:35" x14ac:dyDescent="0.25">
      <c r="A67" s="3" t="s">
        <v>20</v>
      </c>
      <c r="B67" s="3" t="s">
        <v>29</v>
      </c>
      <c r="C67" s="3" t="s">
        <v>30</v>
      </c>
      <c r="D67" s="5">
        <f>[11]generation_EXIOBASE!D57</f>
        <v>272894.90182842425</v>
      </c>
      <c r="E67" s="5">
        <f>[11]generation_EXIOBASE!E57</f>
        <v>273819.94652970426</v>
      </c>
      <c r="F67" s="5">
        <f>[11]generation_EXIOBASE!F57</f>
        <v>267176.18036108743</v>
      </c>
      <c r="G67" s="5">
        <f>[11]generation_EXIOBASE!G57</f>
        <v>231938.84803359254</v>
      </c>
      <c r="H67" s="5">
        <f>[11]generation_EXIOBASE!H57</f>
        <v>182946.66010443147</v>
      </c>
      <c r="I67" s="5">
        <f>[11]generation_EXIOBASE!I57</f>
        <v>160405.5616276412</v>
      </c>
      <c r="J67" s="5">
        <f>[11]generation_EXIOBASE!J57</f>
        <v>114515.83792969644</v>
      </c>
      <c r="K67" s="5">
        <f>[11]generation_EXIOBASE!K57</f>
        <v>136854.40070972565</v>
      </c>
      <c r="L67" s="5">
        <f>[14]Xdet2015_el!A67</f>
        <v>16679.140953111299</v>
      </c>
      <c r="M67" s="5">
        <f t="shared" si="9"/>
        <v>16735.679022738845</v>
      </c>
      <c r="N67" s="5">
        <f t="shared" si="10"/>
        <v>16329.616792761597</v>
      </c>
      <c r="O67" s="5">
        <f t="shared" si="11"/>
        <v>14175.936277793853</v>
      </c>
      <c r="P67" s="5">
        <f t="shared" si="12"/>
        <v>11181.568839645242</v>
      </c>
      <c r="Q67" s="5">
        <f t="shared" si="13"/>
        <v>9803.8730446218287</v>
      </c>
      <c r="R67" s="5">
        <f t="shared" si="14"/>
        <v>6999.1259983080827</v>
      </c>
      <c r="S67" s="5">
        <f t="shared" si="15"/>
        <v>8364.4429566010167</v>
      </c>
      <c r="T67" s="5">
        <f>[11]capacity_EXIOBASE!D57</f>
        <v>52819.41883000001</v>
      </c>
      <c r="U67" s="5">
        <f>[11]capacity_EXIOBASE!E57</f>
        <v>49169.984185626745</v>
      </c>
      <c r="V67" s="5">
        <f>[11]capacity_EXIOBASE!F57</f>
        <v>44015.930185626748</v>
      </c>
      <c r="W67" s="5">
        <f>[11]capacity_EXIOBASE!G57</f>
        <v>36774.890185626733</v>
      </c>
      <c r="X67" s="5">
        <f>[11]capacity_EXIOBASE!H57</f>
        <v>25733.500335626733</v>
      </c>
      <c r="Y67" s="5">
        <f>[11]capacity_EXIOBASE!I57</f>
        <v>22523.405535626734</v>
      </c>
      <c r="Z67" s="5">
        <f>[11]capacity_EXIOBASE!J57</f>
        <v>19519.563035626736</v>
      </c>
      <c r="AA67" s="5">
        <f>[11]capacity_EXIOBASE!K57</f>
        <v>24057.330678728758</v>
      </c>
      <c r="AB67" s="5">
        <f>capacity!T67+T67/[12]lifespan!C$2</f>
        <v>1320.4854707500003</v>
      </c>
      <c r="AC67" s="5">
        <f>MAX((U67-T67),0)/5+U67/[12]lifespan!D$2</f>
        <v>1229.2496046406686</v>
      </c>
      <c r="AD67" s="5">
        <f>MAX((V67-U67),0)/5+V67/[12]lifespan!E$2</f>
        <v>1100.3982546406687</v>
      </c>
      <c r="AE67" s="5">
        <f>MAX((W67-V67),0)/5+W67/[12]lifespan!F$2</f>
        <v>919.3722546406683</v>
      </c>
      <c r="AF67" s="5">
        <f>MAX((X67-W67),0)/5+X67/[12]lifespan!G$2</f>
        <v>643.33750839066829</v>
      </c>
      <c r="AG67" s="5">
        <f>MAX((Y67-X67),0)/5+Y67/[12]lifespan!H$2</f>
        <v>563.08513839066836</v>
      </c>
      <c r="AH67" s="5">
        <f>MAX((Z67-Y67),0)/5+Z67/[12]lifespan!I$2</f>
        <v>487.9890758906684</v>
      </c>
      <c r="AI67" s="5">
        <f>MAX((AA67-Z67),0)/5+AA67/[12]lifespan!J$2</f>
        <v>1508.9867955886234</v>
      </c>
    </row>
    <row r="68" spans="1:35" x14ac:dyDescent="0.25">
      <c r="A68" s="3" t="s">
        <v>20</v>
      </c>
      <c r="B68" s="3" t="s">
        <v>31</v>
      </c>
      <c r="C68" s="3" t="s">
        <v>32</v>
      </c>
      <c r="D68" s="5">
        <f>[11]generation_EXIOBASE!D58</f>
        <v>92807.723337183299</v>
      </c>
      <c r="E68" s="5">
        <f>[11]generation_EXIOBASE!E58</f>
        <v>74716.593978035293</v>
      </c>
      <c r="F68" s="5">
        <f>[11]generation_EXIOBASE!F58</f>
        <v>102227.87033354175</v>
      </c>
      <c r="G68" s="5">
        <f>[11]generation_EXIOBASE!G58</f>
        <v>108810.33293945923</v>
      </c>
      <c r="H68" s="5">
        <f>[11]generation_EXIOBASE!H58</f>
        <v>150109.98108222155</v>
      </c>
      <c r="I68" s="5">
        <f>[11]generation_EXIOBASE!I58</f>
        <v>154615.82306672444</v>
      </c>
      <c r="J68" s="5">
        <f>[11]generation_EXIOBASE!J58</f>
        <v>152777.89601358926</v>
      </c>
      <c r="K68" s="5">
        <f>[11]generation_EXIOBASE!K58</f>
        <v>124671.20181372584</v>
      </c>
      <c r="L68" s="5">
        <f>[14]Xdet2015_el!A68</f>
        <v>6424.7169930014097</v>
      </c>
      <c r="M68" s="5">
        <f t="shared" si="9"/>
        <v>5172.3386128743177</v>
      </c>
      <c r="N68" s="5">
        <f t="shared" si="10"/>
        <v>7076.8370570201268</v>
      </c>
      <c r="O68" s="5">
        <f t="shared" si="11"/>
        <v>7532.5152898153356</v>
      </c>
      <c r="P68" s="5">
        <f t="shared" si="12"/>
        <v>10391.528976249303</v>
      </c>
      <c r="Q68" s="5">
        <f t="shared" si="13"/>
        <v>10703.450856505326</v>
      </c>
      <c r="R68" s="5">
        <f t="shared" si="14"/>
        <v>10576.218329452873</v>
      </c>
      <c r="S68" s="5">
        <f t="shared" si="15"/>
        <v>8630.5014284262925</v>
      </c>
      <c r="T68" s="5">
        <f>[11]capacity_EXIOBASE!D58</f>
        <v>25177.767720000003</v>
      </c>
      <c r="U68" s="5">
        <f>[11]capacity_EXIOBASE!E58</f>
        <v>21891.232620000006</v>
      </c>
      <c r="V68" s="5">
        <f>[11]capacity_EXIOBASE!F58</f>
        <v>23078.074671303679</v>
      </c>
      <c r="W68" s="5">
        <f>[11]capacity_EXIOBASE!G58</f>
        <v>26977.983936073175</v>
      </c>
      <c r="X68" s="5">
        <f>[11]capacity_EXIOBASE!H58</f>
        <v>39086.311055375001</v>
      </c>
      <c r="Y68" s="5">
        <f>[11]capacity_EXIOBASE!I58</f>
        <v>42020.026875375006</v>
      </c>
      <c r="Z68" s="5">
        <f>[11]capacity_EXIOBASE!J58</f>
        <v>43293.332444999105</v>
      </c>
      <c r="AA68" s="5">
        <f>[11]capacity_EXIOBASE!K58</f>
        <v>41426.00244479737</v>
      </c>
      <c r="AB68" s="5">
        <f>capacity!T68+T68/[12]lifespan!C$3</f>
        <v>4113.2589239999998</v>
      </c>
      <c r="AC68" s="5">
        <f>MAX((U68-T68),0)/5+U68/[12]lifespan!D$3</f>
        <v>729.70775400000025</v>
      </c>
      <c r="AD68" s="5">
        <f>MAX((V68-U68),0)/5+V68/[12]lifespan!E$3</f>
        <v>1006.6375659708572</v>
      </c>
      <c r="AE68" s="5">
        <f>MAX((W68-V68),0)/5+W68/[12]lifespan!F$3</f>
        <v>1679.2479841563384</v>
      </c>
      <c r="AF68" s="5">
        <f>MAX((X68-W68),0)/5+X68/[12]lifespan!G$3</f>
        <v>3724.5424590395319</v>
      </c>
      <c r="AG68" s="5">
        <f>MAX((Y68-X68),0)/5+Y68/[12]lifespan!H$3</f>
        <v>1987.4107265125012</v>
      </c>
      <c r="AH68" s="5">
        <f>MAX((Z68-Y68),0)/5+Z68/[12]lifespan!I$3</f>
        <v>1697.77219542479</v>
      </c>
      <c r="AI68" s="5">
        <f>MAX((AA68-Z68),0)/5+AA68/[12]lifespan!J$3</f>
        <v>1380.8667481599123</v>
      </c>
    </row>
    <row r="69" spans="1:35" x14ac:dyDescent="0.25">
      <c r="A69" s="3" t="s">
        <v>20</v>
      </c>
      <c r="B69" s="3" t="s">
        <v>33</v>
      </c>
      <c r="C69" s="3" t="s">
        <v>34</v>
      </c>
      <c r="D69" s="5">
        <f>[11]generation_EXIOBASE!D59</f>
        <v>96915.889928257791</v>
      </c>
      <c r="E69" s="5">
        <f>[11]generation_EXIOBASE!E59</f>
        <v>34469.117375593021</v>
      </c>
      <c r="F69" s="5">
        <f>[11]generation_EXIOBASE!F59</f>
        <v>0</v>
      </c>
      <c r="G69" s="5">
        <f>[11]generation_EXIOBASE!G59</f>
        <v>0</v>
      </c>
      <c r="H69" s="5">
        <f>[11]generation_EXIOBASE!H59</f>
        <v>0</v>
      </c>
      <c r="I69" s="5">
        <f>[11]generation_EXIOBASE!I59</f>
        <v>0</v>
      </c>
      <c r="J69" s="5">
        <f>[11]generation_EXIOBASE!J59</f>
        <v>0</v>
      </c>
      <c r="K69" s="5">
        <f>[11]generation_EXIOBASE!K59</f>
        <v>0</v>
      </c>
      <c r="L69" s="5">
        <f>[14]Xdet2015_el!A69</f>
        <v>7338.9438502819203</v>
      </c>
      <c r="M69" s="5">
        <f t="shared" si="9"/>
        <v>2610.1696757416503</v>
      </c>
      <c r="N69" s="5">
        <f t="shared" si="10"/>
        <v>0</v>
      </c>
      <c r="O69" s="5">
        <f t="shared" si="11"/>
        <v>0</v>
      </c>
      <c r="P69" s="5">
        <f t="shared" si="12"/>
        <v>0</v>
      </c>
      <c r="Q69" s="5">
        <f t="shared" si="13"/>
        <v>0</v>
      </c>
      <c r="R69" s="5">
        <f t="shared" si="14"/>
        <v>0</v>
      </c>
      <c r="S69" s="5">
        <f t="shared" si="15"/>
        <v>0</v>
      </c>
      <c r="T69" s="5">
        <f>[11]capacity_EXIOBASE!D59</f>
        <v>12188.16</v>
      </c>
      <c r="U69" s="5">
        <f>[11]capacity_EXIOBASE!E59</f>
        <v>6907.2000000000007</v>
      </c>
      <c r="V69" s="5">
        <f>[11]capacity_EXIOBASE!F59</f>
        <v>0</v>
      </c>
      <c r="W69" s="5">
        <f>[11]capacity_EXIOBASE!G59</f>
        <v>0</v>
      </c>
      <c r="X69" s="5">
        <f>[11]capacity_EXIOBASE!H59</f>
        <v>0</v>
      </c>
      <c r="Y69" s="5">
        <f>[11]capacity_EXIOBASE!I59</f>
        <v>0</v>
      </c>
      <c r="Z69" s="5">
        <f>[11]capacity_EXIOBASE!J59</f>
        <v>0</v>
      </c>
      <c r="AA69" s="5">
        <f>[11]capacity_EXIOBASE!K59</f>
        <v>0</v>
      </c>
      <c r="AB69" s="5">
        <f>capacity!T69+T69/[12]lifespan!C$4</f>
        <v>203.136</v>
      </c>
      <c r="AC69" s="5">
        <f>MAX((U69-T69),0)/5+U69/[12]lifespan!D$4</f>
        <v>115.12000000000002</v>
      </c>
      <c r="AD69" s="5">
        <f>MAX((V69-U69),0)/5+V69/[12]lifespan!E$4</f>
        <v>0</v>
      </c>
      <c r="AE69" s="5">
        <f>MAX((W69-V69),0)/5+W69/[12]lifespan!F$4</f>
        <v>0</v>
      </c>
      <c r="AF69" s="5">
        <f>MAX((X69-W69),0)/5+X69/[12]lifespan!G$4</f>
        <v>0</v>
      </c>
      <c r="AG69" s="5">
        <f>MAX((Y69-X69),0)/5+Y69/[12]lifespan!H$4</f>
        <v>0</v>
      </c>
      <c r="AH69" s="5">
        <f>MAX((Z69-Y69),0)/5+Z69/[12]lifespan!I$4</f>
        <v>0</v>
      </c>
      <c r="AI69" s="5">
        <f>MAX((AA69-Z69),0)/5+AA69/[12]lifespan!J$4</f>
        <v>0</v>
      </c>
    </row>
    <row r="70" spans="1:35" x14ac:dyDescent="0.25">
      <c r="A70" s="3" t="s">
        <v>20</v>
      </c>
      <c r="B70" s="3" t="s">
        <v>35</v>
      </c>
      <c r="C70" s="3" t="s">
        <v>36</v>
      </c>
      <c r="D70" s="5">
        <f>[11]generation_EXIOBASE!D60</f>
        <v>22380.600073404945</v>
      </c>
      <c r="E70" s="5">
        <f>[11]generation_EXIOBASE!E60</f>
        <v>22504.708338409368</v>
      </c>
      <c r="F70" s="5">
        <f>[11]generation_EXIOBASE!F60</f>
        <v>23007.947075712113</v>
      </c>
      <c r="G70" s="5">
        <f>[11]generation_EXIOBASE!G60</f>
        <v>23819.686404963701</v>
      </c>
      <c r="H70" s="5">
        <f>[11]generation_EXIOBASE!H60</f>
        <v>25746.079915050799</v>
      </c>
      <c r="I70" s="5">
        <f>[11]generation_EXIOBASE!I60</f>
        <v>27375.095532500382</v>
      </c>
      <c r="J70" s="5">
        <f>[11]generation_EXIOBASE!J60</f>
        <v>29371.569897385609</v>
      </c>
      <c r="K70" s="5">
        <f>[11]generation_EXIOBASE!K60</f>
        <v>30665.145320736043</v>
      </c>
      <c r="L70" s="5">
        <f>[14]Xdet2015_el!A70</f>
        <v>1066.81086472627</v>
      </c>
      <c r="M70" s="5">
        <f t="shared" si="9"/>
        <v>1072.7267045641115</v>
      </c>
      <c r="N70" s="5">
        <f t="shared" si="10"/>
        <v>1096.7144685536773</v>
      </c>
      <c r="O70" s="5">
        <f t="shared" si="11"/>
        <v>1135.4074585955416</v>
      </c>
      <c r="P70" s="5">
        <f t="shared" si="12"/>
        <v>1227.2324105431519</v>
      </c>
      <c r="Q70" s="5">
        <f t="shared" si="13"/>
        <v>1304.8823195627538</v>
      </c>
      <c r="R70" s="5">
        <f t="shared" si="14"/>
        <v>1400.0477993363713</v>
      </c>
      <c r="S70" s="5">
        <f t="shared" si="15"/>
        <v>1461.7083585459964</v>
      </c>
      <c r="T70" s="5">
        <f>[11]capacity_EXIOBASE!D60</f>
        <v>5590</v>
      </c>
      <c r="U70" s="5">
        <f>[11]capacity_EXIOBASE!E60</f>
        <v>5591.5971726123598</v>
      </c>
      <c r="V70" s="5">
        <f>[11]capacity_EXIOBASE!F60</f>
        <v>5698.0295084346208</v>
      </c>
      <c r="W70" s="5">
        <f>[11]capacity_EXIOBASE!G60</f>
        <v>5857.4674195989719</v>
      </c>
      <c r="X70" s="5">
        <f>[11]capacity_EXIOBASE!H60</f>
        <v>6236.668115569516</v>
      </c>
      <c r="Y70" s="5">
        <f>[11]capacity_EXIOBASE!I60</f>
        <v>6557.5473045605731</v>
      </c>
      <c r="Z70" s="5">
        <f>[11]capacity_EXIOBASE!J60</f>
        <v>6950.7334079026978</v>
      </c>
      <c r="AA70" s="5">
        <f>[11]capacity_EXIOBASE!K60</f>
        <v>7170.0701743999425</v>
      </c>
      <c r="AB70" s="5">
        <f>capacity!T70+T70/[12]lifespan!C$5</f>
        <v>114.16666666666667</v>
      </c>
      <c r="AC70" s="5">
        <f>MAX((U70-T70),0)/5+U70/[12]lifespan!D$5</f>
        <v>93.512720732677963</v>
      </c>
      <c r="AD70" s="5">
        <f>MAX((V70-U70),0)/5+V70/[12]lifespan!E$5</f>
        <v>116.25362563836254</v>
      </c>
      <c r="AE70" s="5">
        <f>MAX((W70-V70),0)/5+W70/[12]lifespan!F$5</f>
        <v>129.51203922618643</v>
      </c>
      <c r="AF70" s="5">
        <f>MAX((X70-W70),0)/5+X70/[12]lifespan!G$5</f>
        <v>179.78460778693409</v>
      </c>
      <c r="AG70" s="5">
        <f>MAX((Y70-X70),0)/5+Y70/[12]lifespan!H$5</f>
        <v>173.46829287422099</v>
      </c>
      <c r="AH70" s="5">
        <f>MAX((Z70-Y70),0)/5+Z70/[12]lifespan!I$5</f>
        <v>194.48277746680321</v>
      </c>
      <c r="AI70" s="5">
        <f>MAX((AA70-Z70),0)/5+AA70/[12]lifespan!J$5</f>
        <v>163.36852287278134</v>
      </c>
    </row>
    <row r="71" spans="1:35" x14ac:dyDescent="0.25">
      <c r="A71" s="3" t="s">
        <v>20</v>
      </c>
      <c r="B71" s="3" t="s">
        <v>79</v>
      </c>
      <c r="C71" s="3" t="s">
        <v>83</v>
      </c>
      <c r="D71" s="5">
        <f>[11]generation_EXIOBASE!D61*generation!$L71/(generation!$L71+generation!$L72)</f>
        <v>59356.161971975518</v>
      </c>
      <c r="E71" s="5">
        <f>[11]generation_EXIOBASE!E61*generation!$L71/(generation!$L71+generation!$L72)</f>
        <v>98203.94010359903</v>
      </c>
      <c r="F71" s="5">
        <f>[11]generation_EXIOBASE!F61*generation!$L71/(generation!$L71+generation!$L72)</f>
        <v>101594.58139160657</v>
      </c>
      <c r="G71" s="5">
        <f>[11]generation_EXIOBASE!G61*generation!$L71/(generation!$L71+generation!$L72)</f>
        <v>115139.04989599188</v>
      </c>
      <c r="H71" s="5">
        <f>[11]generation_EXIOBASE!H61*generation!$L71/(generation!$L71+generation!$L72)</f>
        <v>116693.73704909938</v>
      </c>
      <c r="I71" s="5">
        <f>[11]generation_EXIOBASE!I61*generation!$L71/(generation!$L71+generation!$L72)</f>
        <v>124747.96058956275</v>
      </c>
      <c r="J71" s="5">
        <f>[11]generation_EXIOBASE!J61*generation!$L71/(generation!$L71+generation!$L72)</f>
        <v>160809.55379866791</v>
      </c>
      <c r="K71" s="5">
        <f>[11]generation_EXIOBASE!K61*generation!$L71/(generation!$L71+generation!$L72)</f>
        <v>175555.36048108948</v>
      </c>
      <c r="L71" s="5">
        <f>[14]Xdet2015_el!A71</f>
        <v>2935.42324384114</v>
      </c>
      <c r="M71" s="5">
        <f t="shared" si="9"/>
        <v>4856.6167157673008</v>
      </c>
      <c r="N71" s="5">
        <f t="shared" si="10"/>
        <v>5024.298838695734</v>
      </c>
      <c r="O71" s="5">
        <f t="shared" si="11"/>
        <v>5694.1323715986628</v>
      </c>
      <c r="P71" s="5">
        <f t="shared" si="12"/>
        <v>5771.0184884653108</v>
      </c>
      <c r="Q71" s="5">
        <f t="shared" si="13"/>
        <v>6169.3352631066909</v>
      </c>
      <c r="R71" s="5">
        <f t="shared" si="14"/>
        <v>7952.7396376336383</v>
      </c>
      <c r="S71" s="5">
        <f t="shared" si="15"/>
        <v>8681.9846266409295</v>
      </c>
      <c r="T71" s="5">
        <f>[11]capacity_EXIOBASE!D61*capacity!$L71/(capacity!$L71+capacity!$L72)</f>
        <v>41636.23197397936</v>
      </c>
      <c r="U71" s="5">
        <f>[11]capacity_EXIOBASE!E61*capacity!$L71/(capacity!$L71+capacity!$L72)</f>
        <v>57278.49245169339</v>
      </c>
      <c r="V71" s="5">
        <f>[11]capacity_EXIOBASE!F61*capacity!$L71/(capacity!$L71+capacity!$L72)</f>
        <v>57440.400279987422</v>
      </c>
      <c r="W71" s="5">
        <f>[11]capacity_EXIOBASE!G61*capacity!$L71/(capacity!$L71+capacity!$L72)</f>
        <v>62264.122349030164</v>
      </c>
      <c r="X71" s="5">
        <f>[11]capacity_EXIOBASE!H61*capacity!$L71/(capacity!$L71+capacity!$L72)</f>
        <v>62264.122349030164</v>
      </c>
      <c r="Y71" s="5">
        <f>[11]capacity_EXIOBASE!I61*capacity!$L71/(capacity!$L71+capacity!$L72)</f>
        <v>64293.250725087077</v>
      </c>
      <c r="Z71" s="5">
        <f>[11]capacity_EXIOBASE!J61*capacity!$L71/(capacity!$L71+capacity!$L72)</f>
        <v>75258.784073025352</v>
      </c>
      <c r="AA71" s="5">
        <f>[11]capacity_EXIOBASE!K61*capacity!$L71/(capacity!$L71+capacity!$L72)</f>
        <v>80175.220580735069</v>
      </c>
      <c r="AB71" s="5">
        <f>capacity!T71+T71/[12]lifespan!C$6</f>
        <v>5758.8115986989678</v>
      </c>
      <c r="AC71" s="5">
        <f>MAX((U71-T71),0)/5+U71/[12]lifespan!D$6</f>
        <v>5732.0199342561418</v>
      </c>
      <c r="AD71" s="5">
        <f>MAX((V71-U71),0)/5+V71/[12]lifespan!E$6</f>
        <v>2476.6539179986967</v>
      </c>
      <c r="AE71" s="5">
        <f>MAX((W71-V71),0)/5+W71/[12]lifespan!F$6</f>
        <v>3455.3093077697549</v>
      </c>
      <c r="AF71" s="5">
        <f>MAX((X71-W71),0)/5+X71/[12]lifespan!G$6</f>
        <v>2490.5648939612065</v>
      </c>
      <c r="AG71" s="5">
        <f>MAX((Y71-X71),0)/5+Y71/[12]lifespan!H$6</f>
        <v>2977.5557042148657</v>
      </c>
      <c r="AH71" s="5">
        <f>MAX((Z71-Y71),0)/5+Z71/[12]lifespan!I$6</f>
        <v>5203.4580325086699</v>
      </c>
      <c r="AI71" s="5">
        <f>MAX((AA71-Z71),0)/5+AA71/[12]lifespan!J$6</f>
        <v>4190.2961247713465</v>
      </c>
    </row>
    <row r="72" spans="1:35" x14ac:dyDescent="0.25">
      <c r="A72" s="3" t="s">
        <v>20</v>
      </c>
      <c r="B72" s="3" t="s">
        <v>78</v>
      </c>
      <c r="C72" s="3" t="s">
        <v>84</v>
      </c>
      <c r="D72" s="5">
        <f>[11]generation_EXIOBASE!D61*generation!$L72/(generation!$L71+generation!$L72)</f>
        <v>6797.1584984219689</v>
      </c>
      <c r="E72" s="5">
        <f>[11]generation_EXIOBASE!E61*generation!$L72/(generation!$L71+generation!$L72)</f>
        <v>11245.80370221474</v>
      </c>
      <c r="F72" s="5">
        <f>[11]generation_EXIOBASE!F61*generation!$L72/(generation!$L71+generation!$L72)</f>
        <v>11634.082281560255</v>
      </c>
      <c r="G72" s="5">
        <f>[11]generation_EXIOBASE!G61*generation!$L72/(generation!$L71+generation!$L72)</f>
        <v>13185.124265114691</v>
      </c>
      <c r="H72" s="5">
        <f>[11]generation_EXIOBASE!H61*generation!$L72/(generation!$L71+generation!$L72)</f>
        <v>13363.158939932806</v>
      </c>
      <c r="I72" s="5">
        <f>[11]generation_EXIOBASE!I61*generation!$L72/(generation!$L71+generation!$L72)</f>
        <v>14285.486667458359</v>
      </c>
      <c r="J72" s="5">
        <f>[11]generation_EXIOBASE!J61*generation!$L72/(generation!$L71+generation!$L72)</f>
        <v>18415.072486427493</v>
      </c>
      <c r="K72" s="5">
        <f>[11]generation_EXIOBASE!K61*generation!$L72/(generation!$L71+generation!$L72)</f>
        <v>20103.685460676599</v>
      </c>
      <c r="L72" s="5">
        <f>[14]Xdet2015_el!A72</f>
        <v>336.14938003843002</v>
      </c>
      <c r="M72" s="5">
        <f t="shared" si="9"/>
        <v>556.15444945281104</v>
      </c>
      <c r="N72" s="5">
        <f t="shared" si="10"/>
        <v>575.35653275857749</v>
      </c>
      <c r="O72" s="5">
        <f t="shared" si="11"/>
        <v>652.06237996023458</v>
      </c>
      <c r="P72" s="5">
        <f t="shared" si="12"/>
        <v>660.86697758427795</v>
      </c>
      <c r="Q72" s="5">
        <f t="shared" si="13"/>
        <v>706.48013988907758</v>
      </c>
      <c r="R72" s="5">
        <f t="shared" si="14"/>
        <v>910.70631957640455</v>
      </c>
      <c r="S72" s="5">
        <f t="shared" si="15"/>
        <v>994.21565727251198</v>
      </c>
      <c r="T72" s="5">
        <f>[11]capacity_EXIOBASE!D61*capacity!$L72/(capacity!$L71+capacity!$L72)</f>
        <v>3309.9680260206369</v>
      </c>
      <c r="U72" s="5">
        <f>[11]capacity_EXIOBASE!E61*capacity!$L72/(capacity!$L71+capacity!$L72)</f>
        <v>4553.4855006152848</v>
      </c>
      <c r="V72" s="5">
        <f>[11]capacity_EXIOBASE!F61*capacity!$L72/(capacity!$L71+capacity!$L72)</f>
        <v>4566.356735820973</v>
      </c>
      <c r="W72" s="5">
        <f>[11]capacity_EXIOBASE!G61*capacity!$L72/(capacity!$L71+capacity!$L72)</f>
        <v>4949.8296164822141</v>
      </c>
      <c r="X72" s="5">
        <f>[11]capacity_EXIOBASE!H61*capacity!$L72/(capacity!$L71+capacity!$L72)</f>
        <v>4949.8296164822141</v>
      </c>
      <c r="Y72" s="5">
        <f>[11]capacity_EXIOBASE!I61*capacity!$L72/(capacity!$L71+capacity!$L72)</f>
        <v>5111.1398438254801</v>
      </c>
      <c r="Z72" s="5">
        <f>[11]capacity_EXIOBASE!J61*capacity!$L72/(capacity!$L71+capacity!$L72)</f>
        <v>5982.8701385510385</v>
      </c>
      <c r="AA72" s="5">
        <f>[11]capacity_EXIOBASE!K61*capacity!$L72/(capacity!$L71+capacity!$L72)</f>
        <v>6373.7135667615858</v>
      </c>
      <c r="AB72" s="5">
        <f>capacity!T72+T72/[12]lifespan!C$7</f>
        <v>2454.4984013010317</v>
      </c>
      <c r="AC72" s="5">
        <f>MAX((U72-T72),0)/5+U72/[12]lifespan!D$7</f>
        <v>430.84291494354096</v>
      </c>
      <c r="AD72" s="5">
        <f>MAX((V72-U72),0)/5+V72/[12]lifespan!E$7</f>
        <v>168.62358288917304</v>
      </c>
      <c r="AE72" s="5">
        <f>MAX((W72-V72),0)/5+W72/[12]lifespan!F$7</f>
        <v>241.68889668165536</v>
      </c>
      <c r="AF72" s="5">
        <f>MAX((X72-W72),0)/5+X72/[12]lifespan!G$7</f>
        <v>164.99432054940715</v>
      </c>
      <c r="AG72" s="5">
        <f>MAX((Y72-X72),0)/5+Y72/[12]lifespan!H$7</f>
        <v>202.63337359616918</v>
      </c>
      <c r="AH72" s="5">
        <f>MAX((Z72-Y72),0)/5+Z72/[12]lifespan!I$7</f>
        <v>373.77506356347965</v>
      </c>
      <c r="AI72" s="5">
        <f>MAX((AA72-Z72),0)/5+AA72/[12]lifespan!J$7</f>
        <v>290.62580453416228</v>
      </c>
    </row>
    <row r="73" spans="1:35" x14ac:dyDescent="0.25">
      <c r="A73" s="3" t="s">
        <v>20</v>
      </c>
      <c r="B73" s="1" t="s">
        <v>37</v>
      </c>
      <c r="C73" s="1" t="s">
        <v>38</v>
      </c>
      <c r="D73" s="5">
        <f>[11]generation_EXIOBASE!D62</f>
        <v>1078.869814479232</v>
      </c>
      <c r="E73" s="5">
        <f>[11]generation_EXIOBASE!E62</f>
        <v>941.08521130463373</v>
      </c>
      <c r="F73" s="5">
        <f>[11]generation_EXIOBASE!F62</f>
        <v>1997.4666099261749</v>
      </c>
      <c r="G73" s="5">
        <f>[11]generation_EXIOBASE!G62</f>
        <v>3056.1603480066192</v>
      </c>
      <c r="H73" s="5">
        <f>[11]generation_EXIOBASE!H62</f>
        <v>3356.9465201070111</v>
      </c>
      <c r="I73" s="5">
        <f>[11]generation_EXIOBASE!I62</f>
        <v>3620.5877530863422</v>
      </c>
      <c r="J73" s="5">
        <f>[11]generation_EXIOBASE!J62</f>
        <v>3536.0774859586181</v>
      </c>
      <c r="K73" s="5">
        <f>[11]generation_EXIOBASE!K62</f>
        <v>552.36317860097006</v>
      </c>
      <c r="L73" s="5">
        <f>[14]Xdet2015_el!A73</f>
        <v>511.70890303281197</v>
      </c>
      <c r="M73" s="5">
        <f t="shared" si="9"/>
        <v>446.35754441748372</v>
      </c>
      <c r="N73" s="5">
        <f t="shared" si="10"/>
        <v>947.40017200626608</v>
      </c>
      <c r="O73" s="5">
        <f t="shared" si="11"/>
        <v>1449.5395442365934</v>
      </c>
      <c r="P73" s="5">
        <f t="shared" si="12"/>
        <v>1592.2026905284604</v>
      </c>
      <c r="Q73" s="5">
        <f t="shared" si="13"/>
        <v>1717.2479594863198</v>
      </c>
      <c r="R73" s="5">
        <f t="shared" si="14"/>
        <v>1677.1646653700491</v>
      </c>
      <c r="S73" s="5">
        <f t="shared" si="15"/>
        <v>261.98634200740304</v>
      </c>
      <c r="T73" s="5">
        <f>[11]capacity_EXIOBASE!D62</f>
        <v>5028.3810200000007</v>
      </c>
      <c r="U73" s="5">
        <f>[11]capacity_EXIOBASE!E62</f>
        <v>1673.8347000000003</v>
      </c>
      <c r="V73" s="5">
        <f>[11]capacity_EXIOBASE!F62</f>
        <v>1458.1605423920639</v>
      </c>
      <c r="W73" s="5">
        <f>[11]capacity_EXIOBASE!G62</f>
        <v>1248.1130423920638</v>
      </c>
      <c r="X73" s="5">
        <f>[11]capacity_EXIOBASE!H62</f>
        <v>1060.9728123920638</v>
      </c>
      <c r="Y73" s="5">
        <f>[11]capacity_EXIOBASE!I62</f>
        <v>862.853412392064</v>
      </c>
      <c r="Z73" s="5">
        <f>[11]capacity_EXIOBASE!J62</f>
        <v>833.37662239206395</v>
      </c>
      <c r="AA73" s="5">
        <f>[11]capacity_EXIOBASE!K62</f>
        <v>674.14537239206402</v>
      </c>
      <c r="AB73" s="5">
        <f>capacity!T73+T73/[12]lifespan!C$8</f>
        <v>1225.6680291428572</v>
      </c>
      <c r="AC73" s="5">
        <f>MAX((U73-T73),0)/5+U73/[12]lifespan!D$8</f>
        <v>47.823848571428584</v>
      </c>
      <c r="AD73" s="5">
        <f>MAX((V73-U73),0)/5+V73/[12]lifespan!E$8</f>
        <v>41.661729782630395</v>
      </c>
      <c r="AE73" s="5">
        <f>MAX((W73-V73),0)/5+W73/[12]lifespan!F$8</f>
        <v>35.66037263977325</v>
      </c>
      <c r="AF73" s="5">
        <f>MAX((X73-W73),0)/5+X73/[12]lifespan!G$8</f>
        <v>30.313508925487536</v>
      </c>
      <c r="AG73" s="5">
        <f>MAX((Y73-X73),0)/5+Y73/[12]lifespan!H$8</f>
        <v>24.652954639773256</v>
      </c>
      <c r="AH73" s="5">
        <f>MAX((Z73-Y73),0)/5+Z73/[12]lifespan!I$8</f>
        <v>23.810760639773257</v>
      </c>
      <c r="AI73" s="5">
        <f>MAX((AA73-Z73),0)/5+AA73/[12]lifespan!J$8</f>
        <v>19.26129635405897</v>
      </c>
    </row>
    <row r="74" spans="1:35" x14ac:dyDescent="0.25">
      <c r="A74" s="3" t="s">
        <v>20</v>
      </c>
      <c r="B74" s="3" t="s">
        <v>39</v>
      </c>
      <c r="C74" s="3" t="s">
        <v>40</v>
      </c>
      <c r="D74" s="5">
        <f>[11]generation_EXIOBASE!D63</f>
        <v>58714.632148678073</v>
      </c>
      <c r="E74" s="5">
        <f>[11]generation_EXIOBASE!E63</f>
        <v>33884.396520401482</v>
      </c>
      <c r="F74" s="5">
        <f>[11]generation_EXIOBASE!F63</f>
        <v>43429.409695041817</v>
      </c>
      <c r="G74" s="5">
        <f>[11]generation_EXIOBASE!G63</f>
        <v>53399.95502000799</v>
      </c>
      <c r="H74" s="5">
        <f>[11]generation_EXIOBASE!H63</f>
        <v>57464.285754116761</v>
      </c>
      <c r="I74" s="5">
        <f>[11]generation_EXIOBASE!I63</f>
        <v>67808.481030889059</v>
      </c>
      <c r="J74" s="5">
        <f>[11]generation_EXIOBASE!J63</f>
        <v>73975.461366106814</v>
      </c>
      <c r="K74" s="5">
        <f>[11]generation_EXIOBASE!K63</f>
        <v>74800.909672725247</v>
      </c>
      <c r="L74" s="5">
        <f>[14]Xdet2015_el!A74</f>
        <v>2689.1329497944098</v>
      </c>
      <c r="M74" s="5">
        <f t="shared" si="9"/>
        <v>1551.9069750139308</v>
      </c>
      <c r="N74" s="5">
        <f t="shared" si="10"/>
        <v>1989.0690331726305</v>
      </c>
      <c r="O74" s="5">
        <f t="shared" si="11"/>
        <v>2445.7204840901991</v>
      </c>
      <c r="P74" s="5">
        <f t="shared" si="12"/>
        <v>2631.8670253523169</v>
      </c>
      <c r="Q74" s="5">
        <f t="shared" si="13"/>
        <v>3105.6316618646888</v>
      </c>
      <c r="R74" s="5">
        <f t="shared" si="14"/>
        <v>3388.0796550356999</v>
      </c>
      <c r="S74" s="5">
        <f t="shared" si="15"/>
        <v>3425.8852268062728</v>
      </c>
      <c r="T74" s="5">
        <f>[11]capacity_EXIOBASE!D63</f>
        <v>3500.5210299999999</v>
      </c>
      <c r="U74" s="5">
        <f>[11]capacity_EXIOBASE!E63</f>
        <v>7100.2005303410733</v>
      </c>
      <c r="V74" s="5">
        <f>[11]capacity_EXIOBASE!F63</f>
        <v>7095.1655303410726</v>
      </c>
      <c r="W74" s="5">
        <f>[11]capacity_EXIOBASE!G63</f>
        <v>6894.2927803410721</v>
      </c>
      <c r="X74" s="5">
        <f>[11]capacity_EXIOBASE!H63</f>
        <v>6749.0615303410705</v>
      </c>
      <c r="Y74" s="5">
        <f>[11]capacity_EXIOBASE!I63</f>
        <v>7261.4793993421281</v>
      </c>
      <c r="Z74" s="5">
        <f>[11]capacity_EXIOBASE!J63</f>
        <v>7326.3943117653753</v>
      </c>
      <c r="AA74" s="5">
        <f>[11]capacity_EXIOBASE!K63</f>
        <v>6585.6729401993061</v>
      </c>
      <c r="AB74" s="5">
        <f>capacity!T74+T74/[12]lifespan!C$9</f>
        <v>385.02084120000001</v>
      </c>
      <c r="AC74" s="5">
        <f>MAX((U74-T74),0)/5+U74/[12]lifespan!D$9</f>
        <v>1003.9439212818576</v>
      </c>
      <c r="AD74" s="5">
        <f>MAX((V74-U74),0)/5+V74/[12]lifespan!E$9</f>
        <v>283.80662121364293</v>
      </c>
      <c r="AE74" s="5">
        <f>MAX((W74-V74),0)/5+W74/[12]lifespan!F$9</f>
        <v>275.7717112136429</v>
      </c>
      <c r="AF74" s="5">
        <f>MAX((X74-W74),0)/5+X74/[12]lifespan!G$9</f>
        <v>269.96246121364283</v>
      </c>
      <c r="AG74" s="5">
        <f>MAX((Y74-X74),0)/5+Y74/[12]lifespan!H$9</f>
        <v>392.94274977389671</v>
      </c>
      <c r="AH74" s="5">
        <f>MAX((Z74-Y74),0)/5+Z74/[12]lifespan!I$9</f>
        <v>306.03875495526444</v>
      </c>
      <c r="AI74" s="5">
        <f>MAX((AA74-Z74),0)/5+AA74/[12]lifespan!J$9</f>
        <v>263.42691760797226</v>
      </c>
    </row>
    <row r="75" spans="1:35" x14ac:dyDescent="0.25">
      <c r="A75" s="3" t="s">
        <v>20</v>
      </c>
      <c r="B75" s="3" t="s">
        <v>80</v>
      </c>
      <c r="C75" s="3" t="s">
        <v>85</v>
      </c>
      <c r="D75" s="5">
        <f>[11]generation_EXIOBASE!D64*generation!$L75/(generation!$L75+generation!$L76)</f>
        <v>9486.6187670523359</v>
      </c>
      <c r="E75" s="5">
        <f>[11]generation_EXIOBASE!E64*generation!$L75/(generation!$L75+generation!$L76)</f>
        <v>13283.768731916309</v>
      </c>
      <c r="F75" s="5">
        <f>[11]generation_EXIOBASE!F64*generation!$L75/(generation!$L75+generation!$L76)</f>
        <v>14191.584616536256</v>
      </c>
      <c r="G75" s="5">
        <f>[11]generation_EXIOBASE!G64*generation!$L75/(generation!$L75+generation!$L76)</f>
        <v>16585.987214899546</v>
      </c>
      <c r="H75" s="5">
        <f>[11]generation_EXIOBASE!H64*generation!$L75/(generation!$L75+generation!$L76)</f>
        <v>16713.476984601515</v>
      </c>
      <c r="I75" s="5">
        <f>[11]generation_EXIOBASE!I64*generation!$L75/(generation!$L75+generation!$L76)</f>
        <v>17502.457792189172</v>
      </c>
      <c r="J75" s="5">
        <f>[11]generation_EXIOBASE!J64*generation!$L75/(generation!$L75+generation!$L76)</f>
        <v>18860.745148526683</v>
      </c>
      <c r="K75" s="5">
        <f>[11]generation_EXIOBASE!K64*generation!$L75/(generation!$L75+generation!$L76)</f>
        <v>22761.315846419227</v>
      </c>
      <c r="L75" s="5">
        <f>[14]Xdet2015_el!A75</f>
        <v>366.67556288472701</v>
      </c>
      <c r="M75" s="5">
        <f t="shared" si="9"/>
        <v>513.44251272357235</v>
      </c>
      <c r="N75" s="5">
        <f t="shared" si="10"/>
        <v>548.53129500338821</v>
      </c>
      <c r="O75" s="5">
        <f t="shared" si="11"/>
        <v>641.07943487138391</v>
      </c>
      <c r="P75" s="5">
        <f t="shared" si="12"/>
        <v>646.00715297784677</v>
      </c>
      <c r="Q75" s="5">
        <f t="shared" si="13"/>
        <v>676.50273721405631</v>
      </c>
      <c r="R75" s="5">
        <f t="shared" si="14"/>
        <v>729.00308461644465</v>
      </c>
      <c r="S75" s="5">
        <f t="shared" si="15"/>
        <v>879.76743926604377</v>
      </c>
      <c r="T75" s="5">
        <f>[11]capacity_EXIOBASE!D64*capacity!$L75/(capacity!$L75+capacity!$L76)</f>
        <v>10623.867825200145</v>
      </c>
      <c r="U75" s="5">
        <f>[11]capacity_EXIOBASE!E64*capacity!$L75/(capacity!$L75+capacity!$L76)</f>
        <v>14110.113100520308</v>
      </c>
      <c r="V75" s="5">
        <f>[11]capacity_EXIOBASE!F64*capacity!$L75/(capacity!$L75+capacity!$L76)</f>
        <v>14937.940806492888</v>
      </c>
      <c r="W75" s="5">
        <f>[11]capacity_EXIOBASE!G64*capacity!$L75/(capacity!$L75+capacity!$L76)</f>
        <v>17091.369353830676</v>
      </c>
      <c r="X75" s="5">
        <f>[11]capacity_EXIOBASE!H64*capacity!$L75/(capacity!$L75+capacity!$L76)</f>
        <v>17091.369353830676</v>
      </c>
      <c r="Y75" s="5">
        <f>[11]capacity_EXIOBASE!I64*capacity!$L75/(capacity!$L75+capacity!$L76)</f>
        <v>17625.000594065685</v>
      </c>
      <c r="Z75" s="5">
        <f>[11]capacity_EXIOBASE!J64*capacity!$L75/(capacity!$L75+capacity!$L76)</f>
        <v>18847.413100001864</v>
      </c>
      <c r="AA75" s="5">
        <f>[11]capacity_EXIOBASE!K64*capacity!$L75/(capacity!$L75+capacity!$L76)</f>
        <v>23018.755968799986</v>
      </c>
      <c r="AB75" s="5">
        <f>capacity!T75+T75/[12]lifespan!C$10</f>
        <v>1022.9547130080058</v>
      </c>
      <c r="AC75" s="5">
        <f>MAX((U75-T75),0)/5+U75/[12]lifespan!D$10</f>
        <v>1261.653579084845</v>
      </c>
      <c r="AD75" s="5">
        <f>MAX((V75-U75),0)/5+V75/[12]lifespan!E$10</f>
        <v>763.08317345423166</v>
      </c>
      <c r="AE75" s="5">
        <f>MAX((W75-V75),0)/5+W75/[12]lifespan!F$10</f>
        <v>1114.3404836207847</v>
      </c>
      <c r="AF75" s="5">
        <f>MAX((X75-W75),0)/5+X75/[12]lifespan!G$10</f>
        <v>683.65477415322709</v>
      </c>
      <c r="AG75" s="5">
        <f>MAX((Y75-X75),0)/5+Y75/[12]lifespan!H$10</f>
        <v>811.72627180962911</v>
      </c>
      <c r="AH75" s="5">
        <f>MAX((Z75-Y75),0)/5+Z75/[12]lifespan!I$10</f>
        <v>998.3790251873105</v>
      </c>
      <c r="AI75" s="5">
        <f>MAX((AA75-Z75),0)/5+AA75/[12]lifespan!J$10</f>
        <v>1755.0188125116238</v>
      </c>
    </row>
    <row r="76" spans="1:35" x14ac:dyDescent="0.25">
      <c r="A76" s="3" t="s">
        <v>20</v>
      </c>
      <c r="B76" s="3" t="s">
        <v>81</v>
      </c>
      <c r="C76" s="3" t="s">
        <v>86</v>
      </c>
      <c r="D76" s="5">
        <f>[11]generation_EXIOBASE!D64*generation!$L76/(generation!$L75+generation!$L76)</f>
        <v>25124.976132171836</v>
      </c>
      <c r="E76" s="5">
        <f>[11]generation_EXIOBASE!E64*generation!$L76/(generation!$L75+generation!$L76)</f>
        <v>35181.594257148732</v>
      </c>
      <c r="F76" s="5">
        <f>[11]generation_EXIOBASE!F64*generation!$L76/(generation!$L75+generation!$L76)</f>
        <v>37585.912697002066</v>
      </c>
      <c r="G76" s="5">
        <f>[11]generation_EXIOBASE!G64*generation!$L76/(generation!$L75+generation!$L76)</f>
        <v>43927.403760564688</v>
      </c>
      <c r="H76" s="5">
        <f>[11]generation_EXIOBASE!H64*generation!$L76/(generation!$L75+generation!$L76)</f>
        <v>44265.055931429073</v>
      </c>
      <c r="I76" s="5">
        <f>[11]generation_EXIOBASE!I64*generation!$L76/(generation!$L75+generation!$L76)</f>
        <v>46354.643849542597</v>
      </c>
      <c r="J76" s="5">
        <f>[11]generation_EXIOBASE!J64*generation!$L76/(generation!$L75+generation!$L76)</f>
        <v>49952.020137829408</v>
      </c>
      <c r="K76" s="5">
        <f>[11]generation_EXIOBASE!K64*generation!$L76/(generation!$L75+generation!$L76)</f>
        <v>60282.544436620214</v>
      </c>
      <c r="L76" s="5">
        <f>[14]Xdet2015_el!A76</f>
        <v>971.12733123900898</v>
      </c>
      <c r="M76" s="5">
        <f t="shared" si="9"/>
        <v>1359.8344356606224</v>
      </c>
      <c r="N76" s="5">
        <f t="shared" si="10"/>
        <v>1452.7658413527349</v>
      </c>
      <c r="O76" s="5">
        <f t="shared" si="11"/>
        <v>1697.8763346020373</v>
      </c>
      <c r="P76" s="5">
        <f t="shared" si="12"/>
        <v>1710.9272226846224</v>
      </c>
      <c r="Q76" s="5">
        <f t="shared" si="13"/>
        <v>1791.6937049145677</v>
      </c>
      <c r="R76" s="5">
        <f t="shared" si="14"/>
        <v>1930.7390284177063</v>
      </c>
      <c r="S76" s="5">
        <f t="shared" si="15"/>
        <v>2330.0331188800815</v>
      </c>
      <c r="T76" s="5">
        <f>[11]capacity_EXIOBASE!D64*capacity!$L76/(capacity!$L75+capacity!$L76)</f>
        <v>29132.772174799862</v>
      </c>
      <c r="U76" s="5">
        <f>[11]capacity_EXIOBASE!E64*capacity!$L76/(capacity!$L75+capacity!$L76)</f>
        <v>38692.754567508266</v>
      </c>
      <c r="V76" s="5">
        <f>[11]capacity_EXIOBASE!F64*capacity!$L76/(capacity!$L75+capacity!$L76)</f>
        <v>40962.82384499687</v>
      </c>
      <c r="W76" s="5">
        <f>[11]capacity_EXIOBASE!G64*capacity!$L76/(capacity!$L75+capacity!$L76)</f>
        <v>46867.955977334925</v>
      </c>
      <c r="X76" s="5">
        <f>[11]capacity_EXIOBASE!H64*capacity!$L76/(capacity!$L75+capacity!$L76)</f>
        <v>46867.955977334932</v>
      </c>
      <c r="Y76" s="5">
        <f>[11]capacity_EXIOBASE!I64*capacity!$L76/(capacity!$L75+capacity!$L76)</f>
        <v>48331.279655952851</v>
      </c>
      <c r="Z76" s="5">
        <f>[11]capacity_EXIOBASE!J64*capacity!$L76/(capacity!$L75+capacity!$L76)</f>
        <v>51683.379439667369</v>
      </c>
      <c r="AA76" s="5">
        <f>[11]capacity_EXIOBASE!K64*capacity!$L76/(capacity!$L75+capacity!$L76)</f>
        <v>63122.036570869226</v>
      </c>
      <c r="AB76" s="5">
        <f>capacity!T76+T76/[12]lifespan!C$11</f>
        <v>1891.3108869919945</v>
      </c>
      <c r="AC76" s="5">
        <f>MAX((U76-T76),0)/5+U76/[12]lifespan!D$11</f>
        <v>3459.7066612420113</v>
      </c>
      <c r="AD76" s="5">
        <f>MAX((V76-U76),0)/5+V76/[12]lifespan!E$11</f>
        <v>2092.5268092975957</v>
      </c>
      <c r="AE76" s="5">
        <f>MAX((W76-V76),0)/5+W76/[12]lifespan!F$11</f>
        <v>3055.7446655610079</v>
      </c>
      <c r="AF76" s="5">
        <f>MAX((X76-W76),0)/5+X76/[12]lifespan!G$11</f>
        <v>1874.7182390933986</v>
      </c>
      <c r="AG76" s="5">
        <f>MAX((Y76-X76),0)/5+Y76/[12]lifespan!H$11</f>
        <v>2225.9159219616977</v>
      </c>
      <c r="AH76" s="5">
        <f>MAX((Z76-Y76),0)/5+Z76/[12]lifespan!I$11</f>
        <v>2737.7551343295986</v>
      </c>
      <c r="AI76" s="5">
        <f>MAX((AA76-Z76),0)/5+AA76/[12]lifespan!J$11</f>
        <v>4812.6128890751406</v>
      </c>
    </row>
    <row r="77" spans="1:35" x14ac:dyDescent="0.25">
      <c r="A77" s="3" t="s">
        <v>20</v>
      </c>
      <c r="B77" s="3" t="s">
        <v>41</v>
      </c>
      <c r="C77" s="3" t="s">
        <v>42</v>
      </c>
      <c r="D77" s="5">
        <f>[11]generation_EXIOBASE!D65</f>
        <v>0</v>
      </c>
      <c r="E77" s="5">
        <f>[11]generation_EXIOBASE!E65</f>
        <v>0</v>
      </c>
      <c r="F77" s="5">
        <f>[11]generation_EXIOBASE!F65</f>
        <v>0</v>
      </c>
      <c r="G77" s="5">
        <f>[11]generation_EXIOBASE!G65</f>
        <v>0</v>
      </c>
      <c r="H77" s="5">
        <f>[11]generation_EXIOBASE!H65</f>
        <v>0</v>
      </c>
      <c r="I77" s="5">
        <f>[11]generation_EXIOBASE!I65</f>
        <v>0</v>
      </c>
      <c r="J77" s="5">
        <f>[11]generation_EXIOBASE!J65</f>
        <v>0</v>
      </c>
      <c r="K77" s="5">
        <f>[11]generation_EXIOBASE!K65</f>
        <v>0</v>
      </c>
      <c r="L77" s="5">
        <f>[14]Xdet2015_el!A77</f>
        <v>0</v>
      </c>
      <c r="M77" s="5">
        <f t="shared" si="9"/>
        <v>0</v>
      </c>
      <c r="N77" s="5">
        <f t="shared" si="10"/>
        <v>0</v>
      </c>
      <c r="O77" s="5">
        <f t="shared" si="11"/>
        <v>0</v>
      </c>
      <c r="P77" s="5">
        <f t="shared" si="12"/>
        <v>0</v>
      </c>
      <c r="Q77" s="5">
        <f t="shared" si="13"/>
        <v>0</v>
      </c>
      <c r="R77" s="5">
        <f t="shared" si="14"/>
        <v>0</v>
      </c>
      <c r="S77" s="5">
        <f t="shared" si="15"/>
        <v>0</v>
      </c>
      <c r="T77" s="5">
        <f>[11]capacity_EXIOBASE!D65</f>
        <v>0</v>
      </c>
      <c r="U77" s="5">
        <f>[11]capacity_EXIOBASE!E65</f>
        <v>0</v>
      </c>
      <c r="V77" s="5">
        <f>[11]capacity_EXIOBASE!F65</f>
        <v>0</v>
      </c>
      <c r="W77" s="5">
        <f>[11]capacity_EXIOBASE!G65</f>
        <v>0</v>
      </c>
      <c r="X77" s="5">
        <f>[11]capacity_EXIOBASE!H65</f>
        <v>0</v>
      </c>
      <c r="Y77" s="5">
        <f>[11]capacity_EXIOBASE!I65</f>
        <v>0</v>
      </c>
      <c r="Z77" s="5">
        <f>[11]capacity_EXIOBASE!J65</f>
        <v>0</v>
      </c>
      <c r="AA77" s="5">
        <f>[11]capacity_EXIOBASE!K65</f>
        <v>0</v>
      </c>
      <c r="AB77" s="5">
        <f>capacity!T77+T77/[12]lifespan!C$12</f>
        <v>0</v>
      </c>
      <c r="AC77" s="5">
        <f>MAX((U77-T77),0)/5+U77/[12]lifespan!D$12</f>
        <v>0</v>
      </c>
      <c r="AD77" s="5">
        <f>MAX((V77-U77),0)/5+V77/[12]lifespan!E$12</f>
        <v>0</v>
      </c>
      <c r="AE77" s="5">
        <f>MAX((W77-V77),0)/5+W77/[12]lifespan!F$12</f>
        <v>0</v>
      </c>
      <c r="AF77" s="5">
        <f>MAX((X77-W77),0)/5+X77/[12]lifespan!G$12</f>
        <v>0</v>
      </c>
      <c r="AG77" s="5">
        <f>MAX((Y77-X77),0)/5+Y77/[12]lifespan!H$12</f>
        <v>0</v>
      </c>
      <c r="AH77" s="5">
        <f>MAX((Z77-Y77),0)/5+Z77/[12]lifespan!I$12</f>
        <v>0</v>
      </c>
      <c r="AI77" s="5">
        <f>MAX((AA77-Z77),0)/5+AA77/[12]lifespan!J$12</f>
        <v>0</v>
      </c>
    </row>
    <row r="78" spans="1:35" x14ac:dyDescent="0.25">
      <c r="A78" s="3" t="s">
        <v>20</v>
      </c>
      <c r="B78" s="3" t="s">
        <v>43</v>
      </c>
      <c r="C78" s="3" t="s">
        <v>44</v>
      </c>
      <c r="D78" s="5">
        <f>[11]generation_EXIOBASE!D66</f>
        <v>0</v>
      </c>
      <c r="E78" s="5">
        <f>[11]generation_EXIOBASE!E66</f>
        <v>0</v>
      </c>
      <c r="F78" s="5">
        <f>[11]generation_EXIOBASE!F66</f>
        <v>0</v>
      </c>
      <c r="G78" s="5">
        <f>[11]generation_EXIOBASE!G66</f>
        <v>0</v>
      </c>
      <c r="H78" s="5">
        <f>[11]generation_EXIOBASE!H66</f>
        <v>0</v>
      </c>
      <c r="I78" s="5">
        <f>[11]generation_EXIOBASE!I66</f>
        <v>0</v>
      </c>
      <c r="J78" s="5">
        <f>[11]generation_EXIOBASE!J66</f>
        <v>0</v>
      </c>
      <c r="K78" s="5">
        <f>[11]generation_EXIOBASE!K66</f>
        <v>0</v>
      </c>
      <c r="L78" s="5">
        <f>[14]Xdet2015_el!A78</f>
        <v>0</v>
      </c>
      <c r="M78" s="5">
        <f t="shared" si="9"/>
        <v>0</v>
      </c>
      <c r="N78" s="5">
        <f t="shared" si="10"/>
        <v>0</v>
      </c>
      <c r="O78" s="5">
        <f t="shared" si="11"/>
        <v>0</v>
      </c>
      <c r="P78" s="5">
        <f t="shared" si="12"/>
        <v>0</v>
      </c>
      <c r="Q78" s="5">
        <f t="shared" si="13"/>
        <v>0</v>
      </c>
      <c r="R78" s="5">
        <f t="shared" si="14"/>
        <v>0</v>
      </c>
      <c r="S78" s="5">
        <f t="shared" si="15"/>
        <v>0</v>
      </c>
      <c r="T78" s="5">
        <f>[11]capacity_EXIOBASE!D66</f>
        <v>0</v>
      </c>
      <c r="U78" s="5">
        <f>[11]capacity_EXIOBASE!E66</f>
        <v>0</v>
      </c>
      <c r="V78" s="5">
        <f>[11]capacity_EXIOBASE!F66</f>
        <v>0</v>
      </c>
      <c r="W78" s="5">
        <f>[11]capacity_EXIOBASE!G66</f>
        <v>0</v>
      </c>
      <c r="X78" s="5">
        <f>[11]capacity_EXIOBASE!H66</f>
        <v>0</v>
      </c>
      <c r="Y78" s="5">
        <f>[11]capacity_EXIOBASE!I66</f>
        <v>0</v>
      </c>
      <c r="Z78" s="5">
        <f>[11]capacity_EXIOBASE!J66</f>
        <v>0</v>
      </c>
      <c r="AA78" s="5">
        <f>[11]capacity_EXIOBASE!K66</f>
        <v>0</v>
      </c>
      <c r="AB78" s="5">
        <f>capacity!T78+T78/[12]lifespan!C$13</f>
        <v>0</v>
      </c>
      <c r="AC78" s="5">
        <f>MAX((U78-T78),0)/5+U78/[12]lifespan!D$13</f>
        <v>0</v>
      </c>
      <c r="AD78" s="5">
        <f>MAX((V78-U78),0)/5+V78/[12]lifespan!E$13</f>
        <v>0</v>
      </c>
      <c r="AE78" s="5">
        <f>MAX((W78-V78),0)/5+W78/[12]lifespan!F$13</f>
        <v>0</v>
      </c>
      <c r="AF78" s="5">
        <f>MAX((X78-W78),0)/5+X78/[12]lifespan!G$13</f>
        <v>0</v>
      </c>
      <c r="AG78" s="5">
        <f>MAX((Y78-X78),0)/5+Y78/[12]lifespan!H$13</f>
        <v>0</v>
      </c>
      <c r="AH78" s="5">
        <f>MAX((Z78-Y78),0)/5+Z78/[12]lifespan!I$13</f>
        <v>0</v>
      </c>
      <c r="AI78" s="5">
        <f>MAX((AA78-Z78),0)/5+AA78/[12]lifespan!J$13</f>
        <v>0</v>
      </c>
    </row>
    <row r="79" spans="1:35" x14ac:dyDescent="0.25">
      <c r="A79" s="3" t="s">
        <v>20</v>
      </c>
      <c r="B79" s="3" t="s">
        <v>45</v>
      </c>
      <c r="C79" s="3" t="s">
        <v>46</v>
      </c>
      <c r="D79" s="5">
        <f>[11]generation_EXIOBASE!D67</f>
        <v>136.65600000000268</v>
      </c>
      <c r="E79" s="5">
        <f>[11]generation_EXIOBASE!E67</f>
        <v>969.47333184156741</v>
      </c>
      <c r="F79" s="5">
        <f>[11]generation_EXIOBASE!F67</f>
        <v>969.47333184158197</v>
      </c>
      <c r="G79" s="5">
        <f>[11]generation_EXIOBASE!G67</f>
        <v>969.47333184157469</v>
      </c>
      <c r="H79" s="5">
        <f>[11]generation_EXIOBASE!H67</f>
        <v>969.47333184158197</v>
      </c>
      <c r="I79" s="5">
        <f>[11]generation_EXIOBASE!I67</f>
        <v>969.47333184158924</v>
      </c>
      <c r="J79" s="5">
        <f>[11]generation_EXIOBASE!J67</f>
        <v>969.47333184158197</v>
      </c>
      <c r="K79" s="5">
        <f>[11]generation_EXIOBASE!K67</f>
        <v>969.47333184158197</v>
      </c>
      <c r="L79" s="5">
        <f>[14]Xdet2015_el!A79</f>
        <v>53.0514460683018</v>
      </c>
      <c r="M79" s="5">
        <f t="shared" si="9"/>
        <v>376.36080507880195</v>
      </c>
      <c r="N79" s="5">
        <f t="shared" si="10"/>
        <v>376.36080507880757</v>
      </c>
      <c r="O79" s="5">
        <f t="shared" si="11"/>
        <v>376.36080507880479</v>
      </c>
      <c r="P79" s="5">
        <f t="shared" si="12"/>
        <v>376.36080507880757</v>
      </c>
      <c r="Q79" s="5">
        <f t="shared" si="13"/>
        <v>376.36080507881042</v>
      </c>
      <c r="R79" s="5">
        <f t="shared" si="14"/>
        <v>376.36080507880757</v>
      </c>
      <c r="S79" s="5">
        <f t="shared" si="15"/>
        <v>376.36080507880757</v>
      </c>
      <c r="T79" s="5">
        <f>[11]capacity_EXIOBASE!D67</f>
        <v>24</v>
      </c>
      <c r="U79" s="5">
        <f>[11]capacity_EXIOBASE!E67</f>
        <v>170.26226410986715</v>
      </c>
      <c r="V79" s="5">
        <f>[11]capacity_EXIOBASE!F67</f>
        <v>170.26226410986715</v>
      </c>
      <c r="W79" s="5">
        <f>[11]capacity_EXIOBASE!G67</f>
        <v>170.26226410986715</v>
      </c>
      <c r="X79" s="5">
        <f>[11]capacity_EXIOBASE!H67</f>
        <v>170.26226410986715</v>
      </c>
      <c r="Y79" s="5">
        <f>[11]capacity_EXIOBASE!I67</f>
        <v>170.26226410986715</v>
      </c>
      <c r="Z79" s="5">
        <f>[11]capacity_EXIOBASE!J67</f>
        <v>170.26226410986715</v>
      </c>
      <c r="AA79" s="5">
        <f>[11]capacity_EXIOBASE!K67</f>
        <v>170.26226410986717</v>
      </c>
      <c r="AB79" s="5">
        <f>capacity!T79+T79/[12]lifespan!C$14</f>
        <v>0.8</v>
      </c>
      <c r="AC79" s="5">
        <f>MAX((U79-T79),0)/5+U79/[12]lifespan!D$14</f>
        <v>34.927861625635664</v>
      </c>
      <c r="AD79" s="5">
        <f>MAX((V79-U79),0)/5+V79/[12]lifespan!E$14</f>
        <v>5.6754088036622381</v>
      </c>
      <c r="AE79" s="5">
        <f>MAX((W79-V79),0)/5+W79/[12]lifespan!F$14</f>
        <v>5.6754088036622381</v>
      </c>
      <c r="AF79" s="5">
        <f>MAX((X79-W79),0)/5+X79/[12]lifespan!G$14</f>
        <v>5.6754088036622381</v>
      </c>
      <c r="AG79" s="5">
        <f>MAX((Y79-X79),0)/5+Y79/[12]lifespan!H$14</f>
        <v>5.6754088036622381</v>
      </c>
      <c r="AH79" s="5">
        <f>MAX((Z79-Y79),0)/5+Z79/[12]lifespan!I$14</f>
        <v>5.6754088036622381</v>
      </c>
      <c r="AI79" s="5">
        <f>MAX((AA79-Z79),0)/5+AA79/[12]lifespan!J$14</f>
        <v>5.6754088036622443</v>
      </c>
    </row>
    <row r="80" spans="1:35" x14ac:dyDescent="0.25">
      <c r="A80" s="3" t="s">
        <v>19</v>
      </c>
      <c r="B80" s="3" t="s">
        <v>29</v>
      </c>
      <c r="C80" s="3" t="s">
        <v>30</v>
      </c>
      <c r="D80" s="5">
        <f>[11]generation_EXIOBASE!D68</f>
        <v>6439.7707480673398</v>
      </c>
      <c r="E80" s="5">
        <f>[11]generation_EXIOBASE!E68</f>
        <v>5417.1419477286272</v>
      </c>
      <c r="F80" s="5">
        <f>[11]generation_EXIOBASE!F68</f>
        <v>3263.3479762412417</v>
      </c>
      <c r="G80" s="5">
        <f>[11]generation_EXIOBASE!G68</f>
        <v>3144.1295350416094</v>
      </c>
      <c r="H80" s="5">
        <f>[11]generation_EXIOBASE!H68</f>
        <v>3838.1553296326219</v>
      </c>
      <c r="I80" s="5">
        <f>[11]generation_EXIOBASE!I68</f>
        <v>1688.2777421525377</v>
      </c>
      <c r="J80" s="5">
        <f>[11]generation_EXIOBASE!J68</f>
        <v>196.17234852682111</v>
      </c>
      <c r="K80" s="5">
        <f>[11]generation_EXIOBASE!K68</f>
        <v>127.17754121786999</v>
      </c>
      <c r="L80" s="5">
        <f>[14]Xdet2015_el!A80</f>
        <v>472.091150926929</v>
      </c>
      <c r="M80" s="5">
        <f t="shared" si="9"/>
        <v>397.12357425227577</v>
      </c>
      <c r="N80" s="5">
        <f t="shared" si="10"/>
        <v>239.23176185132772</v>
      </c>
      <c r="O80" s="5">
        <f t="shared" si="11"/>
        <v>230.4920142237371</v>
      </c>
      <c r="P80" s="5">
        <f t="shared" si="12"/>
        <v>281.37013534936534</v>
      </c>
      <c r="Q80" s="5">
        <f t="shared" si="13"/>
        <v>123.76542792556788</v>
      </c>
      <c r="R80" s="5">
        <f t="shared" si="14"/>
        <v>14.381137686284791</v>
      </c>
      <c r="S80" s="5">
        <f t="shared" si="15"/>
        <v>9.3232188154554745</v>
      </c>
      <c r="T80" s="5">
        <f>[11]capacity_EXIOBASE!D68</f>
        <v>4225.29</v>
      </c>
      <c r="U80" s="5">
        <f>[11]capacity_EXIOBASE!E68</f>
        <v>2365.8900000000003</v>
      </c>
      <c r="V80" s="5">
        <f>[11]capacity_EXIOBASE!F68</f>
        <v>2089.89</v>
      </c>
      <c r="W80" s="5">
        <f>[11]capacity_EXIOBASE!G68</f>
        <v>1471.6499999999999</v>
      </c>
      <c r="X80" s="5">
        <f>[11]capacity_EXIOBASE!H68</f>
        <v>1221.8</v>
      </c>
      <c r="Y80" s="5">
        <f>[11]capacity_EXIOBASE!I68</f>
        <v>404.8</v>
      </c>
      <c r="Z80" s="5">
        <f>[11]capacity_EXIOBASE!J68</f>
        <v>34.478010859698379</v>
      </c>
      <c r="AA80" s="5">
        <f>[11]capacity_EXIOBASE!K68</f>
        <v>34.478010859698379</v>
      </c>
      <c r="AB80" s="5">
        <f>capacity!T80+T80/[12]lifespan!C$2</f>
        <v>105.63225</v>
      </c>
      <c r="AC80" s="5">
        <f>MAX((U80-T80),0)/5+U80/[12]lifespan!D$2</f>
        <v>59.147250000000007</v>
      </c>
      <c r="AD80" s="5">
        <f>MAX((V80-U80),0)/5+V80/[12]lifespan!E$2</f>
        <v>52.247249999999994</v>
      </c>
      <c r="AE80" s="5">
        <f>MAX((W80-V80),0)/5+W80/[12]lifespan!F$2</f>
        <v>36.791249999999998</v>
      </c>
      <c r="AF80" s="5">
        <f>MAX((X80-W80),0)/5+X80/[12]lifespan!G$2</f>
        <v>30.544999999999998</v>
      </c>
      <c r="AG80" s="5">
        <f>MAX((Y80-X80),0)/5+Y80/[12]lifespan!H$2</f>
        <v>10.120000000000001</v>
      </c>
      <c r="AH80" s="5">
        <f>MAX((Z80-Y80),0)/5+Z80/[12]lifespan!I$2</f>
        <v>0.86195027149245951</v>
      </c>
      <c r="AI80" s="5">
        <f>MAX((AA80-Z80),0)/5+AA80/[12]lifespan!J$2</f>
        <v>0.86195027149245951</v>
      </c>
    </row>
    <row r="81" spans="1:35" x14ac:dyDescent="0.25">
      <c r="A81" s="3" t="s">
        <v>19</v>
      </c>
      <c r="B81" s="3" t="s">
        <v>31</v>
      </c>
      <c r="C81" s="3" t="s">
        <v>32</v>
      </c>
      <c r="D81" s="5">
        <f>[11]generation_EXIOBASE!D69</f>
        <v>4589.0111827167912</v>
      </c>
      <c r="E81" s="5">
        <f>[11]generation_EXIOBASE!E69</f>
        <v>751.68369957129005</v>
      </c>
      <c r="F81" s="5">
        <f>[11]generation_EXIOBASE!F69</f>
        <v>1407.4366574338337</v>
      </c>
      <c r="G81" s="5">
        <f>[11]generation_EXIOBASE!G69</f>
        <v>3346.1144604984784</v>
      </c>
      <c r="H81" s="5">
        <f>[11]generation_EXIOBASE!H69</f>
        <v>3591.5094583541509</v>
      </c>
      <c r="I81" s="5">
        <f>[11]generation_EXIOBASE!I69</f>
        <v>6490.1522665300135</v>
      </c>
      <c r="J81" s="5">
        <f>[11]generation_EXIOBASE!J69</f>
        <v>8507.1515124375783</v>
      </c>
      <c r="K81" s="5">
        <f>[11]generation_EXIOBASE!K69</f>
        <v>8405.9034759644637</v>
      </c>
      <c r="L81" s="5">
        <f>[14]Xdet2015_el!A81</f>
        <v>267.74123989092197</v>
      </c>
      <c r="M81" s="5">
        <f t="shared" si="9"/>
        <v>43.856229090700161</v>
      </c>
      <c r="N81" s="5">
        <f t="shared" si="10"/>
        <v>82.115475584040482</v>
      </c>
      <c r="O81" s="5">
        <f t="shared" si="11"/>
        <v>195.22568126330401</v>
      </c>
      <c r="P81" s="5">
        <f t="shared" si="12"/>
        <v>209.54300549131139</v>
      </c>
      <c r="Q81" s="5">
        <f t="shared" si="13"/>
        <v>378.66140345573956</v>
      </c>
      <c r="R81" s="5">
        <f t="shared" si="14"/>
        <v>496.34119490890282</v>
      </c>
      <c r="S81" s="5">
        <f t="shared" si="15"/>
        <v>490.43398009889563</v>
      </c>
      <c r="T81" s="5">
        <f>[11]capacity_EXIOBASE!D69</f>
        <v>2273.84413</v>
      </c>
      <c r="U81" s="5">
        <f>[11]capacity_EXIOBASE!E69</f>
        <v>1134.7279004101326</v>
      </c>
      <c r="V81" s="5">
        <f>[11]capacity_EXIOBASE!F69</f>
        <v>1039.2724004101326</v>
      </c>
      <c r="W81" s="5">
        <f>[11]capacity_EXIOBASE!G69</f>
        <v>998.7849966233498</v>
      </c>
      <c r="X81" s="5">
        <f>[11]capacity_EXIOBASE!H69</f>
        <v>1047.6300512691173</v>
      </c>
      <c r="Y81" s="5">
        <f>[11]capacity_EXIOBASE!I69</f>
        <v>2672.0321495807316</v>
      </c>
      <c r="Z81" s="5">
        <f>[11]capacity_EXIOBASE!J69</f>
        <v>4269.9288968306819</v>
      </c>
      <c r="AA81" s="5">
        <f>[11]capacity_EXIOBASE!K69</f>
        <v>4298.1578306334668</v>
      </c>
      <c r="AB81" s="5">
        <f>capacity!T81+T81/[12]lifespan!C$3</f>
        <v>75.794804333333332</v>
      </c>
      <c r="AC81" s="5">
        <f>MAX((U81-T81),0)/5+U81/[12]lifespan!D$3</f>
        <v>37.824263347004418</v>
      </c>
      <c r="AD81" s="5">
        <f>MAX((V81-U81),0)/5+V81/[12]lifespan!E$3</f>
        <v>34.642413347004421</v>
      </c>
      <c r="AE81" s="5">
        <f>MAX((W81-V81),0)/5+W81/[12]lifespan!F$3</f>
        <v>33.292833220778327</v>
      </c>
      <c r="AF81" s="5">
        <f>MAX((X81-W81),0)/5+X81/[12]lifespan!G$3</f>
        <v>44.690012638124081</v>
      </c>
      <c r="AG81" s="5">
        <f>MAX((Y81-X81),0)/5+Y81/[12]lifespan!H$3</f>
        <v>413.94815798168059</v>
      </c>
      <c r="AH81" s="5">
        <f>MAX((Z81-Y81),0)/5+Z81/[12]lifespan!I$3</f>
        <v>461.91031267767949</v>
      </c>
      <c r="AI81" s="5">
        <f>MAX((AA81-Z81),0)/5+AA81/[12]lifespan!J$3</f>
        <v>148.91771444833921</v>
      </c>
    </row>
    <row r="82" spans="1:35" x14ac:dyDescent="0.25">
      <c r="A82" s="3" t="s">
        <v>19</v>
      </c>
      <c r="B82" s="3" t="s">
        <v>33</v>
      </c>
      <c r="C82" s="3" t="s">
        <v>34</v>
      </c>
      <c r="D82" s="5">
        <f>[11]generation_EXIOBASE!D70</f>
        <v>0</v>
      </c>
      <c r="E82" s="5">
        <f>[11]generation_EXIOBASE!E70</f>
        <v>0</v>
      </c>
      <c r="F82" s="5">
        <f>[11]generation_EXIOBASE!F70</f>
        <v>0</v>
      </c>
      <c r="G82" s="5">
        <f>[11]generation_EXIOBASE!G70</f>
        <v>0</v>
      </c>
      <c r="H82" s="5">
        <f>[11]generation_EXIOBASE!H70</f>
        <v>0</v>
      </c>
      <c r="I82" s="5">
        <f>[11]generation_EXIOBASE!I70</f>
        <v>0</v>
      </c>
      <c r="J82" s="5">
        <f>[11]generation_EXIOBASE!J70</f>
        <v>0</v>
      </c>
      <c r="K82" s="5">
        <f>[11]generation_EXIOBASE!K70</f>
        <v>0</v>
      </c>
      <c r="L82" s="5">
        <f>[14]Xdet2015_el!A82</f>
        <v>0.120026360522832</v>
      </c>
      <c r="M82" s="5">
        <f t="shared" si="9"/>
        <v>0</v>
      </c>
      <c r="N82" s="5">
        <f t="shared" si="10"/>
        <v>0</v>
      </c>
      <c r="O82" s="5">
        <f t="shared" si="11"/>
        <v>0</v>
      </c>
      <c r="P82" s="5">
        <f t="shared" si="12"/>
        <v>0</v>
      </c>
      <c r="Q82" s="5">
        <f t="shared" si="13"/>
        <v>0</v>
      </c>
      <c r="R82" s="5">
        <f t="shared" si="14"/>
        <v>0</v>
      </c>
      <c r="S82" s="5">
        <f t="shared" si="15"/>
        <v>0</v>
      </c>
      <c r="T82" s="5">
        <f>[11]capacity_EXIOBASE!D70</f>
        <v>0</v>
      </c>
      <c r="U82" s="5">
        <f>[11]capacity_EXIOBASE!E70</f>
        <v>0</v>
      </c>
      <c r="V82" s="5">
        <f>[11]capacity_EXIOBASE!F70</f>
        <v>0</v>
      </c>
      <c r="W82" s="5">
        <f>[11]capacity_EXIOBASE!G70</f>
        <v>0</v>
      </c>
      <c r="X82" s="5">
        <f>[11]capacity_EXIOBASE!H70</f>
        <v>0</v>
      </c>
      <c r="Y82" s="5">
        <f>[11]capacity_EXIOBASE!I70</f>
        <v>0</v>
      </c>
      <c r="Z82" s="5">
        <f>[11]capacity_EXIOBASE!J70</f>
        <v>0</v>
      </c>
      <c r="AA82" s="5">
        <f>[11]capacity_EXIOBASE!K70</f>
        <v>0</v>
      </c>
      <c r="AB82" s="5">
        <f>capacity!T82+T82/[12]lifespan!C$4</f>
        <v>0</v>
      </c>
      <c r="AC82" s="5">
        <f>MAX((U82-T82),0)/5+U82/[12]lifespan!D$4</f>
        <v>0</v>
      </c>
      <c r="AD82" s="5">
        <f>MAX((V82-U82),0)/5+V82/[12]lifespan!E$4</f>
        <v>0</v>
      </c>
      <c r="AE82" s="5">
        <f>MAX((W82-V82),0)/5+W82/[12]lifespan!F$4</f>
        <v>0</v>
      </c>
      <c r="AF82" s="5">
        <f>MAX((X82-W82),0)/5+X82/[12]lifespan!G$4</f>
        <v>0</v>
      </c>
      <c r="AG82" s="5">
        <f>MAX((Y82-X82),0)/5+Y82/[12]lifespan!H$4</f>
        <v>0</v>
      </c>
      <c r="AH82" s="5">
        <f>MAX((Z82-Y82),0)/5+Z82/[12]lifespan!I$4</f>
        <v>0</v>
      </c>
      <c r="AI82" s="5">
        <f>MAX((AA82-Z82),0)/5+AA82/[12]lifespan!J$4</f>
        <v>0</v>
      </c>
    </row>
    <row r="83" spans="1:35" x14ac:dyDescent="0.25">
      <c r="A83" s="3" t="s">
        <v>19</v>
      </c>
      <c r="B83" s="3" t="s">
        <v>35</v>
      </c>
      <c r="C83" s="3" t="s">
        <v>36</v>
      </c>
      <c r="D83" s="5">
        <f>[11]generation_EXIOBASE!D71</f>
        <v>21.36363636363637</v>
      </c>
      <c r="E83" s="5">
        <f>[11]generation_EXIOBASE!E71</f>
        <v>21.36363636363637</v>
      </c>
      <c r="F83" s="5">
        <f>[11]generation_EXIOBASE!F71</f>
        <v>21.36363636363637</v>
      </c>
      <c r="G83" s="5">
        <f>[11]generation_EXIOBASE!G71</f>
        <v>23.737373737373744</v>
      </c>
      <c r="H83" s="5">
        <f>[11]generation_EXIOBASE!H71</f>
        <v>23.737373737373744</v>
      </c>
      <c r="I83" s="5">
        <f>[11]generation_EXIOBASE!I71</f>
        <v>23.737373737373741</v>
      </c>
      <c r="J83" s="5">
        <f>[11]generation_EXIOBASE!J71</f>
        <v>23.737373737373741</v>
      </c>
      <c r="K83" s="5">
        <f>[11]generation_EXIOBASE!K71</f>
        <v>23.941239638914062</v>
      </c>
      <c r="L83" s="5">
        <f>[14]Xdet2015_el!A83</f>
        <v>2.17081087927111</v>
      </c>
      <c r="M83" s="5">
        <f t="shared" si="9"/>
        <v>2.17081087927111</v>
      </c>
      <c r="N83" s="5">
        <f t="shared" si="10"/>
        <v>2.17081087927111</v>
      </c>
      <c r="O83" s="5">
        <f t="shared" si="11"/>
        <v>2.412012088079011</v>
      </c>
      <c r="P83" s="5">
        <f t="shared" si="12"/>
        <v>2.412012088079011</v>
      </c>
      <c r="Q83" s="5">
        <f t="shared" si="13"/>
        <v>2.4120120880790106</v>
      </c>
      <c r="R83" s="5">
        <f t="shared" si="14"/>
        <v>2.4120120880790106</v>
      </c>
      <c r="S83" s="5">
        <f t="shared" si="15"/>
        <v>2.4327273965332132</v>
      </c>
      <c r="T83" s="5">
        <f>[11]capacity_EXIOBASE!D71</f>
        <v>9.0000000000000018</v>
      </c>
      <c r="U83" s="5">
        <f>[11]capacity_EXIOBASE!E71</f>
        <v>9.0000000000000018</v>
      </c>
      <c r="V83" s="5">
        <f>[11]capacity_EXIOBASE!F71</f>
        <v>9.0000000000000018</v>
      </c>
      <c r="W83" s="5">
        <f>[11]capacity_EXIOBASE!G71</f>
        <v>10.000000000000002</v>
      </c>
      <c r="X83" s="5">
        <f>[11]capacity_EXIOBASE!H71</f>
        <v>10.000000000000002</v>
      </c>
      <c r="Y83" s="5">
        <f>[11]capacity_EXIOBASE!I71</f>
        <v>10.000000000000002</v>
      </c>
      <c r="Z83" s="5">
        <f>[11]capacity_EXIOBASE!J71</f>
        <v>10.000000000000002</v>
      </c>
      <c r="AA83" s="5">
        <f>[11]capacity_EXIOBASE!K71</f>
        <v>10.000000000000002</v>
      </c>
      <c r="AB83" s="5">
        <f>capacity!T83+T83/[12]lifespan!C$5</f>
        <v>0.15000000000000002</v>
      </c>
      <c r="AC83" s="5">
        <f>MAX((U83-T83),0)/5+U83/[12]lifespan!D$5</f>
        <v>0.15000000000000002</v>
      </c>
      <c r="AD83" s="5">
        <f>MAX((V83-U83),0)/5+V83/[12]lifespan!E$5</f>
        <v>0.15000000000000002</v>
      </c>
      <c r="AE83" s="5">
        <f>MAX((W83-V83),0)/5+W83/[12]lifespan!F$5</f>
        <v>0.3666666666666667</v>
      </c>
      <c r="AF83" s="5">
        <f>MAX((X83-W83),0)/5+X83/[12]lifespan!G$5</f>
        <v>0.16666666666666669</v>
      </c>
      <c r="AG83" s="5">
        <f>MAX((Y83-X83),0)/5+Y83/[12]lifespan!H$5</f>
        <v>0.16666666666666669</v>
      </c>
      <c r="AH83" s="5">
        <f>MAX((Z83-Y83),0)/5+Z83/[12]lifespan!I$5</f>
        <v>0.16666666666666669</v>
      </c>
      <c r="AI83" s="5">
        <f>MAX((AA83-Z83),0)/5+AA83/[12]lifespan!J$5</f>
        <v>0.16666666666666669</v>
      </c>
    </row>
    <row r="84" spans="1:35" x14ac:dyDescent="0.25">
      <c r="A84" s="3" t="s">
        <v>19</v>
      </c>
      <c r="B84" s="3" t="s">
        <v>79</v>
      </c>
      <c r="C84" s="3" t="s">
        <v>83</v>
      </c>
      <c r="D84" s="5">
        <f>[11]generation_EXIOBASE!D72*generation!$L84/(generation!$L84+generation!$L85)</f>
        <v>7705.1093116467191</v>
      </c>
      <c r="E84" s="5">
        <f>[11]generation_EXIOBASE!E72*generation!$L84/(D$84+D$85)</f>
        <v>12167.480679402421</v>
      </c>
      <c r="F84" s="5">
        <f>[11]generation_EXIOBASE!F72*generation!$L84/(E$84+E$85)</f>
        <v>8732.1209657108175</v>
      </c>
      <c r="G84" s="5">
        <f>[11]generation_EXIOBASE!G72*generation!$L84/(F$84+F$85)</f>
        <v>13768.63390724909</v>
      </c>
      <c r="H84" s="5">
        <f>[11]generation_EXIOBASE!H72*generation!$L84/(G$84+G$85)</f>
        <v>9084.7149021498535</v>
      </c>
      <c r="I84" s="5">
        <f>[11]generation_EXIOBASE!I72*generation!$L84/(H$84+H$85)</f>
        <v>14358.496060912721</v>
      </c>
      <c r="J84" s="5">
        <f>[11]generation_EXIOBASE!J72*generation!$L84/(I$84+I$85)</f>
        <v>9307.7956274927692</v>
      </c>
      <c r="K84" s="5">
        <f>[11]generation_EXIOBASE!K72*generation!$L84/(J$84+J$85)</f>
        <v>16338.090757794305</v>
      </c>
      <c r="L84" s="5">
        <f>[14]Xdet2015_el!A84</f>
        <v>302.31809735502202</v>
      </c>
      <c r="M84" s="5">
        <f t="shared" si="9"/>
        <v>477.40394844765416</v>
      </c>
      <c r="N84" s="5">
        <f t="shared" si="10"/>
        <v>342.61398371561882</v>
      </c>
      <c r="O84" s="5">
        <f t="shared" si="11"/>
        <v>540.22688551939382</v>
      </c>
      <c r="P84" s="5">
        <f t="shared" si="12"/>
        <v>356.44837900992587</v>
      </c>
      <c r="Q84" s="5">
        <f t="shared" si="13"/>
        <v>563.37074977681254</v>
      </c>
      <c r="R84" s="5">
        <f t="shared" si="14"/>
        <v>365.20118675274495</v>
      </c>
      <c r="S84" s="5">
        <f t="shared" si="15"/>
        <v>641.04223736891117</v>
      </c>
      <c r="T84" s="5">
        <f>[11]capacity_EXIOBASE!D72*capacity!$L84/(capacity!$L84+capacity!$L85)</f>
        <v>3796.0836721380447</v>
      </c>
      <c r="U84" s="5">
        <f>[11]capacity_EXIOBASE!E72*capacity!$L84/(T$84+T$85)</f>
        <v>4215.5350077771136</v>
      </c>
      <c r="V84" s="5">
        <f>[11]capacity_EXIOBASE!F72*capacity!$L84/(U$84+U$85)</f>
        <v>3949.0408568497542</v>
      </c>
      <c r="W84" s="5">
        <f>[11]capacity_EXIOBASE!G72*capacity!$L84/(V$84+V$85)</f>
        <v>4661.3017665722364</v>
      </c>
      <c r="X84" s="5">
        <f>[11]capacity_EXIOBASE!H72*capacity!$L84/(W$84+W$85)</f>
        <v>3949.0408568497537</v>
      </c>
      <c r="Y84" s="5">
        <f>[11]capacity_EXIOBASE!I72*capacity!$L84/(X$84+X$85)</f>
        <v>4697.4254909478541</v>
      </c>
      <c r="Z84" s="5">
        <f>[11]capacity_EXIOBASE!J72*capacity!$L84/(Y$84+Y$85)</f>
        <v>3979.409420169342</v>
      </c>
      <c r="AA84" s="5">
        <f>[11]capacity_EXIOBASE!K72*capacity!$L84/(Z$84+Z$85)</f>
        <v>5188.4511381226639</v>
      </c>
      <c r="AB84" s="5">
        <f>capacity!T84+T84/[12]lifespan!C$6</f>
        <v>380.36718360690236</v>
      </c>
      <c r="AC84" s="5">
        <f>MAX((U84-T84),0)/5+U84/[12]lifespan!D$6</f>
        <v>275.50549475404625</v>
      </c>
      <c r="AD84" s="5">
        <f>MAX((V84-U84),0)/5+V84/[12]lifespan!E$6</f>
        <v>168.04429178084061</v>
      </c>
      <c r="AE84" s="5">
        <f>MAX((W84-V84),0)/5+W84/[12]lifespan!F$6</f>
        <v>328.9042526073859</v>
      </c>
      <c r="AF84" s="5">
        <f>MAX((X84-W84),0)/5+X84/[12]lifespan!G$6</f>
        <v>157.96163427399014</v>
      </c>
      <c r="AG84" s="5">
        <f>MAX((Y84-X84),0)/5+Y84/[12]lifespan!H$6</f>
        <v>337.57394645753425</v>
      </c>
      <c r="AH84" s="5">
        <f>MAX((Z84-Y84),0)/5+Z84/[12]lifespan!I$6</f>
        <v>159.17637680677367</v>
      </c>
      <c r="AI84" s="5">
        <f>MAX((AA84-Z84),0)/5+AA84/[12]lifespan!J$6</f>
        <v>449.3463891155709</v>
      </c>
    </row>
    <row r="85" spans="1:35" x14ac:dyDescent="0.25">
      <c r="A85" s="3" t="s">
        <v>19</v>
      </c>
      <c r="B85" s="3" t="s">
        <v>78</v>
      </c>
      <c r="C85" s="3" t="s">
        <v>84</v>
      </c>
      <c r="D85" s="5">
        <f>[11]generation_EXIOBASE!D72*generation!$L85/(generation!$L84+generation!$L85)</f>
        <v>4003.7363851497166</v>
      </c>
      <c r="E85" s="5">
        <f>[11]generation_EXIOBASE!E72*generation!$L85/(D$84+D$85)</f>
        <v>6322.478129946001</v>
      </c>
      <c r="F85" s="5">
        <f>[11]generation_EXIOBASE!F72*generation!$L85/(E$84+E$85)</f>
        <v>4537.393178458783</v>
      </c>
      <c r="G85" s="5">
        <f>[11]generation_EXIOBASE!G72*generation!$L85/(F$84+F$85)</f>
        <v>7154.4709255367952</v>
      </c>
      <c r="H85" s="5">
        <f>[11]generation_EXIOBASE!H72*generation!$L85/(G$84+G$85)</f>
        <v>4720.6083822158898</v>
      </c>
      <c r="I85" s="5">
        <f>[11]generation_EXIOBASE!I72*generation!$L85/(H$84+H$85)</f>
        <v>7460.9756708070645</v>
      </c>
      <c r="J85" s="5">
        <f>[11]generation_EXIOBASE!J72*generation!$L85/(I$84+I$85)</f>
        <v>4836.5258054159694</v>
      </c>
      <c r="K85" s="5">
        <f>[11]generation_EXIOBASE!K72*generation!$L85/(J$84+J$85)</f>
        <v>8489.6145901503569</v>
      </c>
      <c r="L85" s="5">
        <f>[14]Xdet2015_el!A85</f>
        <v>157.09082341504799</v>
      </c>
      <c r="M85" s="5">
        <f t="shared" si="9"/>
        <v>248.06910343566739</v>
      </c>
      <c r="N85" s="5">
        <f t="shared" si="10"/>
        <v>178.02941102858301</v>
      </c>
      <c r="O85" s="5">
        <f t="shared" si="11"/>
        <v>280.71321902217801</v>
      </c>
      <c r="P85" s="5">
        <f t="shared" si="12"/>
        <v>185.21805294994252</v>
      </c>
      <c r="Q85" s="5">
        <f t="shared" si="13"/>
        <v>292.73925624923322</v>
      </c>
      <c r="R85" s="5">
        <f t="shared" si="14"/>
        <v>189.76619541161716</v>
      </c>
      <c r="S85" s="5">
        <f t="shared" si="15"/>
        <v>333.09899008080032</v>
      </c>
      <c r="T85" s="5">
        <f>[11]capacity_EXIOBASE!D72*capacity!$L85/(capacity!$L84+capacity!$L85)</f>
        <v>1267.7663278619555</v>
      </c>
      <c r="U85" s="5">
        <f>[11]capacity_EXIOBASE!E72*capacity!$L85/(T$84+T$85)</f>
        <v>1407.8491936330438</v>
      </c>
      <c r="V85" s="5">
        <f>[11]capacity_EXIOBASE!F72*capacity!$L85/(U$84+U$85)</f>
        <v>1318.8489659516606</v>
      </c>
      <c r="W85" s="5">
        <f>[11]capacity_EXIOBASE!G72*capacity!$L85/(V$84+V$85)</f>
        <v>1556.7205399177597</v>
      </c>
      <c r="X85" s="5">
        <f>[11]capacity_EXIOBASE!H72*capacity!$L85/(W$84+W$85)</f>
        <v>1318.8489659516601</v>
      </c>
      <c r="Y85" s="5">
        <f>[11]capacity_EXIOBASE!I72*capacity!$L85/(X$84+X$85)</f>
        <v>1568.7846684659537</v>
      </c>
      <c r="Z85" s="5">
        <f>[11]capacity_EXIOBASE!J72*capacity!$L85/(Y$84+Y$85)</f>
        <v>1328.9910611548551</v>
      </c>
      <c r="AA85" s="5">
        <f>[11]capacity_EXIOBASE!K72*capacity!$L85/(Z$84+Z$85)</f>
        <v>1732.7709857786697</v>
      </c>
      <c r="AB85" s="5">
        <f>capacity!T85+T85/[12]lifespan!C$7</f>
        <v>63.388316393097774</v>
      </c>
      <c r="AC85" s="5">
        <f>MAX((U85-T85),0)/5+U85/[12]lifespan!D$7</f>
        <v>84.330540899539415</v>
      </c>
      <c r="AD85" s="5">
        <f>MAX((V85-U85),0)/5+V85/[12]lifespan!E$7</f>
        <v>47.958144216424024</v>
      </c>
      <c r="AE85" s="5">
        <f>MAX((W85-V85),0)/5+W85/[12]lifespan!F$7</f>
        <v>99.464999457145126</v>
      </c>
      <c r="AF85" s="5">
        <f>MAX((X85-W85),0)/5+X85/[12]lifespan!G$7</f>
        <v>43.961632198388671</v>
      </c>
      <c r="AG85" s="5">
        <f>MAX((Y85-X85),0)/5+Y85/[12]lifespan!H$7</f>
        <v>102.27996278505717</v>
      </c>
      <c r="AH85" s="5">
        <f>MAX((Z85-Y85),0)/5+Z85/[12]lifespan!I$7</f>
        <v>44.29970203849517</v>
      </c>
      <c r="AI85" s="5">
        <f>MAX((AA85-Z85),0)/5+AA85/[12]lifespan!J$7</f>
        <v>138.51501778405191</v>
      </c>
    </row>
    <row r="86" spans="1:35" x14ac:dyDescent="0.25">
      <c r="A86" s="3" t="s">
        <v>19</v>
      </c>
      <c r="B86" s="1" t="s">
        <v>37</v>
      </c>
      <c r="C86" s="1" t="s">
        <v>38</v>
      </c>
      <c r="D86" s="5">
        <f>[11]generation_EXIOBASE!D73</f>
        <v>213.91814378803386</v>
      </c>
      <c r="E86" s="5">
        <f>[11]generation_EXIOBASE!E73</f>
        <v>0</v>
      </c>
      <c r="F86" s="5">
        <f>[11]generation_EXIOBASE!F73</f>
        <v>41.711702189563972</v>
      </c>
      <c r="G86" s="5">
        <f>[11]generation_EXIOBASE!G73</f>
        <v>41.266099112384488</v>
      </c>
      <c r="H86" s="5">
        <f>[11]generation_EXIOBASE!H73</f>
        <v>39.185044818717493</v>
      </c>
      <c r="I86" s="5">
        <f>[11]generation_EXIOBASE!I73</f>
        <v>68.663995959342515</v>
      </c>
      <c r="J86" s="5">
        <f>[11]generation_EXIOBASE!J73</f>
        <v>171.18571261434147</v>
      </c>
      <c r="K86" s="5">
        <f>[11]generation_EXIOBASE!K73</f>
        <v>113.61511512884788</v>
      </c>
      <c r="L86" s="5">
        <f>[14]Xdet2015_el!A86</f>
        <v>24.5478206515781</v>
      </c>
      <c r="M86" s="5">
        <f t="shared" si="9"/>
        <v>0</v>
      </c>
      <c r="N86" s="5">
        <f t="shared" si="10"/>
        <v>4.7865569805805812</v>
      </c>
      <c r="O86" s="5">
        <f t="shared" si="11"/>
        <v>4.7354225408986803</v>
      </c>
      <c r="P86" s="5">
        <f t="shared" si="12"/>
        <v>4.4966146180992332</v>
      </c>
      <c r="Q86" s="5">
        <f t="shared" si="13"/>
        <v>7.8794226061572132</v>
      </c>
      <c r="R86" s="5">
        <f t="shared" si="14"/>
        <v>19.644131614816818</v>
      </c>
      <c r="S86" s="5">
        <f t="shared" si="15"/>
        <v>13.037713492198721</v>
      </c>
      <c r="T86" s="5">
        <f>[11]capacity_EXIOBASE!D73</f>
        <v>1017.0608699999999</v>
      </c>
      <c r="U86" s="5">
        <f>[11]capacity_EXIOBASE!E73</f>
        <v>492.21786999999989</v>
      </c>
      <c r="V86" s="5">
        <f>[11]capacity_EXIOBASE!F73</f>
        <v>222.91979750356873</v>
      </c>
      <c r="W86" s="5">
        <f>[11]capacity_EXIOBASE!G73</f>
        <v>217.32429750356869</v>
      </c>
      <c r="X86" s="5">
        <f>[11]capacity_EXIOBASE!H73</f>
        <v>217.20789750356872</v>
      </c>
      <c r="Y86" s="5">
        <f>[11]capacity_EXIOBASE!I73</f>
        <v>215.00190929370223</v>
      </c>
      <c r="Z86" s="5">
        <f>[11]capacity_EXIOBASE!J73</f>
        <v>213.85108196047398</v>
      </c>
      <c r="AA86" s="5">
        <f>[11]capacity_EXIOBASE!K73</f>
        <v>57.574832990614837</v>
      </c>
      <c r="AB86" s="5">
        <f>capacity!T86+T86/[12]lifespan!C$8</f>
        <v>650.55888200000004</v>
      </c>
      <c r="AC86" s="5">
        <f>MAX((U86-T86),0)/5+U86/[12]lifespan!D$8</f>
        <v>14.063367714285711</v>
      </c>
      <c r="AD86" s="5">
        <f>MAX((V86-U86),0)/5+V86/[12]lifespan!E$8</f>
        <v>6.3691370715305355</v>
      </c>
      <c r="AE86" s="5">
        <f>MAX((W86-V86),0)/5+W86/[12]lifespan!F$8</f>
        <v>6.2092656429591058</v>
      </c>
      <c r="AF86" s="5">
        <f>MAX((X86-W86),0)/5+X86/[12]lifespan!G$8</f>
        <v>6.2059399286733923</v>
      </c>
      <c r="AG86" s="5">
        <f>MAX((Y86-X86),0)/5+Y86/[12]lifespan!H$8</f>
        <v>6.142911694105778</v>
      </c>
      <c r="AH86" s="5">
        <f>MAX((Z86-Y86),0)/5+Z86/[12]lifespan!I$8</f>
        <v>6.1100309131563995</v>
      </c>
      <c r="AI86" s="5">
        <f>MAX((AA86-Z86),0)/5+AA86/[12]lifespan!J$8</f>
        <v>1.6449952283032812</v>
      </c>
    </row>
    <row r="87" spans="1:35" x14ac:dyDescent="0.25">
      <c r="A87" s="3" t="s">
        <v>19</v>
      </c>
      <c r="B87" s="3" t="s">
        <v>39</v>
      </c>
      <c r="C87" s="3" t="s">
        <v>40</v>
      </c>
      <c r="D87" s="5">
        <f>[11]generation_EXIOBASE!D74</f>
        <v>3222.6955361749706</v>
      </c>
      <c r="E87" s="5">
        <f>[11]generation_EXIOBASE!E74</f>
        <v>8439.0426214085546</v>
      </c>
      <c r="F87" s="5">
        <f>[11]generation_EXIOBASE!F74</f>
        <v>8294.8491637309198</v>
      </c>
      <c r="G87" s="5">
        <f>[11]generation_EXIOBASE!G74</f>
        <v>8295.4115294127569</v>
      </c>
      <c r="H87" s="5">
        <f>[11]generation_EXIOBASE!H74</f>
        <v>7734.4965724045724</v>
      </c>
      <c r="I87" s="5">
        <f>[11]generation_EXIOBASE!I74</f>
        <v>8451.1353724601558</v>
      </c>
      <c r="J87" s="5">
        <f>[11]generation_EXIOBASE!J74</f>
        <v>9416.1967396995078</v>
      </c>
      <c r="K87" s="5">
        <f>[11]generation_EXIOBASE!K74</f>
        <v>9767.8792897289622</v>
      </c>
      <c r="L87" s="5">
        <f>[14]Xdet2015_el!A87</f>
        <v>208.047511344502</v>
      </c>
      <c r="M87" s="5">
        <f t="shared" si="9"/>
        <v>544.79915828415642</v>
      </c>
      <c r="N87" s="5">
        <f t="shared" si="10"/>
        <v>535.49046322275558</v>
      </c>
      <c r="O87" s="5">
        <f t="shared" si="11"/>
        <v>535.52676785633275</v>
      </c>
      <c r="P87" s="5">
        <f t="shared" si="12"/>
        <v>499.3157887019168</v>
      </c>
      <c r="Q87" s="5">
        <f t="shared" si="13"/>
        <v>545.57982984724811</v>
      </c>
      <c r="R87" s="5">
        <f t="shared" si="14"/>
        <v>607.88128324087972</v>
      </c>
      <c r="S87" s="5">
        <f t="shared" si="15"/>
        <v>630.58484877960825</v>
      </c>
      <c r="T87" s="5">
        <f>[11]capacity_EXIOBASE!D74</f>
        <v>1781.28458</v>
      </c>
      <c r="U87" s="5">
        <f>[11]capacity_EXIOBASE!E74</f>
        <v>3185.9698091380178</v>
      </c>
      <c r="V87" s="5">
        <f>[11]capacity_EXIOBASE!F74</f>
        <v>3112.7924091380178</v>
      </c>
      <c r="W87" s="5">
        <f>[11]capacity_EXIOBASE!G74</f>
        <v>2870.1519391380184</v>
      </c>
      <c r="X87" s="5">
        <f>[11]capacity_EXIOBASE!H74</f>
        <v>2766.6130512963082</v>
      </c>
      <c r="Y87" s="5">
        <f>[11]capacity_EXIOBASE!I74</f>
        <v>2662.5131368954453</v>
      </c>
      <c r="Z87" s="5">
        <f>[11]capacity_EXIOBASE!J74</f>
        <v>2616.180125975096</v>
      </c>
      <c r="AA87" s="5">
        <f>[11]capacity_EXIOBASE!K74</f>
        <v>2604.2067289291936</v>
      </c>
      <c r="AB87" s="5">
        <f>capacity!T87+T87/[12]lifespan!C$9</f>
        <v>71.251383200000006</v>
      </c>
      <c r="AC87" s="5">
        <f>MAX((U87-T87),0)/5+U87/[12]lifespan!D$9</f>
        <v>408.37583819312431</v>
      </c>
      <c r="AD87" s="5">
        <f>MAX((V87-U87),0)/5+V87/[12]lifespan!E$9</f>
        <v>124.51169636552071</v>
      </c>
      <c r="AE87" s="5">
        <f>MAX((W87-V87),0)/5+W87/[12]lifespan!F$9</f>
        <v>114.80607756552074</v>
      </c>
      <c r="AF87" s="5">
        <f>MAX((X87-W87),0)/5+X87/[12]lifespan!G$9</f>
        <v>110.66452205185233</v>
      </c>
      <c r="AG87" s="5">
        <f>MAX((Y87-X87),0)/5+Y87/[12]lifespan!H$9</f>
        <v>106.50052547581781</v>
      </c>
      <c r="AH87" s="5">
        <f>MAX((Z87-Y87),0)/5+Z87/[12]lifespan!I$9</f>
        <v>104.64720503900384</v>
      </c>
      <c r="AI87" s="5">
        <f>MAX((AA87-Z87),0)/5+AA87/[12]lifespan!J$9</f>
        <v>104.16826915716774</v>
      </c>
    </row>
    <row r="88" spans="1:35" x14ac:dyDescent="0.25">
      <c r="A88" s="3" t="s">
        <v>19</v>
      </c>
      <c r="B88" s="3" t="s">
        <v>80</v>
      </c>
      <c r="C88" s="3" t="s">
        <v>85</v>
      </c>
      <c r="D88" s="5">
        <f>[11]generation_EXIOBASE!D75*generation!$L88/(generation!$L88+generation!$L89)</f>
        <v>7.5513339604418723</v>
      </c>
      <c r="E88" s="5">
        <f>[11]generation_EXIOBASE!E75*generation!$L88/(generation!$L88+generation!$L89)</f>
        <v>7.5566444274983349</v>
      </c>
      <c r="F88" s="5">
        <f>[11]generation_EXIOBASE!F75*generation!$L88/(generation!$L88+generation!$L89)</f>
        <v>7.5566444274983349</v>
      </c>
      <c r="G88" s="5">
        <f>[11]generation_EXIOBASE!G75*generation!$L88/(generation!$L88+generation!$L89)</f>
        <v>7.5571433655166196</v>
      </c>
      <c r="H88" s="5">
        <f>[11]generation_EXIOBASE!H75*generation!$L88/(generation!$L88+generation!$L89)</f>
        <v>7.5583219802142487</v>
      </c>
      <c r="I88" s="5">
        <f>[11]generation_EXIOBASE!I75*generation!$L88/(generation!$L88+generation!$L89)</f>
        <v>7.8403878024098574</v>
      </c>
      <c r="J88" s="5">
        <f>[11]generation_EXIOBASE!J75*generation!$L88/(generation!$L88+generation!$L89)</f>
        <v>7.8596753092717613</v>
      </c>
      <c r="K88" s="5">
        <f>[11]generation_EXIOBASE!K75*generation!$L88/(generation!$L88+generation!$L89)</f>
        <v>7.8973030187872419</v>
      </c>
      <c r="L88" s="5">
        <f>[14]Xdet2015_el!A88</f>
        <v>8.4546691498265207E-3</v>
      </c>
      <c r="M88" s="5">
        <f t="shared" si="9"/>
        <v>8.4606148863319713E-3</v>
      </c>
      <c r="N88" s="5">
        <f t="shared" si="10"/>
        <v>8.4606148863319713E-3</v>
      </c>
      <c r="O88" s="5">
        <f t="shared" si="11"/>
        <v>8.4611735102642412E-3</v>
      </c>
      <c r="P88" s="5">
        <f t="shared" si="12"/>
        <v>8.4624931178164664E-3</v>
      </c>
      <c r="Q88" s="5">
        <f t="shared" si="13"/>
        <v>8.7783013203976863E-3</v>
      </c>
      <c r="R88" s="5">
        <f t="shared" si="14"/>
        <v>8.7998961128008084E-3</v>
      </c>
      <c r="S88" s="5">
        <f t="shared" si="15"/>
        <v>8.8420250712716846E-3</v>
      </c>
      <c r="T88" s="5">
        <f>[11]capacity_EXIOBASE!D75*capacity!$L88/(capacity!$L88+capacity!$L89)</f>
        <v>5.4225338112260086</v>
      </c>
      <c r="U88" s="5">
        <f>[11]capacity_EXIOBASE!E75*capacity!$L88/(capacity!$L88+capacity!$L89)</f>
        <v>5.4270277780775311</v>
      </c>
      <c r="V88" s="5">
        <f>[11]capacity_EXIOBASE!F75*capacity!$L88/(capacity!$L88+capacity!$L89)</f>
        <v>5.4270277780775311</v>
      </c>
      <c r="W88" s="5">
        <f>[11]capacity_EXIOBASE!G75*capacity!$L88/(capacity!$L88+capacity!$L89)</f>
        <v>5.4270277780775311</v>
      </c>
      <c r="X88" s="5">
        <f>[11]capacity_EXIOBASE!H75*capacity!$L88/(capacity!$L88+capacity!$L89)</f>
        <v>5.4270277780775311</v>
      </c>
      <c r="Y88" s="5">
        <f>[11]capacity_EXIOBASE!I75*capacity!$L88/(capacity!$L88+capacity!$L89)</f>
        <v>5.4270277780775311</v>
      </c>
      <c r="Z88" s="5">
        <f>[11]capacity_EXIOBASE!J75*capacity!$L88/(capacity!$L88+capacity!$L89)</f>
        <v>5.4399848481163025</v>
      </c>
      <c r="AA88" s="5">
        <f>[11]capacity_EXIOBASE!K75*capacity!$L88/(capacity!$L88+capacity!$L89)</f>
        <v>5.4658989881938469</v>
      </c>
      <c r="AB88" s="5">
        <f>capacity!T88+T88/[12]lifespan!C$10</f>
        <v>1.3513446626236683</v>
      </c>
      <c r="AC88" s="5">
        <f>MAX((U88-T88),0)/5+U88/[12]lifespan!D$10</f>
        <v>0.21797990449340574</v>
      </c>
      <c r="AD88" s="5">
        <f>MAX((V88-U88),0)/5+V88/[12]lifespan!E$10</f>
        <v>0.21708111112310124</v>
      </c>
      <c r="AE88" s="5">
        <f>MAX((W88-V88),0)/5+W88/[12]lifespan!F$10</f>
        <v>0.21708111112310124</v>
      </c>
      <c r="AF88" s="5">
        <f>MAX((X88-W88),0)/5+X88/[12]lifespan!G$10</f>
        <v>0.21708111112310124</v>
      </c>
      <c r="AG88" s="5">
        <f>MAX((Y88-X88),0)/5+Y88/[12]lifespan!H$10</f>
        <v>0.21708111112310124</v>
      </c>
      <c r="AH88" s="5">
        <f>MAX((Z88-Y88),0)/5+Z88/[12]lifespan!I$10</f>
        <v>0.22019080793240636</v>
      </c>
      <c r="AI88" s="5">
        <f>MAX((AA88-Z88),0)/5+AA88/[12]lifespan!J$10</f>
        <v>0.22381878754326279</v>
      </c>
    </row>
    <row r="89" spans="1:35" x14ac:dyDescent="0.25">
      <c r="A89" s="3" t="s">
        <v>19</v>
      </c>
      <c r="B89" s="3" t="s">
        <v>81</v>
      </c>
      <c r="C89" s="3" t="s">
        <v>86</v>
      </c>
      <c r="D89" s="5">
        <f>[11]generation_EXIOBASE!D75*generation!$L89/(generation!$L88+generation!$L89)</f>
        <v>759.96473106098608</v>
      </c>
      <c r="E89" s="5">
        <f>[11]generation_EXIOBASE!E75*generation!$L89/(generation!$L88+generation!$L89)</f>
        <v>760.49917539751198</v>
      </c>
      <c r="F89" s="5">
        <f>[11]generation_EXIOBASE!F75*generation!$L89/(generation!$L88+generation!$L89)</f>
        <v>760.49917539751198</v>
      </c>
      <c r="G89" s="5">
        <f>[11]generation_EXIOBASE!G75*generation!$L89/(generation!$L88+generation!$L89)</f>
        <v>760.54938841932619</v>
      </c>
      <c r="H89" s="5">
        <f>[11]generation_EXIOBASE!H75*generation!$L89/(generation!$L88+generation!$L89)</f>
        <v>760.66800396545352</v>
      </c>
      <c r="I89" s="5">
        <f>[11]generation_EXIOBASE!I75*generation!$L89/(generation!$L88+generation!$L89)</f>
        <v>789.05505158238066</v>
      </c>
      <c r="J89" s="5">
        <f>[11]generation_EXIOBASE!J75*generation!$L89/(generation!$L88+generation!$L89)</f>
        <v>790.99614239387552</v>
      </c>
      <c r="K89" s="5">
        <f>[11]generation_EXIOBASE!K75*generation!$L89/(generation!$L88+generation!$L89)</f>
        <v>794.7829875118606</v>
      </c>
      <c r="L89" s="5">
        <f>[14]Xdet2015_el!A89</f>
        <v>0.85087620284264998</v>
      </c>
      <c r="M89" s="5">
        <f t="shared" si="9"/>
        <v>0.85147458056875702</v>
      </c>
      <c r="N89" s="5">
        <f t="shared" si="10"/>
        <v>0.85147458056875702</v>
      </c>
      <c r="O89" s="5">
        <f t="shared" si="11"/>
        <v>0.8515308003689509</v>
      </c>
      <c r="P89" s="5">
        <f t="shared" si="12"/>
        <v>0.85166360540760844</v>
      </c>
      <c r="Q89" s="5">
        <f t="shared" si="13"/>
        <v>0.88344647940030452</v>
      </c>
      <c r="R89" s="5">
        <f t="shared" si="14"/>
        <v>0.8856197749646284</v>
      </c>
      <c r="S89" s="5">
        <f t="shared" si="15"/>
        <v>0.88985962487219705</v>
      </c>
      <c r="T89" s="5">
        <f>[11]capacity_EXIOBASE!D75*capacity!$L89/(capacity!$L88+capacity!$L89)</f>
        <v>831.57746618877388</v>
      </c>
      <c r="U89" s="5">
        <f>[11]capacity_EXIOBASE!E75*capacity!$L89/(capacity!$L88+capacity!$L89)</f>
        <v>832.26664244799576</v>
      </c>
      <c r="V89" s="5">
        <f>[11]capacity_EXIOBASE!F75*capacity!$L89/(capacity!$L88+capacity!$L89)</f>
        <v>832.26664244799576</v>
      </c>
      <c r="W89" s="5">
        <f>[11]capacity_EXIOBASE!G75*capacity!$L89/(capacity!$L88+capacity!$L89)</f>
        <v>832.26664244799576</v>
      </c>
      <c r="X89" s="5">
        <f>[11]capacity_EXIOBASE!H75*capacity!$L89/(capacity!$L88+capacity!$L89)</f>
        <v>832.26664244799576</v>
      </c>
      <c r="Y89" s="5">
        <f>[11]capacity_EXIOBASE!I75*capacity!$L89/(capacity!$L88+capacity!$L89)</f>
        <v>832.26664244799576</v>
      </c>
      <c r="Z89" s="5">
        <f>[11]capacity_EXIOBASE!J75*capacity!$L89/(capacity!$L88+capacity!$L89)</f>
        <v>834.25368537795691</v>
      </c>
      <c r="AA89" s="5">
        <f>[11]capacity_EXIOBASE!K75*capacity!$L89/(capacity!$L88+capacity!$L89)</f>
        <v>838.22777123787955</v>
      </c>
      <c r="AB89" s="5">
        <f>capacity!T89+T89/[12]lifespan!C$11</f>
        <v>207.23665533737622</v>
      </c>
      <c r="AC89" s="5">
        <f>MAX((U89-T89),0)/5+U89/[12]lifespan!D$11</f>
        <v>33.428500949764206</v>
      </c>
      <c r="AD89" s="5">
        <f>MAX((V89-U89),0)/5+V89/[12]lifespan!E$11</f>
        <v>33.290665697919827</v>
      </c>
      <c r="AE89" s="5">
        <f>MAX((W89-V89),0)/5+W89/[12]lifespan!F$11</f>
        <v>33.290665697919827</v>
      </c>
      <c r="AF89" s="5">
        <f>MAX((X89-W89),0)/5+X89/[12]lifespan!G$11</f>
        <v>33.290665697919827</v>
      </c>
      <c r="AG89" s="5">
        <f>MAX((Y89-X89),0)/5+Y89/[12]lifespan!H$11</f>
        <v>33.290665697919827</v>
      </c>
      <c r="AH89" s="5">
        <f>MAX((Z89-Y89),0)/5+Z89/[12]lifespan!I$11</f>
        <v>33.767556001110506</v>
      </c>
      <c r="AI89" s="5">
        <f>MAX((AA89-Z89),0)/5+AA89/[12]lifespan!J$11</f>
        <v>34.323928021499711</v>
      </c>
    </row>
    <row r="90" spans="1:35" x14ac:dyDescent="0.25">
      <c r="A90" s="3" t="s">
        <v>19</v>
      </c>
      <c r="B90" s="3" t="s">
        <v>41</v>
      </c>
      <c r="C90" s="3" t="s">
        <v>42</v>
      </c>
      <c r="D90" s="5">
        <f>[11]generation_EXIOBASE!D76</f>
        <v>0</v>
      </c>
      <c r="E90" s="5">
        <f>[11]generation_EXIOBASE!E76</f>
        <v>0</v>
      </c>
      <c r="F90" s="5">
        <f>[11]generation_EXIOBASE!F76</f>
        <v>0</v>
      </c>
      <c r="G90" s="5">
        <f>[11]generation_EXIOBASE!G76</f>
        <v>0</v>
      </c>
      <c r="H90" s="5">
        <f>[11]generation_EXIOBASE!H76</f>
        <v>0</v>
      </c>
      <c r="I90" s="5">
        <f>[11]generation_EXIOBASE!I76</f>
        <v>0</v>
      </c>
      <c r="J90" s="5">
        <f>[11]generation_EXIOBASE!J76</f>
        <v>0</v>
      </c>
      <c r="K90" s="5">
        <f>[11]generation_EXIOBASE!K76</f>
        <v>0</v>
      </c>
      <c r="L90" s="5">
        <f>[14]Xdet2015_el!A90</f>
        <v>9.1596022585982504E-4</v>
      </c>
      <c r="M90" s="5">
        <f t="shared" si="9"/>
        <v>0</v>
      </c>
      <c r="N90" s="5">
        <f t="shared" si="10"/>
        <v>0</v>
      </c>
      <c r="O90" s="5">
        <f t="shared" si="11"/>
        <v>0</v>
      </c>
      <c r="P90" s="5">
        <f t="shared" si="12"/>
        <v>0</v>
      </c>
      <c r="Q90" s="5">
        <f t="shared" si="13"/>
        <v>0</v>
      </c>
      <c r="R90" s="5">
        <f t="shared" si="14"/>
        <v>0</v>
      </c>
      <c r="S90" s="5">
        <f t="shared" si="15"/>
        <v>0</v>
      </c>
      <c r="T90" s="5">
        <f>[11]capacity_EXIOBASE!D76</f>
        <v>0</v>
      </c>
      <c r="U90" s="5">
        <f>[11]capacity_EXIOBASE!E76</f>
        <v>0</v>
      </c>
      <c r="V90" s="5">
        <f>[11]capacity_EXIOBASE!F76</f>
        <v>0</v>
      </c>
      <c r="W90" s="5">
        <f>[11]capacity_EXIOBASE!G76</f>
        <v>0</v>
      </c>
      <c r="X90" s="5">
        <f>[11]capacity_EXIOBASE!H76</f>
        <v>0</v>
      </c>
      <c r="Y90" s="5">
        <f>[11]capacity_EXIOBASE!I76</f>
        <v>0</v>
      </c>
      <c r="Z90" s="5">
        <f>[11]capacity_EXIOBASE!J76</f>
        <v>0</v>
      </c>
      <c r="AA90" s="5">
        <f>[11]capacity_EXIOBASE!K76</f>
        <v>0</v>
      </c>
      <c r="AB90" s="5">
        <f>capacity!T90+T90/[12]lifespan!C$12</f>
        <v>0</v>
      </c>
      <c r="AC90" s="5">
        <f>MAX((U90-T90),0)/5+U90/[12]lifespan!D$12</f>
        <v>0</v>
      </c>
      <c r="AD90" s="5">
        <f>MAX((V90-U90),0)/5+V90/[12]lifespan!E$12</f>
        <v>0</v>
      </c>
      <c r="AE90" s="5">
        <f>MAX((W90-V90),0)/5+W90/[12]lifespan!F$12</f>
        <v>0</v>
      </c>
      <c r="AF90" s="5">
        <f>MAX((X90-W90),0)/5+X90/[12]lifespan!G$12</f>
        <v>0</v>
      </c>
      <c r="AG90" s="5">
        <f>MAX((Y90-X90),0)/5+Y90/[12]lifespan!H$12</f>
        <v>0</v>
      </c>
      <c r="AH90" s="5">
        <f>MAX((Z90-Y90),0)/5+Z90/[12]lifespan!I$12</f>
        <v>0</v>
      </c>
      <c r="AI90" s="5">
        <f>MAX((AA90-Z90),0)/5+AA90/[12]lifespan!J$12</f>
        <v>0</v>
      </c>
    </row>
    <row r="91" spans="1:35" x14ac:dyDescent="0.25">
      <c r="A91" s="3" t="s">
        <v>19</v>
      </c>
      <c r="B91" s="3" t="s">
        <v>43</v>
      </c>
      <c r="C91" s="3" t="s">
        <v>44</v>
      </c>
      <c r="D91" s="5">
        <f>[11]generation_EXIOBASE!D77</f>
        <v>0</v>
      </c>
      <c r="E91" s="5">
        <f>[11]generation_EXIOBASE!E77</f>
        <v>0</v>
      </c>
      <c r="F91" s="5">
        <f>[11]generation_EXIOBASE!F77</f>
        <v>0</v>
      </c>
      <c r="G91" s="5">
        <f>[11]generation_EXIOBASE!G77</f>
        <v>0</v>
      </c>
      <c r="H91" s="5">
        <f>[11]generation_EXIOBASE!H77</f>
        <v>0</v>
      </c>
      <c r="I91" s="5">
        <f>[11]generation_EXIOBASE!I77</f>
        <v>0</v>
      </c>
      <c r="J91" s="5">
        <f>[11]generation_EXIOBASE!J77</f>
        <v>0</v>
      </c>
      <c r="K91" s="5">
        <f>[11]generation_EXIOBASE!K77</f>
        <v>0</v>
      </c>
      <c r="L91" s="5">
        <f>[14]Xdet2015_el!A91</f>
        <v>9.1767839475312798E-4</v>
      </c>
      <c r="M91" s="5">
        <f t="shared" si="9"/>
        <v>0</v>
      </c>
      <c r="N91" s="5">
        <f t="shared" si="10"/>
        <v>0</v>
      </c>
      <c r="O91" s="5">
        <f t="shared" si="11"/>
        <v>0</v>
      </c>
      <c r="P91" s="5">
        <f t="shared" si="12"/>
        <v>0</v>
      </c>
      <c r="Q91" s="5">
        <f t="shared" si="13"/>
        <v>0</v>
      </c>
      <c r="R91" s="5">
        <f t="shared" si="14"/>
        <v>0</v>
      </c>
      <c r="S91" s="5">
        <f t="shared" si="15"/>
        <v>0</v>
      </c>
      <c r="T91" s="5">
        <f>[11]capacity_EXIOBASE!D77</f>
        <v>0</v>
      </c>
      <c r="U91" s="5">
        <f>[11]capacity_EXIOBASE!E77</f>
        <v>0</v>
      </c>
      <c r="V91" s="5">
        <f>[11]capacity_EXIOBASE!F77</f>
        <v>0</v>
      </c>
      <c r="W91" s="5">
        <f>[11]capacity_EXIOBASE!G77</f>
        <v>0</v>
      </c>
      <c r="X91" s="5">
        <f>[11]capacity_EXIOBASE!H77</f>
        <v>0</v>
      </c>
      <c r="Y91" s="5">
        <f>[11]capacity_EXIOBASE!I77</f>
        <v>0</v>
      </c>
      <c r="Z91" s="5">
        <f>[11]capacity_EXIOBASE!J77</f>
        <v>0</v>
      </c>
      <c r="AA91" s="5">
        <f>[11]capacity_EXIOBASE!K77</f>
        <v>0</v>
      </c>
      <c r="AB91" s="5">
        <f>capacity!T91+T91/[12]lifespan!C$13</f>
        <v>0</v>
      </c>
      <c r="AC91" s="5">
        <f>MAX((U91-T91),0)/5+U91/[12]lifespan!D$13</f>
        <v>0</v>
      </c>
      <c r="AD91" s="5">
        <f>MAX((V91-U91),0)/5+V91/[12]lifespan!E$13</f>
        <v>0</v>
      </c>
      <c r="AE91" s="5">
        <f>MAX((W91-V91),0)/5+W91/[12]lifespan!F$13</f>
        <v>0</v>
      </c>
      <c r="AF91" s="5">
        <f>MAX((X91-W91),0)/5+X91/[12]lifespan!G$13</f>
        <v>0</v>
      </c>
      <c r="AG91" s="5">
        <f>MAX((Y91-X91),0)/5+Y91/[12]lifespan!H$13</f>
        <v>0</v>
      </c>
      <c r="AH91" s="5">
        <f>MAX((Z91-Y91),0)/5+Z91/[12]lifespan!I$13</f>
        <v>0</v>
      </c>
      <c r="AI91" s="5">
        <f>MAX((AA91-Z91),0)/5+AA91/[12]lifespan!J$13</f>
        <v>0</v>
      </c>
    </row>
    <row r="92" spans="1:35" x14ac:dyDescent="0.25">
      <c r="A92" s="3" t="s">
        <v>19</v>
      </c>
      <c r="B92" s="3" t="s">
        <v>45</v>
      </c>
      <c r="C92" s="3" t="s">
        <v>46</v>
      </c>
      <c r="D92" s="5">
        <f>[11]generation_EXIOBASE!D78</f>
        <v>0</v>
      </c>
      <c r="E92" s="5">
        <f>[11]generation_EXIOBASE!E78</f>
        <v>0</v>
      </c>
      <c r="F92" s="5">
        <f>[11]generation_EXIOBASE!F78</f>
        <v>0</v>
      </c>
      <c r="G92" s="5">
        <f>[11]generation_EXIOBASE!G78</f>
        <v>-1.1368683772161603E-13</v>
      </c>
      <c r="H92" s="5">
        <f>[11]generation_EXIOBASE!H78</f>
        <v>0</v>
      </c>
      <c r="I92" s="5">
        <f>[11]generation_EXIOBASE!I78</f>
        <v>0</v>
      </c>
      <c r="J92" s="5">
        <f>[11]generation_EXIOBASE!J78</f>
        <v>1.1368683772161603E-13</v>
      </c>
      <c r="K92" s="5">
        <f>[11]generation_EXIOBASE!K78</f>
        <v>1.1368683772161603E-13</v>
      </c>
      <c r="L92" s="5">
        <f>[14]Xdet2015_el!A92</f>
        <v>5.1179814922916603E-3</v>
      </c>
      <c r="M92" s="5">
        <f t="shared" si="9"/>
        <v>0</v>
      </c>
      <c r="N92" s="5">
        <f t="shared" si="10"/>
        <v>0</v>
      </c>
      <c r="O92" s="5">
        <f t="shared" si="11"/>
        <v>0</v>
      </c>
      <c r="P92" s="5">
        <f t="shared" si="12"/>
        <v>0</v>
      </c>
      <c r="Q92" s="5">
        <f t="shared" si="13"/>
        <v>0</v>
      </c>
      <c r="R92" s="5">
        <f t="shared" si="14"/>
        <v>0</v>
      </c>
      <c r="S92" s="5">
        <f t="shared" si="15"/>
        <v>0</v>
      </c>
      <c r="T92" s="5">
        <f>[11]capacity_EXIOBASE!D78</f>
        <v>0</v>
      </c>
      <c r="U92" s="5">
        <f>[11]capacity_EXIOBASE!E78</f>
        <v>0</v>
      </c>
      <c r="V92" s="5">
        <f>[11]capacity_EXIOBASE!F78</f>
        <v>0</v>
      </c>
      <c r="W92" s="5">
        <f>[11]capacity_EXIOBASE!G78</f>
        <v>0</v>
      </c>
      <c r="X92" s="5">
        <f>[11]capacity_EXIOBASE!H78</f>
        <v>0</v>
      </c>
      <c r="Y92" s="5">
        <f>[11]capacity_EXIOBASE!I78</f>
        <v>0</v>
      </c>
      <c r="Z92" s="5">
        <f>[11]capacity_EXIOBASE!J78</f>
        <v>0</v>
      </c>
      <c r="AA92" s="5">
        <f>[11]capacity_EXIOBASE!K78</f>
        <v>0</v>
      </c>
      <c r="AB92" s="5">
        <f>capacity!T92+T92/[12]lifespan!C$14</f>
        <v>0</v>
      </c>
      <c r="AC92" s="5">
        <f>MAX((U92-T92),0)/5+U92/[12]lifespan!D$14</f>
        <v>0</v>
      </c>
      <c r="AD92" s="5">
        <f>MAX((V92-U92),0)/5+V92/[12]lifespan!E$14</f>
        <v>0</v>
      </c>
      <c r="AE92" s="5">
        <f>MAX((W92-V92),0)/5+W92/[12]lifespan!F$14</f>
        <v>0</v>
      </c>
      <c r="AF92" s="5">
        <f>MAX((X92-W92),0)/5+X92/[12]lifespan!G$14</f>
        <v>0</v>
      </c>
      <c r="AG92" s="5">
        <f>MAX((Y92-X92),0)/5+Y92/[12]lifespan!H$14</f>
        <v>0</v>
      </c>
      <c r="AH92" s="5">
        <f>MAX((Z92-Y92),0)/5+Z92/[12]lifespan!I$14</f>
        <v>0</v>
      </c>
      <c r="AI92" s="5">
        <f>MAX((AA92-Z92),0)/5+AA92/[12]lifespan!J$14</f>
        <v>0</v>
      </c>
    </row>
    <row r="93" spans="1:35" x14ac:dyDescent="0.25">
      <c r="A93" s="3" t="s">
        <v>18</v>
      </c>
      <c r="B93" s="3" t="s">
        <v>29</v>
      </c>
      <c r="C93" s="3" t="s">
        <v>30</v>
      </c>
      <c r="D93" s="5">
        <f>[11]generation_EXIOBASE!D79</f>
        <v>8607.8449828951871</v>
      </c>
      <c r="E93" s="5">
        <f>[11]generation_EXIOBASE!E79</f>
        <v>9056.2651050721779</v>
      </c>
      <c r="F93" s="5">
        <f>[11]generation_EXIOBASE!F79</f>
        <v>9030.8818807739535</v>
      </c>
      <c r="G93" s="5">
        <f>[11]generation_EXIOBASE!G79</f>
        <v>6897.7886227344861</v>
      </c>
      <c r="H93" s="5">
        <f>[11]generation_EXIOBASE!H79</f>
        <v>4905.021371747006</v>
      </c>
      <c r="I93" s="5">
        <f>[11]generation_EXIOBASE!I79</f>
        <v>4896.4650830301098</v>
      </c>
      <c r="J93" s="5">
        <f>[11]generation_EXIOBASE!J79</f>
        <v>3231.4273916142406</v>
      </c>
      <c r="K93" s="5">
        <f>[11]generation_EXIOBASE!K79</f>
        <v>1580.286371195486</v>
      </c>
      <c r="L93" s="5">
        <f>[14]Xdet2015_el!A93</f>
        <v>557.66867299729404</v>
      </c>
      <c r="M93" s="5">
        <f t="shared" si="9"/>
        <v>586.7200621634147</v>
      </c>
      <c r="N93" s="5">
        <f t="shared" si="10"/>
        <v>585.07558215257438</v>
      </c>
      <c r="O93" s="5">
        <f t="shared" si="11"/>
        <v>446.88079716816299</v>
      </c>
      <c r="P93" s="5">
        <f t="shared" si="12"/>
        <v>317.77718637371362</v>
      </c>
      <c r="Q93" s="5">
        <f t="shared" si="13"/>
        <v>317.22285782992424</v>
      </c>
      <c r="R93" s="5">
        <f t="shared" si="14"/>
        <v>209.35156580416353</v>
      </c>
      <c r="S93" s="5">
        <f t="shared" si="15"/>
        <v>102.38058484225688</v>
      </c>
      <c r="T93" s="5">
        <f>[11]capacity_EXIOBASE!D79</f>
        <v>1871.3999999999999</v>
      </c>
      <c r="U93" s="5">
        <f>[11]capacity_EXIOBASE!E79</f>
        <v>1408.046252954822</v>
      </c>
      <c r="V93" s="5">
        <f>[11]capacity_EXIOBASE!F79</f>
        <v>1408.046252954822</v>
      </c>
      <c r="W93" s="5">
        <f>[11]capacity_EXIOBASE!G79</f>
        <v>1408.046252954822</v>
      </c>
      <c r="X93" s="5">
        <f>[11]capacity_EXIOBASE!H79</f>
        <v>631.41009073983832</v>
      </c>
      <c r="Y93" s="5">
        <f>[11]capacity_EXIOBASE!I79</f>
        <v>631.41009073983832</v>
      </c>
      <c r="Z93" s="5">
        <f>[11]capacity_EXIOBASE!J79</f>
        <v>467.61009073983837</v>
      </c>
      <c r="AA93" s="5">
        <f>[11]capacity_EXIOBASE!K79</f>
        <v>467.61009073983837</v>
      </c>
      <c r="AB93" s="5">
        <f>capacity!T93+T93/[12]lifespan!C$2</f>
        <v>46.784999999999997</v>
      </c>
      <c r="AC93" s="5">
        <f>MAX((U93-T93),0)/5+U93/[12]lifespan!D$2</f>
        <v>35.201156323870549</v>
      </c>
      <c r="AD93" s="5">
        <f>MAX((V93-U93),0)/5+V93/[12]lifespan!E$2</f>
        <v>35.201156323870549</v>
      </c>
      <c r="AE93" s="5">
        <f>MAX((W93-V93),0)/5+W93/[12]lifespan!F$2</f>
        <v>35.201156323870549</v>
      </c>
      <c r="AF93" s="5">
        <f>MAX((X93-W93),0)/5+X93/[12]lifespan!G$2</f>
        <v>15.785252268495958</v>
      </c>
      <c r="AG93" s="5">
        <f>MAX((Y93-X93),0)/5+Y93/[12]lifespan!H$2</f>
        <v>15.785252268495958</v>
      </c>
      <c r="AH93" s="5">
        <f>MAX((Z93-Y93),0)/5+Z93/[12]lifespan!I$2</f>
        <v>11.690252268495959</v>
      </c>
      <c r="AI93" s="5">
        <f>MAX((AA93-Z93),0)/5+AA93/[12]lifespan!J$2</f>
        <v>11.690252268495959</v>
      </c>
    </row>
    <row r="94" spans="1:35" x14ac:dyDescent="0.25">
      <c r="A94" s="3" t="s">
        <v>18</v>
      </c>
      <c r="B94" s="3" t="s">
        <v>31</v>
      </c>
      <c r="C94" s="3" t="s">
        <v>32</v>
      </c>
      <c r="D94" s="5">
        <f>[11]generation_EXIOBASE!D80</f>
        <v>688.81633467027382</v>
      </c>
      <c r="E94" s="5">
        <f>[11]generation_EXIOBASE!E80</f>
        <v>645.83165986200095</v>
      </c>
      <c r="F94" s="5">
        <f>[11]generation_EXIOBASE!F80</f>
        <v>631.09546993407673</v>
      </c>
      <c r="G94" s="5">
        <f>[11]generation_EXIOBASE!G80</f>
        <v>577.47778951445946</v>
      </c>
      <c r="H94" s="5">
        <f>[11]generation_EXIOBASE!H80</f>
        <v>1708.5508119172125</v>
      </c>
      <c r="I94" s="5">
        <f>[11]generation_EXIOBASE!I80</f>
        <v>1573.0649633294313</v>
      </c>
      <c r="J94" s="5">
        <f>[11]generation_EXIOBASE!J80</f>
        <v>1966.0223878935976</v>
      </c>
      <c r="K94" s="5">
        <f>[11]generation_EXIOBASE!K80</f>
        <v>1917.8852957800766</v>
      </c>
      <c r="L94" s="5">
        <f>[14]Xdet2015_el!A94</f>
        <v>25.6857017396174</v>
      </c>
      <c r="M94" s="5">
        <f t="shared" si="9"/>
        <v>24.082819402298476</v>
      </c>
      <c r="N94" s="5">
        <f t="shared" si="10"/>
        <v>23.533312428936409</v>
      </c>
      <c r="O94" s="5">
        <f t="shared" si="11"/>
        <v>21.533929316328223</v>
      </c>
      <c r="P94" s="5">
        <f t="shared" si="12"/>
        <v>63.711216405595145</v>
      </c>
      <c r="Q94" s="5">
        <f t="shared" si="13"/>
        <v>58.65900013022101</v>
      </c>
      <c r="R94" s="5">
        <f t="shared" si="14"/>
        <v>73.312234520423061</v>
      </c>
      <c r="S94" s="5">
        <f t="shared" si="15"/>
        <v>71.517220481982392</v>
      </c>
      <c r="T94" s="5">
        <f>[11]capacity_EXIOBASE!D80</f>
        <v>362.32599999999996</v>
      </c>
      <c r="U94" s="5">
        <f>[11]capacity_EXIOBASE!E80</f>
        <v>373.40837828607494</v>
      </c>
      <c r="V94" s="5">
        <f>[11]capacity_EXIOBASE!F80</f>
        <v>299.4006744915082</v>
      </c>
      <c r="W94" s="5">
        <f>[11]capacity_EXIOBASE!G80</f>
        <v>271.61086470349301</v>
      </c>
      <c r="X94" s="5">
        <f>[11]capacity_EXIOBASE!H80</f>
        <v>777.10241570877929</v>
      </c>
      <c r="Y94" s="5">
        <f>[11]capacity_EXIOBASE!I80</f>
        <v>777.18928039107652</v>
      </c>
      <c r="Z94" s="5">
        <f>[11]capacity_EXIOBASE!J80</f>
        <v>742.96104361096297</v>
      </c>
      <c r="AA94" s="5">
        <f>[11]capacity_EXIOBASE!K80</f>
        <v>959.30641862456355</v>
      </c>
      <c r="AB94" s="5">
        <f>capacity!T94+T94/[12]lifespan!C$3</f>
        <v>38.077533333333335</v>
      </c>
      <c r="AC94" s="5">
        <f>MAX((U94-T94),0)/5+U94/[12]lifespan!D$3</f>
        <v>14.66342160008416</v>
      </c>
      <c r="AD94" s="5">
        <f>MAX((V94-U94),0)/5+V94/[12]lifespan!E$3</f>
        <v>9.9800224830502735</v>
      </c>
      <c r="AE94" s="5">
        <f>MAX((W94-V94),0)/5+W94/[12]lifespan!F$3</f>
        <v>9.0536954901164339</v>
      </c>
      <c r="AF94" s="5">
        <f>MAX((X94-W94),0)/5+X94/[12]lifespan!G$3</f>
        <v>127.00172405801658</v>
      </c>
      <c r="AG94" s="5">
        <f>MAX((Y94-X94),0)/5+Y94/[12]lifespan!H$3</f>
        <v>25.923682282828661</v>
      </c>
      <c r="AH94" s="5">
        <f>MAX((Z94-Y94),0)/5+Z94/[12]lifespan!I$3</f>
        <v>24.765368120365434</v>
      </c>
      <c r="AI94" s="5">
        <f>MAX((AA94-Z94),0)/5+AA94/[12]lifespan!J$3</f>
        <v>75.245955623538904</v>
      </c>
    </row>
    <row r="95" spans="1:35" x14ac:dyDescent="0.25">
      <c r="A95" s="3" t="s">
        <v>18</v>
      </c>
      <c r="B95" s="3" t="s">
        <v>33</v>
      </c>
      <c r="C95" s="3" t="s">
        <v>34</v>
      </c>
      <c r="D95" s="5">
        <f>[11]generation_EXIOBASE!D81</f>
        <v>0</v>
      </c>
      <c r="E95" s="5">
        <f>[11]generation_EXIOBASE!E81</f>
        <v>0</v>
      </c>
      <c r="F95" s="5">
        <f>[11]generation_EXIOBASE!F81</f>
        <v>0</v>
      </c>
      <c r="G95" s="5">
        <f>[11]generation_EXIOBASE!G81</f>
        <v>0</v>
      </c>
      <c r="H95" s="5">
        <f>[11]generation_EXIOBASE!H81</f>
        <v>0</v>
      </c>
      <c r="I95" s="5">
        <f>[11]generation_EXIOBASE!I81</f>
        <v>0</v>
      </c>
      <c r="J95" s="5">
        <f>[11]generation_EXIOBASE!J81</f>
        <v>0</v>
      </c>
      <c r="K95" s="5">
        <f>[11]generation_EXIOBASE!K81</f>
        <v>0</v>
      </c>
      <c r="L95" s="5">
        <f>[14]Xdet2015_el!A95</f>
        <v>0</v>
      </c>
      <c r="M95" s="5">
        <f t="shared" si="9"/>
        <v>0</v>
      </c>
      <c r="N95" s="5">
        <f t="shared" si="10"/>
        <v>0</v>
      </c>
      <c r="O95" s="5">
        <f t="shared" si="11"/>
        <v>0</v>
      </c>
      <c r="P95" s="5">
        <f t="shared" si="12"/>
        <v>0</v>
      </c>
      <c r="Q95" s="5">
        <f t="shared" si="13"/>
        <v>0</v>
      </c>
      <c r="R95" s="5">
        <f t="shared" si="14"/>
        <v>0</v>
      </c>
      <c r="S95" s="5">
        <f t="shared" si="15"/>
        <v>0</v>
      </c>
      <c r="T95" s="5">
        <f>[11]capacity_EXIOBASE!D81</f>
        <v>0</v>
      </c>
      <c r="U95" s="5">
        <f>[11]capacity_EXIOBASE!E81</f>
        <v>0</v>
      </c>
      <c r="V95" s="5">
        <f>[11]capacity_EXIOBASE!F81</f>
        <v>0</v>
      </c>
      <c r="W95" s="5">
        <f>[11]capacity_EXIOBASE!G81</f>
        <v>0</v>
      </c>
      <c r="X95" s="5">
        <f>[11]capacity_EXIOBASE!H81</f>
        <v>0</v>
      </c>
      <c r="Y95" s="5">
        <f>[11]capacity_EXIOBASE!I81</f>
        <v>0</v>
      </c>
      <c r="Z95" s="5">
        <f>[11]capacity_EXIOBASE!J81</f>
        <v>0</v>
      </c>
      <c r="AA95" s="5">
        <f>[11]capacity_EXIOBASE!K81</f>
        <v>0</v>
      </c>
      <c r="AB95" s="5">
        <f>capacity!T95+T95/[12]lifespan!C$4</f>
        <v>0</v>
      </c>
      <c r="AC95" s="5">
        <f>MAX((U95-T95),0)/5+U95/[12]lifespan!D$4</f>
        <v>0</v>
      </c>
      <c r="AD95" s="5">
        <f>MAX((V95-U95),0)/5+V95/[12]lifespan!E$4</f>
        <v>0</v>
      </c>
      <c r="AE95" s="5">
        <f>MAX((W95-V95),0)/5+W95/[12]lifespan!F$4</f>
        <v>0</v>
      </c>
      <c r="AF95" s="5">
        <f>MAX((X95-W95),0)/5+X95/[12]lifespan!G$4</f>
        <v>0</v>
      </c>
      <c r="AG95" s="5">
        <f>MAX((Y95-X95),0)/5+Y95/[12]lifespan!H$4</f>
        <v>0</v>
      </c>
      <c r="AH95" s="5">
        <f>MAX((Z95-Y95),0)/5+Z95/[12]lifespan!I$4</f>
        <v>0</v>
      </c>
      <c r="AI95" s="5">
        <f>MAX((AA95-Z95),0)/5+AA95/[12]lifespan!J$4</f>
        <v>0</v>
      </c>
    </row>
    <row r="96" spans="1:35" x14ac:dyDescent="0.25">
      <c r="A96" s="3" t="s">
        <v>18</v>
      </c>
      <c r="B96" s="3" t="s">
        <v>35</v>
      </c>
      <c r="C96" s="3" t="s">
        <v>36</v>
      </c>
      <c r="D96" s="5">
        <f>[11]generation_EXIOBASE!D82</f>
        <v>32.914728682170541</v>
      </c>
      <c r="E96" s="5">
        <f>[11]generation_EXIOBASE!E82</f>
        <v>32.914728682170541</v>
      </c>
      <c r="F96" s="5">
        <f>[11]generation_EXIOBASE!F82</f>
        <v>32.914728682170548</v>
      </c>
      <c r="G96" s="5">
        <f>[11]generation_EXIOBASE!G82</f>
        <v>32.914728682170548</v>
      </c>
      <c r="H96" s="5">
        <f>[11]generation_EXIOBASE!H82</f>
        <v>82.286821705426362</v>
      </c>
      <c r="I96" s="5">
        <f>[11]generation_EXIOBASE!I82</f>
        <v>90.515503875969017</v>
      </c>
      <c r="J96" s="5">
        <f>[11]generation_EXIOBASE!J82</f>
        <v>94.629844961240337</v>
      </c>
      <c r="K96" s="5">
        <f>[11]generation_EXIOBASE!K82</f>
        <v>82.173126614987098</v>
      </c>
      <c r="L96" s="5">
        <f>[14]Xdet2015_el!A96</f>
        <v>2.43462764660794</v>
      </c>
      <c r="M96" s="5">
        <f t="shared" si="9"/>
        <v>2.43462764660794</v>
      </c>
      <c r="N96" s="5">
        <f t="shared" si="10"/>
        <v>2.4346276466079404</v>
      </c>
      <c r="O96" s="5">
        <f t="shared" si="11"/>
        <v>2.4346276466079404</v>
      </c>
      <c r="P96" s="5">
        <f t="shared" si="12"/>
        <v>6.0865691165198506</v>
      </c>
      <c r="Q96" s="5">
        <f t="shared" si="13"/>
        <v>6.6952260281718372</v>
      </c>
      <c r="R96" s="5">
        <f t="shared" si="14"/>
        <v>6.9995544839978292</v>
      </c>
      <c r="S96" s="5">
        <f t="shared" si="15"/>
        <v>6.0781593491740553</v>
      </c>
      <c r="T96" s="5">
        <f>[11]capacity_EXIOBASE!D82</f>
        <v>8</v>
      </c>
      <c r="U96" s="5">
        <f>[11]capacity_EXIOBASE!E82</f>
        <v>8</v>
      </c>
      <c r="V96" s="5">
        <f>[11]capacity_EXIOBASE!F82</f>
        <v>8</v>
      </c>
      <c r="W96" s="5">
        <f>[11]capacity_EXIOBASE!G82</f>
        <v>8</v>
      </c>
      <c r="X96" s="5">
        <f>[11]capacity_EXIOBASE!H82</f>
        <v>20.000000000000004</v>
      </c>
      <c r="Y96" s="5">
        <f>[11]capacity_EXIOBASE!I82</f>
        <v>22</v>
      </c>
      <c r="Z96" s="5">
        <f>[11]capacity_EXIOBASE!J82</f>
        <v>23.000000000000004</v>
      </c>
      <c r="AA96" s="5">
        <f>[11]capacity_EXIOBASE!K82</f>
        <v>20.000000000000004</v>
      </c>
      <c r="AB96" s="5">
        <f>capacity!T96+T96/[12]lifespan!C$5</f>
        <v>1.1333333333333333</v>
      </c>
      <c r="AC96" s="5">
        <f>MAX((U96-T96),0)/5+U96/[12]lifespan!D$5</f>
        <v>0.13333333333333333</v>
      </c>
      <c r="AD96" s="5">
        <f>MAX((V96-U96),0)/5+V96/[12]lifespan!E$5</f>
        <v>0.13333333333333333</v>
      </c>
      <c r="AE96" s="5">
        <f>MAX((W96-V96),0)/5+W96/[12]lifespan!F$5</f>
        <v>0.13333333333333333</v>
      </c>
      <c r="AF96" s="5">
        <f>MAX((X96-W96),0)/5+X96/[12]lifespan!G$5</f>
        <v>2.7333333333333343</v>
      </c>
      <c r="AG96" s="5">
        <f>MAX((Y96-X96),0)/5+Y96/[12]lifespan!H$5</f>
        <v>0.76666666666666594</v>
      </c>
      <c r="AH96" s="5">
        <f>MAX((Z96-Y96),0)/5+Z96/[12]lifespan!I$5</f>
        <v>0.58333333333333415</v>
      </c>
      <c r="AI96" s="5">
        <f>MAX((AA96-Z96),0)/5+AA96/[12]lifespan!J$5</f>
        <v>0.33333333333333337</v>
      </c>
    </row>
    <row r="97" spans="1:35" x14ac:dyDescent="0.25">
      <c r="A97" s="3" t="s">
        <v>18</v>
      </c>
      <c r="B97" s="3" t="s">
        <v>79</v>
      </c>
      <c r="C97" s="3" t="s">
        <v>83</v>
      </c>
      <c r="D97" s="5">
        <f>[11]generation_EXIOBASE!D83*generation!$L97/(generation!$L$97+generation!$L$98)</f>
        <v>575.40961064309829</v>
      </c>
      <c r="E97" s="5">
        <f>[11]generation_EXIOBASE!E83*generation!$L97/(generation!$L$97+generation!$L$98)</f>
        <v>667.54330532863742</v>
      </c>
      <c r="F97" s="5">
        <f>[11]generation_EXIOBASE!F83*generation!$L97/(generation!$L$97+generation!$L$98)</f>
        <v>689.35516130494921</v>
      </c>
      <c r="G97" s="5">
        <f>[11]generation_EXIOBASE!G83*generation!$L97/(generation!$L$97+generation!$L$98)</f>
        <v>1011.4813728407947</v>
      </c>
      <c r="H97" s="5">
        <f>[11]generation_EXIOBASE!H83*generation!$L97/(generation!$L$97+generation!$L$98)</f>
        <v>1891.2676883611314</v>
      </c>
      <c r="I97" s="5">
        <f>[11]generation_EXIOBASE!I83*generation!$L97/(generation!$L$97+generation!$L$98)</f>
        <v>2063.3255643706148</v>
      </c>
      <c r="J97" s="5">
        <f>[11]generation_EXIOBASE!J83*generation!$L97/(generation!$L$97+generation!$L$98)</f>
        <v>2454.2528584409984</v>
      </c>
      <c r="K97" s="5">
        <f>[11]generation_EXIOBASE!K83*generation!$L97/(generation!$L$97+generation!$L$98)</f>
        <v>4412.9789702881335</v>
      </c>
      <c r="L97" s="5">
        <f>[14]Xdet2015_el!A97</f>
        <v>18.762589471331498</v>
      </c>
      <c r="M97" s="5">
        <f t="shared" si="9"/>
        <v>21.766826206150277</v>
      </c>
      <c r="N97" s="5">
        <f t="shared" si="10"/>
        <v>22.478053289816742</v>
      </c>
      <c r="O97" s="5">
        <f t="shared" si="11"/>
        <v>32.981739278390094</v>
      </c>
      <c r="P97" s="5">
        <f t="shared" si="12"/>
        <v>61.669250149392951</v>
      </c>
      <c r="Q97" s="5">
        <f t="shared" si="13"/>
        <v>67.279603597030331</v>
      </c>
      <c r="R97" s="5">
        <f t="shared" si="14"/>
        <v>80.026711389657308</v>
      </c>
      <c r="S97" s="5">
        <f t="shared" si="15"/>
        <v>143.89560277346851</v>
      </c>
      <c r="T97" s="5">
        <f>[11]capacity_EXIOBASE!D83*capacity!$L97/(capacity!$L$97+capacity!$L$98)</f>
        <v>302.7</v>
      </c>
      <c r="U97" s="5">
        <f>[11]capacity_EXIOBASE!E83*capacity!$L97/(capacity!$L$97+capacity!$L$98)</f>
        <v>334.01362031764518</v>
      </c>
      <c r="V97" s="5">
        <f>[11]capacity_EXIOBASE!F83*capacity!$L97/(capacity!$L$97+capacity!$L$98)</f>
        <v>345.27506281799674</v>
      </c>
      <c r="W97" s="5">
        <f>[11]capacity_EXIOBASE!G83*capacity!$L97/(capacity!$L$97+capacity!$L$98)</f>
        <v>445.27792597376219</v>
      </c>
      <c r="X97" s="5">
        <f>[11]capacity_EXIOBASE!H83*capacity!$L97/(capacity!$L$97+capacity!$L$98)</f>
        <v>716.83843456928957</v>
      </c>
      <c r="Y97" s="5">
        <f>[11]capacity_EXIOBASE!I83*capacity!$L97/(capacity!$L$97+capacity!$L$98)</f>
        <v>772.40954121878224</v>
      </c>
      <c r="Z97" s="5">
        <f>[11]capacity_EXIOBASE!J83*capacity!$L97/(capacity!$L$97+capacity!$L$98)</f>
        <v>906.55255661444016</v>
      </c>
      <c r="AA97" s="5">
        <f>[11]capacity_EXIOBASE!K83*capacity!$L97/(capacity!$L$97+capacity!$L$98)</f>
        <v>1713.3549477751794</v>
      </c>
      <c r="AB97" s="5">
        <f>capacity!T97+T97/[12]lifespan!C$6</f>
        <v>40.134999999999998</v>
      </c>
      <c r="AC97" s="5">
        <f>MAX((U97-T97),0)/5+U97/[12]lifespan!D$6</f>
        <v>21.445161350694729</v>
      </c>
      <c r="AD97" s="5">
        <f>MAX((V97-U97),0)/5+V97/[12]lifespan!E$6</f>
        <v>16.944844364665919</v>
      </c>
      <c r="AE97" s="5">
        <f>MAX((W97-V97),0)/5+W97/[12]lifespan!F$6</f>
        <v>37.811689670103576</v>
      </c>
      <c r="AF97" s="5">
        <f>MAX((X97-W97),0)/5+X97/[12]lifespan!G$6</f>
        <v>82.985639101877069</v>
      </c>
      <c r="AG97" s="5">
        <f>MAX((Y97-X97),0)/5+Y97/[12]lifespan!H$6</f>
        <v>42.010602978649821</v>
      </c>
      <c r="AH97" s="5">
        <f>MAX((Z97-Y97),0)/5+Z97/[12]lifespan!I$6</f>
        <v>63.090705343709189</v>
      </c>
      <c r="AI97" s="5">
        <f>MAX((AA97-Z97),0)/5+AA97/[12]lifespan!J$6</f>
        <v>229.89467614315504</v>
      </c>
    </row>
    <row r="98" spans="1:35" x14ac:dyDescent="0.25">
      <c r="A98" s="3" t="s">
        <v>18</v>
      </c>
      <c r="B98" s="3" t="s">
        <v>78</v>
      </c>
      <c r="C98" s="3" t="s">
        <v>84</v>
      </c>
      <c r="D98" s="5">
        <f>[11]generation_EXIOBASE!D83*generation!$L98/(generation!$L$97+generation!$L$98)</f>
        <v>0</v>
      </c>
      <c r="E98" s="5">
        <f>[11]generation_EXIOBASE!E83*generation!$L98/(generation!$L$97+generation!$L$98)</f>
        <v>0</v>
      </c>
      <c r="F98" s="5">
        <f>[11]generation_EXIOBASE!F83*generation!$L98/(generation!$L$97+generation!$L$98)</f>
        <v>0</v>
      </c>
      <c r="G98" s="5">
        <f>[11]generation_EXIOBASE!G83*generation!$L98/(generation!$L$97+generation!$L$98)</f>
        <v>0</v>
      </c>
      <c r="H98" s="5">
        <f>[11]generation_EXIOBASE!H83*generation!$L98/(generation!$L$97+generation!$L$98)</f>
        <v>0</v>
      </c>
      <c r="I98" s="5">
        <f>[11]generation_EXIOBASE!I83*generation!$L98/(generation!$L$97+generation!$L$98)</f>
        <v>0</v>
      </c>
      <c r="J98" s="5">
        <f>[11]generation_EXIOBASE!J83*generation!$L98/(generation!$L$97+generation!$L$98)</f>
        <v>0</v>
      </c>
      <c r="K98" s="5">
        <f>[11]generation_EXIOBASE!K83*generation!$L98/(generation!$L$97+generation!$L$98)</f>
        <v>0</v>
      </c>
      <c r="L98" s="5">
        <f>[14]Xdet2015_el!A98</f>
        <v>0</v>
      </c>
      <c r="M98" s="5">
        <f t="shared" si="9"/>
        <v>0</v>
      </c>
      <c r="N98" s="5">
        <f t="shared" si="10"/>
        <v>0</v>
      </c>
      <c r="O98" s="5">
        <f t="shared" si="11"/>
        <v>0</v>
      </c>
      <c r="P98" s="5">
        <f t="shared" si="12"/>
        <v>0</v>
      </c>
      <c r="Q98" s="5">
        <f t="shared" si="13"/>
        <v>0</v>
      </c>
      <c r="R98" s="5">
        <f t="shared" si="14"/>
        <v>0</v>
      </c>
      <c r="S98" s="5">
        <f t="shared" si="15"/>
        <v>0</v>
      </c>
      <c r="T98" s="5">
        <f>[11]capacity_EXIOBASE!D83*capacity!$L98/(capacity!$L$97+capacity!$L$98)</f>
        <v>0</v>
      </c>
      <c r="U98" s="5">
        <f>[11]capacity_EXIOBASE!E83*capacity!$L98/(capacity!$L$97+capacity!$L$98)</f>
        <v>0</v>
      </c>
      <c r="V98" s="5">
        <f>[11]capacity_EXIOBASE!F83*capacity!$L98/(capacity!$L$97+capacity!$L$98)</f>
        <v>0</v>
      </c>
      <c r="W98" s="5">
        <f>[11]capacity_EXIOBASE!G83*capacity!$L98/(capacity!$L$97+capacity!$L$98)</f>
        <v>0</v>
      </c>
      <c r="X98" s="5">
        <f>[11]capacity_EXIOBASE!H83*capacity!$L98/(capacity!$L$97+capacity!$L$98)</f>
        <v>0</v>
      </c>
      <c r="Y98" s="5">
        <f>[11]capacity_EXIOBASE!I83*capacity!$L98/(capacity!$L$97+capacity!$L$98)</f>
        <v>0</v>
      </c>
      <c r="Z98" s="5">
        <f>[11]capacity_EXIOBASE!J83*capacity!$L98/(capacity!$L$97+capacity!$L$98)</f>
        <v>0</v>
      </c>
      <c r="AA98" s="5">
        <f>[11]capacity_EXIOBASE!K83*capacity!$L98/(capacity!$L$97+capacity!$L$98)</f>
        <v>0</v>
      </c>
      <c r="AB98" s="5">
        <f>capacity!T98+T98/[12]lifespan!C$7</f>
        <v>0</v>
      </c>
      <c r="AC98" s="5">
        <f>MAX((U98-T98),0)/5+U98/[12]lifespan!D$7</f>
        <v>0</v>
      </c>
      <c r="AD98" s="5">
        <f>MAX((V98-U98),0)/5+V98/[12]lifespan!E$7</f>
        <v>0</v>
      </c>
      <c r="AE98" s="5">
        <f>MAX((W98-V98),0)/5+W98/[12]lifespan!F$7</f>
        <v>0</v>
      </c>
      <c r="AF98" s="5">
        <f>MAX((X98-W98),0)/5+X98/[12]lifespan!G$7</f>
        <v>0</v>
      </c>
      <c r="AG98" s="5">
        <f>MAX((Y98-X98),0)/5+Y98/[12]lifespan!H$7</f>
        <v>0</v>
      </c>
      <c r="AH98" s="5">
        <f>MAX((Z98-Y98),0)/5+Z98/[12]lifespan!I$7</f>
        <v>0</v>
      </c>
      <c r="AI98" s="5">
        <f>MAX((AA98-Z98),0)/5+AA98/[12]lifespan!J$7</f>
        <v>0</v>
      </c>
    </row>
    <row r="99" spans="1:35" x14ac:dyDescent="0.25">
      <c r="A99" s="3" t="s">
        <v>18</v>
      </c>
      <c r="B99" s="1" t="s">
        <v>37</v>
      </c>
      <c r="C99" s="1" t="s">
        <v>38</v>
      </c>
      <c r="D99" s="5">
        <f>[11]generation_EXIOBASE!D84</f>
        <v>0</v>
      </c>
      <c r="E99" s="5">
        <f>[11]generation_EXIOBASE!E84</f>
        <v>0</v>
      </c>
      <c r="F99" s="5">
        <f>[11]generation_EXIOBASE!F84</f>
        <v>0</v>
      </c>
      <c r="G99" s="5">
        <f>[11]generation_EXIOBASE!G84</f>
        <v>0</v>
      </c>
      <c r="H99" s="5">
        <f>[11]generation_EXIOBASE!H84</f>
        <v>0</v>
      </c>
      <c r="I99" s="5">
        <f>[11]generation_EXIOBASE!I84</f>
        <v>0</v>
      </c>
      <c r="J99" s="5">
        <f>[11]generation_EXIOBASE!J84</f>
        <v>0</v>
      </c>
      <c r="K99" s="5">
        <f>[11]generation_EXIOBASE!K84</f>
        <v>0</v>
      </c>
      <c r="L99" s="5">
        <f>[14]Xdet2015_el!A99</f>
        <v>5.5675847025732201</v>
      </c>
      <c r="M99" s="5">
        <f t="shared" si="9"/>
        <v>0</v>
      </c>
      <c r="N99" s="5">
        <f t="shared" si="10"/>
        <v>0</v>
      </c>
      <c r="O99" s="5">
        <f t="shared" si="11"/>
        <v>0</v>
      </c>
      <c r="P99" s="5">
        <f t="shared" si="12"/>
        <v>0</v>
      </c>
      <c r="Q99" s="5">
        <f t="shared" si="13"/>
        <v>0</v>
      </c>
      <c r="R99" s="5">
        <f t="shared" si="14"/>
        <v>0</v>
      </c>
      <c r="S99" s="5">
        <f t="shared" si="15"/>
        <v>0</v>
      </c>
      <c r="T99" s="5">
        <f>[11]capacity_EXIOBASE!D84</f>
        <v>0</v>
      </c>
      <c r="U99" s="5">
        <f>[11]capacity_EXIOBASE!E84</f>
        <v>0</v>
      </c>
      <c r="V99" s="5">
        <f>[11]capacity_EXIOBASE!F84</f>
        <v>0</v>
      </c>
      <c r="W99" s="5">
        <f>[11]capacity_EXIOBASE!G84</f>
        <v>0</v>
      </c>
      <c r="X99" s="5">
        <f>[11]capacity_EXIOBASE!H84</f>
        <v>0</v>
      </c>
      <c r="Y99" s="5">
        <f>[11]capacity_EXIOBASE!I84</f>
        <v>0</v>
      </c>
      <c r="Z99" s="5">
        <f>[11]capacity_EXIOBASE!J84</f>
        <v>0</v>
      </c>
      <c r="AA99" s="5">
        <f>[11]capacity_EXIOBASE!K84</f>
        <v>0</v>
      </c>
      <c r="AB99" s="5">
        <f>capacity!T99+T99/[12]lifespan!C$8</f>
        <v>745</v>
      </c>
      <c r="AC99" s="5">
        <f>MAX((U99-T99),0)/5+U99/[12]lifespan!D$8</f>
        <v>0</v>
      </c>
      <c r="AD99" s="5">
        <f>MAX((V99-U99),0)/5+V99/[12]lifespan!E$8</f>
        <v>0</v>
      </c>
      <c r="AE99" s="5">
        <f>MAX((W99-V99),0)/5+W99/[12]lifespan!F$8</f>
        <v>0</v>
      </c>
      <c r="AF99" s="5">
        <f>MAX((X99-W99),0)/5+X99/[12]lifespan!G$8</f>
        <v>0</v>
      </c>
      <c r="AG99" s="5">
        <f>MAX((Y99-X99),0)/5+Y99/[12]lifespan!H$8</f>
        <v>0</v>
      </c>
      <c r="AH99" s="5">
        <f>MAX((Z99-Y99),0)/5+Z99/[12]lifespan!I$8</f>
        <v>0</v>
      </c>
      <c r="AI99" s="5">
        <f>MAX((AA99-Z99),0)/5+AA99/[12]lifespan!J$8</f>
        <v>0</v>
      </c>
    </row>
    <row r="100" spans="1:35" x14ac:dyDescent="0.25">
      <c r="A100" s="3" t="s">
        <v>18</v>
      </c>
      <c r="B100" s="3" t="s">
        <v>39</v>
      </c>
      <c r="C100" s="3" t="s">
        <v>40</v>
      </c>
      <c r="D100" s="5">
        <f>[11]generation_EXIOBASE!D85</f>
        <v>859.09814559661152</v>
      </c>
      <c r="E100" s="5">
        <f>[11]generation_EXIOBASE!E85</f>
        <v>873.03115667340455</v>
      </c>
      <c r="F100" s="5">
        <f>[11]generation_EXIOBASE!F85</f>
        <v>892.5974887659122</v>
      </c>
      <c r="G100" s="5">
        <f>[11]generation_EXIOBASE!G85</f>
        <v>920.33815692599217</v>
      </c>
      <c r="H100" s="5">
        <f>[11]generation_EXIOBASE!H85</f>
        <v>1173.1698540602281</v>
      </c>
      <c r="I100" s="5">
        <f>[11]generation_EXIOBASE!I85</f>
        <v>1015.4598011041079</v>
      </c>
      <c r="J100" s="5">
        <f>[11]generation_EXIOBASE!J85</f>
        <v>2459.8831277671748</v>
      </c>
      <c r="K100" s="5">
        <f>[11]generation_EXIOBASE!K85</f>
        <v>2619.6494714167134</v>
      </c>
      <c r="L100" s="5">
        <f>[14]Xdet2015_el!A100</f>
        <v>93.326991299822595</v>
      </c>
      <c r="M100" s="5">
        <f t="shared" si="9"/>
        <v>94.84058553839607</v>
      </c>
      <c r="N100" s="5">
        <f t="shared" si="10"/>
        <v>96.966148158134672</v>
      </c>
      <c r="O100" s="5">
        <f t="shared" si="11"/>
        <v>99.979718969917911</v>
      </c>
      <c r="P100" s="5">
        <f t="shared" si="12"/>
        <v>127.44575613890709</v>
      </c>
      <c r="Q100" s="5">
        <f t="shared" si="13"/>
        <v>110.3131330322551</v>
      </c>
      <c r="R100" s="5">
        <f t="shared" si="14"/>
        <v>267.22615156418169</v>
      </c>
      <c r="S100" s="5">
        <f t="shared" si="15"/>
        <v>284.5821570918506</v>
      </c>
      <c r="T100" s="5">
        <f>[11]capacity_EXIOBASE!D85</f>
        <v>143.6</v>
      </c>
      <c r="U100" s="5">
        <f>[11]capacity_EXIOBASE!E85</f>
        <v>148.10500691482972</v>
      </c>
      <c r="V100" s="5">
        <f>[11]capacity_EXIOBASE!F85</f>
        <v>148.10500691482972</v>
      </c>
      <c r="W100" s="5">
        <f>[11]capacity_EXIOBASE!G85</f>
        <v>153.78685894094647</v>
      </c>
      <c r="X100" s="5">
        <f>[11]capacity_EXIOBASE!H85</f>
        <v>158.38454833406334</v>
      </c>
      <c r="Y100" s="5">
        <f>[11]capacity_EXIOBASE!I85</f>
        <v>159.00408761208263</v>
      </c>
      <c r="Z100" s="5">
        <f>[11]capacity_EXIOBASE!J85</f>
        <v>370.9297983994112</v>
      </c>
      <c r="AA100" s="5">
        <f>[11]capacity_EXIOBASE!K85</f>
        <v>366.76649822335213</v>
      </c>
      <c r="AB100" s="5">
        <f>capacity!T100+T100/[12]lifespan!C$9</f>
        <v>8.7439999999999998</v>
      </c>
      <c r="AC100" s="5">
        <f>MAX((U100-T100),0)/5+U100/[12]lifespan!D$9</f>
        <v>6.8252016595591325</v>
      </c>
      <c r="AD100" s="5">
        <f>MAX((V100-U100),0)/5+V100/[12]lifespan!E$9</f>
        <v>5.9242002765931883</v>
      </c>
      <c r="AE100" s="5">
        <f>MAX((W100-V100),0)/5+W100/[12]lifespan!F$9</f>
        <v>7.2878447628612104</v>
      </c>
      <c r="AF100" s="5">
        <f>MAX((X100-W100),0)/5+X100/[12]lifespan!G$9</f>
        <v>7.2549198119859071</v>
      </c>
      <c r="AG100" s="5">
        <f>MAX((Y100-X100),0)/5+Y100/[12]lifespan!H$9</f>
        <v>6.4840713600871629</v>
      </c>
      <c r="AH100" s="5">
        <f>MAX((Z100-Y100),0)/5+Z100/[12]lifespan!I$9</f>
        <v>57.222334093442164</v>
      </c>
      <c r="AI100" s="5">
        <f>MAX((AA100-Z100),0)/5+AA100/[12]lifespan!J$9</f>
        <v>14.670659928934086</v>
      </c>
    </row>
    <row r="101" spans="1:35" x14ac:dyDescent="0.25">
      <c r="A101" s="3" t="s">
        <v>18</v>
      </c>
      <c r="B101" s="3" t="s">
        <v>80</v>
      </c>
      <c r="C101" s="3" t="s">
        <v>85</v>
      </c>
      <c r="D101" s="24">
        <f>[11]generation_EXIOBASE!D86*generation!$M101/(generation!$M$101+generation!$M$102)</f>
        <v>0</v>
      </c>
      <c r="E101" s="5">
        <f>[11]generation_EXIOBASE!E86*generation!$M101/(generation!$M$101+generation!$M$102)</f>
        <v>0</v>
      </c>
      <c r="F101" s="5">
        <f>[11]generation_EXIOBASE!F86*generation!$M101/(generation!$M$101+generation!$M$102)</f>
        <v>0</v>
      </c>
      <c r="G101" s="5">
        <f>[11]generation_EXIOBASE!G86*generation!$M101/(generation!$M$101+generation!$M$102)</f>
        <v>0</v>
      </c>
      <c r="H101" s="5">
        <f>[11]generation_EXIOBASE!H86*generation!$M101/(generation!$M$101+generation!$M$102)</f>
        <v>0</v>
      </c>
      <c r="I101" s="5">
        <f>[11]generation_EXIOBASE!I86*generation!$M101/(generation!$M$101+generation!$M$102)</f>
        <v>0</v>
      </c>
      <c r="J101" s="5">
        <f>[11]generation_EXIOBASE!J86*generation!$M101/(generation!$M$101+generation!$M$102)</f>
        <v>0</v>
      </c>
      <c r="K101" s="5">
        <f>[11]generation_EXIOBASE!K86*generation!$M101/(generation!$M$101+generation!$M$102)</f>
        <v>0</v>
      </c>
      <c r="L101" s="5">
        <f>[14]Xdet2015_el!A101</f>
        <v>0</v>
      </c>
      <c r="M101" s="24">
        <f t="shared" ref="M101:S102" si="17">IFERROR($L322*E101/$D322,0)</f>
        <v>0</v>
      </c>
      <c r="N101" s="24">
        <f t="shared" si="17"/>
        <v>0</v>
      </c>
      <c r="O101" s="24">
        <f t="shared" si="17"/>
        <v>0</v>
      </c>
      <c r="P101" s="24">
        <f t="shared" si="17"/>
        <v>0</v>
      </c>
      <c r="Q101" s="24">
        <f t="shared" si="17"/>
        <v>0</v>
      </c>
      <c r="R101" s="24">
        <f t="shared" si="17"/>
        <v>0</v>
      </c>
      <c r="S101" s="24">
        <f t="shared" si="17"/>
        <v>0</v>
      </c>
      <c r="T101" s="24">
        <f>[11]capacity_EXIOBASE!D86*capacity!$M101/(capacity!$M$101+capacity!$M$102)</f>
        <v>0</v>
      </c>
      <c r="U101" s="5">
        <f>[11]capacity_EXIOBASE!E86*capacity!$M101/(capacity!$M$101+capacity!$M$102)</f>
        <v>0</v>
      </c>
      <c r="V101" s="5">
        <f>[11]capacity_EXIOBASE!F86*capacity!$M101/(capacity!$M$101+capacity!$M$102)</f>
        <v>0</v>
      </c>
      <c r="W101" s="5">
        <f>[11]capacity_EXIOBASE!G86*capacity!$M101/(capacity!$M$101+capacity!$M$102)</f>
        <v>0</v>
      </c>
      <c r="X101" s="5">
        <f>[11]capacity_EXIOBASE!H86*capacity!$M101/(capacity!$M$101+capacity!$M$102)</f>
        <v>0</v>
      </c>
      <c r="Y101" s="5">
        <f>[11]capacity_EXIOBASE!I86*capacity!$M101/(capacity!$M$101+capacity!$M$102)</f>
        <v>0</v>
      </c>
      <c r="Z101" s="5">
        <f>[11]capacity_EXIOBASE!J86*capacity!$M101/(capacity!$M$101+capacity!$M$102)</f>
        <v>0</v>
      </c>
      <c r="AA101" s="5">
        <f>[11]capacity_EXIOBASE!K86*capacity!$M101/(capacity!$M$101+capacity!$M$102)</f>
        <v>0</v>
      </c>
      <c r="AB101" s="5">
        <f>capacity!T101+T101/[12]lifespan!C$10</f>
        <v>0</v>
      </c>
      <c r="AC101" s="5">
        <f>MAX((U101-T101),0)/5+U101/[12]lifespan!D$10</f>
        <v>0</v>
      </c>
      <c r="AD101" s="5">
        <f>MAX((V101-U101),0)/5+V101/[12]lifespan!E$10</f>
        <v>0</v>
      </c>
      <c r="AE101" s="5">
        <f>MAX((W101-V101),0)/5+W101/[12]lifespan!F$10</f>
        <v>0</v>
      </c>
      <c r="AF101" s="5">
        <f>MAX((X101-W101),0)/5+X101/[12]lifespan!G$10</f>
        <v>0</v>
      </c>
      <c r="AG101" s="5">
        <f>MAX((Y101-X101),0)/5+Y101/[12]lifespan!H$10</f>
        <v>0</v>
      </c>
      <c r="AH101" s="5">
        <f>MAX((Z101-Y101),0)/5+Z101/[12]lifespan!I$10</f>
        <v>0</v>
      </c>
      <c r="AI101" s="5">
        <f>MAX((AA101-Z101),0)/5+AA101/[12]lifespan!J$10</f>
        <v>0</v>
      </c>
    </row>
    <row r="102" spans="1:35" x14ac:dyDescent="0.25">
      <c r="A102" s="3" t="s">
        <v>18</v>
      </c>
      <c r="B102" s="3" t="s">
        <v>81</v>
      </c>
      <c r="C102" s="3" t="s">
        <v>86</v>
      </c>
      <c r="D102" s="24">
        <f>[11]generation_EXIOBASE!D86*generation!$M102/(generation!$M$101+generation!$M$102)</f>
        <v>0.83901768462320792</v>
      </c>
      <c r="E102" s="5">
        <f>[11]generation_EXIOBASE!E86*generation!$M102/(generation!$M$101+generation!$M$102)</f>
        <v>0.83901768462320792</v>
      </c>
      <c r="F102" s="5">
        <f>[11]generation_EXIOBASE!F86*generation!$M102/(generation!$M$101+generation!$M$102)</f>
        <v>0.83901768462320792</v>
      </c>
      <c r="G102" s="5">
        <f>[11]generation_EXIOBASE!G86*generation!$M102/(generation!$M$101+generation!$M$102)</f>
        <v>0.83901768462320792</v>
      </c>
      <c r="H102" s="5">
        <f>[11]generation_EXIOBASE!H86*generation!$M102/(generation!$M$101+generation!$M$102)</f>
        <v>0.83901768462320792</v>
      </c>
      <c r="I102" s="5">
        <f>[11]generation_EXIOBASE!I86*generation!$M102/(generation!$M$101+generation!$M$102)</f>
        <v>0.86743879724559347</v>
      </c>
      <c r="J102" s="5">
        <f>[11]generation_EXIOBASE!J86*generation!$M102/(generation!$M$101+generation!$M$102)</f>
        <v>0.86743879724559347</v>
      </c>
      <c r="K102" s="5">
        <f>[11]generation_EXIOBASE!K86*generation!$M102/(generation!$M$101+generation!$M$102)</f>
        <v>0.86743879724559347</v>
      </c>
      <c r="L102" s="5">
        <f>[14]Xdet2015_el!A102</f>
        <v>0</v>
      </c>
      <c r="M102" s="24">
        <f t="shared" si="17"/>
        <v>0.34732817011475514</v>
      </c>
      <c r="N102" s="24">
        <f t="shared" si="17"/>
        <v>0.34732817011475514</v>
      </c>
      <c r="O102" s="24">
        <f t="shared" si="17"/>
        <v>0.34732817011475514</v>
      </c>
      <c r="P102" s="24">
        <f t="shared" si="17"/>
        <v>0.34732817011475514</v>
      </c>
      <c r="Q102" s="24">
        <f t="shared" si="17"/>
        <v>0.35909365875781241</v>
      </c>
      <c r="R102" s="24">
        <f t="shared" si="17"/>
        <v>0.35909365875781241</v>
      </c>
      <c r="S102" s="24">
        <f t="shared" si="17"/>
        <v>0.35909365875781241</v>
      </c>
      <c r="T102" s="24">
        <f>[11]capacity_EXIOBASE!D86*capacity!$M102/(capacity!$M$101+capacity!$M$102)</f>
        <v>1</v>
      </c>
      <c r="U102" s="5">
        <f>[11]capacity_EXIOBASE!E86*capacity!$M102/(capacity!$M$101+capacity!$M$102)</f>
        <v>1</v>
      </c>
      <c r="V102" s="5">
        <f>[11]capacity_EXIOBASE!F86*capacity!$M102/(capacity!$M$101+capacity!$M$102)</f>
        <v>1</v>
      </c>
      <c r="W102" s="5">
        <f>[11]capacity_EXIOBASE!G86*capacity!$M102/(capacity!$M$101+capacity!$M$102)</f>
        <v>1</v>
      </c>
      <c r="X102" s="5">
        <f>[11]capacity_EXIOBASE!H86*capacity!$M102/(capacity!$M$101+capacity!$M$102)</f>
        <v>1</v>
      </c>
      <c r="Y102" s="5">
        <f>[11]capacity_EXIOBASE!I86*capacity!$M102/(capacity!$M$101+capacity!$M$102)</f>
        <v>1</v>
      </c>
      <c r="Z102" s="5">
        <f>[11]capacity_EXIOBASE!J86*capacity!$M102/(capacity!$M$101+capacity!$M$102)</f>
        <v>1</v>
      </c>
      <c r="AA102" s="5">
        <f>[11]capacity_EXIOBASE!K86*capacity!$M102/(capacity!$M$101+capacity!$M$102)</f>
        <v>1</v>
      </c>
      <c r="AB102" s="5">
        <f>capacity!T102+T102/[12]lifespan!C$11</f>
        <v>0.04</v>
      </c>
      <c r="AC102" s="5">
        <f>MAX((U102-T102),0)/5+U102/[12]lifespan!D$11</f>
        <v>0.04</v>
      </c>
      <c r="AD102" s="5">
        <f>MAX((V102-U102),0)/5+V102/[12]lifespan!E$11</f>
        <v>0.04</v>
      </c>
      <c r="AE102" s="5">
        <f>MAX((W102-V102),0)/5+W102/[12]lifespan!F$11</f>
        <v>0.04</v>
      </c>
      <c r="AF102" s="5">
        <f>MAX((X102-W102),0)/5+X102/[12]lifespan!G$11</f>
        <v>0.04</v>
      </c>
      <c r="AG102" s="5">
        <f>MAX((Y102-X102),0)/5+Y102/[12]lifespan!H$11</f>
        <v>0.04</v>
      </c>
      <c r="AH102" s="5">
        <f>MAX((Z102-Y102),0)/5+Z102/[12]lifespan!I$11</f>
        <v>0.04</v>
      </c>
      <c r="AI102" s="5">
        <f>MAX((AA102-Z102),0)/5+AA102/[12]lifespan!J$11</f>
        <v>0.04</v>
      </c>
    </row>
    <row r="103" spans="1:35" x14ac:dyDescent="0.25">
      <c r="A103" s="3" t="s">
        <v>18</v>
      </c>
      <c r="B103" s="3" t="s">
        <v>41</v>
      </c>
      <c r="C103" s="3" t="s">
        <v>42</v>
      </c>
      <c r="D103" s="5">
        <f>[11]generation_EXIOBASE!D87</f>
        <v>0</v>
      </c>
      <c r="E103" s="5">
        <f>[11]generation_EXIOBASE!E87</f>
        <v>0</v>
      </c>
      <c r="F103" s="5">
        <f>[11]generation_EXIOBASE!F87</f>
        <v>0</v>
      </c>
      <c r="G103" s="5">
        <f>[11]generation_EXIOBASE!G87</f>
        <v>0</v>
      </c>
      <c r="H103" s="5">
        <f>[11]generation_EXIOBASE!H87</f>
        <v>0</v>
      </c>
      <c r="I103" s="5">
        <f>[11]generation_EXIOBASE!I87</f>
        <v>0</v>
      </c>
      <c r="J103" s="5">
        <f>[11]generation_EXIOBASE!J87</f>
        <v>0</v>
      </c>
      <c r="K103" s="5">
        <f>[11]generation_EXIOBASE!K87</f>
        <v>0</v>
      </c>
      <c r="L103" s="5">
        <f>[14]Xdet2015_el!A103</f>
        <v>0</v>
      </c>
      <c r="M103" s="5">
        <f t="shared" si="9"/>
        <v>0</v>
      </c>
      <c r="N103" s="5">
        <f t="shared" si="10"/>
        <v>0</v>
      </c>
      <c r="O103" s="5">
        <f t="shared" si="11"/>
        <v>0</v>
      </c>
      <c r="P103" s="5">
        <f t="shared" si="12"/>
        <v>0</v>
      </c>
      <c r="Q103" s="5">
        <f t="shared" si="13"/>
        <v>0</v>
      </c>
      <c r="R103" s="5">
        <f t="shared" si="14"/>
        <v>0</v>
      </c>
      <c r="S103" s="5">
        <f t="shared" si="15"/>
        <v>0</v>
      </c>
      <c r="T103" s="5">
        <f>[11]capacity_EXIOBASE!D87</f>
        <v>0</v>
      </c>
      <c r="U103" s="5">
        <f>[11]capacity_EXIOBASE!E87</f>
        <v>0</v>
      </c>
      <c r="V103" s="5">
        <f>[11]capacity_EXIOBASE!F87</f>
        <v>0</v>
      </c>
      <c r="W103" s="5">
        <f>[11]capacity_EXIOBASE!G87</f>
        <v>0</v>
      </c>
      <c r="X103" s="5">
        <f>[11]capacity_EXIOBASE!H87</f>
        <v>0</v>
      </c>
      <c r="Y103" s="5">
        <f>[11]capacity_EXIOBASE!I87</f>
        <v>0</v>
      </c>
      <c r="Z103" s="5">
        <f>[11]capacity_EXIOBASE!J87</f>
        <v>0</v>
      </c>
      <c r="AA103" s="5">
        <f>[11]capacity_EXIOBASE!K87</f>
        <v>0</v>
      </c>
      <c r="AB103" s="5">
        <f>capacity!T103+T103/[12]lifespan!C$12</f>
        <v>0</v>
      </c>
      <c r="AC103" s="5">
        <f>MAX((U103-T103),0)/5+U103/[12]lifespan!D$12</f>
        <v>0</v>
      </c>
      <c r="AD103" s="5">
        <f>MAX((V103-U103),0)/5+V103/[12]lifespan!E$12</f>
        <v>0</v>
      </c>
      <c r="AE103" s="5">
        <f>MAX((W103-V103),0)/5+W103/[12]lifespan!F$12</f>
        <v>0</v>
      </c>
      <c r="AF103" s="5">
        <f>MAX((X103-W103),0)/5+X103/[12]lifespan!G$12</f>
        <v>0</v>
      </c>
      <c r="AG103" s="5">
        <f>MAX((Y103-X103),0)/5+Y103/[12]lifespan!H$12</f>
        <v>0</v>
      </c>
      <c r="AH103" s="5">
        <f>MAX((Z103-Y103),0)/5+Z103/[12]lifespan!I$12</f>
        <v>0</v>
      </c>
      <c r="AI103" s="5">
        <f>MAX((AA103-Z103),0)/5+AA103/[12]lifespan!J$12</f>
        <v>0</v>
      </c>
    </row>
    <row r="104" spans="1:35" x14ac:dyDescent="0.25">
      <c r="A104" s="3" t="s">
        <v>18</v>
      </c>
      <c r="B104" s="3" t="s">
        <v>43</v>
      </c>
      <c r="C104" s="3" t="s">
        <v>44</v>
      </c>
      <c r="D104" s="5">
        <f>[11]generation_EXIOBASE!D88</f>
        <v>0</v>
      </c>
      <c r="E104" s="5">
        <f>[11]generation_EXIOBASE!E88</f>
        <v>0</v>
      </c>
      <c r="F104" s="5">
        <f>[11]generation_EXIOBASE!F88</f>
        <v>0</v>
      </c>
      <c r="G104" s="5">
        <f>[11]generation_EXIOBASE!G88</f>
        <v>0</v>
      </c>
      <c r="H104" s="5">
        <f>[11]generation_EXIOBASE!H88</f>
        <v>0</v>
      </c>
      <c r="I104" s="5">
        <f>[11]generation_EXIOBASE!I88</f>
        <v>0</v>
      </c>
      <c r="J104" s="5">
        <f>[11]generation_EXIOBASE!J88</f>
        <v>0</v>
      </c>
      <c r="K104" s="5">
        <f>[11]generation_EXIOBASE!K88</f>
        <v>0</v>
      </c>
      <c r="L104" s="5">
        <f>[14]Xdet2015_el!A104</f>
        <v>0</v>
      </c>
      <c r="M104" s="5">
        <f t="shared" si="9"/>
        <v>0</v>
      </c>
      <c r="N104" s="5">
        <f t="shared" si="10"/>
        <v>0</v>
      </c>
      <c r="O104" s="5">
        <f t="shared" si="11"/>
        <v>0</v>
      </c>
      <c r="P104" s="5">
        <f t="shared" si="12"/>
        <v>0</v>
      </c>
      <c r="Q104" s="5">
        <f t="shared" si="13"/>
        <v>0</v>
      </c>
      <c r="R104" s="5">
        <f t="shared" si="14"/>
        <v>0</v>
      </c>
      <c r="S104" s="5">
        <f t="shared" si="15"/>
        <v>0</v>
      </c>
      <c r="T104" s="5">
        <f>[11]capacity_EXIOBASE!D88</f>
        <v>0</v>
      </c>
      <c r="U104" s="5">
        <f>[11]capacity_EXIOBASE!E88</f>
        <v>0</v>
      </c>
      <c r="V104" s="5">
        <f>[11]capacity_EXIOBASE!F88</f>
        <v>0</v>
      </c>
      <c r="W104" s="5">
        <f>[11]capacity_EXIOBASE!G88</f>
        <v>0</v>
      </c>
      <c r="X104" s="5">
        <f>[11]capacity_EXIOBASE!H88</f>
        <v>0</v>
      </c>
      <c r="Y104" s="5">
        <f>[11]capacity_EXIOBASE!I88</f>
        <v>0</v>
      </c>
      <c r="Z104" s="5">
        <f>[11]capacity_EXIOBASE!J88</f>
        <v>0</v>
      </c>
      <c r="AA104" s="5">
        <f>[11]capacity_EXIOBASE!K88</f>
        <v>0</v>
      </c>
      <c r="AB104" s="5">
        <f>capacity!T104+T104/[12]lifespan!C$13</f>
        <v>0</v>
      </c>
      <c r="AC104" s="5">
        <f>MAX((U104-T104),0)/5+U104/[12]lifespan!D$13</f>
        <v>0</v>
      </c>
      <c r="AD104" s="5">
        <f>MAX((V104-U104),0)/5+V104/[12]lifespan!E$13</f>
        <v>0</v>
      </c>
      <c r="AE104" s="5">
        <f>MAX((W104-V104),0)/5+W104/[12]lifespan!F$13</f>
        <v>0</v>
      </c>
      <c r="AF104" s="5">
        <f>MAX((X104-W104),0)/5+X104/[12]lifespan!G$13</f>
        <v>0</v>
      </c>
      <c r="AG104" s="5">
        <f>MAX((Y104-X104),0)/5+Y104/[12]lifespan!H$13</f>
        <v>0</v>
      </c>
      <c r="AH104" s="5">
        <f>MAX((Z104-Y104),0)/5+Z104/[12]lifespan!I$13</f>
        <v>0</v>
      </c>
      <c r="AI104" s="5">
        <f>MAX((AA104-Z104),0)/5+AA104/[12]lifespan!J$13</f>
        <v>0</v>
      </c>
    </row>
    <row r="105" spans="1:35" x14ac:dyDescent="0.25">
      <c r="A105" s="3" t="s">
        <v>18</v>
      </c>
      <c r="B105" s="3" t="s">
        <v>45</v>
      </c>
      <c r="C105" s="3" t="s">
        <v>46</v>
      </c>
      <c r="D105" s="5">
        <f>[11]generation_EXIOBASE!D89</f>
        <v>0</v>
      </c>
      <c r="E105" s="5">
        <f>[11]generation_EXIOBASE!E89</f>
        <v>0</v>
      </c>
      <c r="F105" s="5">
        <f>[11]generation_EXIOBASE!F89</f>
        <v>0</v>
      </c>
      <c r="G105" s="5">
        <f>[11]generation_EXIOBASE!G89</f>
        <v>0</v>
      </c>
      <c r="H105" s="5">
        <f>[11]generation_EXIOBASE!H89</f>
        <v>0</v>
      </c>
      <c r="I105" s="5">
        <f>[11]generation_EXIOBASE!I89</f>
        <v>-1.1102230246251565E-16</v>
      </c>
      <c r="J105" s="5">
        <f>[11]generation_EXIOBASE!J89</f>
        <v>-1.1102230246251565E-16</v>
      </c>
      <c r="K105" s="5">
        <f>[11]generation_EXIOBASE!K89</f>
        <v>-1.1102230246251565E-16</v>
      </c>
      <c r="L105" s="5">
        <f>[14]Xdet2015_el!A105</f>
        <v>0</v>
      </c>
      <c r="M105" s="5">
        <f t="shared" si="9"/>
        <v>0</v>
      </c>
      <c r="N105" s="5">
        <f t="shared" si="10"/>
        <v>0</v>
      </c>
      <c r="O105" s="5">
        <f t="shared" si="11"/>
        <v>0</v>
      </c>
      <c r="P105" s="5">
        <f t="shared" si="12"/>
        <v>0</v>
      </c>
      <c r="Q105" s="5">
        <f t="shared" si="13"/>
        <v>0</v>
      </c>
      <c r="R105" s="5">
        <f t="shared" si="14"/>
        <v>0</v>
      </c>
      <c r="S105" s="5">
        <f t="shared" si="15"/>
        <v>0</v>
      </c>
      <c r="T105" s="5">
        <f>[11]capacity_EXIOBASE!D89</f>
        <v>0</v>
      </c>
      <c r="U105" s="5">
        <f>[11]capacity_EXIOBASE!E89</f>
        <v>0</v>
      </c>
      <c r="V105" s="5">
        <f>[11]capacity_EXIOBASE!F89</f>
        <v>0</v>
      </c>
      <c r="W105" s="5">
        <f>[11]capacity_EXIOBASE!G89</f>
        <v>0</v>
      </c>
      <c r="X105" s="5">
        <f>[11]capacity_EXIOBASE!H89</f>
        <v>0</v>
      </c>
      <c r="Y105" s="5">
        <f>[11]capacity_EXIOBASE!I89</f>
        <v>0</v>
      </c>
      <c r="Z105" s="5">
        <f>[11]capacity_EXIOBASE!J89</f>
        <v>0</v>
      </c>
      <c r="AA105" s="5">
        <f>[11]capacity_EXIOBASE!K89</f>
        <v>0</v>
      </c>
      <c r="AB105" s="5">
        <f>capacity!T105+T105/[12]lifespan!C$14</f>
        <v>0</v>
      </c>
      <c r="AC105" s="5">
        <f>MAX((U105-T105),0)/5+U105/[12]lifespan!D$14</f>
        <v>0</v>
      </c>
      <c r="AD105" s="5">
        <f>MAX((V105-U105),0)/5+V105/[12]lifespan!E$14</f>
        <v>0</v>
      </c>
      <c r="AE105" s="5">
        <f>MAX((W105-V105),0)/5+W105/[12]lifespan!F$14</f>
        <v>0</v>
      </c>
      <c r="AF105" s="5">
        <f>MAX((X105-W105),0)/5+X105/[12]lifespan!G$14</f>
        <v>0</v>
      </c>
      <c r="AG105" s="5">
        <f>MAX((Y105-X105),0)/5+Y105/[12]lifespan!H$14</f>
        <v>0</v>
      </c>
      <c r="AH105" s="5">
        <f>MAX((Z105-Y105),0)/5+Z105/[12]lifespan!I$14</f>
        <v>0</v>
      </c>
      <c r="AI105" s="5">
        <f>MAX((AA105-Z105),0)/5+AA105/[12]lifespan!J$14</f>
        <v>0</v>
      </c>
    </row>
    <row r="106" spans="1:35" x14ac:dyDescent="0.25">
      <c r="A106" s="3" t="s">
        <v>17</v>
      </c>
      <c r="B106" s="3" t="s">
        <v>29</v>
      </c>
      <c r="C106" s="3" t="s">
        <v>30</v>
      </c>
      <c r="D106" s="5">
        <f>[11]generation_EXIOBASE!D90</f>
        <v>57621.193189215177</v>
      </c>
      <c r="E106" s="5">
        <f>[11]generation_EXIOBASE!E90</f>
        <v>56432.098911468958</v>
      </c>
      <c r="F106" s="5">
        <f>[11]generation_EXIOBASE!F90</f>
        <v>34503.037403548951</v>
      </c>
      <c r="G106" s="5">
        <f>[11]generation_EXIOBASE!G90</f>
        <v>15178.996386317063</v>
      </c>
      <c r="H106" s="5">
        <f>[11]generation_EXIOBASE!H90</f>
        <v>4266.3024934869827</v>
      </c>
      <c r="I106" s="5">
        <f>[11]generation_EXIOBASE!I90</f>
        <v>3206.5485207281959</v>
      </c>
      <c r="J106" s="5">
        <f>[11]generation_EXIOBASE!J90</f>
        <v>246.25169243235547</v>
      </c>
      <c r="K106" s="5">
        <f>[11]generation_EXIOBASE!K90</f>
        <v>540.10062996318641</v>
      </c>
      <c r="L106" s="5">
        <f>[14]Xdet2015_el!A106</f>
        <v>4073.9787990704099</v>
      </c>
      <c r="M106" s="5">
        <f t="shared" si="9"/>
        <v>3989.9065227167025</v>
      </c>
      <c r="N106" s="5">
        <f t="shared" si="10"/>
        <v>2439.460814773633</v>
      </c>
      <c r="O106" s="5">
        <f t="shared" si="11"/>
        <v>1073.1973089477142</v>
      </c>
      <c r="P106" s="5">
        <f t="shared" si="12"/>
        <v>301.63946539274929</v>
      </c>
      <c r="Q106" s="5">
        <f t="shared" si="13"/>
        <v>226.71190873711902</v>
      </c>
      <c r="R106" s="5">
        <f t="shared" si="14"/>
        <v>17.410680318789279</v>
      </c>
      <c r="S106" s="5">
        <f t="shared" si="15"/>
        <v>38.186618395927802</v>
      </c>
      <c r="T106" s="5">
        <f>[11]capacity_EXIOBASE!D90</f>
        <v>10316.328</v>
      </c>
      <c r="U106" s="5">
        <f>[11]capacity_EXIOBASE!E90</f>
        <v>9332.9346085110046</v>
      </c>
      <c r="V106" s="5">
        <f>[11]capacity_EXIOBASE!F90</f>
        <v>7377.9346085110046</v>
      </c>
      <c r="W106" s="5">
        <f>[11]capacity_EXIOBASE!G90</f>
        <v>3967.770608511004</v>
      </c>
      <c r="X106" s="5">
        <f>[11]capacity_EXIOBASE!H90</f>
        <v>3032.5906085110041</v>
      </c>
      <c r="Y106" s="5">
        <f>[11]capacity_EXIOBASE!I90</f>
        <v>789.44660851100389</v>
      </c>
      <c r="Z106" s="5">
        <f>[11]capacity_EXIOBASE!J90</f>
        <v>54.725135980240765</v>
      </c>
      <c r="AA106" s="5">
        <f>[11]capacity_EXIOBASE!K90</f>
        <v>96.602526489044109</v>
      </c>
      <c r="AB106" s="5">
        <f>capacity!T106+T106/[12]lifespan!C$2</f>
        <v>257.90819999999997</v>
      </c>
      <c r="AC106" s="5">
        <f>MAX((U106-T106),0)/5+U106/[12]lifespan!D$2</f>
        <v>233.32336521277512</v>
      </c>
      <c r="AD106" s="5">
        <f>MAX((V106-U106),0)/5+V106/[12]lifespan!E$2</f>
        <v>184.44836521277512</v>
      </c>
      <c r="AE106" s="5">
        <f>MAX((W106-V106),0)/5+W106/[12]lifespan!F$2</f>
        <v>99.194265212775093</v>
      </c>
      <c r="AF106" s="5">
        <f>MAX((X106-W106),0)/5+X106/[12]lifespan!G$2</f>
        <v>75.8147652127751</v>
      </c>
      <c r="AG106" s="5">
        <f>MAX((Y106-X106),0)/5+Y106/[12]lifespan!H$2</f>
        <v>19.736165212775099</v>
      </c>
      <c r="AH106" s="5">
        <f>MAX((Z106-Y106),0)/5+Z106/[12]lifespan!I$2</f>
        <v>1.3681283995060192</v>
      </c>
      <c r="AI106" s="5">
        <f>MAX((AA106-Z106),0)/5+AA106/[12]lifespan!J$2</f>
        <v>10.790541263986771</v>
      </c>
    </row>
    <row r="107" spans="1:35" x14ac:dyDescent="0.25">
      <c r="A107" s="3" t="s">
        <v>17</v>
      </c>
      <c r="B107" s="3" t="s">
        <v>31</v>
      </c>
      <c r="C107" s="3" t="s">
        <v>32</v>
      </c>
      <c r="D107" s="5">
        <f>[11]generation_EXIOBASE!D91</f>
        <v>53218.443590404619</v>
      </c>
      <c r="E107" s="5">
        <f>[11]generation_EXIOBASE!E91</f>
        <v>56357.324308838542</v>
      </c>
      <c r="F107" s="5">
        <f>[11]generation_EXIOBASE!F91</f>
        <v>56729.744896210352</v>
      </c>
      <c r="G107" s="5">
        <f>[11]generation_EXIOBASE!G91</f>
        <v>49876.062362765173</v>
      </c>
      <c r="H107" s="5">
        <f>[11]generation_EXIOBASE!H91</f>
        <v>55018.677173929631</v>
      </c>
      <c r="I107" s="5">
        <f>[11]generation_EXIOBASE!I91</f>
        <v>61980.072189746796</v>
      </c>
      <c r="J107" s="5">
        <f>[11]generation_EXIOBASE!J91</f>
        <v>64188.89151589993</v>
      </c>
      <c r="K107" s="5">
        <f>[11]generation_EXIOBASE!K91</f>
        <v>44263.442491499045</v>
      </c>
      <c r="L107" s="5">
        <f>[14]Xdet2015_el!A107</f>
        <v>9016.4945234049901</v>
      </c>
      <c r="M107" s="5">
        <f t="shared" si="9"/>
        <v>9548.2970132561568</v>
      </c>
      <c r="N107" s="5">
        <f t="shared" si="10"/>
        <v>9611.3940893804684</v>
      </c>
      <c r="O107" s="5">
        <f t="shared" si="11"/>
        <v>8450.2141138144998</v>
      </c>
      <c r="P107" s="5">
        <f t="shared" si="12"/>
        <v>9321.4977356678464</v>
      </c>
      <c r="Q107" s="5">
        <f t="shared" si="13"/>
        <v>10500.926817030369</v>
      </c>
      <c r="R107" s="5">
        <f t="shared" si="14"/>
        <v>10875.15435947285</v>
      </c>
      <c r="S107" s="5">
        <f t="shared" si="15"/>
        <v>7499.3002404078488</v>
      </c>
      <c r="T107" s="5">
        <f>[11]capacity_EXIOBASE!D91</f>
        <v>31332.784944999996</v>
      </c>
      <c r="U107" s="5">
        <f>[11]capacity_EXIOBASE!E91</f>
        <v>30273.23019769898</v>
      </c>
      <c r="V107" s="5">
        <f>[11]capacity_EXIOBASE!F91</f>
        <v>29759.595068828155</v>
      </c>
      <c r="W107" s="5">
        <f>[11]capacity_EXIOBASE!G91</f>
        <v>28090.90758561292</v>
      </c>
      <c r="X107" s="5">
        <f>[11]capacity_EXIOBASE!H91</f>
        <v>15564.084199361105</v>
      </c>
      <c r="Y107" s="5">
        <f>[11]capacity_EXIOBASE!I91</f>
        <v>12386.275760340612</v>
      </c>
      <c r="Z107" s="5">
        <f>[11]capacity_EXIOBASE!J91</f>
        <v>14545.851172238888</v>
      </c>
      <c r="AA107" s="5">
        <f>[11]capacity_EXIOBASE!K91</f>
        <v>14481.784474042162</v>
      </c>
      <c r="AB107" s="5">
        <f>capacity!T107+T107/[12]lifespan!C$3</f>
        <v>1044.4261648333331</v>
      </c>
      <c r="AC107" s="5">
        <f>MAX((U107-T107),0)/5+U107/[12]lifespan!D$3</f>
        <v>1009.1076732566327</v>
      </c>
      <c r="AD107" s="5">
        <f>MAX((V107-U107),0)/5+V107/[12]lifespan!E$3</f>
        <v>991.98650229427187</v>
      </c>
      <c r="AE107" s="5">
        <f>MAX((W107-V107),0)/5+W107/[12]lifespan!F$3</f>
        <v>936.36358618709733</v>
      </c>
      <c r="AF107" s="5">
        <f>MAX((X107-W107),0)/5+X107/[12]lifespan!G$3</f>
        <v>518.8028066453702</v>
      </c>
      <c r="AG107" s="5">
        <f>MAX((Y107-X107),0)/5+Y107/[12]lifespan!H$3</f>
        <v>412.87585867802039</v>
      </c>
      <c r="AH107" s="5">
        <f>MAX((Z107-Y107),0)/5+Z107/[12]lifespan!I$3</f>
        <v>916.77678812095166</v>
      </c>
      <c r="AI107" s="5">
        <f>MAX((AA107-Z107),0)/5+AA107/[12]lifespan!J$3</f>
        <v>482.72614913473876</v>
      </c>
    </row>
    <row r="108" spans="1:35" x14ac:dyDescent="0.25">
      <c r="A108" s="3" t="s">
        <v>17</v>
      </c>
      <c r="B108" s="3" t="s">
        <v>33</v>
      </c>
      <c r="C108" s="3" t="s">
        <v>34</v>
      </c>
      <c r="D108" s="5">
        <f>[11]generation_EXIOBASE!D92</f>
        <v>58065.92996307397</v>
      </c>
      <c r="E108" s="5">
        <f>[11]generation_EXIOBASE!E92</f>
        <v>58065.929963073977</v>
      </c>
      <c r="F108" s="5">
        <f>[11]generation_EXIOBASE!F92</f>
        <v>57757.33959311842</v>
      </c>
      <c r="G108" s="5">
        <f>[11]generation_EXIOBASE!G92</f>
        <v>57521.437232314638</v>
      </c>
      <c r="H108" s="5">
        <f>[11]generation_EXIOBASE!H92</f>
        <v>57521.437232314645</v>
      </c>
      <c r="I108" s="5">
        <f>[11]generation_EXIOBASE!I92</f>
        <v>24921.25619566159</v>
      </c>
      <c r="J108" s="5">
        <f>[11]generation_EXIOBASE!J92</f>
        <v>0</v>
      </c>
      <c r="K108" s="5">
        <f>[11]generation_EXIOBASE!K92</f>
        <v>0</v>
      </c>
      <c r="L108" s="5">
        <f>[14]Xdet2015_el!A108</f>
        <v>5603.9917203508603</v>
      </c>
      <c r="M108" s="5">
        <f t="shared" si="9"/>
        <v>5603.9917203508612</v>
      </c>
      <c r="N108" s="5">
        <f t="shared" si="10"/>
        <v>5574.2094042954614</v>
      </c>
      <c r="O108" s="5">
        <f t="shared" si="11"/>
        <v>5551.442269116601</v>
      </c>
      <c r="P108" s="5">
        <f t="shared" si="12"/>
        <v>5551.442269116601</v>
      </c>
      <c r="Q108" s="5">
        <f t="shared" si="13"/>
        <v>2405.1713882830009</v>
      </c>
      <c r="R108" s="5">
        <f t="shared" si="14"/>
        <v>0</v>
      </c>
      <c r="S108" s="5">
        <f t="shared" si="15"/>
        <v>0</v>
      </c>
      <c r="T108" s="5">
        <f>[11]capacity_EXIOBASE!D92</f>
        <v>7398.7999999999993</v>
      </c>
      <c r="U108" s="5">
        <f>[11]capacity_EXIOBASE!E92</f>
        <v>7398.7999999999993</v>
      </c>
      <c r="V108" s="5">
        <f>[11]capacity_EXIOBASE!F92</f>
        <v>7398.7999999999993</v>
      </c>
      <c r="W108" s="5">
        <f>[11]capacity_EXIOBASE!G92</f>
        <v>7398.7999999999993</v>
      </c>
      <c r="X108" s="5">
        <f>[11]capacity_EXIOBASE!H92</f>
        <v>7398.7999999999993</v>
      </c>
      <c r="Y108" s="5">
        <f>[11]capacity_EXIOBASE!I92</f>
        <v>3181.2999999999997</v>
      </c>
      <c r="Z108" s="5">
        <f>[11]capacity_EXIOBASE!J92</f>
        <v>0</v>
      </c>
      <c r="AA108" s="5">
        <f>[11]capacity_EXIOBASE!K92</f>
        <v>0</v>
      </c>
      <c r="AB108" s="5">
        <f>capacity!T108+T108/[12]lifespan!C$4</f>
        <v>123.31333333333332</v>
      </c>
      <c r="AC108" s="5">
        <f>MAX((U108-T108),0)/5+U108/[12]lifespan!D$4</f>
        <v>123.31333333333332</v>
      </c>
      <c r="AD108" s="5">
        <f>MAX((V108-U108),0)/5+V108/[12]lifespan!E$4</f>
        <v>123.31333333333332</v>
      </c>
      <c r="AE108" s="5">
        <f>MAX((W108-V108),0)/5+W108/[12]lifespan!F$4</f>
        <v>123.31333333333332</v>
      </c>
      <c r="AF108" s="5">
        <f>MAX((X108-W108),0)/5+X108/[12]lifespan!G$4</f>
        <v>123.31333333333332</v>
      </c>
      <c r="AG108" s="5">
        <f>MAX((Y108-X108),0)/5+Y108/[12]lifespan!H$4</f>
        <v>53.021666666666661</v>
      </c>
      <c r="AH108" s="5">
        <f>MAX((Z108-Y108),0)/5+Z108/[12]lifespan!I$4</f>
        <v>0</v>
      </c>
      <c r="AI108" s="5">
        <f>MAX((AA108-Z108),0)/5+AA108/[12]lifespan!J$4</f>
        <v>0</v>
      </c>
    </row>
    <row r="109" spans="1:35" x14ac:dyDescent="0.25">
      <c r="A109" s="3" t="s">
        <v>17</v>
      </c>
      <c r="B109" s="3" t="s">
        <v>35</v>
      </c>
      <c r="C109" s="3" t="s">
        <v>36</v>
      </c>
      <c r="D109" s="5">
        <f>[11]generation_EXIOBASE!D93</f>
        <v>33177.114191313143</v>
      </c>
      <c r="E109" s="5">
        <f>[11]generation_EXIOBASE!E93</f>
        <v>33275.314606881155</v>
      </c>
      <c r="F109" s="5">
        <f>[11]generation_EXIOBASE!F93</f>
        <v>33443.917927206166</v>
      </c>
      <c r="G109" s="5">
        <f>[11]generation_EXIOBASE!G93</f>
        <v>33500.456800896005</v>
      </c>
      <c r="H109" s="5">
        <f>[11]generation_EXIOBASE!H93</f>
        <v>33530.709396957231</v>
      </c>
      <c r="I109" s="5">
        <f>[11]generation_EXIOBASE!I93</f>
        <v>33515.202861317724</v>
      </c>
      <c r="J109" s="5">
        <f>[11]generation_EXIOBASE!J93</f>
        <v>34567.233280740293</v>
      </c>
      <c r="K109" s="5">
        <f>[11]generation_EXIOBASE!K93</f>
        <v>34829.343564380099</v>
      </c>
      <c r="L109" s="5">
        <f>[14]Xdet2015_el!A109</f>
        <v>2774.4967707777901</v>
      </c>
      <c r="M109" s="5">
        <f t="shared" si="9"/>
        <v>2782.7089598883736</v>
      </c>
      <c r="N109" s="5">
        <f t="shared" si="10"/>
        <v>2796.8087204970475</v>
      </c>
      <c r="O109" s="5">
        <f t="shared" si="11"/>
        <v>2801.5368870751086</v>
      </c>
      <c r="P109" s="5">
        <f t="shared" si="12"/>
        <v>2804.0668156757547</v>
      </c>
      <c r="Q109" s="5">
        <f t="shared" si="13"/>
        <v>2802.7700533109009</v>
      </c>
      <c r="R109" s="5">
        <f t="shared" si="14"/>
        <v>2890.748018622066</v>
      </c>
      <c r="S109" s="5">
        <f t="shared" si="15"/>
        <v>2912.6674698242659</v>
      </c>
      <c r="T109" s="5">
        <f>[11]capacity_EXIOBASE!D93</f>
        <v>16632</v>
      </c>
      <c r="U109" s="5">
        <f>[11]capacity_EXIOBASE!E93</f>
        <v>16794.90915049439</v>
      </c>
      <c r="V109" s="5">
        <f>[11]capacity_EXIOBASE!F93</f>
        <v>16794.90915049439</v>
      </c>
      <c r="W109" s="5">
        <f>[11]capacity_EXIOBASE!G93</f>
        <v>16794.90915049439</v>
      </c>
      <c r="X109" s="5">
        <f>[11]capacity_EXIOBASE!H93</f>
        <v>16794.90915049439</v>
      </c>
      <c r="Y109" s="5">
        <f>[11]capacity_EXIOBASE!I93</f>
        <v>16794.90915049439</v>
      </c>
      <c r="Z109" s="5">
        <f>[11]capacity_EXIOBASE!J93</f>
        <v>17157.500904691664</v>
      </c>
      <c r="AA109" s="5">
        <f>[11]capacity_EXIOBASE!K93</f>
        <v>17157.500904691664</v>
      </c>
      <c r="AB109" s="5">
        <f>capacity!T109+T109/[12]lifespan!C$5</f>
        <v>1107.2</v>
      </c>
      <c r="AC109" s="5">
        <f>MAX((U109-T109),0)/5+U109/[12]lifespan!D$5</f>
        <v>312.49698260711779</v>
      </c>
      <c r="AD109" s="5">
        <f>MAX((V109-U109),0)/5+V109/[12]lifespan!E$5</f>
        <v>279.91515250823983</v>
      </c>
      <c r="AE109" s="5">
        <f>MAX((W109-V109),0)/5+W109/[12]lifespan!F$5</f>
        <v>279.91515250823983</v>
      </c>
      <c r="AF109" s="5">
        <f>MAX((X109-W109),0)/5+X109/[12]lifespan!G$5</f>
        <v>279.91515250823983</v>
      </c>
      <c r="AG109" s="5">
        <f>MAX((Y109-X109),0)/5+Y109/[12]lifespan!H$5</f>
        <v>279.91515250823983</v>
      </c>
      <c r="AH109" s="5">
        <f>MAX((Z109-Y109),0)/5+Z109/[12]lifespan!I$5</f>
        <v>358.47669925098251</v>
      </c>
      <c r="AI109" s="5">
        <f>MAX((AA109-Z109),0)/5+AA109/[12]lifespan!J$5</f>
        <v>285.95834841152771</v>
      </c>
    </row>
    <row r="110" spans="1:35" x14ac:dyDescent="0.25">
      <c r="A110" s="3" t="s">
        <v>17</v>
      </c>
      <c r="B110" s="3" t="s">
        <v>79</v>
      </c>
      <c r="C110" s="3" t="s">
        <v>83</v>
      </c>
      <c r="D110" s="5">
        <f>[11]generation_EXIOBASE!D94*generation!$L110/(generation!$L$110+generation!$L$111)</f>
        <v>51664.998077615266</v>
      </c>
      <c r="E110" s="5">
        <f>[11]generation_EXIOBASE!E94*generation!$L110/(generation!$L$110+generation!$L$111)</f>
        <v>56321.606548033058</v>
      </c>
      <c r="F110" s="5">
        <f>[11]generation_EXIOBASE!F94*generation!$L110/(generation!$L$110+generation!$L$111)</f>
        <v>58667.5924132976</v>
      </c>
      <c r="G110" s="5">
        <f>[11]generation_EXIOBASE!G94*generation!$L110/(generation!$L$110+generation!$L$111)</f>
        <v>72043.436535716974</v>
      </c>
      <c r="H110" s="5">
        <f>[11]generation_EXIOBASE!H94*generation!$L110/(generation!$L$110+generation!$L$111)</f>
        <v>73653.025025301016</v>
      </c>
      <c r="I110" s="5">
        <f>[11]generation_EXIOBASE!I94*generation!$L110/(generation!$L$110+generation!$L$111)</f>
        <v>86104.344069036495</v>
      </c>
      <c r="J110" s="5">
        <f>[11]generation_EXIOBASE!J94*generation!$L110/(generation!$L$110+generation!$L$111)</f>
        <v>110504.27739957788</v>
      </c>
      <c r="K110" s="5">
        <f>[11]generation_EXIOBASE!K94*generation!$L110/(generation!$L$110+generation!$L$111)</f>
        <v>127647.67985563917</v>
      </c>
      <c r="L110" s="5">
        <f>[14]Xdet2015_el!A110</f>
        <v>3863.1110590047701</v>
      </c>
      <c r="M110" s="5">
        <f t="shared" si="9"/>
        <v>4211.2964136718074</v>
      </c>
      <c r="N110" s="5">
        <f t="shared" si="10"/>
        <v>4386.7111872629621</v>
      </c>
      <c r="O110" s="5">
        <f t="shared" si="11"/>
        <v>5386.8539004247023</v>
      </c>
      <c r="P110" s="5">
        <f t="shared" si="12"/>
        <v>5507.2065439149364</v>
      </c>
      <c r="Q110" s="5">
        <f t="shared" si="13"/>
        <v>6438.220384751442</v>
      </c>
      <c r="R110" s="5">
        <f t="shared" si="14"/>
        <v>8262.6596723826769</v>
      </c>
      <c r="S110" s="5">
        <f t="shared" si="15"/>
        <v>9544.5114111069997</v>
      </c>
      <c r="T110" s="5">
        <f>[11]capacity_EXIOBASE!D94*capacity!$L110/(capacity!$L$110+capacity!$L$111)</f>
        <v>23025.3</v>
      </c>
      <c r="U110" s="5">
        <f>[11]capacity_EXIOBASE!E94*capacity!$L110/(capacity!$L$110+capacity!$L$111)</f>
        <v>24976.540271484668</v>
      </c>
      <c r="V110" s="5">
        <f>[11]capacity_EXIOBASE!F94*capacity!$L110/(capacity!$L$110+capacity!$L$111)</f>
        <v>25706.029829034924</v>
      </c>
      <c r="W110" s="5">
        <f>[11]capacity_EXIOBASE!G94*capacity!$L110/(capacity!$L$110+capacity!$L$111)</f>
        <v>29887.710923206112</v>
      </c>
      <c r="X110" s="5">
        <f>[11]capacity_EXIOBASE!H94*capacity!$L110/(capacity!$L$110+capacity!$L$111)</f>
        <v>29922.710923206119</v>
      </c>
      <c r="Y110" s="5">
        <f>[11]capacity_EXIOBASE!I94*capacity!$L110/(capacity!$L$110+capacity!$L$111)</f>
        <v>33408.206641722354</v>
      </c>
      <c r="Z110" s="5">
        <f>[11]capacity_EXIOBASE!J94*capacity!$L110/(capacity!$L$110+capacity!$L$111)</f>
        <v>41405.222965545523</v>
      </c>
      <c r="AA110" s="5">
        <f>[11]capacity_EXIOBASE!K94*capacity!$L110/(capacity!$L$110+capacity!$L$111)</f>
        <v>47141.936410002083</v>
      </c>
      <c r="AB110" s="5">
        <f>capacity!T110+T110/[12]lifespan!C$6</f>
        <v>1169.2649999999999</v>
      </c>
      <c r="AC110" s="5">
        <f>MAX((U110-T110),0)/5+U110/[12]lifespan!D$6</f>
        <v>1525.5453393644184</v>
      </c>
      <c r="AD110" s="5">
        <f>MAX((V110-U110),0)/5+V110/[12]lifespan!E$6</f>
        <v>1239.7715212562182</v>
      </c>
      <c r="AE110" s="5">
        <f>MAX((W110-V110),0)/5+W110/[12]lifespan!F$6</f>
        <v>2031.844655762482</v>
      </c>
      <c r="AF110" s="5">
        <f>MAX((X110-W110),0)/5+X110/[12]lifespan!G$6</f>
        <v>1203.9084369282461</v>
      </c>
      <c r="AG110" s="5">
        <f>MAX((Y110-X110),0)/5+Y110/[12]lifespan!H$6</f>
        <v>2033.427409372141</v>
      </c>
      <c r="AH110" s="5">
        <f>MAX((Z110-Y110),0)/5+Z110/[12]lifespan!I$6</f>
        <v>3255.6121833864545</v>
      </c>
      <c r="AI110" s="5">
        <f>MAX((AA110-Z110),0)/5+AA110/[12]lifespan!J$6</f>
        <v>3033.0201452913952</v>
      </c>
    </row>
    <row r="111" spans="1:35" x14ac:dyDescent="0.25">
      <c r="A111" s="3" t="s">
        <v>17</v>
      </c>
      <c r="B111" s="3" t="s">
        <v>78</v>
      </c>
      <c r="C111" s="3" t="s">
        <v>84</v>
      </c>
      <c r="D111" s="5">
        <f>[11]generation_EXIOBASE!D94*generation!$L111/(generation!$L$110+generation!$L$111)</f>
        <v>0</v>
      </c>
      <c r="E111" s="5">
        <f>[11]generation_EXIOBASE!E94*generation!$L111/(generation!$L$110+generation!$L$111)</f>
        <v>0</v>
      </c>
      <c r="F111" s="5">
        <f>[11]generation_EXIOBASE!F94*generation!$L111/(generation!$L$110+generation!$L$111)</f>
        <v>0</v>
      </c>
      <c r="G111" s="5">
        <f>[11]generation_EXIOBASE!G94*generation!$L111/(generation!$L$110+generation!$L$111)</f>
        <v>0</v>
      </c>
      <c r="H111" s="5">
        <f>[11]generation_EXIOBASE!H94*generation!$L111/(generation!$L$110+generation!$L$111)</f>
        <v>0</v>
      </c>
      <c r="I111" s="5">
        <f>[11]generation_EXIOBASE!I94*generation!$L111/(generation!$L$110+generation!$L$111)</f>
        <v>0</v>
      </c>
      <c r="J111" s="5">
        <f>[11]generation_EXIOBASE!J94*generation!$L111/(generation!$L$110+generation!$L$111)</f>
        <v>0</v>
      </c>
      <c r="K111" s="5">
        <f>[11]generation_EXIOBASE!K94*generation!$L111/(generation!$L$110+generation!$L$111)</f>
        <v>0</v>
      </c>
      <c r="L111" s="5">
        <f>[14]Xdet2015_el!A111</f>
        <v>0</v>
      </c>
      <c r="M111" s="5">
        <f t="shared" si="9"/>
        <v>0</v>
      </c>
      <c r="N111" s="5">
        <f t="shared" si="10"/>
        <v>0</v>
      </c>
      <c r="O111" s="5">
        <f t="shared" si="11"/>
        <v>0</v>
      </c>
      <c r="P111" s="5">
        <f t="shared" si="12"/>
        <v>0</v>
      </c>
      <c r="Q111" s="5">
        <f t="shared" si="13"/>
        <v>0</v>
      </c>
      <c r="R111" s="5">
        <f t="shared" si="14"/>
        <v>0</v>
      </c>
      <c r="S111" s="5">
        <f t="shared" si="15"/>
        <v>0</v>
      </c>
      <c r="T111" s="5">
        <f>[11]capacity_EXIOBASE!D94*capacity!$L111/(capacity!$L$110+capacity!$L$111)</f>
        <v>0</v>
      </c>
      <c r="U111" s="5">
        <f>[11]capacity_EXIOBASE!E94*capacity!$L111/(capacity!$L$110+capacity!$L$111)</f>
        <v>0</v>
      </c>
      <c r="V111" s="5">
        <f>[11]capacity_EXIOBASE!F94*capacity!$L111/(capacity!$L$110+capacity!$L$111)</f>
        <v>0</v>
      </c>
      <c r="W111" s="5">
        <f>[11]capacity_EXIOBASE!G94*capacity!$L111/(capacity!$L$110+capacity!$L$111)</f>
        <v>0</v>
      </c>
      <c r="X111" s="5">
        <f>[11]capacity_EXIOBASE!H94*capacity!$L111/(capacity!$L$110+capacity!$L$111)</f>
        <v>0</v>
      </c>
      <c r="Y111" s="5">
        <f>[11]capacity_EXIOBASE!I94*capacity!$L111/(capacity!$L$110+capacity!$L$111)</f>
        <v>0</v>
      </c>
      <c r="Z111" s="5">
        <f>[11]capacity_EXIOBASE!J94*capacity!$L111/(capacity!$L$110+capacity!$L$111)</f>
        <v>0</v>
      </c>
      <c r="AA111" s="5">
        <f>[11]capacity_EXIOBASE!K94*capacity!$L111/(capacity!$L$110+capacity!$L$111)</f>
        <v>0</v>
      </c>
      <c r="AB111" s="5">
        <f>capacity!T111+T111/[12]lifespan!C$7</f>
        <v>0</v>
      </c>
      <c r="AC111" s="5">
        <f>MAX((U111-T111),0)/5+U111/[12]lifespan!D$7</f>
        <v>0</v>
      </c>
      <c r="AD111" s="5">
        <f>MAX((V111-U111),0)/5+V111/[12]lifespan!E$7</f>
        <v>0</v>
      </c>
      <c r="AE111" s="5">
        <f>MAX((W111-V111),0)/5+W111/[12]lifespan!F$7</f>
        <v>0</v>
      </c>
      <c r="AF111" s="5">
        <f>MAX((X111-W111),0)/5+X111/[12]lifespan!G$7</f>
        <v>0</v>
      </c>
      <c r="AG111" s="5">
        <f>MAX((Y111-X111),0)/5+Y111/[12]lifespan!H$7</f>
        <v>0</v>
      </c>
      <c r="AH111" s="5">
        <f>MAX((Z111-Y111),0)/5+Z111/[12]lifespan!I$7</f>
        <v>0</v>
      </c>
      <c r="AI111" s="5">
        <f>MAX((AA111-Z111),0)/5+AA111/[12]lifespan!J$7</f>
        <v>0</v>
      </c>
    </row>
    <row r="112" spans="1:35" x14ac:dyDescent="0.25">
      <c r="A112" s="3" t="s">
        <v>17</v>
      </c>
      <c r="B112" s="1" t="s">
        <v>37</v>
      </c>
      <c r="C112" s="1" t="s">
        <v>38</v>
      </c>
      <c r="D112" s="5">
        <f>[11]generation_EXIOBASE!D95</f>
        <v>4988.0810672646721</v>
      </c>
      <c r="E112" s="5">
        <f>[11]generation_EXIOBASE!E95</f>
        <v>561.2120876060269</v>
      </c>
      <c r="F112" s="5">
        <f>[11]generation_EXIOBASE!F95</f>
        <v>1706.9399009319302</v>
      </c>
      <c r="G112" s="5">
        <f>[11]generation_EXIOBASE!G95</f>
        <v>1610.9723740325144</v>
      </c>
      <c r="H112" s="5">
        <f>[11]generation_EXIOBASE!H95</f>
        <v>1518.6471315256613</v>
      </c>
      <c r="I112" s="5">
        <f>[11]generation_EXIOBASE!I95</f>
        <v>3183.8896930929354</v>
      </c>
      <c r="J112" s="5">
        <f>[11]generation_EXIOBASE!J95</f>
        <v>3271.256381536607</v>
      </c>
      <c r="K112" s="5">
        <f>[11]generation_EXIOBASE!K95</f>
        <v>1484.3043381247078</v>
      </c>
      <c r="L112" s="5">
        <f>[14]Xdet2015_el!A112</f>
        <v>1903.1896567612</v>
      </c>
      <c r="M112" s="5">
        <f t="shared" si="9"/>
        <v>214.12904601545779</v>
      </c>
      <c r="N112" s="5">
        <f t="shared" si="10"/>
        <v>651.27858195538454</v>
      </c>
      <c r="O112" s="5">
        <f t="shared" si="11"/>
        <v>614.66241591538926</v>
      </c>
      <c r="P112" s="5">
        <f t="shared" si="12"/>
        <v>579.43595423052159</v>
      </c>
      <c r="Q112" s="5">
        <f t="shared" si="13"/>
        <v>1214.8050223020846</v>
      </c>
      <c r="R112" s="5">
        <f t="shared" si="14"/>
        <v>1248.1395602835723</v>
      </c>
      <c r="S112" s="5">
        <f t="shared" si="15"/>
        <v>566.33254867163339</v>
      </c>
      <c r="T112" s="5">
        <f>[11]capacity_EXIOBASE!D95</f>
        <v>7495.5484000000024</v>
      </c>
      <c r="U112" s="5">
        <f>[11]capacity_EXIOBASE!E95</f>
        <v>4752.2901501314664</v>
      </c>
      <c r="V112" s="5">
        <f>[11]capacity_EXIOBASE!F95</f>
        <v>3423.2052153599075</v>
      </c>
      <c r="W112" s="5">
        <f>[11]capacity_EXIOBASE!G95</f>
        <v>2951.5684153599077</v>
      </c>
      <c r="X112" s="5">
        <f>[11]capacity_EXIOBASE!H95</f>
        <v>2146.9508153599077</v>
      </c>
      <c r="Y112" s="5">
        <f>[11]capacity_EXIOBASE!I95</f>
        <v>1374.170921087054</v>
      </c>
      <c r="Z112" s="5">
        <f>[11]capacity_EXIOBASE!J95</f>
        <v>929.26509794883714</v>
      </c>
      <c r="AA112" s="5">
        <f>[11]capacity_EXIOBASE!K95</f>
        <v>782.35509794883717</v>
      </c>
      <c r="AB112" s="5">
        <f>capacity!T112+T112/[12]lifespan!C$8</f>
        <v>214.15852571428579</v>
      </c>
      <c r="AC112" s="5">
        <f>MAX((U112-T112),0)/5+U112/[12]lifespan!D$8</f>
        <v>135.77971857518475</v>
      </c>
      <c r="AD112" s="5">
        <f>MAX((V112-U112),0)/5+V112/[12]lifespan!E$8</f>
        <v>97.805863295997355</v>
      </c>
      <c r="AE112" s="5">
        <f>MAX((W112-V112),0)/5+W112/[12]lifespan!F$8</f>
        <v>84.330526153140227</v>
      </c>
      <c r="AF112" s="5">
        <f>MAX((X112-W112),0)/5+X112/[12]lifespan!G$8</f>
        <v>61.341451867425931</v>
      </c>
      <c r="AG112" s="5">
        <f>MAX((Y112-X112),0)/5+Y112/[12]lifespan!H$8</f>
        <v>39.262026316772975</v>
      </c>
      <c r="AH112" s="5">
        <f>MAX((Z112-Y112),0)/5+Z112/[12]lifespan!I$8</f>
        <v>26.550431369966777</v>
      </c>
      <c r="AI112" s="5">
        <f>MAX((AA112-Z112),0)/5+AA112/[12]lifespan!J$8</f>
        <v>22.353002798538206</v>
      </c>
    </row>
    <row r="113" spans="1:35" x14ac:dyDescent="0.25">
      <c r="A113" s="3" t="s">
        <v>17</v>
      </c>
      <c r="B113" s="3" t="s">
        <v>39</v>
      </c>
      <c r="C113" s="3" t="s">
        <v>40</v>
      </c>
      <c r="D113" s="5">
        <f>[11]generation_EXIOBASE!D96</f>
        <v>4513.5560817886089</v>
      </c>
      <c r="E113" s="5">
        <f>[11]generation_EXIOBASE!E96</f>
        <v>5971.7821199844393</v>
      </c>
      <c r="F113" s="5">
        <f>[11]generation_EXIOBASE!F96</f>
        <v>7917.1014896248544</v>
      </c>
      <c r="G113" s="5">
        <f>[11]generation_EXIOBASE!G96</f>
        <v>8959.6368772220994</v>
      </c>
      <c r="H113" s="5">
        <f>[11]generation_EXIOBASE!H96</f>
        <v>10126.367767321715</v>
      </c>
      <c r="I113" s="5">
        <f>[11]generation_EXIOBASE!I96</f>
        <v>11537.794724242562</v>
      </c>
      <c r="J113" s="5">
        <f>[11]generation_EXIOBASE!J96</f>
        <v>14012.087460575789</v>
      </c>
      <c r="K113" s="5">
        <f>[11]generation_EXIOBASE!K96</f>
        <v>12517.393085922446</v>
      </c>
      <c r="L113" s="5">
        <f>[14]Xdet2015_el!A113</f>
        <v>752.71848093196104</v>
      </c>
      <c r="M113" s="5">
        <f t="shared" si="9"/>
        <v>995.90448957710737</v>
      </c>
      <c r="N113" s="5">
        <f t="shared" si="10"/>
        <v>1320.3222688867193</v>
      </c>
      <c r="O113" s="5">
        <f t="shared" si="11"/>
        <v>1494.1842169937295</v>
      </c>
      <c r="P113" s="5">
        <f t="shared" si="12"/>
        <v>1688.7580490982284</v>
      </c>
      <c r="Q113" s="5">
        <f t="shared" si="13"/>
        <v>1924.1394503056938</v>
      </c>
      <c r="R113" s="5">
        <f t="shared" si="14"/>
        <v>2336.7732663312368</v>
      </c>
      <c r="S113" s="5">
        <f t="shared" si="15"/>
        <v>2087.5054919291142</v>
      </c>
      <c r="T113" s="5">
        <f>[11]capacity_EXIOBASE!D96</f>
        <v>1187.8591600000002</v>
      </c>
      <c r="U113" s="5">
        <f>[11]capacity_EXIOBASE!E96</f>
        <v>1762.4538333782859</v>
      </c>
      <c r="V113" s="5">
        <f>[11]capacity_EXIOBASE!F96</f>
        <v>1873.3133726750386</v>
      </c>
      <c r="W113" s="5">
        <f>[11]capacity_EXIOBASE!G96</f>
        <v>1922.5499482381745</v>
      </c>
      <c r="X113" s="5">
        <f>[11]capacity_EXIOBASE!H96</f>
        <v>1906.2480482381743</v>
      </c>
      <c r="Y113" s="5">
        <f>[11]capacity_EXIOBASE!I96</f>
        <v>1869.6591774553551</v>
      </c>
      <c r="Z113" s="5">
        <f>[11]capacity_EXIOBASE!J96</f>
        <v>2234.4475387043453</v>
      </c>
      <c r="AA113" s="5">
        <f>[11]capacity_EXIOBASE!K96</f>
        <v>2152.9142722095612</v>
      </c>
      <c r="AB113" s="5">
        <f>capacity!T113+T113/[12]lifespan!C$9</f>
        <v>48.514366400000007</v>
      </c>
      <c r="AC113" s="5">
        <f>MAX((U113-T113),0)/5+U113/[12]lifespan!D$9</f>
        <v>185.41708801078858</v>
      </c>
      <c r="AD113" s="5">
        <f>MAX((V113-U113),0)/5+V113/[12]lifespan!E$9</f>
        <v>97.104442766352079</v>
      </c>
      <c r="AE113" s="5">
        <f>MAX((W113-V113),0)/5+W113/[12]lifespan!F$9</f>
        <v>86.749313042154157</v>
      </c>
      <c r="AF113" s="5">
        <f>MAX((X113-W113),0)/5+X113/[12]lifespan!G$9</f>
        <v>76.249921929526977</v>
      </c>
      <c r="AG113" s="5">
        <f>MAX((Y113-X113),0)/5+Y113/[12]lifespan!H$9</f>
        <v>74.7863670982142</v>
      </c>
      <c r="AH113" s="5">
        <f>MAX((Z113-Y113),0)/5+Z113/[12]lifespan!I$9</f>
        <v>162.33557379797185</v>
      </c>
      <c r="AI113" s="5">
        <f>MAX((AA113-Z113),0)/5+AA113/[12]lifespan!J$9</f>
        <v>86.116570888382455</v>
      </c>
    </row>
    <row r="114" spans="1:35" x14ac:dyDescent="0.25">
      <c r="A114" s="3" t="s">
        <v>17</v>
      </c>
      <c r="B114" s="3" t="s">
        <v>80</v>
      </c>
      <c r="C114" s="3" t="s">
        <v>85</v>
      </c>
      <c r="D114" s="5">
        <f>[11]generation_EXIOBASE!D97*generation!$L114/(generation!$L$114+generation!$L$115)</f>
        <v>2289.7660157392547</v>
      </c>
      <c r="E114" s="5">
        <f>[11]generation_EXIOBASE!E97*generation!$L114/(generation!$L$114+generation!$L$115)</f>
        <v>3043.4609263394891</v>
      </c>
      <c r="F114" s="5">
        <f>[11]generation_EXIOBASE!F97*generation!$L114/(generation!$L$114+generation!$L$115)</f>
        <v>5633.3948197702348</v>
      </c>
      <c r="G114" s="5">
        <f>[11]generation_EXIOBASE!G97*generation!$L114/(generation!$L$114+generation!$L$115)</f>
        <v>9192.7567612509538</v>
      </c>
      <c r="H114" s="5">
        <f>[11]generation_EXIOBASE!H97*generation!$L114/(generation!$L$114+generation!$L$115)</f>
        <v>12505.323249658002</v>
      </c>
      <c r="I114" s="5">
        <f>[11]generation_EXIOBASE!I97*generation!$L114/(generation!$L$114+generation!$L$115)</f>
        <v>15751.414714731649</v>
      </c>
      <c r="J114" s="5">
        <f>[11]generation_EXIOBASE!J97*generation!$L114/(generation!$L$114+generation!$L$115)</f>
        <v>16839.535244088347</v>
      </c>
      <c r="K114" s="5">
        <f>[11]generation_EXIOBASE!K97*generation!$L114/(generation!$L$114+generation!$L$115)</f>
        <v>20370.833519626278</v>
      </c>
      <c r="L114" s="5">
        <f>[14]Xdet2015_el!A114</f>
        <v>212.99064138872001</v>
      </c>
      <c r="M114" s="5">
        <f t="shared" si="9"/>
        <v>283.09822500936804</v>
      </c>
      <c r="N114" s="5">
        <f t="shared" si="10"/>
        <v>524.0100375371228</v>
      </c>
      <c r="O114" s="5">
        <f t="shared" si="11"/>
        <v>855.09661041816048</v>
      </c>
      <c r="P114" s="5">
        <f t="shared" si="12"/>
        <v>1163.2266360010628</v>
      </c>
      <c r="Q114" s="5">
        <f t="shared" si="13"/>
        <v>1465.1732534283769</v>
      </c>
      <c r="R114" s="5">
        <f t="shared" si="14"/>
        <v>1566.3886124925182</v>
      </c>
      <c r="S114" s="5">
        <f t="shared" si="15"/>
        <v>1894.8647447574463</v>
      </c>
      <c r="T114" s="5">
        <f>[11]capacity_EXIOBASE!D97*capacity!$L114/(capacity!$L$114+capacity!$L$115)</f>
        <v>1123.4799205401905</v>
      </c>
      <c r="U114" s="5">
        <f>[11]capacity_EXIOBASE!E97*capacity!$L114/(capacity!$L$114+capacity!$L$115)</f>
        <v>1462.3534706515231</v>
      </c>
      <c r="V114" s="5">
        <f>[11]capacity_EXIOBASE!F97*capacity!$L114/(capacity!$L$114+capacity!$L$115)</f>
        <v>2526.8829022220111</v>
      </c>
      <c r="W114" s="5">
        <f>[11]capacity_EXIOBASE!G97*capacity!$L114/(capacity!$L$114+capacity!$L$115)</f>
        <v>3872.6965438041416</v>
      </c>
      <c r="X114" s="5">
        <f>[11]capacity_EXIOBASE!H97*capacity!$L114/(capacity!$L$114+capacity!$L$115)</f>
        <v>5043.6403949470632</v>
      </c>
      <c r="Y114" s="5">
        <f>[11]capacity_EXIOBASE!I97*capacity!$L114/(capacity!$L$114+capacity!$L$115)</f>
        <v>6189.9958951765038</v>
      </c>
      <c r="Z114" s="5">
        <f>[11]capacity_EXIOBASE!J97*capacity!$L114/(capacity!$L$114+capacity!$L$115)</f>
        <v>6501.082228236929</v>
      </c>
      <c r="AA114" s="5">
        <f>[11]capacity_EXIOBASE!K97*capacity!$L114/(capacity!$L$114+capacity!$L$115)</f>
        <v>7781.830051393159</v>
      </c>
      <c r="AB114" s="5">
        <f>capacity!T114+T114/[12]lifespan!C$10</f>
        <v>46.583372505885194</v>
      </c>
      <c r="AC114" s="5">
        <f>MAX((U114-T114),0)/5+U114/[12]lifespan!D$10</f>
        <v>126.26884884832745</v>
      </c>
      <c r="AD114" s="5">
        <f>MAX((V114-U114),0)/5+V114/[12]lifespan!E$10</f>
        <v>313.98120240297806</v>
      </c>
      <c r="AE114" s="5">
        <f>MAX((W114-V114),0)/5+W114/[12]lifespan!F$10</f>
        <v>424.07059006859174</v>
      </c>
      <c r="AF114" s="5">
        <f>MAX((X114-W114),0)/5+X114/[12]lifespan!G$10</f>
        <v>435.93438602646688</v>
      </c>
      <c r="AG114" s="5">
        <f>MAX((Y114-X114),0)/5+Y114/[12]lifespan!H$10</f>
        <v>476.87093585294826</v>
      </c>
      <c r="AH114" s="5">
        <f>MAX((Z114-Y114),0)/5+Z114/[12]lifespan!I$10</f>
        <v>322.2605557415622</v>
      </c>
      <c r="AI114" s="5">
        <f>MAX((AA114-Z114),0)/5+AA114/[12]lifespan!J$10</f>
        <v>567.42276668697241</v>
      </c>
    </row>
    <row r="115" spans="1:35" x14ac:dyDescent="0.25">
      <c r="A115" s="3" t="s">
        <v>17</v>
      </c>
      <c r="B115" s="3" t="s">
        <v>81</v>
      </c>
      <c r="C115" s="3" t="s">
        <v>86</v>
      </c>
      <c r="D115" s="5">
        <f>[11]generation_EXIOBASE!D97*generation!$L115/(generation!$L$114+generation!$L$115)</f>
        <v>4894.8402582393519</v>
      </c>
      <c r="E115" s="5">
        <f>[11]generation_EXIOBASE!E97*generation!$L115/(generation!$L$114+generation!$L$115)</f>
        <v>6506.0163196698313</v>
      </c>
      <c r="F115" s="5">
        <f>[11]generation_EXIOBASE!F97*generation!$L115/(generation!$L$114+generation!$L$115)</f>
        <v>12042.526426205983</v>
      </c>
      <c r="G115" s="5">
        <f>[11]generation_EXIOBASE!G97*generation!$L115/(generation!$L$114+generation!$L$115)</f>
        <v>19651.3860236701</v>
      </c>
      <c r="H115" s="5">
        <f>[11]generation_EXIOBASE!H97*generation!$L115/(generation!$L$114+generation!$L$115)</f>
        <v>26732.670178511795</v>
      </c>
      <c r="I115" s="5">
        <f>[11]generation_EXIOBASE!I97*generation!$L115/(generation!$L$114+generation!$L$115)</f>
        <v>33671.850459794732</v>
      </c>
      <c r="J115" s="5">
        <f>[11]generation_EXIOBASE!J97*generation!$L115/(generation!$L$114+generation!$L$115)</f>
        <v>35997.929254003902</v>
      </c>
      <c r="K115" s="5">
        <f>[11]generation_EXIOBASE!K97*generation!$L115/(generation!$L$114+generation!$L$115)</f>
        <v>43546.797061518162</v>
      </c>
      <c r="L115" s="5">
        <f>[14]Xdet2015_el!A115</f>
        <v>455.31078674915898</v>
      </c>
      <c r="M115" s="5">
        <f t="shared" si="9"/>
        <v>605.17999624716003</v>
      </c>
      <c r="N115" s="5">
        <f t="shared" si="10"/>
        <v>1120.17796134079</v>
      </c>
      <c r="O115" s="5">
        <f t="shared" si="11"/>
        <v>1827.9428048928862</v>
      </c>
      <c r="P115" s="5">
        <f t="shared" si="12"/>
        <v>2486.6333626303203</v>
      </c>
      <c r="Q115" s="5">
        <f t="shared" si="13"/>
        <v>3132.1056286449079</v>
      </c>
      <c r="R115" s="5">
        <f t="shared" si="14"/>
        <v>3348.4740308719629</v>
      </c>
      <c r="S115" s="5">
        <f t="shared" si="15"/>
        <v>4050.6585270297633</v>
      </c>
      <c r="T115" s="5">
        <f>[11]capacity_EXIOBASE!D97*capacity!$L115/(capacity!$L$114+capacity!$L$115)</f>
        <v>3659.6825595916221</v>
      </c>
      <c r="U115" s="5">
        <f>[11]capacity_EXIOBASE!E97*capacity!$L115/(capacity!$L$114+capacity!$L$115)</f>
        <v>4763.5470778404624</v>
      </c>
      <c r="V115" s="5">
        <f>[11]capacity_EXIOBASE!F97*capacity!$L115/(capacity!$L$114+capacity!$L$115)</f>
        <v>8231.2012153681753</v>
      </c>
      <c r="W115" s="5">
        <f>[11]capacity_EXIOBASE!G97*capacity!$L115/(capacity!$L$114+capacity!$L$115)</f>
        <v>12615.125326971754</v>
      </c>
      <c r="X115" s="5">
        <f>[11]capacity_EXIOBASE!H97*capacity!$L115/(capacity!$L$114+capacity!$L$115)</f>
        <v>16429.419389502353</v>
      </c>
      <c r="Y115" s="5">
        <f>[11]capacity_EXIOBASE!I97*capacity!$L115/(capacity!$L$114+capacity!$L$115)</f>
        <v>20163.618065046496</v>
      </c>
      <c r="Z115" s="5">
        <f>[11]capacity_EXIOBASE!J97*capacity!$L115/(capacity!$L$114+capacity!$L$115)</f>
        <v>21176.967041573949</v>
      </c>
      <c r="AA115" s="5">
        <f>[11]capacity_EXIOBASE!K97*capacity!$L115/(capacity!$L$114+capacity!$L$115)</f>
        <v>25348.942335432457</v>
      </c>
      <c r="AB115" s="5">
        <f>capacity!T115+T115/[12]lifespan!C$11</f>
        <v>151.74312669938709</v>
      </c>
      <c r="AC115" s="5">
        <f>MAX((U115-T115),0)/5+U115/[12]lifespan!D$11</f>
        <v>411.31478676338656</v>
      </c>
      <c r="AD115" s="5">
        <f>MAX((V115-U115),0)/5+V115/[12]lifespan!E$11</f>
        <v>1022.7788761202696</v>
      </c>
      <c r="AE115" s="5">
        <f>MAX((W115-V115),0)/5+W115/[12]lifespan!F$11</f>
        <v>1381.389835399586</v>
      </c>
      <c r="AF115" s="5">
        <f>MAX((X115-W115),0)/5+X115/[12]lifespan!G$11</f>
        <v>1420.0355880862139</v>
      </c>
      <c r="AG115" s="5">
        <f>MAX((Y115-X115),0)/5+Y115/[12]lifespan!H$11</f>
        <v>1553.3844577106884</v>
      </c>
      <c r="AH115" s="5">
        <f>MAX((Z115-Y115),0)/5+Z115/[12]lifespan!I$11</f>
        <v>1049.7484769684486</v>
      </c>
      <c r="AI115" s="5">
        <f>MAX((AA115-Z115),0)/5+AA115/[12]lifespan!J$11</f>
        <v>1848.3527521889998</v>
      </c>
    </row>
    <row r="116" spans="1:35" x14ac:dyDescent="0.25">
      <c r="A116" s="3" t="s">
        <v>17</v>
      </c>
      <c r="B116" s="3" t="s">
        <v>41</v>
      </c>
      <c r="C116" s="3" t="s">
        <v>42</v>
      </c>
      <c r="D116" s="5">
        <f>[11]generation_EXIOBASE!D98</f>
        <v>4861.3780211733238</v>
      </c>
      <c r="E116" s="5">
        <f>[11]generation_EXIOBASE!E98</f>
        <v>6461.5397179916081</v>
      </c>
      <c r="F116" s="5">
        <f>[11]generation_EXIOBASE!F98</f>
        <v>11960.20098699082</v>
      </c>
      <c r="G116" s="5">
        <f>[11]generation_EXIOBASE!G98</f>
        <v>19517.044696250232</v>
      </c>
      <c r="H116" s="5">
        <f>[11]generation_EXIOBASE!H98</f>
        <v>26549.919588149714</v>
      </c>
      <c r="I116" s="5">
        <f>[11]generation_EXIOBASE!I98</f>
        <v>33441.662060767638</v>
      </c>
      <c r="J116" s="5">
        <f>[11]generation_EXIOBASE!J98</f>
        <v>35751.839253302445</v>
      </c>
      <c r="K116" s="5">
        <f>[11]generation_EXIOBASE!K98</f>
        <v>43249.101290080893</v>
      </c>
      <c r="L116" s="5">
        <f>[14]Xdet2015_el!A116</f>
        <v>117.30740872226301</v>
      </c>
      <c r="M116" s="5">
        <f t="shared" si="9"/>
        <v>155.92008631549143</v>
      </c>
      <c r="N116" s="5">
        <f t="shared" si="10"/>
        <v>288.60544879879922</v>
      </c>
      <c r="O116" s="5">
        <f t="shared" si="11"/>
        <v>470.95575148898166</v>
      </c>
      <c r="P116" s="5">
        <f t="shared" si="12"/>
        <v>640.66243256651558</v>
      </c>
      <c r="Q116" s="5">
        <f t="shared" si="13"/>
        <v>806.96351993779649</v>
      </c>
      <c r="R116" s="5">
        <f t="shared" si="14"/>
        <v>862.7092156983831</v>
      </c>
      <c r="S116" s="5">
        <f t="shared" si="15"/>
        <v>1043.6217837430313</v>
      </c>
      <c r="T116" s="5">
        <f>[11]capacity_EXIOBASE!D98</f>
        <v>2342.8375198681861</v>
      </c>
      <c r="U116" s="5">
        <f>[11]capacity_EXIOBASE!E98</f>
        <v>3049.5040594090328</v>
      </c>
      <c r="V116" s="5">
        <f>[11]capacity_EXIOBASE!F98</f>
        <v>5269.4097717319737</v>
      </c>
      <c r="W116" s="5">
        <f>[11]capacity_EXIOBASE!G98</f>
        <v>8075.8886741168226</v>
      </c>
      <c r="X116" s="5">
        <f>[11]capacity_EXIOBASE!H98</f>
        <v>10517.704622903462</v>
      </c>
      <c r="Y116" s="5">
        <f>[11]capacity_EXIOBASE!I98</f>
        <v>12908.245502132928</v>
      </c>
      <c r="Z116" s="5">
        <f>[11]capacity_EXIOBASE!J98</f>
        <v>13556.96624888356</v>
      </c>
      <c r="AA116" s="5">
        <f>[11]capacity_EXIOBASE!K98</f>
        <v>16227.760803126399</v>
      </c>
      <c r="AB116" s="5">
        <f>capacity!T116+T116/[12]lifespan!C$12</f>
        <v>78.0945839956062</v>
      </c>
      <c r="AC116" s="5">
        <f>MAX((U116-T116),0)/5+U116/[12]lifespan!D$12</f>
        <v>242.98344322180378</v>
      </c>
      <c r="AD116" s="5">
        <f>MAX((V116-U116),0)/5+V116/[12]lifespan!E$12</f>
        <v>619.62813485565403</v>
      </c>
      <c r="AE116" s="5">
        <f>MAX((W116-V116),0)/5+W116/[12]lifespan!F$12</f>
        <v>830.49206961419713</v>
      </c>
      <c r="AF116" s="5">
        <f>MAX((X116-W116),0)/5+X116/[12]lifespan!G$12</f>
        <v>838.95334385411002</v>
      </c>
      <c r="AG116" s="5">
        <f>MAX((Y116-X116),0)/5+Y116/[12]lifespan!H$12</f>
        <v>908.38302591699073</v>
      </c>
      <c r="AH116" s="5">
        <f>MAX((Z116-Y116),0)/5+Z116/[12]lifespan!I$12</f>
        <v>581.64302431291185</v>
      </c>
      <c r="AI116" s="5">
        <f>MAX((AA116-Z116),0)/5+AA116/[12]lifespan!J$12</f>
        <v>1075.084270952781</v>
      </c>
    </row>
    <row r="117" spans="1:35" x14ac:dyDescent="0.25">
      <c r="A117" s="3" t="s">
        <v>17</v>
      </c>
      <c r="B117" s="3" t="s">
        <v>43</v>
      </c>
      <c r="C117" s="3" t="s">
        <v>44</v>
      </c>
      <c r="D117" s="5">
        <f>[11]generation_EXIOBASE!D99</f>
        <v>0</v>
      </c>
      <c r="E117" s="5">
        <f>[11]generation_EXIOBASE!E99</f>
        <v>0</v>
      </c>
      <c r="F117" s="5">
        <f>[11]generation_EXIOBASE!F99</f>
        <v>0</v>
      </c>
      <c r="G117" s="5">
        <f>[11]generation_EXIOBASE!G99</f>
        <v>0</v>
      </c>
      <c r="H117" s="5">
        <f>[11]generation_EXIOBASE!H99</f>
        <v>0</v>
      </c>
      <c r="I117" s="5">
        <f>[11]generation_EXIOBASE!I99</f>
        <v>0</v>
      </c>
      <c r="J117" s="5">
        <f>[11]generation_EXIOBASE!J99</f>
        <v>0</v>
      </c>
      <c r="K117" s="5">
        <f>[11]generation_EXIOBASE!K99</f>
        <v>0</v>
      </c>
      <c r="L117" s="5">
        <f>[14]Xdet2015_el!A117</f>
        <v>0</v>
      </c>
      <c r="M117" s="5">
        <f t="shared" si="9"/>
        <v>0</v>
      </c>
      <c r="N117" s="5">
        <f t="shared" si="10"/>
        <v>0</v>
      </c>
      <c r="O117" s="5">
        <f t="shared" si="11"/>
        <v>0</v>
      </c>
      <c r="P117" s="5">
        <f t="shared" si="12"/>
        <v>0</v>
      </c>
      <c r="Q117" s="5">
        <f t="shared" si="13"/>
        <v>0</v>
      </c>
      <c r="R117" s="5">
        <f t="shared" si="14"/>
        <v>0</v>
      </c>
      <c r="S117" s="5">
        <f t="shared" si="15"/>
        <v>0</v>
      </c>
      <c r="T117" s="5">
        <f>[11]capacity_EXIOBASE!D99</f>
        <v>0</v>
      </c>
      <c r="U117" s="5">
        <f>[11]capacity_EXIOBASE!E99</f>
        <v>0</v>
      </c>
      <c r="V117" s="5">
        <f>[11]capacity_EXIOBASE!F99</f>
        <v>0</v>
      </c>
      <c r="W117" s="5">
        <f>[11]capacity_EXIOBASE!G99</f>
        <v>0</v>
      </c>
      <c r="X117" s="5">
        <f>[11]capacity_EXIOBASE!H99</f>
        <v>0</v>
      </c>
      <c r="Y117" s="5">
        <f>[11]capacity_EXIOBASE!I99</f>
        <v>0</v>
      </c>
      <c r="Z117" s="5">
        <f>[11]capacity_EXIOBASE!J99</f>
        <v>0</v>
      </c>
      <c r="AA117" s="5">
        <f>[11]capacity_EXIOBASE!K99</f>
        <v>0</v>
      </c>
      <c r="AB117" s="5">
        <f>capacity!T117+T117/[12]lifespan!C$13</f>
        <v>0</v>
      </c>
      <c r="AC117" s="5">
        <f>MAX((U117-T117),0)/5+U117/[12]lifespan!D$13</f>
        <v>0</v>
      </c>
      <c r="AD117" s="5">
        <f>MAX((V117-U117),0)/5+V117/[12]lifespan!E$13</f>
        <v>0</v>
      </c>
      <c r="AE117" s="5">
        <f>MAX((W117-V117),0)/5+W117/[12]lifespan!F$13</f>
        <v>0</v>
      </c>
      <c r="AF117" s="5">
        <f>MAX((X117-W117),0)/5+X117/[12]lifespan!G$13</f>
        <v>0</v>
      </c>
      <c r="AG117" s="5">
        <f>MAX((Y117-X117),0)/5+Y117/[12]lifespan!H$13</f>
        <v>0</v>
      </c>
      <c r="AH117" s="5">
        <f>MAX((Z117-Y117),0)/5+Z117/[12]lifespan!I$13</f>
        <v>0</v>
      </c>
      <c r="AI117" s="5">
        <f>MAX((AA117-Z117),0)/5+AA117/[12]lifespan!J$13</f>
        <v>0</v>
      </c>
    </row>
    <row r="118" spans="1:35" x14ac:dyDescent="0.25">
      <c r="A118" s="3" t="s">
        <v>17</v>
      </c>
      <c r="B118" s="3" t="s">
        <v>45</v>
      </c>
      <c r="C118" s="3" t="s">
        <v>46</v>
      </c>
      <c r="D118" s="5">
        <f>[11]generation_EXIOBASE!D100</f>
        <v>0</v>
      </c>
      <c r="E118" s="5">
        <f>[11]generation_EXIOBASE!E100</f>
        <v>0</v>
      </c>
      <c r="F118" s="5">
        <f>[11]generation_EXIOBASE!F100</f>
        <v>0</v>
      </c>
      <c r="G118" s="5">
        <f>[11]generation_EXIOBASE!G100</f>
        <v>7.2759576141834259E-12</v>
      </c>
      <c r="H118" s="5">
        <f>[11]generation_EXIOBASE!H100</f>
        <v>0</v>
      </c>
      <c r="I118" s="5">
        <f>[11]generation_EXIOBASE!I100</f>
        <v>0</v>
      </c>
      <c r="J118" s="5">
        <f>[11]generation_EXIOBASE!J100</f>
        <v>0</v>
      </c>
      <c r="K118" s="5">
        <f>[11]generation_EXIOBASE!K100</f>
        <v>2.9103830456733704E-11</v>
      </c>
      <c r="L118" s="5">
        <f>[14]Xdet2015_el!A118</f>
        <v>0</v>
      </c>
      <c r="M118" s="5">
        <f t="shared" si="9"/>
        <v>0</v>
      </c>
      <c r="N118" s="5">
        <f t="shared" si="10"/>
        <v>0</v>
      </c>
      <c r="O118" s="5">
        <f t="shared" si="11"/>
        <v>0</v>
      </c>
      <c r="P118" s="5">
        <f t="shared" si="12"/>
        <v>0</v>
      </c>
      <c r="Q118" s="5">
        <f t="shared" si="13"/>
        <v>0</v>
      </c>
      <c r="R118" s="5">
        <f t="shared" si="14"/>
        <v>0</v>
      </c>
      <c r="S118" s="5">
        <f t="shared" si="15"/>
        <v>0</v>
      </c>
      <c r="T118" s="5">
        <f>[11]capacity_EXIOBASE!D100</f>
        <v>0</v>
      </c>
      <c r="U118" s="5">
        <f>[11]capacity_EXIOBASE!E100</f>
        <v>0</v>
      </c>
      <c r="V118" s="5">
        <f>[11]capacity_EXIOBASE!F100</f>
        <v>0</v>
      </c>
      <c r="W118" s="5">
        <f>[11]capacity_EXIOBASE!G100</f>
        <v>0</v>
      </c>
      <c r="X118" s="5">
        <f>[11]capacity_EXIOBASE!H100</f>
        <v>0</v>
      </c>
      <c r="Y118" s="5">
        <f>[11]capacity_EXIOBASE!I100</f>
        <v>0</v>
      </c>
      <c r="Z118" s="5">
        <f>[11]capacity_EXIOBASE!J100</f>
        <v>0</v>
      </c>
      <c r="AA118" s="5">
        <f>[11]capacity_EXIOBASE!K100</f>
        <v>0</v>
      </c>
      <c r="AB118" s="5">
        <f>capacity!T118+T118/[12]lifespan!C$14</f>
        <v>0</v>
      </c>
      <c r="AC118" s="5">
        <f>MAX((U118-T118),0)/5+U118/[12]lifespan!D$14</f>
        <v>0</v>
      </c>
      <c r="AD118" s="5">
        <f>MAX((V118-U118),0)/5+V118/[12]lifespan!E$14</f>
        <v>0</v>
      </c>
      <c r="AE118" s="5">
        <f>MAX((W118-V118),0)/5+W118/[12]lifespan!F$14</f>
        <v>0</v>
      </c>
      <c r="AF118" s="5">
        <f>MAX((X118-W118),0)/5+X118/[12]lifespan!G$14</f>
        <v>0</v>
      </c>
      <c r="AG118" s="5">
        <f>MAX((Y118-X118),0)/5+Y118/[12]lifespan!H$14</f>
        <v>0</v>
      </c>
      <c r="AH118" s="5">
        <f>MAX((Z118-Y118),0)/5+Z118/[12]lifespan!I$14</f>
        <v>0</v>
      </c>
      <c r="AI118" s="5">
        <f>MAX((AA118-Z118),0)/5+AA118/[12]lifespan!J$14</f>
        <v>0</v>
      </c>
    </row>
    <row r="119" spans="1:35" x14ac:dyDescent="0.25">
      <c r="A119" s="3" t="s">
        <v>16</v>
      </c>
      <c r="B119" s="3" t="s">
        <v>29</v>
      </c>
      <c r="C119" s="3" t="s">
        <v>30</v>
      </c>
      <c r="D119" s="5">
        <f>[11]generation_EXIOBASE!D101</f>
        <v>8559.1299910596226</v>
      </c>
      <c r="E119" s="5">
        <f>[11]generation_EXIOBASE!E101</f>
        <v>11238.546881172937</v>
      </c>
      <c r="F119" s="5">
        <f>[11]generation_EXIOBASE!F101</f>
        <v>12135.703716820368</v>
      </c>
      <c r="G119" s="5">
        <f>[11]generation_EXIOBASE!G101</f>
        <v>9821.4660939196856</v>
      </c>
      <c r="H119" s="5">
        <f>[11]generation_EXIOBASE!H101</f>
        <v>6802.4293283262741</v>
      </c>
      <c r="I119" s="5">
        <f>[11]generation_EXIOBASE!I101</f>
        <v>2638.5114240622433</v>
      </c>
      <c r="J119" s="5">
        <f>[11]generation_EXIOBASE!J101</f>
        <v>1558.5655798676758</v>
      </c>
      <c r="K119" s="5">
        <f>[11]generation_EXIOBASE!K101</f>
        <v>1474.8773443405444</v>
      </c>
      <c r="L119" s="5">
        <f>[14]Xdet2015_el!A119</f>
        <v>260.67514133335402</v>
      </c>
      <c r="M119" s="5">
        <f t="shared" si="9"/>
        <v>342.27892317225968</v>
      </c>
      <c r="N119" s="5">
        <f t="shared" si="10"/>
        <v>369.60255129507851</v>
      </c>
      <c r="O119" s="5">
        <f t="shared" si="11"/>
        <v>299.12059576236248</v>
      </c>
      <c r="P119" s="5">
        <f t="shared" si="12"/>
        <v>207.17341931058559</v>
      </c>
      <c r="Q119" s="5">
        <f t="shared" si="13"/>
        <v>80.357973193014374</v>
      </c>
      <c r="R119" s="5">
        <f t="shared" si="14"/>
        <v>47.467359794007493</v>
      </c>
      <c r="S119" s="5">
        <f t="shared" si="15"/>
        <v>44.91856772673416</v>
      </c>
      <c r="T119" s="5">
        <f>[11]capacity_EXIOBASE!D101</f>
        <v>4339.8758000000007</v>
      </c>
      <c r="U119" s="5">
        <f>[11]capacity_EXIOBASE!E101</f>
        <v>3302.7073000000005</v>
      </c>
      <c r="V119" s="5">
        <f>[11]capacity_EXIOBASE!F101</f>
        <v>2307.7173000000003</v>
      </c>
      <c r="W119" s="5">
        <f>[11]capacity_EXIOBASE!G101</f>
        <v>1843.5974624771277</v>
      </c>
      <c r="X119" s="5">
        <f>[11]capacity_EXIOBASE!H101</f>
        <v>1159.9096729420608</v>
      </c>
      <c r="Y119" s="5">
        <f>[11]capacity_EXIOBASE!I101</f>
        <v>424.69323848922465</v>
      </c>
      <c r="Z119" s="5">
        <f>[11]capacity_EXIOBASE!J101</f>
        <v>340.64323848922464</v>
      </c>
      <c r="AA119" s="5">
        <f>[11]capacity_EXIOBASE!K101</f>
        <v>327.23893848922461</v>
      </c>
      <c r="AB119" s="5">
        <f>capacity!T119+T119/[12]lifespan!C$2</f>
        <v>108.49689500000002</v>
      </c>
      <c r="AC119" s="5">
        <f>MAX((U119-T119),0)/5+U119/[12]lifespan!D$2</f>
        <v>82.567682500000018</v>
      </c>
      <c r="AD119" s="5">
        <f>MAX((V119-U119),0)/5+V119/[12]lifespan!E$2</f>
        <v>57.692932500000005</v>
      </c>
      <c r="AE119" s="5">
        <f>MAX((W119-V119),0)/5+W119/[12]lifespan!F$2</f>
        <v>46.089936561928191</v>
      </c>
      <c r="AF119" s="5">
        <f>MAX((X119-W119),0)/5+X119/[12]lifespan!G$2</f>
        <v>28.997741823551518</v>
      </c>
      <c r="AG119" s="5">
        <f>MAX((Y119-X119),0)/5+Y119/[12]lifespan!H$2</f>
        <v>10.617330962230616</v>
      </c>
      <c r="AH119" s="5">
        <f>MAX((Z119-Y119),0)/5+Z119/[12]lifespan!I$2</f>
        <v>8.5160809622306157</v>
      </c>
      <c r="AI119" s="5">
        <f>MAX((AA119-Z119),0)/5+AA119/[12]lifespan!J$2</f>
        <v>8.1809734622306145</v>
      </c>
    </row>
    <row r="120" spans="1:35" x14ac:dyDescent="0.25">
      <c r="A120" s="3" t="s">
        <v>16</v>
      </c>
      <c r="B120" s="3" t="s">
        <v>31</v>
      </c>
      <c r="C120" s="3" t="s">
        <v>32</v>
      </c>
      <c r="D120" s="5">
        <f>[11]generation_EXIOBASE!D102</f>
        <v>7770.5160347034034</v>
      </c>
      <c r="E120" s="5">
        <f>[11]generation_EXIOBASE!E102</f>
        <v>7654.3014918247472</v>
      </c>
      <c r="F120" s="5">
        <f>[11]generation_EXIOBASE!F102</f>
        <v>10852.525957520229</v>
      </c>
      <c r="G120" s="5">
        <f>[11]generation_EXIOBASE!G102</f>
        <v>11571.720623964757</v>
      </c>
      <c r="H120" s="5">
        <f>[11]generation_EXIOBASE!H102</f>
        <v>11162.439684973449</v>
      </c>
      <c r="I120" s="5">
        <f>[11]generation_EXIOBASE!I102</f>
        <v>8204.058938792823</v>
      </c>
      <c r="J120" s="5">
        <f>[11]generation_EXIOBASE!J102</f>
        <v>6428.8992674255951</v>
      </c>
      <c r="K120" s="5">
        <f>[11]generation_EXIOBASE!K102</f>
        <v>7864.5336599071516</v>
      </c>
      <c r="L120" s="5">
        <f>[14]Xdet2015_el!A120</f>
        <v>193.34194680878201</v>
      </c>
      <c r="M120" s="5">
        <f t="shared" si="9"/>
        <v>190.45035687224447</v>
      </c>
      <c r="N120" s="5">
        <f t="shared" si="10"/>
        <v>270.02691803851241</v>
      </c>
      <c r="O120" s="5">
        <f t="shared" si="11"/>
        <v>287.92154644206664</v>
      </c>
      <c r="P120" s="5">
        <f t="shared" si="12"/>
        <v>277.73803054905483</v>
      </c>
      <c r="Q120" s="5">
        <f t="shared" si="13"/>
        <v>204.12913632456568</v>
      </c>
      <c r="R120" s="5">
        <f t="shared" si="14"/>
        <v>159.96053475090227</v>
      </c>
      <c r="S120" s="5">
        <f t="shared" si="15"/>
        <v>195.68124456070086</v>
      </c>
      <c r="T120" s="5">
        <f>[11]capacity_EXIOBASE!D102</f>
        <v>2697.7090499999999</v>
      </c>
      <c r="U120" s="5">
        <f>[11]capacity_EXIOBASE!E102</f>
        <v>2967.7361317585669</v>
      </c>
      <c r="V120" s="5">
        <f>[11]capacity_EXIOBASE!F102</f>
        <v>3171.4831321679858</v>
      </c>
      <c r="W120" s="5">
        <f>[11]capacity_EXIOBASE!G102</f>
        <v>3233.0594715630314</v>
      </c>
      <c r="X120" s="5">
        <f>[11]capacity_EXIOBASE!H102</f>
        <v>3570.4439611597063</v>
      </c>
      <c r="Y120" s="5">
        <f>[11]capacity_EXIOBASE!I102</f>
        <v>3214.6009982309533</v>
      </c>
      <c r="Z120" s="5">
        <f>[11]capacity_EXIOBASE!J102</f>
        <v>4064.8569406446841</v>
      </c>
      <c r="AA120" s="5">
        <f>[11]capacity_EXIOBASE!K102</f>
        <v>4064.5529406446844</v>
      </c>
      <c r="AB120" s="5">
        <f>capacity!T120+T120/[12]lifespan!C$3</f>
        <v>89.923635000000004</v>
      </c>
      <c r="AC120" s="5">
        <f>MAX((U120-T120),0)/5+U120/[12]lifespan!D$3</f>
        <v>152.92995407699897</v>
      </c>
      <c r="AD120" s="5">
        <f>MAX((V120-U120),0)/5+V120/[12]lifespan!E$3</f>
        <v>146.46550448748332</v>
      </c>
      <c r="AE120" s="5">
        <f>MAX((W120-V120),0)/5+W120/[12]lifespan!F$3</f>
        <v>120.08391693111015</v>
      </c>
      <c r="AF120" s="5">
        <f>MAX((X120-W120),0)/5+X120/[12]lifespan!G$3</f>
        <v>186.49169662465852</v>
      </c>
      <c r="AG120" s="5">
        <f>MAX((Y120-X120),0)/5+Y120/[12]lifespan!H$3</f>
        <v>107.15336660769844</v>
      </c>
      <c r="AH120" s="5">
        <f>MAX((Z120-Y120),0)/5+Z120/[12]lifespan!I$3</f>
        <v>305.54641983756892</v>
      </c>
      <c r="AI120" s="5">
        <f>MAX((AA120-Z120),0)/5+AA120/[12]lifespan!J$3</f>
        <v>135.48509802148948</v>
      </c>
    </row>
    <row r="121" spans="1:35" x14ac:dyDescent="0.25">
      <c r="A121" s="3" t="s">
        <v>16</v>
      </c>
      <c r="B121" s="3" t="s">
        <v>33</v>
      </c>
      <c r="C121" s="3" t="s">
        <v>34</v>
      </c>
      <c r="D121" s="5">
        <f>[11]generation_EXIOBASE!D103</f>
        <v>23137.379935161338</v>
      </c>
      <c r="E121" s="5">
        <f>[11]generation_EXIOBASE!E103</f>
        <v>36999.090600420051</v>
      </c>
      <c r="F121" s="5">
        <f>[11]generation_EXIOBASE!F103</f>
        <v>37079.424411605381</v>
      </c>
      <c r="G121" s="5">
        <f>[11]generation_EXIOBASE!G103</f>
        <v>28849.85416157082</v>
      </c>
      <c r="H121" s="5">
        <f>[11]generation_EXIOBASE!H103</f>
        <v>28849.854161570813</v>
      </c>
      <c r="I121" s="5">
        <f>[11]generation_EXIOBASE!I103</f>
        <v>35207.419161038844</v>
      </c>
      <c r="J121" s="5">
        <f>[11]generation_EXIOBASE!J103</f>
        <v>41564.98416050688</v>
      </c>
      <c r="K121" s="5">
        <f>[11]generation_EXIOBASE!K103</f>
        <v>41564.984160506865</v>
      </c>
      <c r="L121" s="5">
        <f>[14]Xdet2015_el!A121</f>
        <v>403.18469356025003</v>
      </c>
      <c r="M121" s="5">
        <f t="shared" si="9"/>
        <v>644.73449662589314</v>
      </c>
      <c r="N121" s="5">
        <f t="shared" si="10"/>
        <v>646.13436831128058</v>
      </c>
      <c r="O121" s="5">
        <f t="shared" si="11"/>
        <v>502.72846977432516</v>
      </c>
      <c r="P121" s="5">
        <f t="shared" si="12"/>
        <v>502.72846977432511</v>
      </c>
      <c r="Q121" s="5">
        <f t="shared" si="13"/>
        <v>613.51339457060863</v>
      </c>
      <c r="R121" s="5">
        <f t="shared" si="14"/>
        <v>724.29831936689231</v>
      </c>
      <c r="S121" s="5">
        <f t="shared" si="15"/>
        <v>724.29831936689197</v>
      </c>
      <c r="T121" s="5">
        <f>[11]capacity_EXIOBASE!D103</f>
        <v>2726.4</v>
      </c>
      <c r="U121" s="5">
        <f>[11]capacity_EXIOBASE!E103</f>
        <v>4377.6000000000004</v>
      </c>
      <c r="V121" s="5">
        <f>[11]capacity_EXIOBASE!F103</f>
        <v>4377.6000000000004</v>
      </c>
      <c r="W121" s="5">
        <f>[11]capacity_EXIOBASE!G103</f>
        <v>3398.4</v>
      </c>
      <c r="X121" s="5">
        <f>[11]capacity_EXIOBASE!H103</f>
        <v>3398.4</v>
      </c>
      <c r="Y121" s="5">
        <f>[11]capacity_EXIOBASE!I103</f>
        <v>4174.8</v>
      </c>
      <c r="Z121" s="5">
        <f>[11]capacity_EXIOBASE!J103</f>
        <v>4951.2</v>
      </c>
      <c r="AA121" s="5">
        <f>[11]capacity_EXIOBASE!K103</f>
        <v>4951.2</v>
      </c>
      <c r="AB121" s="5">
        <f>capacity!T121+T121/[12]lifespan!C$4</f>
        <v>45.440000000000005</v>
      </c>
      <c r="AC121" s="5">
        <f>MAX((U121-T121),0)/5+U121/[12]lifespan!D$4</f>
        <v>403.20000000000005</v>
      </c>
      <c r="AD121" s="5">
        <f>MAX((V121-U121),0)/5+V121/[12]lifespan!E$4</f>
        <v>72.960000000000008</v>
      </c>
      <c r="AE121" s="5">
        <f>MAX((W121-V121),0)/5+W121/[12]lifespan!F$4</f>
        <v>56.64</v>
      </c>
      <c r="AF121" s="5">
        <f>MAX((X121-W121),0)/5+X121/[12]lifespan!G$4</f>
        <v>56.64</v>
      </c>
      <c r="AG121" s="5">
        <f>MAX((Y121-X121),0)/5+Y121/[12]lifespan!H$4</f>
        <v>224.86</v>
      </c>
      <c r="AH121" s="5">
        <f>MAX((Z121-Y121),0)/5+Z121/[12]lifespan!I$4</f>
        <v>237.7999999999999</v>
      </c>
      <c r="AI121" s="5">
        <f>MAX((AA121-Z121),0)/5+AA121/[12]lifespan!J$4</f>
        <v>82.52</v>
      </c>
    </row>
    <row r="122" spans="1:35" x14ac:dyDescent="0.25">
      <c r="A122" s="3" t="s">
        <v>16</v>
      </c>
      <c r="B122" s="3" t="s">
        <v>35</v>
      </c>
      <c r="C122" s="3" t="s">
        <v>36</v>
      </c>
      <c r="D122" s="5">
        <f>[11]generation_EXIOBASE!D104</f>
        <v>15701.435876607999</v>
      </c>
      <c r="E122" s="5">
        <f>[11]generation_EXIOBASE!E104</f>
        <v>14122.316077241947</v>
      </c>
      <c r="F122" s="5">
        <f>[11]generation_EXIOBASE!F104</f>
        <v>14734.272894865418</v>
      </c>
      <c r="G122" s="5">
        <f>[11]generation_EXIOBASE!G104</f>
        <v>15124.116122695954</v>
      </c>
      <c r="H122" s="5">
        <f>[11]generation_EXIOBASE!H104</f>
        <v>15618.4719557552</v>
      </c>
      <c r="I122" s="5">
        <f>[11]generation_EXIOBASE!I104</f>
        <v>15710.865576530341</v>
      </c>
      <c r="J122" s="5">
        <f>[11]generation_EXIOBASE!J104</f>
        <v>15709.273055648753</v>
      </c>
      <c r="K122" s="5">
        <f>[11]generation_EXIOBASE!K104</f>
        <v>16397.603680940643</v>
      </c>
      <c r="L122" s="5">
        <f>[14]Xdet2015_el!A122</f>
        <v>209.805319990009</v>
      </c>
      <c r="M122" s="5">
        <f t="shared" ref="M122:M181" si="18">IFERROR($L122*E122/$D122,0)</f>
        <v>188.70484628733729</v>
      </c>
      <c r="N122" s="5">
        <f t="shared" ref="N122:N181" si="19">IFERROR($L122*F122/$D122,0)</f>
        <v>196.88191983338402</v>
      </c>
      <c r="O122" s="5">
        <f t="shared" ref="O122:O181" si="20">IFERROR($L122*G122/$D122,0)</f>
        <v>202.09107291999922</v>
      </c>
      <c r="P122" s="5">
        <f t="shared" ref="P122:P181" si="21">IFERROR($L122*H122/$D122,0)</f>
        <v>208.69674163456833</v>
      </c>
      <c r="Q122" s="5">
        <f t="shared" ref="Q122:Q181" si="22">IFERROR($L122*I122/$D122,0)</f>
        <v>209.93132128219429</v>
      </c>
      <c r="R122" s="5">
        <f t="shared" ref="R122:R181" si="23">IFERROR($L122*J122/$D122,0)</f>
        <v>209.91004174089767</v>
      </c>
      <c r="S122" s="5">
        <f t="shared" ref="S122:S181" si="24">IFERROR($L122*K122/$D122,0)</f>
        <v>219.10763540259825</v>
      </c>
      <c r="T122" s="5">
        <f>[11]capacity_EXIOBASE!D104</f>
        <v>3276.0000000000005</v>
      </c>
      <c r="U122" s="5">
        <f>[11]capacity_EXIOBASE!E104</f>
        <v>3276.0000000000005</v>
      </c>
      <c r="V122" s="5">
        <f>[11]capacity_EXIOBASE!F104</f>
        <v>3368.1073395533554</v>
      </c>
      <c r="W122" s="5">
        <f>[11]capacity_EXIOBASE!G104</f>
        <v>3460.7730931349547</v>
      </c>
      <c r="X122" s="5">
        <f>[11]capacity_EXIOBASE!H104</f>
        <v>3570.6934666064217</v>
      </c>
      <c r="Y122" s="5">
        <f>[11]capacity_EXIOBASE!I104</f>
        <v>3591.6055342295599</v>
      </c>
      <c r="Z122" s="5">
        <f>[11]capacity_EXIOBASE!J104</f>
        <v>3591.6055342295599</v>
      </c>
      <c r="AA122" s="5">
        <f>[11]capacity_EXIOBASE!K104</f>
        <v>3755.4902473843613</v>
      </c>
      <c r="AB122" s="5">
        <f>capacity!T122+T122/[12]lifespan!C$5</f>
        <v>55.600000000000009</v>
      </c>
      <c r="AC122" s="5">
        <f>MAX((U122-T122),0)/5+U122/[12]lifespan!D$5</f>
        <v>54.600000000000009</v>
      </c>
      <c r="AD122" s="5">
        <f>MAX((V122-U122),0)/5+V122/[12]lifespan!E$5</f>
        <v>74.55659023656024</v>
      </c>
      <c r="AE122" s="5">
        <f>MAX((W122-V122),0)/5+W122/[12]lifespan!F$5</f>
        <v>76.212702268569117</v>
      </c>
      <c r="AF122" s="5">
        <f>MAX((X122-W122),0)/5+X122/[12]lifespan!G$5</f>
        <v>81.495632471067083</v>
      </c>
      <c r="AG122" s="5">
        <f>MAX((Y122-X122),0)/5+Y122/[12]lifespan!H$5</f>
        <v>64.04250576178697</v>
      </c>
      <c r="AH122" s="5">
        <f>MAX((Z122-Y122),0)/5+Z122/[12]lifespan!I$5</f>
        <v>59.860092237159328</v>
      </c>
      <c r="AI122" s="5">
        <f>MAX((AA122-Z122),0)/5+AA122/[12]lifespan!J$5</f>
        <v>95.368446754032959</v>
      </c>
    </row>
    <row r="123" spans="1:35" x14ac:dyDescent="0.25">
      <c r="A123" s="3" t="s">
        <v>16</v>
      </c>
      <c r="B123" s="3" t="s">
        <v>79</v>
      </c>
      <c r="C123" s="3" t="s">
        <v>83</v>
      </c>
      <c r="D123" s="5">
        <f>[11]generation_EXIOBASE!D105*generation!$L123/(generation!$L$123+generation!$L$124)</f>
        <v>2291.3538171646305</v>
      </c>
      <c r="E123" s="5">
        <f>[11]generation_EXIOBASE!E105*generation!$L123/(generation!$L$123+generation!$L$124)</f>
        <v>5355.319157165296</v>
      </c>
      <c r="F123" s="5">
        <f>[11]generation_EXIOBASE!F105*generation!$L123/(generation!$L$123+generation!$L$124)</f>
        <v>6344.1792229750345</v>
      </c>
      <c r="G123" s="5">
        <f>[11]generation_EXIOBASE!G105*generation!$L123/(generation!$L$123+generation!$L$124)</f>
        <v>7145.2556649667904</v>
      </c>
      <c r="H123" s="5">
        <f>[11]generation_EXIOBASE!H105*generation!$L123/(generation!$L$123+generation!$L$124)</f>
        <v>7372.930824209614</v>
      </c>
      <c r="I123" s="5">
        <f>[11]generation_EXIOBASE!I105*generation!$L123/(generation!$L$123+generation!$L$124)</f>
        <v>7556.3710335898995</v>
      </c>
      <c r="J123" s="5">
        <f>[11]generation_EXIOBASE!J105*generation!$L123/(generation!$L$123+generation!$L$124)</f>
        <v>7848.8750480644421</v>
      </c>
      <c r="K123" s="5">
        <f>[11]generation_EXIOBASE!K105*generation!$L123/(generation!$L$123+generation!$L$124)</f>
        <v>8349.927204896936</v>
      </c>
      <c r="L123" s="5">
        <f>[14]Xdet2015_el!A123</f>
        <v>10.1111889967659</v>
      </c>
      <c r="M123" s="5">
        <f t="shared" si="18"/>
        <v>23.631725371467969</v>
      </c>
      <c r="N123" s="5">
        <f t="shared" si="19"/>
        <v>27.995325153333631</v>
      </c>
      <c r="O123" s="5">
        <f t="shared" si="20"/>
        <v>31.530281319927894</v>
      </c>
      <c r="P123" s="5">
        <f t="shared" si="21"/>
        <v>32.534956611769815</v>
      </c>
      <c r="Q123" s="5">
        <f t="shared" si="22"/>
        <v>33.344433791922434</v>
      </c>
      <c r="R123" s="5">
        <f t="shared" si="23"/>
        <v>34.635183108116912</v>
      </c>
      <c r="S123" s="5">
        <f t="shared" si="24"/>
        <v>36.846204826814024</v>
      </c>
      <c r="T123" s="5">
        <f>[11]capacity_EXIOBASE!D105*capacity!$L123/(capacity!$L$123+capacity!$L$124)</f>
        <v>996.21925373134354</v>
      </c>
      <c r="U123" s="5">
        <f>[11]capacity_EXIOBASE!E105*capacity!$L123/(capacity!$L$123+capacity!$L$124)</f>
        <v>2332.8151711276582</v>
      </c>
      <c r="V123" s="5">
        <f>[11]capacity_EXIOBASE!F105*capacity!$L123/(capacity!$L$123+capacity!$L$124)</f>
        <v>2634.4351633301662</v>
      </c>
      <c r="W123" s="5">
        <f>[11]capacity_EXIOBASE!G105*capacity!$L123/(capacity!$L$123+capacity!$L$124)</f>
        <v>2902.3267848380701</v>
      </c>
      <c r="X123" s="5">
        <f>[11]capacity_EXIOBASE!H105*capacity!$L123/(capacity!$L$123+capacity!$L$124)</f>
        <v>2981.9844962808561</v>
      </c>
      <c r="Y123" s="5">
        <f>[11]capacity_EXIOBASE!I105*capacity!$L123/(capacity!$L$123+capacity!$L$124)</f>
        <v>3045.4737977909476</v>
      </c>
      <c r="Z123" s="5">
        <f>[11]capacity_EXIOBASE!J105*capacity!$L123/(capacity!$L$123+capacity!$L$124)</f>
        <v>3070.5892250160218</v>
      </c>
      <c r="AA123" s="5">
        <f>[11]capacity_EXIOBASE!K105*capacity!$L123/(capacity!$L$123+capacity!$L$124)</f>
        <v>3126.6771399545219</v>
      </c>
      <c r="AB123" s="5">
        <f>capacity!T123+T123/[12]lifespan!C$6</f>
        <v>427.81096268656717</v>
      </c>
      <c r="AC123" s="5">
        <f>MAX((U123-T123),0)/5+U123/[12]lifespan!D$6</f>
        <v>373.35623671233833</v>
      </c>
      <c r="AD123" s="5">
        <f>MAX((V123-U123),0)/5+V123/[12]lifespan!E$6</f>
        <v>172.42762241199802</v>
      </c>
      <c r="AE123" s="5">
        <f>MAX((W123-V123),0)/5+W123/[12]lifespan!F$6</f>
        <v>169.67139569510357</v>
      </c>
      <c r="AF123" s="5">
        <f>MAX((X123-W123),0)/5+X123/[12]lifespan!G$6</f>
        <v>135.21092213979142</v>
      </c>
      <c r="AG123" s="5">
        <f>MAX((Y123-X123),0)/5+Y123/[12]lifespan!H$6</f>
        <v>134.51681221365621</v>
      </c>
      <c r="AH123" s="5">
        <f>MAX((Z123-Y123),0)/5+Z123/[12]lifespan!I$6</f>
        <v>127.84665444565572</v>
      </c>
      <c r="AI123" s="5">
        <f>MAX((AA123-Z123),0)/5+AA123/[12]lifespan!J$6</f>
        <v>136.28466858588089</v>
      </c>
    </row>
    <row r="124" spans="1:35" x14ac:dyDescent="0.25">
      <c r="A124" s="3" t="s">
        <v>16</v>
      </c>
      <c r="B124" s="3" t="s">
        <v>78</v>
      </c>
      <c r="C124" s="3" t="s">
        <v>84</v>
      </c>
      <c r="D124" s="5">
        <f>[11]generation_EXIOBASE!D105*generation!$L124/(generation!$L$123+generation!$L$124)</f>
        <v>15.651912953076254</v>
      </c>
      <c r="E124" s="5">
        <f>[11]generation_EXIOBASE!E105*generation!$L124/(generation!$L$123+generation!$L$124)</f>
        <v>36.581425642773382</v>
      </c>
      <c r="F124" s="5">
        <f>[11]generation_EXIOBASE!F105*generation!$L124/(generation!$L$123+generation!$L$124)</f>
        <v>43.33618850693005</v>
      </c>
      <c r="G124" s="5">
        <f>[11]generation_EXIOBASE!G105*generation!$L124/(generation!$L$123+generation!$L$124)</f>
        <v>48.808228069257559</v>
      </c>
      <c r="H124" s="5">
        <f>[11]generation_EXIOBASE!H105*generation!$L124/(generation!$L$123+generation!$L$124)</f>
        <v>50.363444791944254</v>
      </c>
      <c r="I124" s="5">
        <f>[11]generation_EXIOBASE!I105*generation!$L124/(generation!$L$123+generation!$L$124)</f>
        <v>51.616498845755643</v>
      </c>
      <c r="J124" s="5">
        <f>[11]generation_EXIOBASE!J105*generation!$L124/(generation!$L$123+generation!$L$124)</f>
        <v>53.61455228415744</v>
      </c>
      <c r="K124" s="5">
        <f>[11]generation_EXIOBASE!K105*generation!$L124/(generation!$L$123+generation!$L$124)</f>
        <v>57.037168505600569</v>
      </c>
      <c r="L124" s="5">
        <f>[14]Xdet2015_el!A124</f>
        <v>6.9068098014350099E-2</v>
      </c>
      <c r="M124" s="5">
        <f t="shared" si="18"/>
        <v>0.1614249644356186</v>
      </c>
      <c r="N124" s="5">
        <f t="shared" si="19"/>
        <v>0.19123209567663219</v>
      </c>
      <c r="O124" s="5">
        <f t="shared" si="20"/>
        <v>0.21537887990436816</v>
      </c>
      <c r="P124" s="5">
        <f t="shared" si="21"/>
        <v>0.22224167433455116</v>
      </c>
      <c r="Q124" s="5">
        <f t="shared" si="22"/>
        <v>0.22777109814781829</v>
      </c>
      <c r="R124" s="5">
        <f t="shared" si="23"/>
        <v>0.23658802366581519</v>
      </c>
      <c r="S124" s="5">
        <f t="shared" si="24"/>
        <v>0.25169119944738494</v>
      </c>
      <c r="T124" s="5">
        <f>[11]capacity_EXIOBASE!D105*capacity!$L124/(capacity!$L$123+capacity!$L$124)</f>
        <v>4.280746268656717</v>
      </c>
      <c r="U124" s="5">
        <f>[11]capacity_EXIOBASE!E105*capacity!$L124/(capacity!$L$123+capacity!$L$124)</f>
        <v>10.024088373987139</v>
      </c>
      <c r="V124" s="5">
        <f>[11]capacity_EXIOBASE!F105*capacity!$L124/(capacity!$L$123+capacity!$L$124)</f>
        <v>11.320147099350169</v>
      </c>
      <c r="W124" s="5">
        <f>[11]capacity_EXIOBASE!G105*capacity!$L124/(capacity!$L$123+capacity!$L$124)</f>
        <v>12.471275282106225</v>
      </c>
      <c r="X124" s="5">
        <f>[11]capacity_EXIOBASE!H105*capacity!$L124/(capacity!$L$123+capacity!$L$124)</f>
        <v>12.813563839320157</v>
      </c>
      <c r="Y124" s="5">
        <f>[11]capacity_EXIOBASE!I105*capacity!$L124/(capacity!$L$123+capacity!$L$124)</f>
        <v>13.086376866694387</v>
      </c>
      <c r="Z124" s="5">
        <f>[11]capacity_EXIOBASE!J105*capacity!$L124/(capacity!$L$123+capacity!$L$124)</f>
        <v>13.194297659207447</v>
      </c>
      <c r="AA124" s="5">
        <f>[11]capacity_EXIOBASE!K105*capacity!$L124/(capacity!$L$123+capacity!$L$124)</f>
        <v>13.435306986913604</v>
      </c>
      <c r="AB124" s="5">
        <f>capacity!T124+T124/[12]lifespan!C$7</f>
        <v>0.21403731343283586</v>
      </c>
      <c r="AC124" s="5">
        <f>MAX((U124-T124),0)/5+U124/[12]lifespan!D$7</f>
        <v>1.54963195602557</v>
      </c>
      <c r="AD124" s="5">
        <f>MAX((V124-U124),0)/5+V124/[12]lifespan!E$7</f>
        <v>0.67085345777624861</v>
      </c>
      <c r="AE124" s="5">
        <f>MAX((W124-V124),0)/5+W124/[12]lifespan!F$7</f>
        <v>0.64593481262141861</v>
      </c>
      <c r="AF124" s="5">
        <f>MAX((X124-W124),0)/5+X124/[12]lifespan!G$7</f>
        <v>0.4955765060867916</v>
      </c>
      <c r="AG124" s="5">
        <f>MAX((Y124-X124),0)/5+Y124/[12]lifespan!H$7</f>
        <v>0.49077516769799229</v>
      </c>
      <c r="AH124" s="5">
        <f>MAX((Z124-Y124),0)/5+Z124/[12]lifespan!I$7</f>
        <v>0.46139408047619346</v>
      </c>
      <c r="AI124" s="5">
        <f>MAX((AA124-Z124),0)/5+AA124/[12]lifespan!J$7</f>
        <v>0.49604543177168492</v>
      </c>
    </row>
    <row r="125" spans="1:35" x14ac:dyDescent="0.25">
      <c r="A125" s="3" t="s">
        <v>16</v>
      </c>
      <c r="B125" s="1" t="s">
        <v>37</v>
      </c>
      <c r="C125" s="1" t="s">
        <v>38</v>
      </c>
      <c r="D125" s="5">
        <f>[11]generation_EXIOBASE!D106</f>
        <v>634.88368093366398</v>
      </c>
      <c r="E125" s="5">
        <f>[11]generation_EXIOBASE!E106</f>
        <v>56.529490380360542</v>
      </c>
      <c r="F125" s="5">
        <f>[11]generation_EXIOBASE!F106</f>
        <v>253.66187417180285</v>
      </c>
      <c r="G125" s="5">
        <f>[11]generation_EXIOBASE!G106</f>
        <v>280.07358546629678</v>
      </c>
      <c r="H125" s="5">
        <f>[11]generation_EXIOBASE!H106</f>
        <v>49.943203776082072</v>
      </c>
      <c r="I125" s="5">
        <f>[11]generation_EXIOBASE!I106</f>
        <v>13.268169890783117</v>
      </c>
      <c r="J125" s="5">
        <f>[11]generation_EXIOBASE!J106</f>
        <v>12.450365834625204</v>
      </c>
      <c r="K125" s="5">
        <f>[11]generation_EXIOBASE!K106</f>
        <v>12.163365039673847</v>
      </c>
      <c r="L125" s="5">
        <f>[14]Xdet2015_el!A125</f>
        <v>11.0136239967736</v>
      </c>
      <c r="M125" s="5">
        <f t="shared" si="18"/>
        <v>0.98064349498309633</v>
      </c>
      <c r="N125" s="5">
        <f t="shared" si="19"/>
        <v>4.4003911083942908</v>
      </c>
      <c r="O125" s="5">
        <f t="shared" si="20"/>
        <v>4.8585674106755405</v>
      </c>
      <c r="P125" s="5">
        <f t="shared" si="21"/>
        <v>0.86638810242388975</v>
      </c>
      <c r="Q125" s="5">
        <f t="shared" si="22"/>
        <v>0.23016914545275008</v>
      </c>
      <c r="R125" s="5">
        <f t="shared" si="23"/>
        <v>0.21598231619874589</v>
      </c>
      <c r="S125" s="5">
        <f t="shared" si="24"/>
        <v>0.21100357924692992</v>
      </c>
      <c r="T125" s="5">
        <f>[11]capacity_EXIOBASE!D106</f>
        <v>1531.91956</v>
      </c>
      <c r="U125" s="5">
        <f>[11]capacity_EXIOBASE!E106</f>
        <v>642.98876000000018</v>
      </c>
      <c r="V125" s="5">
        <f>[11]capacity_EXIOBASE!F106</f>
        <v>627.50376000000006</v>
      </c>
      <c r="W125" s="5">
        <f>[11]capacity_EXIOBASE!G106</f>
        <v>607.38516000000004</v>
      </c>
      <c r="X125" s="5">
        <f>[11]capacity_EXIOBASE!H106</f>
        <v>412.48500000000001</v>
      </c>
      <c r="Y125" s="5">
        <f>[11]capacity_EXIOBASE!I106</f>
        <v>98.23</v>
      </c>
      <c r="Z125" s="5">
        <f>[11]capacity_EXIOBASE!J106</f>
        <v>55.575000000000003</v>
      </c>
      <c r="AA125" s="5">
        <f>[11]capacity_EXIOBASE!K106</f>
        <v>48.925000000000004</v>
      </c>
      <c r="AB125" s="5">
        <f>capacity!T125+T125/[12]lifespan!C$8</f>
        <v>2564.7691302857143</v>
      </c>
      <c r="AC125" s="5">
        <f>MAX((U125-T125),0)/5+U125/[12]lifespan!D$8</f>
        <v>18.371107428571435</v>
      </c>
      <c r="AD125" s="5">
        <f>MAX((V125-U125),0)/5+V125/[12]lifespan!E$8</f>
        <v>17.928678857142859</v>
      </c>
      <c r="AE125" s="5">
        <f>MAX((W125-V125),0)/5+W125/[12]lifespan!F$8</f>
        <v>17.353861714285717</v>
      </c>
      <c r="AF125" s="5">
        <f>MAX((X125-W125),0)/5+X125/[12]lifespan!G$8</f>
        <v>11.785285714285715</v>
      </c>
      <c r="AG125" s="5">
        <f>MAX((Y125-X125),0)/5+Y125/[12]lifespan!H$8</f>
        <v>2.8065714285714285</v>
      </c>
      <c r="AH125" s="5">
        <f>MAX((Z125-Y125),0)/5+Z125/[12]lifespan!I$8</f>
        <v>1.5878571428571429</v>
      </c>
      <c r="AI125" s="5">
        <f>MAX((AA125-Z125),0)/5+AA125/[12]lifespan!J$8</f>
        <v>1.3978571428571429</v>
      </c>
    </row>
    <row r="126" spans="1:35" x14ac:dyDescent="0.25">
      <c r="A126" s="3" t="s">
        <v>16</v>
      </c>
      <c r="B126" s="3" t="s">
        <v>39</v>
      </c>
      <c r="C126" s="3" t="s">
        <v>40</v>
      </c>
      <c r="D126" s="5">
        <f>[11]generation_EXIOBASE!D107</f>
        <v>13361.398551708357</v>
      </c>
      <c r="E126" s="5">
        <f>[11]generation_EXIOBASE!E107</f>
        <v>13373.048418426313</v>
      </c>
      <c r="F126" s="5">
        <f>[11]generation_EXIOBASE!F107</f>
        <v>15854.373945290181</v>
      </c>
      <c r="G126" s="5">
        <f>[11]generation_EXIOBASE!G107</f>
        <v>20563.642415714836</v>
      </c>
      <c r="H126" s="5">
        <f>[11]generation_EXIOBASE!H107</f>
        <v>21669.884102875749</v>
      </c>
      <c r="I126" s="5">
        <f>[11]generation_EXIOBASE!I107</f>
        <v>23665.2472061507</v>
      </c>
      <c r="J126" s="5">
        <f>[11]generation_EXIOBASE!J107</f>
        <v>23537.578673463711</v>
      </c>
      <c r="K126" s="5">
        <f>[11]generation_EXIOBASE!K107</f>
        <v>24864.010520106545</v>
      </c>
      <c r="L126" s="5">
        <f>[14]Xdet2015_el!A126</f>
        <v>197.990215538982</v>
      </c>
      <c r="M126" s="5">
        <f t="shared" si="18"/>
        <v>198.16284414620168</v>
      </c>
      <c r="N126" s="5">
        <f t="shared" si="19"/>
        <v>234.9313137031061</v>
      </c>
      <c r="O126" s="5">
        <f t="shared" si="20"/>
        <v>304.71361050998462</v>
      </c>
      <c r="P126" s="5">
        <f t="shared" si="21"/>
        <v>321.10598360113772</v>
      </c>
      <c r="Q126" s="5">
        <f t="shared" si="22"/>
        <v>350.67342516551111</v>
      </c>
      <c r="R126" s="5">
        <f t="shared" si="23"/>
        <v>348.78162318038051</v>
      </c>
      <c r="S126" s="5">
        <f t="shared" si="24"/>
        <v>368.43679072876614</v>
      </c>
      <c r="T126" s="5">
        <f>[11]capacity_EXIOBASE!D107</f>
        <v>2588.7471500000006</v>
      </c>
      <c r="U126" s="5">
        <f>[11]capacity_EXIOBASE!E107</f>
        <v>2952.9081135115048</v>
      </c>
      <c r="V126" s="5">
        <f>[11]capacity_EXIOBASE!F107</f>
        <v>2872.8984073367105</v>
      </c>
      <c r="W126" s="5">
        <f>[11]capacity_EXIOBASE!G107</f>
        <v>3329.9630283577289</v>
      </c>
      <c r="X126" s="5">
        <f>[11]capacity_EXIOBASE!H107</f>
        <v>3398.6971506455448</v>
      </c>
      <c r="Y126" s="5">
        <f>[11]capacity_EXIOBASE!I107</f>
        <v>3568.1678948791828</v>
      </c>
      <c r="Z126" s="5">
        <f>[11]capacity_EXIOBASE!J107</f>
        <v>3388.503894879183</v>
      </c>
      <c r="AA126" s="5">
        <f>[11]capacity_EXIOBASE!K107</f>
        <v>3134.0827364084107</v>
      </c>
      <c r="AB126" s="5">
        <f>capacity!T126+T126/[12]lifespan!C$9</f>
        <v>114.54988600000003</v>
      </c>
      <c r="AC126" s="5">
        <f>MAX((U126-T126),0)/5+U126/[12]lifespan!D$9</f>
        <v>190.94851724276103</v>
      </c>
      <c r="AD126" s="5">
        <f>MAX((V126-U126),0)/5+V126/[12]lifespan!E$9</f>
        <v>114.91593629346842</v>
      </c>
      <c r="AE126" s="5">
        <f>MAX((W126-V126),0)/5+W126/[12]lifespan!F$9</f>
        <v>224.61144533851282</v>
      </c>
      <c r="AF126" s="5">
        <f>MAX((X126-W126),0)/5+X126/[12]lifespan!G$9</f>
        <v>149.69471048338494</v>
      </c>
      <c r="AG126" s="5">
        <f>MAX((Y126-X126),0)/5+Y126/[12]lifespan!H$9</f>
        <v>176.62086464189491</v>
      </c>
      <c r="AH126" s="5">
        <f>MAX((Z126-Y126),0)/5+Z126/[12]lifespan!I$9</f>
        <v>135.54015579516732</v>
      </c>
      <c r="AI126" s="5">
        <f>MAX((AA126-Z126),0)/5+AA126/[12]lifespan!J$9</f>
        <v>125.36330945633642</v>
      </c>
    </row>
    <row r="127" spans="1:35" x14ac:dyDescent="0.25">
      <c r="A127" s="3" t="s">
        <v>16</v>
      </c>
      <c r="B127" s="3" t="s">
        <v>80</v>
      </c>
      <c r="C127" s="3" t="s">
        <v>85</v>
      </c>
      <c r="D127" s="5">
        <f>[11]generation_EXIOBASE!D108*generation!$L127/(generation!$L$127+generation!$L$128)</f>
        <v>0</v>
      </c>
      <c r="E127" s="5">
        <f>[11]generation_EXIOBASE!E108*generation!$L127/(generation!$L$127+generation!$L$128)</f>
        <v>0</v>
      </c>
      <c r="F127" s="5">
        <f>[11]generation_EXIOBASE!F108*generation!$L127/(generation!$L$127+generation!$L$128)</f>
        <v>0</v>
      </c>
      <c r="G127" s="5">
        <f>[11]generation_EXIOBASE!G108*generation!$L127/(generation!$L$127+generation!$L$128)</f>
        <v>0</v>
      </c>
      <c r="H127" s="5">
        <f>[11]generation_EXIOBASE!H108*generation!$L127/(generation!$L$127+generation!$L$128)</f>
        <v>0</v>
      </c>
      <c r="I127" s="5">
        <f>[11]generation_EXIOBASE!I108*generation!$L127/(generation!$L$127+generation!$L$128)</f>
        <v>0</v>
      </c>
      <c r="J127" s="5">
        <f>[11]generation_EXIOBASE!J108*generation!$L127/(generation!$L$127+generation!$L$128)</f>
        <v>0</v>
      </c>
      <c r="K127" s="5">
        <f>[11]generation_EXIOBASE!K108*generation!$L127/(generation!$L$127+generation!$L$128)</f>
        <v>0</v>
      </c>
      <c r="L127" s="5">
        <f>[14]Xdet2015_el!A127</f>
        <v>0</v>
      </c>
      <c r="M127" s="5">
        <f t="shared" si="18"/>
        <v>0</v>
      </c>
      <c r="N127" s="5">
        <f t="shared" si="19"/>
        <v>0</v>
      </c>
      <c r="O127" s="5">
        <f t="shared" si="20"/>
        <v>0</v>
      </c>
      <c r="P127" s="5">
        <f t="shared" si="21"/>
        <v>0</v>
      </c>
      <c r="Q127" s="5">
        <f t="shared" si="22"/>
        <v>0</v>
      </c>
      <c r="R127" s="5">
        <f t="shared" si="23"/>
        <v>0</v>
      </c>
      <c r="S127" s="5">
        <f t="shared" si="24"/>
        <v>0</v>
      </c>
      <c r="T127" s="5">
        <f>[11]capacity_EXIOBASE!D108*capacity!$L127/(capacity!$L$127+capacity!$L$128)</f>
        <v>0</v>
      </c>
      <c r="U127" s="5">
        <f>[11]capacity_EXIOBASE!E108*capacity!$L127/(capacity!$L$127+capacity!$L$128)</f>
        <v>0</v>
      </c>
      <c r="V127" s="5">
        <f>[11]capacity_EXIOBASE!F108*capacity!$L127/(capacity!$L$127+capacity!$L$128)</f>
        <v>0</v>
      </c>
      <c r="W127" s="5">
        <f>[11]capacity_EXIOBASE!G108*capacity!$L127/(capacity!$L$127+capacity!$L$128)</f>
        <v>0</v>
      </c>
      <c r="X127" s="5">
        <f>[11]capacity_EXIOBASE!H108*capacity!$L127/(capacity!$L$127+capacity!$L$128)</f>
        <v>0</v>
      </c>
      <c r="Y127" s="5">
        <f>[11]capacity_EXIOBASE!I108*capacity!$L127/(capacity!$L$127+capacity!$L$128)</f>
        <v>0</v>
      </c>
      <c r="Z127" s="5">
        <f>[11]capacity_EXIOBASE!J108*capacity!$L127/(capacity!$L$127+capacity!$L$128)</f>
        <v>0</v>
      </c>
      <c r="AA127" s="5">
        <f>[11]capacity_EXIOBASE!K108*capacity!$L127/(capacity!$L$127+capacity!$L$128)</f>
        <v>0</v>
      </c>
      <c r="AB127" s="5">
        <f>capacity!T127+T127/[12]lifespan!C$10</f>
        <v>0</v>
      </c>
      <c r="AC127" s="5">
        <f>MAX((U127-T127),0)/5+U127/[12]lifespan!D$10</f>
        <v>0</v>
      </c>
      <c r="AD127" s="5">
        <f>MAX((V127-U127),0)/5+V127/[12]lifespan!E$10</f>
        <v>0</v>
      </c>
      <c r="AE127" s="5">
        <f>MAX((W127-V127),0)/5+W127/[12]lifespan!F$10</f>
        <v>0</v>
      </c>
      <c r="AF127" s="5">
        <f>MAX((X127-W127),0)/5+X127/[12]lifespan!G$10</f>
        <v>0</v>
      </c>
      <c r="AG127" s="5">
        <f>MAX((Y127-X127),0)/5+Y127/[12]lifespan!H$10</f>
        <v>0</v>
      </c>
      <c r="AH127" s="5">
        <f>MAX((Z127-Y127),0)/5+Z127/[12]lifespan!I$10</f>
        <v>0</v>
      </c>
      <c r="AI127" s="5">
        <f>MAX((AA127-Z127),0)/5+AA127/[12]lifespan!J$10</f>
        <v>0</v>
      </c>
    </row>
    <row r="128" spans="1:35" x14ac:dyDescent="0.25">
      <c r="A128" s="3" t="s">
        <v>16</v>
      </c>
      <c r="B128" s="3" t="s">
        <v>81</v>
      </c>
      <c r="C128" s="3" t="s">
        <v>86</v>
      </c>
      <c r="D128" s="5">
        <f>[11]generation_EXIOBASE!D108*generation!$L128/(generation!$L$127+generation!$L$128)</f>
        <v>7.4578073089777188</v>
      </c>
      <c r="E128" s="5">
        <f>[11]generation_EXIOBASE!E108*generation!$L128/(generation!$L$127+generation!$L$128)</f>
        <v>5.6578073089750198</v>
      </c>
      <c r="F128" s="5">
        <f>[11]generation_EXIOBASE!F108*generation!$L128/(generation!$L$127+generation!$L$128)</f>
        <v>5.6578073089750198</v>
      </c>
      <c r="G128" s="5">
        <f>[11]generation_EXIOBASE!G108*generation!$L128/(generation!$L$127+generation!$L$128)</f>
        <v>14.247494792205163</v>
      </c>
      <c r="H128" s="5">
        <f>[11]generation_EXIOBASE!H108*generation!$L128/(generation!$L$127+generation!$L$128)</f>
        <v>14.112926975147625</v>
      </c>
      <c r="I128" s="5">
        <f>[11]generation_EXIOBASE!I108*generation!$L128/(generation!$L$127+generation!$L$128)</f>
        <v>22.900319235992079</v>
      </c>
      <c r="J128" s="5">
        <f>[11]generation_EXIOBASE!J108*generation!$L128/(generation!$L$127+generation!$L$128)</f>
        <v>22.283728345519425</v>
      </c>
      <c r="K128" s="5">
        <f>[11]generation_EXIOBASE!K108*generation!$L128/(generation!$L$127+generation!$L$128)</f>
        <v>20.424940680849073</v>
      </c>
      <c r="L128" s="5">
        <f>[14]Xdet2015_el!A128</f>
        <v>0.36743309048140499</v>
      </c>
      <c r="M128" s="5">
        <f t="shared" si="18"/>
        <v>0.27875024638708912</v>
      </c>
      <c r="N128" s="5">
        <f t="shared" si="19"/>
        <v>0.27875024638708912</v>
      </c>
      <c r="O128" s="5">
        <f t="shared" si="20"/>
        <v>0.70194908854989657</v>
      </c>
      <c r="P128" s="5">
        <f t="shared" si="21"/>
        <v>0.69531916813866967</v>
      </c>
      <c r="Q128" s="5">
        <f t="shared" si="22"/>
        <v>1.1282585780625021</v>
      </c>
      <c r="R128" s="5">
        <f t="shared" si="23"/>
        <v>1.0978802259460132</v>
      </c>
      <c r="S128" s="5">
        <f t="shared" si="24"/>
        <v>1.0063010166848183</v>
      </c>
      <c r="T128" s="5">
        <f>[11]capacity_EXIOBASE!D108*capacity!$L128/(capacity!$L$127+capacity!$L$128)</f>
        <v>12</v>
      </c>
      <c r="U128" s="5">
        <f>[11]capacity_EXIOBASE!E108*capacity!$L128/(capacity!$L$127+capacity!$L$128)</f>
        <v>9.0000000000000018</v>
      </c>
      <c r="V128" s="5">
        <f>[11]capacity_EXIOBASE!F108*capacity!$L128/(capacity!$L$127+capacity!$L$128)</f>
        <v>9.0000000000000018</v>
      </c>
      <c r="W128" s="5">
        <f>[11]capacity_EXIOBASE!G108*capacity!$L128/(capacity!$L$127+capacity!$L$128)</f>
        <v>19.000000000000004</v>
      </c>
      <c r="X128" s="5">
        <f>[11]capacity_EXIOBASE!H108*capacity!$L128/(capacity!$L$127+capacity!$L$128)</f>
        <v>19.000000000000004</v>
      </c>
      <c r="Y128" s="5">
        <f>[11]capacity_EXIOBASE!I108*capacity!$L128/(capacity!$L$127+capacity!$L$128)</f>
        <v>29</v>
      </c>
      <c r="Z128" s="5">
        <f>[11]capacity_EXIOBASE!J108*capacity!$L128/(capacity!$L$127+capacity!$L$128)</f>
        <v>28</v>
      </c>
      <c r="AA128" s="5">
        <f>[11]capacity_EXIOBASE!K108*capacity!$L128/(capacity!$L$127+capacity!$L$128)</f>
        <v>25</v>
      </c>
      <c r="AB128" s="5">
        <f>capacity!T128+T128/[12]lifespan!C$11</f>
        <v>6.48</v>
      </c>
      <c r="AC128" s="5">
        <f>MAX((U128-T128),0)/5+U128/[12]lifespan!D$11</f>
        <v>0.3600000000000001</v>
      </c>
      <c r="AD128" s="5">
        <f>MAX((V128-U128),0)/5+V128/[12]lifespan!E$11</f>
        <v>0.3600000000000001</v>
      </c>
      <c r="AE128" s="5">
        <f>MAX((W128-V128),0)/5+W128/[12]lifespan!F$11</f>
        <v>2.7600000000000007</v>
      </c>
      <c r="AF128" s="5">
        <f>MAX((X128-W128),0)/5+X128/[12]lifespan!G$11</f>
        <v>0.76000000000000012</v>
      </c>
      <c r="AG128" s="5">
        <f>MAX((Y128-X128),0)/5+Y128/[12]lifespan!H$11</f>
        <v>3.1599999999999993</v>
      </c>
      <c r="AH128" s="5">
        <f>MAX((Z128-Y128),0)/5+Z128/[12]lifespan!I$11</f>
        <v>1.1200000000000001</v>
      </c>
      <c r="AI128" s="5">
        <f>MAX((AA128-Z128),0)/5+AA128/[12]lifespan!J$11</f>
        <v>1</v>
      </c>
    </row>
    <row r="129" spans="1:35" x14ac:dyDescent="0.25">
      <c r="A129" s="3" t="s">
        <v>16</v>
      </c>
      <c r="B129" s="3" t="s">
        <v>41</v>
      </c>
      <c r="C129" s="3" t="s">
        <v>42</v>
      </c>
      <c r="D129" s="5">
        <f>[11]generation_EXIOBASE!D109</f>
        <v>0</v>
      </c>
      <c r="E129" s="5">
        <f>[11]generation_EXIOBASE!E109</f>
        <v>0</v>
      </c>
      <c r="F129" s="5">
        <f>[11]generation_EXIOBASE!F109</f>
        <v>0</v>
      </c>
      <c r="G129" s="5">
        <f>[11]generation_EXIOBASE!G109</f>
        <v>0</v>
      </c>
      <c r="H129" s="5">
        <f>[11]generation_EXIOBASE!H109</f>
        <v>0</v>
      </c>
      <c r="I129" s="5">
        <f>[11]generation_EXIOBASE!I109</f>
        <v>0</v>
      </c>
      <c r="J129" s="5">
        <f>[11]generation_EXIOBASE!J109</f>
        <v>0</v>
      </c>
      <c r="K129" s="5">
        <f>[11]generation_EXIOBASE!K109</f>
        <v>0</v>
      </c>
      <c r="L129" s="5">
        <f>[14]Xdet2015_el!A129</f>
        <v>0</v>
      </c>
      <c r="M129" s="5">
        <f t="shared" si="18"/>
        <v>0</v>
      </c>
      <c r="N129" s="5">
        <f t="shared" si="19"/>
        <v>0</v>
      </c>
      <c r="O129" s="5">
        <f t="shared" si="20"/>
        <v>0</v>
      </c>
      <c r="P129" s="5">
        <f t="shared" si="21"/>
        <v>0</v>
      </c>
      <c r="Q129" s="5">
        <f t="shared" si="22"/>
        <v>0</v>
      </c>
      <c r="R129" s="5">
        <f t="shared" si="23"/>
        <v>0</v>
      </c>
      <c r="S129" s="5">
        <f t="shared" si="24"/>
        <v>0</v>
      </c>
      <c r="T129" s="5">
        <f>[11]capacity_EXIOBASE!D109</f>
        <v>0</v>
      </c>
      <c r="U129" s="5">
        <f>[11]capacity_EXIOBASE!E109</f>
        <v>0</v>
      </c>
      <c r="V129" s="5">
        <f>[11]capacity_EXIOBASE!F109</f>
        <v>0</v>
      </c>
      <c r="W129" s="5">
        <f>[11]capacity_EXIOBASE!G109</f>
        <v>0</v>
      </c>
      <c r="X129" s="5">
        <f>[11]capacity_EXIOBASE!H109</f>
        <v>0</v>
      </c>
      <c r="Y129" s="5">
        <f>[11]capacity_EXIOBASE!I109</f>
        <v>0</v>
      </c>
      <c r="Z129" s="5">
        <f>[11]capacity_EXIOBASE!J109</f>
        <v>0</v>
      </c>
      <c r="AA129" s="5">
        <f>[11]capacity_EXIOBASE!K109</f>
        <v>0</v>
      </c>
      <c r="AB129" s="5">
        <f>capacity!T129+T129/[12]lifespan!C$12</f>
        <v>0</v>
      </c>
      <c r="AC129" s="5">
        <f>MAX((U129-T129),0)/5+U129/[12]lifespan!D$12</f>
        <v>0</v>
      </c>
      <c r="AD129" s="5">
        <f>MAX((V129-U129),0)/5+V129/[12]lifespan!E$12</f>
        <v>0</v>
      </c>
      <c r="AE129" s="5">
        <f>MAX((W129-V129),0)/5+W129/[12]lifespan!F$12</f>
        <v>0</v>
      </c>
      <c r="AF129" s="5">
        <f>MAX((X129-W129),0)/5+X129/[12]lifespan!G$12</f>
        <v>0</v>
      </c>
      <c r="AG129" s="5">
        <f>MAX((Y129-X129),0)/5+Y129/[12]lifespan!H$12</f>
        <v>0</v>
      </c>
      <c r="AH129" s="5">
        <f>MAX((Z129-Y129),0)/5+Z129/[12]lifespan!I$12</f>
        <v>0</v>
      </c>
      <c r="AI129" s="5">
        <f>MAX((AA129-Z129),0)/5+AA129/[12]lifespan!J$12</f>
        <v>0</v>
      </c>
    </row>
    <row r="130" spans="1:35" x14ac:dyDescent="0.25">
      <c r="A130" s="3" t="s">
        <v>16</v>
      </c>
      <c r="B130" s="3" t="s">
        <v>43</v>
      </c>
      <c r="C130" s="3" t="s">
        <v>44</v>
      </c>
      <c r="D130" s="5">
        <f>[11]generation_EXIOBASE!D110</f>
        <v>0</v>
      </c>
      <c r="E130" s="5">
        <f>[11]generation_EXIOBASE!E110</f>
        <v>0</v>
      </c>
      <c r="F130" s="5">
        <f>[11]generation_EXIOBASE!F110</f>
        <v>0</v>
      </c>
      <c r="G130" s="5">
        <f>[11]generation_EXIOBASE!G110</f>
        <v>0</v>
      </c>
      <c r="H130" s="5">
        <f>[11]generation_EXIOBASE!H110</f>
        <v>0</v>
      </c>
      <c r="I130" s="5">
        <f>[11]generation_EXIOBASE!I110</f>
        <v>0</v>
      </c>
      <c r="J130" s="5">
        <f>[11]generation_EXIOBASE!J110</f>
        <v>0</v>
      </c>
      <c r="K130" s="5">
        <f>[11]generation_EXIOBASE!K110</f>
        <v>0</v>
      </c>
      <c r="L130" s="5">
        <f>[14]Xdet2015_el!A130</f>
        <v>0</v>
      </c>
      <c r="M130" s="5">
        <f t="shared" si="18"/>
        <v>0</v>
      </c>
      <c r="N130" s="5">
        <f t="shared" si="19"/>
        <v>0</v>
      </c>
      <c r="O130" s="5">
        <f t="shared" si="20"/>
        <v>0</v>
      </c>
      <c r="P130" s="5">
        <f t="shared" si="21"/>
        <v>0</v>
      </c>
      <c r="Q130" s="5">
        <f t="shared" si="22"/>
        <v>0</v>
      </c>
      <c r="R130" s="5">
        <f t="shared" si="23"/>
        <v>0</v>
      </c>
      <c r="S130" s="5">
        <f t="shared" si="24"/>
        <v>0</v>
      </c>
      <c r="T130" s="5">
        <f>[11]capacity_EXIOBASE!D110</f>
        <v>0</v>
      </c>
      <c r="U130" s="5">
        <f>[11]capacity_EXIOBASE!E110</f>
        <v>0</v>
      </c>
      <c r="V130" s="5">
        <f>[11]capacity_EXIOBASE!F110</f>
        <v>0</v>
      </c>
      <c r="W130" s="5">
        <f>[11]capacity_EXIOBASE!G110</f>
        <v>0</v>
      </c>
      <c r="X130" s="5">
        <f>[11]capacity_EXIOBASE!H110</f>
        <v>0</v>
      </c>
      <c r="Y130" s="5">
        <f>[11]capacity_EXIOBASE!I110</f>
        <v>0</v>
      </c>
      <c r="Z130" s="5">
        <f>[11]capacity_EXIOBASE!J110</f>
        <v>0</v>
      </c>
      <c r="AA130" s="5">
        <f>[11]capacity_EXIOBASE!K110</f>
        <v>0</v>
      </c>
      <c r="AB130" s="5">
        <f>capacity!T130+T130/[12]lifespan!C$13</f>
        <v>0</v>
      </c>
      <c r="AC130" s="5">
        <f>MAX((U130-T130),0)/5+U130/[12]lifespan!D$13</f>
        <v>0</v>
      </c>
      <c r="AD130" s="5">
        <f>MAX((V130-U130),0)/5+V130/[12]lifespan!E$13</f>
        <v>0</v>
      </c>
      <c r="AE130" s="5">
        <f>MAX((W130-V130),0)/5+W130/[12]lifespan!F$13</f>
        <v>0</v>
      </c>
      <c r="AF130" s="5">
        <f>MAX((X130-W130),0)/5+X130/[12]lifespan!G$13</f>
        <v>0</v>
      </c>
      <c r="AG130" s="5">
        <f>MAX((Y130-X130),0)/5+Y130/[12]lifespan!H$13</f>
        <v>0</v>
      </c>
      <c r="AH130" s="5">
        <f>MAX((Z130-Y130),0)/5+Z130/[12]lifespan!I$13</f>
        <v>0</v>
      </c>
      <c r="AI130" s="5">
        <f>MAX((AA130-Z130),0)/5+AA130/[12]lifespan!J$13</f>
        <v>0</v>
      </c>
    </row>
    <row r="131" spans="1:35" x14ac:dyDescent="0.25">
      <c r="A131" s="3" t="s">
        <v>16</v>
      </c>
      <c r="B131" s="3" t="s">
        <v>45</v>
      </c>
      <c r="C131" s="3" t="s">
        <v>46</v>
      </c>
      <c r="D131" s="5">
        <f>[11]generation_EXIOBASE!D111</f>
        <v>0</v>
      </c>
      <c r="E131" s="5">
        <f>[11]generation_EXIOBASE!E111</f>
        <v>8.8817841970012523E-16</v>
      </c>
      <c r="F131" s="5">
        <f>[11]generation_EXIOBASE!F111</f>
        <v>0</v>
      </c>
      <c r="G131" s="5">
        <f>[11]generation_EXIOBASE!G111</f>
        <v>-1.7763568394002505E-15</v>
      </c>
      <c r="H131" s="5">
        <f>[11]generation_EXIOBASE!H111</f>
        <v>0</v>
      </c>
      <c r="I131" s="5">
        <f>[11]generation_EXIOBASE!I111</f>
        <v>0</v>
      </c>
      <c r="J131" s="5">
        <f>[11]generation_EXIOBASE!J111</f>
        <v>0</v>
      </c>
      <c r="K131" s="5">
        <f>[11]generation_EXIOBASE!K111</f>
        <v>0</v>
      </c>
      <c r="L131" s="5">
        <f>[14]Xdet2015_el!A131</f>
        <v>0</v>
      </c>
      <c r="M131" s="5">
        <f t="shared" si="18"/>
        <v>0</v>
      </c>
      <c r="N131" s="5">
        <f t="shared" si="19"/>
        <v>0</v>
      </c>
      <c r="O131" s="5">
        <f t="shared" si="20"/>
        <v>0</v>
      </c>
      <c r="P131" s="5">
        <f t="shared" si="21"/>
        <v>0</v>
      </c>
      <c r="Q131" s="5">
        <f t="shared" si="22"/>
        <v>0</v>
      </c>
      <c r="R131" s="5">
        <f t="shared" si="23"/>
        <v>0</v>
      </c>
      <c r="S131" s="5">
        <f t="shared" si="24"/>
        <v>0</v>
      </c>
      <c r="T131" s="5">
        <f>[11]capacity_EXIOBASE!D111</f>
        <v>0</v>
      </c>
      <c r="U131" s="5">
        <f>[11]capacity_EXIOBASE!E111</f>
        <v>0</v>
      </c>
      <c r="V131" s="5">
        <f>[11]capacity_EXIOBASE!F111</f>
        <v>0</v>
      </c>
      <c r="W131" s="5">
        <f>[11]capacity_EXIOBASE!G111</f>
        <v>0</v>
      </c>
      <c r="X131" s="5">
        <f>[11]capacity_EXIOBASE!H111</f>
        <v>0</v>
      </c>
      <c r="Y131" s="5">
        <f>[11]capacity_EXIOBASE!I111</f>
        <v>0</v>
      </c>
      <c r="Z131" s="5">
        <f>[11]capacity_EXIOBASE!J111</f>
        <v>0</v>
      </c>
      <c r="AA131" s="5">
        <f>[11]capacity_EXIOBASE!K111</f>
        <v>0</v>
      </c>
      <c r="AB131" s="5">
        <f>capacity!T131+T131/[12]lifespan!C$14</f>
        <v>0</v>
      </c>
      <c r="AC131" s="5">
        <f>MAX((U131-T131),0)/5+U131/[12]lifespan!D$14</f>
        <v>0</v>
      </c>
      <c r="AD131" s="5">
        <f>MAX((V131-U131),0)/5+V131/[12]lifespan!E$14</f>
        <v>0</v>
      </c>
      <c r="AE131" s="5">
        <f>MAX((W131-V131),0)/5+W131/[12]lifespan!F$14</f>
        <v>0</v>
      </c>
      <c r="AF131" s="5">
        <f>MAX((X131-W131),0)/5+X131/[12]lifespan!G$14</f>
        <v>0</v>
      </c>
      <c r="AG131" s="5">
        <f>MAX((Y131-X131),0)/5+Y131/[12]lifespan!H$14</f>
        <v>0</v>
      </c>
      <c r="AH131" s="5">
        <f>MAX((Z131-Y131),0)/5+Z131/[12]lifespan!I$14</f>
        <v>0</v>
      </c>
      <c r="AI131" s="5">
        <f>MAX((AA131-Z131),0)/5+AA131/[12]lifespan!J$14</f>
        <v>0</v>
      </c>
    </row>
    <row r="132" spans="1:35" x14ac:dyDescent="0.25">
      <c r="A132" s="3" t="s">
        <v>15</v>
      </c>
      <c r="B132" s="3" t="s">
        <v>29</v>
      </c>
      <c r="C132" s="3" t="s">
        <v>30</v>
      </c>
      <c r="D132" s="5">
        <f>[11]generation_EXIOBASE!D112</f>
        <v>8820.3738605893031</v>
      </c>
      <c r="E132" s="5">
        <f>[11]generation_EXIOBASE!E112</f>
        <v>9108.9147449581269</v>
      </c>
      <c r="F132" s="5">
        <f>[11]generation_EXIOBASE!F112</f>
        <v>361.31197196128949</v>
      </c>
      <c r="G132" s="5">
        <f>[11]generation_EXIOBASE!G112</f>
        <v>68.630942373561041</v>
      </c>
      <c r="H132" s="5">
        <f>[11]generation_EXIOBASE!H112</f>
        <v>0</v>
      </c>
      <c r="I132" s="5">
        <f>[11]generation_EXIOBASE!I112</f>
        <v>0</v>
      </c>
      <c r="J132" s="5">
        <f>[11]generation_EXIOBASE!J112</f>
        <v>0</v>
      </c>
      <c r="K132" s="5">
        <f>[11]generation_EXIOBASE!K112</f>
        <v>0</v>
      </c>
      <c r="L132" s="5">
        <f>[14]Xdet2015_el!A132</f>
        <v>1171.32780478111</v>
      </c>
      <c r="M132" s="5">
        <f t="shared" si="18"/>
        <v>1209.6454504976323</v>
      </c>
      <c r="N132" s="5">
        <f t="shared" si="19"/>
        <v>47.981498930508543</v>
      </c>
      <c r="O132" s="5">
        <f t="shared" si="20"/>
        <v>9.1140503045651151</v>
      </c>
      <c r="P132" s="5">
        <f t="shared" si="21"/>
        <v>0</v>
      </c>
      <c r="Q132" s="5">
        <f t="shared" si="22"/>
        <v>0</v>
      </c>
      <c r="R132" s="5">
        <f t="shared" si="23"/>
        <v>0</v>
      </c>
      <c r="S132" s="5">
        <f t="shared" si="24"/>
        <v>0</v>
      </c>
      <c r="T132" s="5">
        <f>[11]capacity_EXIOBASE!D112</f>
        <v>5384.8374999999996</v>
      </c>
      <c r="U132" s="5">
        <f>[11]capacity_EXIOBASE!E112</f>
        <v>3855.5254999999997</v>
      </c>
      <c r="V132" s="5">
        <f>[11]capacity_EXIOBASE!F112</f>
        <v>3833.5329999999999</v>
      </c>
      <c r="W132" s="5">
        <f>[11]capacity_EXIOBASE!G112</f>
        <v>3779.5730000000003</v>
      </c>
      <c r="X132" s="5">
        <f>[11]capacity_EXIOBASE!H112</f>
        <v>3479.9000000000005</v>
      </c>
      <c r="Y132" s="5">
        <f>[11]capacity_EXIOBASE!I112</f>
        <v>2891.56</v>
      </c>
      <c r="Z132" s="5">
        <f>[11]capacity_EXIOBASE!J112</f>
        <v>2891.56</v>
      </c>
      <c r="AA132" s="5">
        <f>[11]capacity_EXIOBASE!K112</f>
        <v>2891.56</v>
      </c>
      <c r="AB132" s="5">
        <f>capacity!T132+T132/[12]lifespan!C$2</f>
        <v>134.6209375</v>
      </c>
      <c r="AC132" s="5">
        <f>MAX((U132-T132),0)/5+U132/[12]lifespan!D$2</f>
        <v>96.388137499999999</v>
      </c>
      <c r="AD132" s="5">
        <f>MAX((V132-U132),0)/5+V132/[12]lifespan!E$2</f>
        <v>95.838324999999998</v>
      </c>
      <c r="AE132" s="5">
        <f>MAX((W132-V132),0)/5+W132/[12]lifespan!F$2</f>
        <v>94.489325000000008</v>
      </c>
      <c r="AF132" s="5">
        <f>MAX((X132-W132),0)/5+X132/[12]lifespan!G$2</f>
        <v>86.997500000000016</v>
      </c>
      <c r="AG132" s="5">
        <f>MAX((Y132-X132),0)/5+Y132/[12]lifespan!H$2</f>
        <v>72.289000000000001</v>
      </c>
      <c r="AH132" s="5">
        <f>MAX((Z132-Y132),0)/5+Z132/[12]lifespan!I$2</f>
        <v>72.289000000000001</v>
      </c>
      <c r="AI132" s="5">
        <f>MAX((AA132-Z132),0)/5+AA132/[12]lifespan!J$2</f>
        <v>72.289000000000001</v>
      </c>
    </row>
    <row r="133" spans="1:35" x14ac:dyDescent="0.25">
      <c r="A133" s="3" t="s">
        <v>15</v>
      </c>
      <c r="B133" s="3" t="s">
        <v>31</v>
      </c>
      <c r="C133" s="3" t="s">
        <v>32</v>
      </c>
      <c r="D133" s="5">
        <f>[11]generation_EXIOBASE!D113</f>
        <v>25752.510087823048</v>
      </c>
      <c r="E133" s="5">
        <f>[11]generation_EXIOBASE!E113</f>
        <v>22325.761428910697</v>
      </c>
      <c r="F133" s="5">
        <f>[11]generation_EXIOBASE!F113</f>
        <v>23670.488683692281</v>
      </c>
      <c r="G133" s="5">
        <f>[11]generation_EXIOBASE!G113</f>
        <v>12047.482358744246</v>
      </c>
      <c r="H133" s="5">
        <f>[11]generation_EXIOBASE!H113</f>
        <v>10042.34932538365</v>
      </c>
      <c r="I133" s="5">
        <f>[11]generation_EXIOBASE!I113</f>
        <v>53974.864286412907</v>
      </c>
      <c r="J133" s="5">
        <f>[11]generation_EXIOBASE!J113</f>
        <v>55879.379236047316</v>
      </c>
      <c r="K133" s="5">
        <f>[11]generation_EXIOBASE!K113</f>
        <v>39282.512439587023</v>
      </c>
      <c r="L133" s="5">
        <f>[14]Xdet2015_el!A133</f>
        <v>3891.4663529835102</v>
      </c>
      <c r="M133" s="5">
        <f t="shared" si="18"/>
        <v>3373.6497572104163</v>
      </c>
      <c r="N133" s="5">
        <f t="shared" si="19"/>
        <v>3576.8517304579409</v>
      </c>
      <c r="O133" s="5">
        <f t="shared" si="20"/>
        <v>1820.4971894908122</v>
      </c>
      <c r="P133" s="5">
        <f t="shared" si="21"/>
        <v>1517.5011822678855</v>
      </c>
      <c r="Q133" s="5">
        <f t="shared" si="22"/>
        <v>8156.151286267982</v>
      </c>
      <c r="R133" s="5">
        <f t="shared" si="23"/>
        <v>8443.9428770675459</v>
      </c>
      <c r="S133" s="5">
        <f t="shared" si="24"/>
        <v>5935.9874007618118</v>
      </c>
      <c r="T133" s="5">
        <f>[11]capacity_EXIOBASE!D113</f>
        <v>9646.1954400000031</v>
      </c>
      <c r="U133" s="5">
        <f>[11]capacity_EXIOBASE!E113</f>
        <v>9180.9182541502123</v>
      </c>
      <c r="V133" s="5">
        <f>[11]capacity_EXIOBASE!F113</f>
        <v>8902.3027766084197</v>
      </c>
      <c r="W133" s="5">
        <f>[11]capacity_EXIOBASE!G113</f>
        <v>8343.6593825100426</v>
      </c>
      <c r="X133" s="5">
        <f>[11]capacity_EXIOBASE!H113</f>
        <v>13267.273014429178</v>
      </c>
      <c r="Y133" s="5">
        <f>[11]capacity_EXIOBASE!I113</f>
        <v>23193.351935500748</v>
      </c>
      <c r="Z133" s="5">
        <f>[11]capacity_EXIOBASE!J113</f>
        <v>27259.758918804615</v>
      </c>
      <c r="AA133" s="5">
        <f>[11]capacity_EXIOBASE!K113</f>
        <v>34924.392860700216</v>
      </c>
      <c r="AB133" s="5">
        <f>capacity!T133+T133/[12]lifespan!C$3</f>
        <v>321.53984800000012</v>
      </c>
      <c r="AC133" s="5">
        <f>MAX((U133-T133),0)/5+U133/[12]lifespan!D$3</f>
        <v>306.03060847167376</v>
      </c>
      <c r="AD133" s="5">
        <f>MAX((V133-U133),0)/5+V133/[12]lifespan!E$3</f>
        <v>296.74342588694731</v>
      </c>
      <c r="AE133" s="5">
        <f>MAX((W133-V133),0)/5+W133/[12]lifespan!F$3</f>
        <v>278.1219794170014</v>
      </c>
      <c r="AF133" s="5">
        <f>MAX((X133-W133),0)/5+X133/[12]lifespan!G$3</f>
        <v>1426.9651601981329</v>
      </c>
      <c r="AG133" s="5">
        <f>MAX((Y133-X133),0)/5+Y133/[12]lifespan!H$3</f>
        <v>2758.3275153976724</v>
      </c>
      <c r="AH133" s="5">
        <f>MAX((Z133-Y133),0)/5+Z133/[12]lifespan!I$3</f>
        <v>1721.9400272875937</v>
      </c>
      <c r="AI133" s="5">
        <f>MAX((AA133-Z133),0)/5+AA133/[12]lifespan!J$3</f>
        <v>2697.0732170691276</v>
      </c>
    </row>
    <row r="134" spans="1:35" x14ac:dyDescent="0.25">
      <c r="A134" s="3" t="s">
        <v>15</v>
      </c>
      <c r="B134" s="3" t="s">
        <v>33</v>
      </c>
      <c r="C134" s="3" t="s">
        <v>34</v>
      </c>
      <c r="D134" s="5">
        <f>[11]generation_EXIOBASE!D114</f>
        <v>444338.43035141553</v>
      </c>
      <c r="E134" s="5">
        <f>[11]generation_EXIOBASE!E114</f>
        <v>396167.06912213465</v>
      </c>
      <c r="F134" s="5">
        <f>[11]generation_EXIOBASE!F114</f>
        <v>385196.11962613667</v>
      </c>
      <c r="G134" s="5">
        <f>[11]generation_EXIOBASE!G114</f>
        <v>385061.72573392111</v>
      </c>
      <c r="H134" s="5">
        <f>[11]generation_EXIOBASE!H114</f>
        <v>378941.28633465566</v>
      </c>
      <c r="I134" s="5">
        <f>[11]generation_EXIOBASE!I114</f>
        <v>299262.36641861056</v>
      </c>
      <c r="J134" s="5">
        <f>[11]generation_EXIOBASE!J114</f>
        <v>283442.83105075371</v>
      </c>
      <c r="K134" s="5">
        <f>[11]generation_EXIOBASE!K114</f>
        <v>246065.63866317988</v>
      </c>
      <c r="L134" s="5">
        <f>[14]Xdet2015_el!A134</f>
        <v>28741.9214220086</v>
      </c>
      <c r="M134" s="5">
        <f t="shared" si="18"/>
        <v>25625.968840215955</v>
      </c>
      <c r="N134" s="5">
        <f t="shared" si="19"/>
        <v>24916.315686673926</v>
      </c>
      <c r="O134" s="5">
        <f t="shared" si="20"/>
        <v>24907.622451009833</v>
      </c>
      <c r="P134" s="5">
        <f t="shared" si="21"/>
        <v>24511.723342884688</v>
      </c>
      <c r="Q134" s="5">
        <f t="shared" si="22"/>
        <v>19357.712123539368</v>
      </c>
      <c r="R134" s="5">
        <f t="shared" si="23"/>
        <v>18334.429392590278</v>
      </c>
      <c r="S134" s="5">
        <f t="shared" si="24"/>
        <v>15916.694951458743</v>
      </c>
      <c r="T134" s="5">
        <f>[11]capacity_EXIOBASE!D114</f>
        <v>63246.720000000008</v>
      </c>
      <c r="U134" s="5">
        <f>[11]capacity_EXIOBASE!E114</f>
        <v>61326.720000000008</v>
      </c>
      <c r="V134" s="5">
        <f>[11]capacity_EXIOBASE!F114</f>
        <v>59493.12000000001</v>
      </c>
      <c r="W134" s="5">
        <f>[11]capacity_EXIOBASE!G114</f>
        <v>59493.12000000001</v>
      </c>
      <c r="X134" s="5">
        <f>[11]capacity_EXIOBASE!H114</f>
        <v>56330.160000000011</v>
      </c>
      <c r="Y134" s="5">
        <f>[11]capacity_EXIOBASE!I114</f>
        <v>42452.160000000003</v>
      </c>
      <c r="Z134" s="5">
        <f>[11]capacity_EXIOBASE!J114</f>
        <v>39118.560000000012</v>
      </c>
      <c r="AA134" s="5">
        <f>[11]capacity_EXIOBASE!K114</f>
        <v>32276.400000000001</v>
      </c>
      <c r="AB134" s="5">
        <f>capacity!T134+T134/[12]lifespan!C$4</f>
        <v>1054.1120000000001</v>
      </c>
      <c r="AC134" s="5">
        <f>MAX((U134-T134),0)/5+U134/[12]lifespan!D$4</f>
        <v>1022.1120000000002</v>
      </c>
      <c r="AD134" s="5">
        <f>MAX((V134-U134),0)/5+V134/[12]lifespan!E$4</f>
        <v>991.55200000000013</v>
      </c>
      <c r="AE134" s="5">
        <f>MAX((W134-V134),0)/5+W134/[12]lifespan!F$4</f>
        <v>991.55200000000013</v>
      </c>
      <c r="AF134" s="5">
        <f>MAX((X134-W134),0)/5+X134/[12]lifespan!G$4</f>
        <v>938.83600000000013</v>
      </c>
      <c r="AG134" s="5">
        <f>MAX((Y134-X134),0)/5+Y134/[12]lifespan!H$4</f>
        <v>707.53600000000006</v>
      </c>
      <c r="AH134" s="5">
        <f>MAX((Z134-Y134),0)/5+Z134/[12]lifespan!I$4</f>
        <v>651.97600000000023</v>
      </c>
      <c r="AI134" s="5">
        <f>MAX((AA134-Z134),0)/5+AA134/[12]lifespan!J$4</f>
        <v>537.94000000000005</v>
      </c>
    </row>
    <row r="135" spans="1:35" x14ac:dyDescent="0.25">
      <c r="A135" s="3" t="s">
        <v>15</v>
      </c>
      <c r="B135" s="3" t="s">
        <v>35</v>
      </c>
      <c r="C135" s="3" t="s">
        <v>36</v>
      </c>
      <c r="D135" s="5">
        <f>[11]generation_EXIOBASE!D115</f>
        <v>63672.613230754541</v>
      </c>
      <c r="E135" s="5">
        <f>[11]generation_EXIOBASE!E115</f>
        <v>66899.279071880504</v>
      </c>
      <c r="F135" s="5">
        <f>[11]generation_EXIOBASE!F115</f>
        <v>64123.060081086296</v>
      </c>
      <c r="G135" s="5">
        <f>[11]generation_EXIOBASE!G115</f>
        <v>64139.308437833686</v>
      </c>
      <c r="H135" s="5">
        <f>[11]generation_EXIOBASE!H115</f>
        <v>65517.7126837537</v>
      </c>
      <c r="I135" s="5">
        <f>[11]generation_EXIOBASE!I115</f>
        <v>69504.476385689821</v>
      </c>
      <c r="J135" s="5">
        <f>[11]generation_EXIOBASE!J115</f>
        <v>73566.37515828613</v>
      </c>
      <c r="K135" s="5">
        <f>[11]generation_EXIOBASE!K115</f>
        <v>77814.51421205973</v>
      </c>
      <c r="L135" s="5">
        <f>[14]Xdet2015_el!A135</f>
        <v>2923.75142813299</v>
      </c>
      <c r="M135" s="5">
        <f t="shared" si="18"/>
        <v>3071.9151107968464</v>
      </c>
      <c r="N135" s="5">
        <f t="shared" si="19"/>
        <v>2944.4352756324256</v>
      </c>
      <c r="O135" s="5">
        <f t="shared" si="20"/>
        <v>2945.1813759388924</v>
      </c>
      <c r="P135" s="5">
        <f t="shared" si="21"/>
        <v>3008.4756429410613</v>
      </c>
      <c r="Q135" s="5">
        <f t="shared" si="22"/>
        <v>3191.5418856429455</v>
      </c>
      <c r="R135" s="5">
        <f t="shared" si="23"/>
        <v>3378.0582187211967</v>
      </c>
      <c r="S135" s="5">
        <f t="shared" si="24"/>
        <v>3573.1264277228474</v>
      </c>
      <c r="T135" s="5">
        <f>[11]capacity_EXIOBASE!D115</f>
        <v>23634.999999999996</v>
      </c>
      <c r="U135" s="5">
        <f>[11]capacity_EXIOBASE!E115</f>
        <v>23635.022089431954</v>
      </c>
      <c r="V135" s="5">
        <f>[11]capacity_EXIOBASE!F115</f>
        <v>23635.022089431954</v>
      </c>
      <c r="W135" s="5">
        <f>[11]capacity_EXIOBASE!G115</f>
        <v>23635.022089431954</v>
      </c>
      <c r="X135" s="5">
        <f>[11]capacity_EXIOBASE!H115</f>
        <v>23947.044533813649</v>
      </c>
      <c r="Y135" s="5">
        <f>[11]capacity_EXIOBASE!I115</f>
        <v>24780.399837884906</v>
      </c>
      <c r="Z135" s="5">
        <f>[11]capacity_EXIOBASE!J115</f>
        <v>25662.103253449579</v>
      </c>
      <c r="AA135" s="5">
        <f>[11]capacity_EXIOBASE!K115</f>
        <v>26559.270930693943</v>
      </c>
      <c r="AB135" s="5">
        <f>capacity!T135+T135/[12]lifespan!C$5</f>
        <v>393.91666666666663</v>
      </c>
      <c r="AC135" s="5">
        <f>MAX((U135-T135),0)/5+U135/[12]lifespan!D$5</f>
        <v>393.92145271025737</v>
      </c>
      <c r="AD135" s="5">
        <f>MAX((V135-U135),0)/5+V135/[12]lifespan!E$5</f>
        <v>393.91703482386589</v>
      </c>
      <c r="AE135" s="5">
        <f>MAX((W135-V135),0)/5+W135/[12]lifespan!F$5</f>
        <v>393.91703482386589</v>
      </c>
      <c r="AF135" s="5">
        <f>MAX((X135-W135),0)/5+X135/[12]lifespan!G$5</f>
        <v>461.52189777323315</v>
      </c>
      <c r="AG135" s="5">
        <f>MAX((Y135-X135),0)/5+Y135/[12]lifespan!H$5</f>
        <v>579.67772477899996</v>
      </c>
      <c r="AH135" s="5">
        <f>MAX((Z135-Y135),0)/5+Z135/[12]lifespan!I$5</f>
        <v>604.04240400376079</v>
      </c>
      <c r="AI135" s="5">
        <f>MAX((AA135-Z135),0)/5+AA135/[12]lifespan!J$5</f>
        <v>622.08805096043852</v>
      </c>
    </row>
    <row r="136" spans="1:35" x14ac:dyDescent="0.25">
      <c r="A136" s="3" t="s">
        <v>15</v>
      </c>
      <c r="B136" s="3" t="s">
        <v>79</v>
      </c>
      <c r="C136" s="3" t="s">
        <v>83</v>
      </c>
      <c r="D136" s="5">
        <f>[11]generation_EXIOBASE!D116*generation!$L136/(generation!$L$136+generation!$L$137)</f>
        <v>21516.549318470166</v>
      </c>
      <c r="E136" s="5">
        <f>[11]generation_EXIOBASE!E116*generation!$L136/(generation!$L$136+generation!$L$137)</f>
        <v>55128.602239687309</v>
      </c>
      <c r="F136" s="5">
        <f>[11]generation_EXIOBASE!F116*generation!$L136/(generation!$L$136+generation!$L$137)</f>
        <v>65349.711600884199</v>
      </c>
      <c r="G136" s="5">
        <f>[11]generation_EXIOBASE!G116*generation!$L136/(generation!$L$136+generation!$L$137)</f>
        <v>83417.634058887808</v>
      </c>
      <c r="H136" s="5">
        <f>[11]generation_EXIOBASE!H116*generation!$L136/(generation!$L$136+generation!$L$137)</f>
        <v>83550.463663565359</v>
      </c>
      <c r="I136" s="5">
        <f>[11]generation_EXIOBASE!I116*generation!$L136/(generation!$L$136+generation!$L$137)</f>
        <v>103668.0219479704</v>
      </c>
      <c r="J136" s="5">
        <f>[11]generation_EXIOBASE!J116*generation!$L136/(generation!$L$136+generation!$L$137)</f>
        <v>121762.98996037224</v>
      </c>
      <c r="K136" s="5">
        <f>[11]generation_EXIOBASE!K116*generation!$L136/(generation!$L$136+generation!$L$137)</f>
        <v>171302.31382977305</v>
      </c>
      <c r="L136" s="5">
        <f>[14]Xdet2015_el!A136</f>
        <v>808.043167795812</v>
      </c>
      <c r="M136" s="5">
        <f t="shared" si="18"/>
        <v>2070.3268786539552</v>
      </c>
      <c r="N136" s="5">
        <f t="shared" si="19"/>
        <v>2454.1754904533955</v>
      </c>
      <c r="O136" s="5">
        <f t="shared" si="20"/>
        <v>3132.7072142145907</v>
      </c>
      <c r="P136" s="5">
        <f t="shared" si="21"/>
        <v>3137.6955630874545</v>
      </c>
      <c r="Q136" s="5">
        <f t="shared" si="22"/>
        <v>3893.2003275290849</v>
      </c>
      <c r="R136" s="5">
        <f t="shared" si="23"/>
        <v>4572.7477334578662</v>
      </c>
      <c r="S136" s="5">
        <f t="shared" si="24"/>
        <v>6433.1720792673932</v>
      </c>
      <c r="T136" s="5">
        <f>[11]capacity_EXIOBASE!D116*capacity!$L136/(capacity!$L$136+capacity!$L$137)</f>
        <v>10358.200000000001</v>
      </c>
      <c r="U136" s="5">
        <f>[11]capacity_EXIOBASE!E116*capacity!$L136/(capacity!$L$136+capacity!$L$137)</f>
        <v>22129.690078874162</v>
      </c>
      <c r="V136" s="5">
        <f>[11]capacity_EXIOBASE!F116*capacity!$L136/(capacity!$L$136+capacity!$L$137)</f>
        <v>25129.690078874162</v>
      </c>
      <c r="W136" s="5">
        <f>[11]capacity_EXIOBASE!G116*capacity!$L136/(capacity!$L$136+capacity!$L$137)</f>
        <v>30771.453108045476</v>
      </c>
      <c r="X136" s="5">
        <f>[11]capacity_EXIOBASE!H116*capacity!$L136/(capacity!$L$136+capacity!$L$137)</f>
        <v>30771.453108045476</v>
      </c>
      <c r="Y136" s="5">
        <f>[11]capacity_EXIOBASE!I116*capacity!$L136/(capacity!$L$136+capacity!$L$137)</f>
        <v>36879.616031662459</v>
      </c>
      <c r="Z136" s="5">
        <f>[11]capacity_EXIOBASE!J116*capacity!$L136/(capacity!$L$136+capacity!$L$137)</f>
        <v>42841.335698432253</v>
      </c>
      <c r="AA136" s="5">
        <f>[11]capacity_EXIOBASE!K116*capacity!$L136/(capacity!$L$136+capacity!$L$137)</f>
        <v>57568.854288960967</v>
      </c>
      <c r="AB136" s="5">
        <f>capacity!T136+T136/[12]lifespan!C$6</f>
        <v>1614.6650000000011</v>
      </c>
      <c r="AC136" s="5">
        <f>MAX((U136-T136),0)/5+U136/[12]lifespan!D$6</f>
        <v>3360.1930193600219</v>
      </c>
      <c r="AD136" s="5">
        <f>MAX((V136-U136),0)/5+V136/[12]lifespan!E$6</f>
        <v>1669.3485139946451</v>
      </c>
      <c r="AE136" s="5">
        <f>MAX((W136-V136),0)/5+W136/[12]lifespan!F$6</f>
        <v>2359.2107301560818</v>
      </c>
      <c r="AF136" s="5">
        <f>MAX((X136-W136),0)/5+X136/[12]lifespan!G$6</f>
        <v>1230.8581243218191</v>
      </c>
      <c r="AG136" s="5">
        <f>MAX((Y136-X136),0)/5+Y136/[12]lifespan!H$6</f>
        <v>2696.8172259898947</v>
      </c>
      <c r="AH136" s="5">
        <f>MAX((Z136-Y136),0)/5+Z136/[12]lifespan!I$6</f>
        <v>2905.997361291249</v>
      </c>
      <c r="AI136" s="5">
        <f>MAX((AA136-Z136),0)/5+AA136/[12]lifespan!J$6</f>
        <v>5248.2578896641817</v>
      </c>
    </row>
    <row r="137" spans="1:35" x14ac:dyDescent="0.25">
      <c r="A137" s="3" t="s">
        <v>15</v>
      </c>
      <c r="B137" s="3" t="s">
        <v>78</v>
      </c>
      <c r="C137" s="3" t="s">
        <v>84</v>
      </c>
      <c r="D137" s="5">
        <f>[11]generation_EXIOBASE!D116*generation!$L137/(generation!$L$136+generation!$L$137)</f>
        <v>0</v>
      </c>
      <c r="E137" s="5">
        <f>[11]generation_EXIOBASE!E116*generation!$L137/(generation!$L$136+generation!$L$137)</f>
        <v>0</v>
      </c>
      <c r="F137" s="5">
        <f>[11]generation_EXIOBASE!F116*generation!$L137/(generation!$L$136+generation!$L$137)</f>
        <v>0</v>
      </c>
      <c r="G137" s="5">
        <f>[11]generation_EXIOBASE!G116*generation!$L137/(generation!$L$136+generation!$L$137)</f>
        <v>0</v>
      </c>
      <c r="H137" s="5">
        <f>[11]generation_EXIOBASE!H116*generation!$L137/(generation!$L$136+generation!$L$137)</f>
        <v>0</v>
      </c>
      <c r="I137" s="5">
        <f>[11]generation_EXIOBASE!I116*generation!$L137/(generation!$L$136+generation!$L$137)</f>
        <v>0</v>
      </c>
      <c r="J137" s="5">
        <f>[11]generation_EXIOBASE!J116*generation!$L137/(generation!$L$136+generation!$L$137)</f>
        <v>0</v>
      </c>
      <c r="K137" s="5">
        <f>[11]generation_EXIOBASE!K116*generation!$L137/(generation!$L$136+generation!$L$137)</f>
        <v>0</v>
      </c>
      <c r="L137" s="5">
        <f>[14]Xdet2015_el!A137</f>
        <v>0</v>
      </c>
      <c r="M137" s="5">
        <f t="shared" si="18"/>
        <v>0</v>
      </c>
      <c r="N137" s="5">
        <f t="shared" si="19"/>
        <v>0</v>
      </c>
      <c r="O137" s="5">
        <f t="shared" si="20"/>
        <v>0</v>
      </c>
      <c r="P137" s="5">
        <f t="shared" si="21"/>
        <v>0</v>
      </c>
      <c r="Q137" s="5">
        <f t="shared" si="22"/>
        <v>0</v>
      </c>
      <c r="R137" s="5">
        <f t="shared" si="23"/>
        <v>0</v>
      </c>
      <c r="S137" s="5">
        <f t="shared" si="24"/>
        <v>0</v>
      </c>
      <c r="T137" s="5">
        <f>[11]capacity_EXIOBASE!D116*capacity!$L137/(capacity!$L$136+capacity!$L$137)</f>
        <v>0</v>
      </c>
      <c r="U137" s="5">
        <f>[11]capacity_EXIOBASE!E116*capacity!$L137/(capacity!$L$136+capacity!$L$137)</f>
        <v>0</v>
      </c>
      <c r="V137" s="5">
        <f>[11]capacity_EXIOBASE!F116*capacity!$L137/(capacity!$L$136+capacity!$L$137)</f>
        <v>0</v>
      </c>
      <c r="W137" s="5">
        <f>[11]capacity_EXIOBASE!G116*capacity!$L137/(capacity!$L$136+capacity!$L$137)</f>
        <v>0</v>
      </c>
      <c r="X137" s="5">
        <f>[11]capacity_EXIOBASE!H116*capacity!$L137/(capacity!$L$136+capacity!$L$137)</f>
        <v>0</v>
      </c>
      <c r="Y137" s="5">
        <f>[11]capacity_EXIOBASE!I116*capacity!$L137/(capacity!$L$136+capacity!$L$137)</f>
        <v>0</v>
      </c>
      <c r="Z137" s="5">
        <f>[11]capacity_EXIOBASE!J116*capacity!$L137/(capacity!$L$136+capacity!$L$137)</f>
        <v>0</v>
      </c>
      <c r="AA137" s="5">
        <f>[11]capacity_EXIOBASE!K116*capacity!$L137/(capacity!$L$136+capacity!$L$137)</f>
        <v>0</v>
      </c>
      <c r="AB137" s="5">
        <f>capacity!T137+T137/[12]lifespan!C$7</f>
        <v>0</v>
      </c>
      <c r="AC137" s="5">
        <f>MAX((U137-T137),0)/5+U137/[12]lifespan!D$7</f>
        <v>0</v>
      </c>
      <c r="AD137" s="5">
        <f>MAX((V137-U137),0)/5+V137/[12]lifespan!E$7</f>
        <v>0</v>
      </c>
      <c r="AE137" s="5">
        <f>MAX((W137-V137),0)/5+W137/[12]lifespan!F$7</f>
        <v>0</v>
      </c>
      <c r="AF137" s="5">
        <f>MAX((X137-W137),0)/5+X137/[12]lifespan!G$7</f>
        <v>0</v>
      </c>
      <c r="AG137" s="5">
        <f>MAX((Y137-X137),0)/5+Y137/[12]lifespan!H$7</f>
        <v>0</v>
      </c>
      <c r="AH137" s="5">
        <f>MAX((Z137-Y137),0)/5+Z137/[12]lifespan!I$7</f>
        <v>0</v>
      </c>
      <c r="AI137" s="5">
        <f>MAX((AA137-Z137),0)/5+AA137/[12]lifespan!J$7</f>
        <v>0</v>
      </c>
    </row>
    <row r="138" spans="1:35" x14ac:dyDescent="0.25">
      <c r="A138" s="3" t="s">
        <v>15</v>
      </c>
      <c r="B138" s="1" t="s">
        <v>37</v>
      </c>
      <c r="C138" s="1" t="s">
        <v>38</v>
      </c>
      <c r="D138" s="5">
        <f>[11]generation_EXIOBASE!D117</f>
        <v>515.79300401006981</v>
      </c>
      <c r="E138" s="5">
        <f>[11]generation_EXIOBASE!E117</f>
        <v>0</v>
      </c>
      <c r="F138" s="5">
        <f>[11]generation_EXIOBASE!F117</f>
        <v>336.92955975447916</v>
      </c>
      <c r="G138" s="5">
        <f>[11]generation_EXIOBASE!G117</f>
        <v>340.57965021547511</v>
      </c>
      <c r="H138" s="5">
        <f>[11]generation_EXIOBASE!H117</f>
        <v>242.99595669940496</v>
      </c>
      <c r="I138" s="5">
        <f>[11]generation_EXIOBASE!I117</f>
        <v>93.248878055774611</v>
      </c>
      <c r="J138" s="5">
        <f>[11]generation_EXIOBASE!J117</f>
        <v>117.38089870759978</v>
      </c>
      <c r="K138" s="5">
        <f>[11]generation_EXIOBASE!K117</f>
        <v>19.568542547852886</v>
      </c>
      <c r="L138" s="5">
        <f>[14]Xdet2015_el!A138</f>
        <v>597.165081642681</v>
      </c>
      <c r="M138" s="5">
        <f t="shared" si="18"/>
        <v>0</v>
      </c>
      <c r="N138" s="5">
        <f t="shared" si="19"/>
        <v>390.08394160904135</v>
      </c>
      <c r="O138" s="5">
        <f t="shared" si="20"/>
        <v>394.3098743983532</v>
      </c>
      <c r="P138" s="5">
        <f t="shared" si="21"/>
        <v>281.33126892587438</v>
      </c>
      <c r="Q138" s="5">
        <f t="shared" si="22"/>
        <v>107.95992470688478</v>
      </c>
      <c r="R138" s="5">
        <f t="shared" si="23"/>
        <v>135.89903976023416</v>
      </c>
      <c r="S138" s="5">
        <f t="shared" si="24"/>
        <v>22.655697571246442</v>
      </c>
      <c r="T138" s="5">
        <f>[11]capacity_EXIOBASE!D117</f>
        <v>7692.8021100000005</v>
      </c>
      <c r="U138" s="5">
        <f>[11]capacity_EXIOBASE!E117</f>
        <v>5008.3338227870054</v>
      </c>
      <c r="V138" s="5">
        <f>[11]capacity_EXIOBASE!F117</f>
        <v>1849.2645527870052</v>
      </c>
      <c r="W138" s="5">
        <f>[11]capacity_EXIOBASE!G117</f>
        <v>1678.6422027870046</v>
      </c>
      <c r="X138" s="5">
        <f>[11]capacity_EXIOBASE!H117</f>
        <v>799.20990000000006</v>
      </c>
      <c r="Y138" s="5">
        <f>[11]capacity_EXIOBASE!I117</f>
        <v>708.27379999999994</v>
      </c>
      <c r="Z138" s="5">
        <f>[11]capacity_EXIOBASE!J117</f>
        <v>693.75</v>
      </c>
      <c r="AA138" s="5">
        <f>[11]capacity_EXIOBASE!K117</f>
        <v>625.02199999999993</v>
      </c>
      <c r="AB138" s="5">
        <f>capacity!T138+T138/[12]lifespan!C$8</f>
        <v>2554.2943460000001</v>
      </c>
      <c r="AC138" s="5">
        <f>MAX((U138-T138),0)/5+U138/[12]lifespan!D$8</f>
        <v>143.09525207962872</v>
      </c>
      <c r="AD138" s="5">
        <f>MAX((V138-U138),0)/5+V138/[12]lifespan!E$8</f>
        <v>52.836130079628717</v>
      </c>
      <c r="AE138" s="5">
        <f>MAX((W138-V138),0)/5+W138/[12]lifespan!F$8</f>
        <v>47.961205793914417</v>
      </c>
      <c r="AF138" s="5">
        <f>MAX((X138-W138),0)/5+X138/[12]lifespan!G$8</f>
        <v>22.834568571428573</v>
      </c>
      <c r="AG138" s="5">
        <f>MAX((Y138-X138),0)/5+Y138/[12]lifespan!H$8</f>
        <v>20.236394285714283</v>
      </c>
      <c r="AH138" s="5">
        <f>MAX((Z138-Y138),0)/5+Z138/[12]lifespan!I$8</f>
        <v>19.821428571428573</v>
      </c>
      <c r="AI138" s="5">
        <f>MAX((AA138-Z138),0)/5+AA138/[12]lifespan!J$8</f>
        <v>17.857771428571425</v>
      </c>
    </row>
    <row r="139" spans="1:35" x14ac:dyDescent="0.25">
      <c r="A139" s="3" t="s">
        <v>15</v>
      </c>
      <c r="B139" s="3" t="s">
        <v>39</v>
      </c>
      <c r="C139" s="3" t="s">
        <v>40</v>
      </c>
      <c r="D139" s="5">
        <f>[11]generation_EXIOBASE!D118</f>
        <v>10512.311793148467</v>
      </c>
      <c r="E139" s="5">
        <f>[11]generation_EXIOBASE!E118</f>
        <v>14130.560334059199</v>
      </c>
      <c r="F139" s="5">
        <f>[11]generation_EXIOBASE!F118</f>
        <v>20068.45736130952</v>
      </c>
      <c r="G139" s="5">
        <f>[11]generation_EXIOBASE!G118</f>
        <v>20255.932194670033</v>
      </c>
      <c r="H139" s="5">
        <f>[11]generation_EXIOBASE!H118</f>
        <v>20473.551863470111</v>
      </c>
      <c r="I139" s="5">
        <f>[11]generation_EXIOBASE!I118</f>
        <v>26253.476832228607</v>
      </c>
      <c r="J139" s="5">
        <f>[11]generation_EXIOBASE!J118</f>
        <v>28898.35528360754</v>
      </c>
      <c r="K139" s="5">
        <f>[11]generation_EXIOBASE!K118</f>
        <v>28904.813716988599</v>
      </c>
      <c r="L139" s="5">
        <f>[14]Xdet2015_el!A139</f>
        <v>5780.1713614313603</v>
      </c>
      <c r="M139" s="5">
        <f t="shared" si="18"/>
        <v>7769.6573095502172</v>
      </c>
      <c r="N139" s="5">
        <f t="shared" si="19"/>
        <v>11034.596841348595</v>
      </c>
      <c r="O139" s="5">
        <f t="shared" si="20"/>
        <v>11137.679463335304</v>
      </c>
      <c r="P139" s="5">
        <f t="shared" si="21"/>
        <v>11257.337156336975</v>
      </c>
      <c r="Q139" s="5">
        <f t="shared" si="22"/>
        <v>14435.416101580458</v>
      </c>
      <c r="R139" s="5">
        <f t="shared" si="23"/>
        <v>15889.696661360989</v>
      </c>
      <c r="S139" s="5">
        <f t="shared" si="24"/>
        <v>15893.247816654273</v>
      </c>
      <c r="T139" s="5">
        <f>[11]capacity_EXIOBASE!D118</f>
        <v>1248.5936799999997</v>
      </c>
      <c r="U139" s="5">
        <f>[11]capacity_EXIOBASE!E118</f>
        <v>2893.8347427938702</v>
      </c>
      <c r="V139" s="5">
        <f>[11]capacity_EXIOBASE!F118</f>
        <v>3296.1922253642597</v>
      </c>
      <c r="W139" s="5">
        <f>[11]capacity_EXIOBASE!G118</f>
        <v>3431.248925885659</v>
      </c>
      <c r="X139" s="5">
        <f>[11]capacity_EXIOBASE!H118</f>
        <v>3460.6337134417608</v>
      </c>
      <c r="Y139" s="5">
        <f>[11]capacity_EXIOBASE!I118</f>
        <v>3508.2020085683766</v>
      </c>
      <c r="Z139" s="5">
        <f>[11]capacity_EXIOBASE!J118</f>
        <v>3598.0882214959897</v>
      </c>
      <c r="AA139" s="5">
        <f>[11]capacity_EXIOBASE!K118</f>
        <v>3635.8212969923343</v>
      </c>
      <c r="AB139" s="5">
        <f>capacity!T139+T139/[12]lifespan!C$9</f>
        <v>78.238747200000063</v>
      </c>
      <c r="AC139" s="5">
        <f>MAX((U139-T139),0)/5+U139/[12]lifespan!D$9</f>
        <v>444.80160227052886</v>
      </c>
      <c r="AD139" s="5">
        <f>MAX((V139-U139),0)/5+V139/[12]lifespan!E$9</f>
        <v>212.31918552864829</v>
      </c>
      <c r="AE139" s="5">
        <f>MAX((W139-V139),0)/5+W139/[12]lifespan!F$9</f>
        <v>164.26129713970622</v>
      </c>
      <c r="AF139" s="5">
        <f>MAX((X139-W139),0)/5+X139/[12]lifespan!G$9</f>
        <v>144.30230604889081</v>
      </c>
      <c r="AG139" s="5">
        <f>MAX((Y139-X139),0)/5+Y139/[12]lifespan!H$9</f>
        <v>149.84173936805823</v>
      </c>
      <c r="AH139" s="5">
        <f>MAX((Z139-Y139),0)/5+Z139/[12]lifespan!I$9</f>
        <v>161.90077144536221</v>
      </c>
      <c r="AI139" s="5">
        <f>MAX((AA139-Z139),0)/5+AA139/[12]lifespan!J$9</f>
        <v>152.97946697896228</v>
      </c>
    </row>
    <row r="140" spans="1:35" x14ac:dyDescent="0.25">
      <c r="A140" s="3" t="s">
        <v>15</v>
      </c>
      <c r="B140" s="3" t="s">
        <v>80</v>
      </c>
      <c r="C140" s="3" t="s">
        <v>85</v>
      </c>
      <c r="D140" s="5">
        <f>[11]generation_EXIOBASE!D119*generation!$L140/(generation!$L$140+generation!$L$141)</f>
        <v>4210.5763070854009</v>
      </c>
      <c r="E140" s="5">
        <f>[11]generation_EXIOBASE!E119*generation!$L140/(generation!$L$140+generation!$L$141)</f>
        <v>15463.503839625428</v>
      </c>
      <c r="F140" s="5">
        <f>[11]generation_EXIOBASE!F119*generation!$L140/(generation!$L$140+generation!$L$141)</f>
        <v>19206.155245809285</v>
      </c>
      <c r="G140" s="5">
        <f>[11]generation_EXIOBASE!G119*generation!$L140/(generation!$L$140+generation!$L$141)</f>
        <v>20094.239003680337</v>
      </c>
      <c r="H140" s="5">
        <f>[11]generation_EXIOBASE!H119*generation!$L140/(generation!$L$140+generation!$L$141)</f>
        <v>20494.006871869573</v>
      </c>
      <c r="I140" s="5">
        <f>[11]generation_EXIOBASE!I119*generation!$L140/(generation!$L$140+generation!$L$141)</f>
        <v>25091.482241800768</v>
      </c>
      <c r="J140" s="5">
        <f>[11]generation_EXIOBASE!J119*generation!$L140/(generation!$L$140+generation!$L$141)</f>
        <v>28538.25440180401</v>
      </c>
      <c r="K140" s="5">
        <f>[11]generation_EXIOBASE!K119*generation!$L140/(generation!$L$140+generation!$L$141)</f>
        <v>37782.650662280263</v>
      </c>
      <c r="L140" s="5">
        <f>[14]Xdet2015_el!A140</f>
        <v>69.705579914365003</v>
      </c>
      <c r="M140" s="5">
        <f t="shared" si="18"/>
        <v>255.9964299507559</v>
      </c>
      <c r="N140" s="5">
        <f t="shared" si="19"/>
        <v>317.9555699018249</v>
      </c>
      <c r="O140" s="5">
        <f t="shared" si="20"/>
        <v>332.65768876635178</v>
      </c>
      <c r="P140" s="5">
        <f t="shared" si="21"/>
        <v>339.27579732226798</v>
      </c>
      <c r="Q140" s="5">
        <f t="shared" si="22"/>
        <v>415.38644428140026</v>
      </c>
      <c r="R140" s="5">
        <f t="shared" si="23"/>
        <v>472.44733920958743</v>
      </c>
      <c r="S140" s="5">
        <f t="shared" si="24"/>
        <v>625.48719772262177</v>
      </c>
      <c r="T140" s="5">
        <f>[11]capacity_EXIOBASE!D119*capacity!$L140/(capacity!$L$140+capacity!$L$141)</f>
        <v>2915.4580942448192</v>
      </c>
      <c r="U140" s="5">
        <f>[11]capacity_EXIOBASE!E119*capacity!$L140/(capacity!$L$140+capacity!$L$141)</f>
        <v>9814.441396992459</v>
      </c>
      <c r="V140" s="5">
        <f>[11]capacity_EXIOBASE!F119*capacity!$L140/(capacity!$L$140+capacity!$L$141)</f>
        <v>11724.437623974889</v>
      </c>
      <c r="W140" s="5">
        <f>[11]capacity_EXIOBASE!G119*capacity!$L140/(capacity!$L$140+capacity!$L$141)</f>
        <v>12130.678659898171</v>
      </c>
      <c r="X140" s="5">
        <f>[11]capacity_EXIOBASE!H119*capacity!$L140/(capacity!$L$140+capacity!$L$141)</f>
        <v>12297.954380572459</v>
      </c>
      <c r="Y140" s="5">
        <f>[11]capacity_EXIOBASE!I119*capacity!$L140/(capacity!$L$140+capacity!$L$141)</f>
        <v>15222.12941093991</v>
      </c>
      <c r="Z140" s="5">
        <f>[11]capacity_EXIOBASE!J119*capacity!$L140/(capacity!$L$140+capacity!$L$141)</f>
        <v>16876.846138943511</v>
      </c>
      <c r="AA140" s="5">
        <f>[11]capacity_EXIOBASE!K119*capacity!$L140/(capacity!$L$140+capacity!$L$141)</f>
        <v>21602.466838909346</v>
      </c>
      <c r="AB140" s="5">
        <f>capacity!T140+T140/[12]lifespan!C$10</f>
        <v>923.28732376979269</v>
      </c>
      <c r="AC140" s="5">
        <f>MAX((U140-T140),0)/5+U140/[12]lifespan!D$10</f>
        <v>1772.3743164292264</v>
      </c>
      <c r="AD140" s="5">
        <f>MAX((V140-U140),0)/5+V140/[12]lifespan!E$10</f>
        <v>850.9767503554815</v>
      </c>
      <c r="AE140" s="5">
        <f>MAX((W140-V140),0)/5+W140/[12]lifespan!F$10</f>
        <v>566.47535358058315</v>
      </c>
      <c r="AF140" s="5">
        <f>MAX((X140-W140),0)/5+X140/[12]lifespan!G$10</f>
        <v>525.37331935775592</v>
      </c>
      <c r="AG140" s="5">
        <f>MAX((Y140-X140),0)/5+Y140/[12]lifespan!H$10</f>
        <v>1193.7201825110865</v>
      </c>
      <c r="AH140" s="5">
        <f>MAX((Z140-Y140),0)/5+Z140/[12]lifespan!I$10</f>
        <v>1006.0171911584607</v>
      </c>
      <c r="AI140" s="5">
        <f>MAX((AA140-Z140),0)/5+AA140/[12]lifespan!J$10</f>
        <v>1809.2228135495409</v>
      </c>
    </row>
    <row r="141" spans="1:35" x14ac:dyDescent="0.25">
      <c r="A141" s="3" t="s">
        <v>15</v>
      </c>
      <c r="B141" s="3" t="s">
        <v>81</v>
      </c>
      <c r="C141" s="3" t="s">
        <v>86</v>
      </c>
      <c r="D141" s="5">
        <f>[11]generation_EXIOBASE!D119*generation!$L141/(generation!$L$140+generation!$L$141)</f>
        <v>4390.7521855162595</v>
      </c>
      <c r="E141" s="5">
        <f>[11]generation_EXIOBASE!E119*generation!$L141/(generation!$L$140+generation!$L$141)</f>
        <v>16125.206700403663</v>
      </c>
      <c r="F141" s="5">
        <f>[11]generation_EXIOBASE!F119*generation!$L141/(generation!$L$140+generation!$L$141)</f>
        <v>20028.010887487111</v>
      </c>
      <c r="G141" s="5">
        <f>[11]generation_EXIOBASE!G119*generation!$L141/(generation!$L$140+generation!$L$141)</f>
        <v>20954.09687106901</v>
      </c>
      <c r="H141" s="5">
        <f>[11]generation_EXIOBASE!H119*generation!$L141/(generation!$L$140+generation!$L$141)</f>
        <v>21370.971311272679</v>
      </c>
      <c r="I141" s="5">
        <f>[11]generation_EXIOBASE!I119*generation!$L141/(generation!$L$140+generation!$L$141)</f>
        <v>26165.178459214334</v>
      </c>
      <c r="J141" s="5">
        <f>[11]generation_EXIOBASE!J119*generation!$L141/(generation!$L$140+generation!$L$141)</f>
        <v>29759.442353457031</v>
      </c>
      <c r="K141" s="5">
        <f>[11]generation_EXIOBASE!K119*generation!$L141/(generation!$L$140+generation!$L$141)</f>
        <v>39399.41800623438</v>
      </c>
      <c r="L141" s="5">
        <f>[14]Xdet2015_el!A141</f>
        <v>72.688369721895398</v>
      </c>
      <c r="M141" s="5">
        <f t="shared" si="18"/>
        <v>266.9508405296416</v>
      </c>
      <c r="N141" s="5">
        <f t="shared" si="19"/>
        <v>331.56129033791916</v>
      </c>
      <c r="O141" s="5">
        <f t="shared" si="20"/>
        <v>346.8925314384577</v>
      </c>
      <c r="P141" s="5">
        <f t="shared" si="21"/>
        <v>353.79383721861285</v>
      </c>
      <c r="Q141" s="5">
        <f t="shared" si="22"/>
        <v>433.16135489416632</v>
      </c>
      <c r="R141" s="5">
        <f t="shared" si="23"/>
        <v>492.6639575882088</v>
      </c>
      <c r="S141" s="5">
        <f t="shared" si="24"/>
        <v>652.25258494699949</v>
      </c>
      <c r="T141" s="5">
        <f>[11]capacity_EXIOBASE!D119*capacity!$L141/(capacity!$L$140+capacity!$L$141)</f>
        <v>3184.7119057551809</v>
      </c>
      <c r="U141" s="5">
        <f>[11]capacity_EXIOBASE!E119*capacity!$L141/(capacity!$L$140+capacity!$L$141)</f>
        <v>10720.842953304244</v>
      </c>
      <c r="V141" s="5">
        <f>[11]capacity_EXIOBASE!F119*capacity!$L141/(capacity!$L$140+capacity!$L$141)</f>
        <v>12807.23470629359</v>
      </c>
      <c r="W141" s="5">
        <f>[11]capacity_EXIOBASE!G119*capacity!$L141/(capacity!$L$140+capacity!$L$141)</f>
        <v>13250.993670370315</v>
      </c>
      <c r="X141" s="5">
        <f>[11]capacity_EXIOBASE!H119*capacity!$L141/(capacity!$L$140+capacity!$L$141)</f>
        <v>13433.717949696023</v>
      </c>
      <c r="Y141" s="5">
        <f>[11]capacity_EXIOBASE!I119*capacity!$L141/(capacity!$L$140+capacity!$L$141)</f>
        <v>16627.951834280622</v>
      </c>
      <c r="Z141" s="5">
        <f>[11]capacity_EXIOBASE!J119*capacity!$L141/(capacity!$L$140+capacity!$L$141)</f>
        <v>18435.488040933022</v>
      </c>
      <c r="AA141" s="5">
        <f>[11]capacity_EXIOBASE!K119*capacity!$L141/(capacity!$L$140+capacity!$L$141)</f>
        <v>23597.538058037662</v>
      </c>
      <c r="AB141" s="5">
        <f>capacity!T141+T141/[12]lifespan!C$11</f>
        <v>423.81947623020727</v>
      </c>
      <c r="AC141" s="5">
        <f>MAX((U141-T141),0)/5+U141/[12]lifespan!D$11</f>
        <v>1936.0599276419823</v>
      </c>
      <c r="AD141" s="5">
        <f>MAX((V141-U141),0)/5+V141/[12]lifespan!E$11</f>
        <v>929.56773884961285</v>
      </c>
      <c r="AE141" s="5">
        <f>MAX((W141-V141),0)/5+W141/[12]lifespan!F$11</f>
        <v>618.79153963015767</v>
      </c>
      <c r="AF141" s="5">
        <f>MAX((X141-W141),0)/5+X141/[12]lifespan!G$11</f>
        <v>573.89357385298263</v>
      </c>
      <c r="AG141" s="5">
        <f>MAX((Y141-X141),0)/5+Y141/[12]lifespan!H$11</f>
        <v>1303.9648502881446</v>
      </c>
      <c r="AH141" s="5">
        <f>MAX((Z141-Y141),0)/5+Z141/[12]lifespan!I$11</f>
        <v>1098.9267629678006</v>
      </c>
      <c r="AI141" s="5">
        <f>MAX((AA141-Z141),0)/5+AA141/[12]lifespan!J$11</f>
        <v>1976.3115257424347</v>
      </c>
    </row>
    <row r="142" spans="1:35" x14ac:dyDescent="0.25">
      <c r="A142" s="3" t="s">
        <v>15</v>
      </c>
      <c r="B142" s="3" t="s">
        <v>41</v>
      </c>
      <c r="C142" s="3" t="s">
        <v>42</v>
      </c>
      <c r="D142" s="5">
        <f>[11]generation_EXIOBASE!D120</f>
        <v>0</v>
      </c>
      <c r="E142" s="5">
        <f>[11]generation_EXIOBASE!E120</f>
        <v>0</v>
      </c>
      <c r="F142" s="5">
        <f>[11]generation_EXIOBASE!F120</f>
        <v>0</v>
      </c>
      <c r="G142" s="5">
        <f>[11]generation_EXIOBASE!G120</f>
        <v>0</v>
      </c>
      <c r="H142" s="5">
        <f>[11]generation_EXIOBASE!H120</f>
        <v>0</v>
      </c>
      <c r="I142" s="5">
        <f>[11]generation_EXIOBASE!I120</f>
        <v>0</v>
      </c>
      <c r="J142" s="5">
        <f>[11]generation_EXIOBASE!J120</f>
        <v>0</v>
      </c>
      <c r="K142" s="5">
        <f>[11]generation_EXIOBASE!K120</f>
        <v>0</v>
      </c>
      <c r="L142" s="5">
        <f>[14]Xdet2015_el!A142</f>
        <v>0</v>
      </c>
      <c r="M142" s="5">
        <f t="shared" si="18"/>
        <v>0</v>
      </c>
      <c r="N142" s="5">
        <f t="shared" si="19"/>
        <v>0</v>
      </c>
      <c r="O142" s="5">
        <f t="shared" si="20"/>
        <v>0</v>
      </c>
      <c r="P142" s="5">
        <f t="shared" si="21"/>
        <v>0</v>
      </c>
      <c r="Q142" s="5">
        <f t="shared" si="22"/>
        <v>0</v>
      </c>
      <c r="R142" s="5">
        <f t="shared" si="23"/>
        <v>0</v>
      </c>
      <c r="S142" s="5">
        <f t="shared" si="24"/>
        <v>0</v>
      </c>
      <c r="T142" s="5">
        <f>[11]capacity_EXIOBASE!D120</f>
        <v>0</v>
      </c>
      <c r="U142" s="5">
        <f>[11]capacity_EXIOBASE!E120</f>
        <v>0</v>
      </c>
      <c r="V142" s="5">
        <f>[11]capacity_EXIOBASE!F120</f>
        <v>0</v>
      </c>
      <c r="W142" s="5">
        <f>[11]capacity_EXIOBASE!G120</f>
        <v>0</v>
      </c>
      <c r="X142" s="5">
        <f>[11]capacity_EXIOBASE!H120</f>
        <v>0</v>
      </c>
      <c r="Y142" s="5">
        <f>[11]capacity_EXIOBASE!I120</f>
        <v>0</v>
      </c>
      <c r="Z142" s="5">
        <f>[11]capacity_EXIOBASE!J120</f>
        <v>0</v>
      </c>
      <c r="AA142" s="5">
        <f>[11]capacity_EXIOBASE!K120</f>
        <v>0</v>
      </c>
      <c r="AB142" s="5">
        <f>capacity!T142+T142/[12]lifespan!C$12</f>
        <v>0</v>
      </c>
      <c r="AC142" s="5">
        <f>MAX((U142-T142),0)/5+U142/[12]lifespan!D$12</f>
        <v>0</v>
      </c>
      <c r="AD142" s="5">
        <f>MAX((V142-U142),0)/5+V142/[12]lifespan!E$12</f>
        <v>0</v>
      </c>
      <c r="AE142" s="5">
        <f>MAX((W142-V142),0)/5+W142/[12]lifespan!F$12</f>
        <v>0</v>
      </c>
      <c r="AF142" s="5">
        <f>MAX((X142-W142),0)/5+X142/[12]lifespan!G$12</f>
        <v>0</v>
      </c>
      <c r="AG142" s="5">
        <f>MAX((Y142-X142),0)/5+Y142/[12]lifespan!H$12</f>
        <v>0</v>
      </c>
      <c r="AH142" s="5">
        <f>MAX((Z142-Y142),0)/5+Z142/[12]lifespan!I$12</f>
        <v>0</v>
      </c>
      <c r="AI142" s="5">
        <f>MAX((AA142-Z142),0)/5+AA142/[12]lifespan!J$12</f>
        <v>0</v>
      </c>
    </row>
    <row r="143" spans="1:35" x14ac:dyDescent="0.25">
      <c r="A143" s="3" t="s">
        <v>15</v>
      </c>
      <c r="B143" s="3" t="s">
        <v>43</v>
      </c>
      <c r="C143" s="3" t="s">
        <v>44</v>
      </c>
      <c r="D143" s="5">
        <f>[11]generation_EXIOBASE!D121</f>
        <v>398.70958474308679</v>
      </c>
      <c r="E143" s="5">
        <f>[11]generation_EXIOBASE!E121</f>
        <v>658.18054164528166</v>
      </c>
      <c r="F143" s="5">
        <f>[11]generation_EXIOBASE!F121</f>
        <v>1008.2669508302384</v>
      </c>
      <c r="G143" s="5">
        <f>[11]generation_EXIOBASE!G121</f>
        <v>1691.9010048124305</v>
      </c>
      <c r="H143" s="5">
        <f>[11]generation_EXIOBASE!H121</f>
        <v>2778.6961784629425</v>
      </c>
      <c r="I143" s="5">
        <f>[11]generation_EXIOBASE!I121</f>
        <v>4346.9969850317148</v>
      </c>
      <c r="J143" s="5">
        <f>[11]generation_EXIOBASE!J121</f>
        <v>5555.3367682613889</v>
      </c>
      <c r="K143" s="5">
        <f>[11]generation_EXIOBASE!K121</f>
        <v>5822.2561109023654</v>
      </c>
      <c r="L143" s="5">
        <f>[14]Xdet2015_el!A143</f>
        <v>106.312481668085</v>
      </c>
      <c r="M143" s="5">
        <f t="shared" si="18"/>
        <v>175.49818074486987</v>
      </c>
      <c r="N143" s="5">
        <f t="shared" si="19"/>
        <v>268.84571083422964</v>
      </c>
      <c r="O143" s="5">
        <f t="shared" si="20"/>
        <v>451.13085173068407</v>
      </c>
      <c r="P143" s="5">
        <f t="shared" si="21"/>
        <v>740.9154377975899</v>
      </c>
      <c r="Q143" s="5">
        <f t="shared" si="22"/>
        <v>1159.089359690689</v>
      </c>
      <c r="R143" s="5">
        <f t="shared" si="23"/>
        <v>1481.282770556892</v>
      </c>
      <c r="S143" s="5">
        <f t="shared" si="24"/>
        <v>1552.4545176310464</v>
      </c>
      <c r="T143" s="5">
        <f>[11]capacity_EXIOBASE!D121</f>
        <v>225.18792647115231</v>
      </c>
      <c r="U143" s="5">
        <f>[11]capacity_EXIOBASE!E121</f>
        <v>360.33242421414502</v>
      </c>
      <c r="V143" s="5">
        <f>[11]capacity_EXIOBASE!F121</f>
        <v>534.2002992227433</v>
      </c>
      <c r="W143" s="5">
        <f>[11]capacity_EXIOBASE!G121</f>
        <v>854.82317937065409</v>
      </c>
      <c r="X143" s="5">
        <f>[11]capacity_EXIOBASE!H121</f>
        <v>1344.1201923190029</v>
      </c>
      <c r="Y143" s="5">
        <f>[11]capacity_EXIOBASE!I121</f>
        <v>2023.0189602356404</v>
      </c>
      <c r="Z143" s="5">
        <f>[11]capacity_EXIOBASE!J121</f>
        <v>2527.6197295004117</v>
      </c>
      <c r="AA143" s="5">
        <f>[11]capacity_EXIOBASE!K121</f>
        <v>2635.2821619760412</v>
      </c>
      <c r="AB143" s="5">
        <f>capacity!T143+T143/[12]lifespan!C$13</f>
        <v>11.259396323557615</v>
      </c>
      <c r="AC143" s="5">
        <f>MAX((U143-T143),0)/5+U143/[12]lifespan!D$13</f>
        <v>45.045520759305788</v>
      </c>
      <c r="AD143" s="5">
        <f>MAX((V143-U143),0)/5+V143/[12]lifespan!E$13</f>
        <v>61.483589962856826</v>
      </c>
      <c r="AE143" s="5">
        <f>MAX((W143-V143),0)/5+W143/[12]lifespan!F$13</f>
        <v>106.86573499811486</v>
      </c>
      <c r="AF143" s="5">
        <f>MAX((X143-W143),0)/5+X143/[12]lifespan!G$13</f>
        <v>165.06541220561991</v>
      </c>
      <c r="AG143" s="5">
        <f>MAX((Y143-X143),0)/5+Y143/[12]lifespan!H$13</f>
        <v>236.93070159510953</v>
      </c>
      <c r="AH143" s="5">
        <f>MAX((Z143-Y143),0)/5+Z143/[12]lifespan!I$13</f>
        <v>227.30114032797485</v>
      </c>
      <c r="AI143" s="5">
        <f>MAX((AA143-Z143),0)/5+AA143/[12]lifespan!J$13</f>
        <v>153.29659459392795</v>
      </c>
    </row>
    <row r="144" spans="1:35" x14ac:dyDescent="0.25">
      <c r="A144" s="3" t="s">
        <v>15</v>
      </c>
      <c r="B144" s="3" t="s">
        <v>45</v>
      </c>
      <c r="C144" s="3" t="s">
        <v>46</v>
      </c>
      <c r="D144" s="5">
        <f>[11]generation_EXIOBASE!D122</f>
        <v>75.206415256914298</v>
      </c>
      <c r="E144" s="5">
        <f>[11]generation_EXIOBASE!E122</f>
        <v>124.14900725522149</v>
      </c>
      <c r="F144" s="5">
        <f>[11]generation_EXIOBASE!F122</f>
        <v>190.18389799388058</v>
      </c>
      <c r="G144" s="5">
        <f>[11]generation_EXIOBASE!G122</f>
        <v>319.13406251195079</v>
      </c>
      <c r="H144" s="5">
        <f>[11]generation_EXIOBASE!H122</f>
        <v>524.13031105068842</v>
      </c>
      <c r="I144" s="5">
        <f>[11]generation_EXIOBASE!I122</f>
        <v>819.95034202025931</v>
      </c>
      <c r="J144" s="5">
        <f>[11]generation_EXIOBASE!J122</f>
        <v>1047.8728876183968</v>
      </c>
      <c r="K144" s="5">
        <f>[11]generation_EXIOBASE!K122</f>
        <v>1098.2204280109734</v>
      </c>
      <c r="L144" s="5">
        <f>[14]Xdet2015_el!A144</f>
        <v>0</v>
      </c>
      <c r="M144" s="24">
        <f t="shared" ref="M144:S144" si="25">IFERROR($L209*E144/$D209,0)</f>
        <v>10.300745712426899</v>
      </c>
      <c r="N144" s="24">
        <f t="shared" si="25"/>
        <v>15.779715159588651</v>
      </c>
      <c r="O144" s="24">
        <f t="shared" si="25"/>
        <v>26.478816857160943</v>
      </c>
      <c r="P144" s="24">
        <f t="shared" si="25"/>
        <v>43.487524980440675</v>
      </c>
      <c r="Q144" s="24">
        <f t="shared" si="25"/>
        <v>68.031957376871631</v>
      </c>
      <c r="R144" s="24">
        <f t="shared" si="25"/>
        <v>86.942879310455581</v>
      </c>
      <c r="S144" s="24">
        <f t="shared" si="25"/>
        <v>91.12025633743346</v>
      </c>
      <c r="T144" s="5">
        <f>[11]capacity_EXIOBASE!D122</f>
        <v>16.812073528847669</v>
      </c>
      <c r="U144" s="5">
        <f>[11]capacity_EXIOBASE!E122</f>
        <v>26.901687429020257</v>
      </c>
      <c r="V144" s="5">
        <f>[11]capacity_EXIOBASE!F122</f>
        <v>39.882310079424698</v>
      </c>
      <c r="W144" s="5">
        <f>[11]capacity_EXIOBASE!G122</f>
        <v>63.819363546490216</v>
      </c>
      <c r="X144" s="5">
        <f>[11]capacity_EXIOBASE!H122</f>
        <v>100.34928541238108</v>
      </c>
      <c r="Y144" s="5">
        <f>[11]capacity_EXIOBASE!I122</f>
        <v>151.03448947158162</v>
      </c>
      <c r="Z144" s="5">
        <f>[11]capacity_EXIOBASE!J122</f>
        <v>188.70695872218863</v>
      </c>
      <c r="AA144" s="5">
        <f>[11]capacity_EXIOBASE!K122</f>
        <v>196.74481740954923</v>
      </c>
      <c r="AB144" s="5">
        <f>capacity!T144+T144/[12]lifespan!C$14</f>
        <v>0.56040245096158903</v>
      </c>
      <c r="AC144" s="5">
        <f>MAX((U144-T144),0)/5+U144/[12]lifespan!D$14</f>
        <v>2.9146456943351926</v>
      </c>
      <c r="AD144" s="5">
        <f>MAX((V144-U144),0)/5+V144/[12]lifespan!E$14</f>
        <v>3.9255348660617115</v>
      </c>
      <c r="AE144" s="5">
        <f>MAX((W144-V144),0)/5+W144/[12]lifespan!F$14</f>
        <v>6.9147228116294439</v>
      </c>
      <c r="AF144" s="5">
        <f>MAX((X144-W144),0)/5+X144/[12]lifespan!G$14</f>
        <v>10.650960553590874</v>
      </c>
      <c r="AG144" s="5">
        <f>MAX((Y144-X144),0)/5+Y144/[12]lifespan!H$14</f>
        <v>15.171523794226163</v>
      </c>
      <c r="AH144" s="5">
        <f>MAX((Z144-Y144),0)/5+Z144/[12]lifespan!I$14</f>
        <v>13.82472580752769</v>
      </c>
      <c r="AI144" s="5">
        <f>MAX((AA144-Z144),0)/5+AA144/[12]lifespan!J$14</f>
        <v>8.1657323177904271</v>
      </c>
    </row>
    <row r="145" spans="1:35" x14ac:dyDescent="0.25">
      <c r="A145" s="3" t="s">
        <v>47</v>
      </c>
      <c r="B145" s="3" t="s">
        <v>29</v>
      </c>
      <c r="C145" s="3" t="s">
        <v>30</v>
      </c>
      <c r="D145" s="5">
        <f>[11]generation_EXIOBASE!D123</f>
        <v>26751.427601696563</v>
      </c>
      <c r="E145" s="5">
        <f>[11]generation_EXIOBASE!E123</f>
        <v>22885.123259353721</v>
      </c>
      <c r="F145" s="5">
        <f>[11]generation_EXIOBASE!F123</f>
        <v>19611.489106236408</v>
      </c>
      <c r="G145" s="5">
        <f>[11]generation_EXIOBASE!G123</f>
        <v>11963.253590267987</v>
      </c>
      <c r="H145" s="5">
        <f>[11]generation_EXIOBASE!H123</f>
        <v>12644.436565981399</v>
      </c>
      <c r="I145" s="5">
        <f>[11]generation_EXIOBASE!I123</f>
        <v>9364.0614956446989</v>
      </c>
      <c r="J145" s="5">
        <f>[11]generation_EXIOBASE!J123</f>
        <v>1821.4916559871513</v>
      </c>
      <c r="K145" s="5">
        <f>[11]generation_EXIOBASE!K123</f>
        <v>0</v>
      </c>
      <c r="L145" s="5">
        <f>[14]Xdet2015_el!A145</f>
        <v>2275.2684296522998</v>
      </c>
      <c r="M145" s="5">
        <f t="shared" si="18"/>
        <v>1946.4306442250138</v>
      </c>
      <c r="N145" s="5">
        <f t="shared" si="19"/>
        <v>1668.0007768654493</v>
      </c>
      <c r="O145" s="5">
        <f t="shared" si="20"/>
        <v>1017.5013317096775</v>
      </c>
      <c r="P145" s="5">
        <f t="shared" si="21"/>
        <v>1075.4374591767232</v>
      </c>
      <c r="Q145" s="5">
        <f t="shared" si="22"/>
        <v>796.43426181157827</v>
      </c>
      <c r="R145" s="5">
        <f t="shared" si="23"/>
        <v>154.92191749347305</v>
      </c>
      <c r="S145" s="5">
        <f t="shared" si="24"/>
        <v>0</v>
      </c>
      <c r="T145" s="5">
        <f>[11]capacity_EXIOBASE!D123</f>
        <v>3923.3</v>
      </c>
      <c r="U145" s="5">
        <f>[11]capacity_EXIOBASE!E123</f>
        <v>3030.044656205388</v>
      </c>
      <c r="V145" s="5">
        <f>[11]capacity_EXIOBASE!F123</f>
        <v>3099.8970831604124</v>
      </c>
      <c r="W145" s="5">
        <f>[11]capacity_EXIOBASE!G123</f>
        <v>2844.9114274242452</v>
      </c>
      <c r="X145" s="5">
        <f>[11]capacity_EXIOBASE!H123</f>
        <v>2833.6206324481027</v>
      </c>
      <c r="Y145" s="5">
        <f>[11]capacity_EXIOBASE!I123</f>
        <v>2833.6206324481027</v>
      </c>
      <c r="Z145" s="5">
        <f>[11]capacity_EXIOBASE!J123</f>
        <v>1404.620632448102</v>
      </c>
      <c r="AA145" s="5">
        <f>[11]capacity_EXIOBASE!K123</f>
        <v>832.62063244810224</v>
      </c>
      <c r="AB145" s="5">
        <f>capacity!T145+T145/[12]lifespan!C$2</f>
        <v>101.08250000000001</v>
      </c>
      <c r="AC145" s="5">
        <f>MAX((U145-T145),0)/5+U145/[12]lifespan!D$2</f>
        <v>75.751116405134695</v>
      </c>
      <c r="AD145" s="5">
        <f>MAX((V145-U145),0)/5+V145/[12]lifespan!E$2</f>
        <v>91.467912470015179</v>
      </c>
      <c r="AE145" s="5">
        <f>MAX((W145-V145),0)/5+W145/[12]lifespan!F$2</f>
        <v>71.122785685606132</v>
      </c>
      <c r="AF145" s="5">
        <f>MAX((X145-W145),0)/5+X145/[12]lifespan!G$2</f>
        <v>70.840515811202565</v>
      </c>
      <c r="AG145" s="5">
        <f>MAX((Y145-X145),0)/5+Y145/[12]lifespan!H$2</f>
        <v>70.840515811202565</v>
      </c>
      <c r="AH145" s="5">
        <f>MAX((Z145-Y145),0)/5+Z145/[12]lifespan!I$2</f>
        <v>35.115515811202549</v>
      </c>
      <c r="AI145" s="5">
        <f>MAX((AA145-Z145),0)/5+AA145/[12]lifespan!J$2</f>
        <v>20.815515811202555</v>
      </c>
    </row>
    <row r="146" spans="1:35" x14ac:dyDescent="0.25">
      <c r="A146" s="3" t="s">
        <v>47</v>
      </c>
      <c r="B146" s="3" t="s">
        <v>31</v>
      </c>
      <c r="C146" s="3" t="s">
        <v>32</v>
      </c>
      <c r="D146" s="5">
        <f>[11]generation_EXIOBASE!D124</f>
        <v>8816.7107257524149</v>
      </c>
      <c r="E146" s="5">
        <f>[11]generation_EXIOBASE!E124</f>
        <v>13839.743502759491</v>
      </c>
      <c r="F146" s="5">
        <f>[11]generation_EXIOBASE!F124</f>
        <v>11443.701953565807</v>
      </c>
      <c r="G146" s="5">
        <f>[11]generation_EXIOBASE!G124</f>
        <v>11285.962616021137</v>
      </c>
      <c r="H146" s="5">
        <f>[11]generation_EXIOBASE!H124</f>
        <v>11389.308253689644</v>
      </c>
      <c r="I146" s="5">
        <f>[11]generation_EXIOBASE!I124</f>
        <v>11642.451332680881</v>
      </c>
      <c r="J146" s="5">
        <f>[11]generation_EXIOBASE!J124</f>
        <v>12619.69679293158</v>
      </c>
      <c r="K146" s="5">
        <f>[11]generation_EXIOBASE!K124</f>
        <v>12576.469367992468</v>
      </c>
      <c r="L146" s="5">
        <f>[14]Xdet2015_el!A146</f>
        <v>813.74326252065703</v>
      </c>
      <c r="M146" s="5">
        <f t="shared" si="18"/>
        <v>1277.3468905461316</v>
      </c>
      <c r="N146" s="5">
        <f t="shared" si="19"/>
        <v>1056.2028916077377</v>
      </c>
      <c r="O146" s="5">
        <f t="shared" si="20"/>
        <v>1041.6442509588474</v>
      </c>
      <c r="P146" s="5">
        <f t="shared" si="21"/>
        <v>1051.1825945633407</v>
      </c>
      <c r="Q146" s="5">
        <f t="shared" si="22"/>
        <v>1074.5465770495955</v>
      </c>
      <c r="R146" s="5">
        <f t="shared" si="23"/>
        <v>1164.7419950284518</v>
      </c>
      <c r="S146" s="5">
        <f t="shared" si="24"/>
        <v>1160.7522955935392</v>
      </c>
      <c r="T146" s="5">
        <f>[11]capacity_EXIOBASE!D124</f>
        <v>5061.8678499999996</v>
      </c>
      <c r="U146" s="5">
        <f>[11]capacity_EXIOBASE!E124</f>
        <v>5305.937043104298</v>
      </c>
      <c r="V146" s="5">
        <f>[11]capacity_EXIOBASE!F124</f>
        <v>5272.4071506808823</v>
      </c>
      <c r="W146" s="5">
        <f>[11]capacity_EXIOBASE!G124</f>
        <v>4737.7001506808829</v>
      </c>
      <c r="X146" s="5">
        <f>[11]capacity_EXIOBASE!H124</f>
        <v>4417.8459787314023</v>
      </c>
      <c r="Y146" s="5">
        <f>[11]capacity_EXIOBASE!I124</f>
        <v>3827.0063711548182</v>
      </c>
      <c r="Z146" s="5">
        <f>[11]capacity_EXIOBASE!J124</f>
        <v>4416.2411503992607</v>
      </c>
      <c r="AA146" s="5">
        <f>[11]capacity_EXIOBASE!K124</f>
        <v>4897.3018067373296</v>
      </c>
      <c r="AB146" s="5">
        <f>capacity!T146+T146/[12]lifespan!C$3</f>
        <v>313.72892833333333</v>
      </c>
      <c r="AC146" s="5">
        <f>MAX((U146-T146),0)/5+U146/[12]lifespan!D$3</f>
        <v>225.6784067243363</v>
      </c>
      <c r="AD146" s="5">
        <f>MAX((V146-U146),0)/5+V146/[12]lifespan!E$3</f>
        <v>175.74690502269607</v>
      </c>
      <c r="AE146" s="5">
        <f>MAX((W146-V146),0)/5+W146/[12]lifespan!F$3</f>
        <v>157.92333835602943</v>
      </c>
      <c r="AF146" s="5">
        <f>MAX((X146-W146),0)/5+X146/[12]lifespan!G$3</f>
        <v>147.26153262438007</v>
      </c>
      <c r="AG146" s="5">
        <f>MAX((Y146-X146),0)/5+Y146/[12]lifespan!H$3</f>
        <v>127.56687903849394</v>
      </c>
      <c r="AH146" s="5">
        <f>MAX((Z146-Y146),0)/5+Z146/[12]lifespan!I$3</f>
        <v>265.05499419553053</v>
      </c>
      <c r="AI146" s="5">
        <f>MAX((AA146-Z146),0)/5+AA146/[12]lifespan!J$3</f>
        <v>259.45552482552478</v>
      </c>
    </row>
    <row r="147" spans="1:35" x14ac:dyDescent="0.25">
      <c r="A147" s="3" t="s">
        <v>47</v>
      </c>
      <c r="B147" s="3" t="s">
        <v>33</v>
      </c>
      <c r="C147" s="3" t="s">
        <v>34</v>
      </c>
      <c r="D147" s="5">
        <f>[11]generation_EXIOBASE!D125</f>
        <v>0</v>
      </c>
      <c r="E147" s="5">
        <f>[11]generation_EXIOBASE!E125</f>
        <v>0</v>
      </c>
      <c r="F147" s="5">
        <f>[11]generation_EXIOBASE!F125</f>
        <v>0</v>
      </c>
      <c r="G147" s="5">
        <f>[11]generation_EXIOBASE!G125</f>
        <v>0</v>
      </c>
      <c r="H147" s="5">
        <f>[11]generation_EXIOBASE!H125</f>
        <v>0</v>
      </c>
      <c r="I147" s="5">
        <f>[11]generation_EXIOBASE!I125</f>
        <v>0</v>
      </c>
      <c r="J147" s="5">
        <f>[11]generation_EXIOBASE!J125</f>
        <v>0</v>
      </c>
      <c r="K147" s="5">
        <f>[11]generation_EXIOBASE!K125</f>
        <v>0</v>
      </c>
      <c r="L147" s="5">
        <f>[14]Xdet2015_el!A147</f>
        <v>0</v>
      </c>
      <c r="M147" s="5">
        <f t="shared" si="18"/>
        <v>0</v>
      </c>
      <c r="N147" s="5">
        <f t="shared" si="19"/>
        <v>0</v>
      </c>
      <c r="O147" s="5">
        <f t="shared" si="20"/>
        <v>0</v>
      </c>
      <c r="P147" s="5">
        <f t="shared" si="21"/>
        <v>0</v>
      </c>
      <c r="Q147" s="5">
        <f t="shared" si="22"/>
        <v>0</v>
      </c>
      <c r="R147" s="5">
        <f t="shared" si="23"/>
        <v>0</v>
      </c>
      <c r="S147" s="5">
        <f t="shared" si="24"/>
        <v>0</v>
      </c>
      <c r="T147" s="5">
        <f>[11]capacity_EXIOBASE!D125</f>
        <v>0</v>
      </c>
      <c r="U147" s="5">
        <f>[11]capacity_EXIOBASE!E125</f>
        <v>0</v>
      </c>
      <c r="V147" s="5">
        <f>[11]capacity_EXIOBASE!F125</f>
        <v>0</v>
      </c>
      <c r="W147" s="5">
        <f>[11]capacity_EXIOBASE!G125</f>
        <v>0</v>
      </c>
      <c r="X147" s="5">
        <f>[11]capacity_EXIOBASE!H125</f>
        <v>0</v>
      </c>
      <c r="Y147" s="5">
        <f>[11]capacity_EXIOBASE!I125</f>
        <v>0</v>
      </c>
      <c r="Z147" s="5">
        <f>[11]capacity_EXIOBASE!J125</f>
        <v>0</v>
      </c>
      <c r="AA147" s="5">
        <f>[11]capacity_EXIOBASE!K125</f>
        <v>0</v>
      </c>
      <c r="AB147" s="5">
        <f>capacity!T147+T147/[12]lifespan!C$4</f>
        <v>0</v>
      </c>
      <c r="AC147" s="5">
        <f>MAX((U147-T147),0)/5+U147/[12]lifespan!D$4</f>
        <v>0</v>
      </c>
      <c r="AD147" s="5">
        <f>MAX((V147-U147),0)/5+V147/[12]lifespan!E$4</f>
        <v>0</v>
      </c>
      <c r="AE147" s="5">
        <f>MAX((W147-V147),0)/5+W147/[12]lifespan!F$4</f>
        <v>0</v>
      </c>
      <c r="AF147" s="5">
        <f>MAX((X147-W147),0)/5+X147/[12]lifespan!G$4</f>
        <v>0</v>
      </c>
      <c r="AG147" s="5">
        <f>MAX((Y147-X147),0)/5+Y147/[12]lifespan!H$4</f>
        <v>0</v>
      </c>
      <c r="AH147" s="5">
        <f>MAX((Z147-Y147),0)/5+Z147/[12]lifespan!I$4</f>
        <v>0</v>
      </c>
      <c r="AI147" s="5">
        <f>MAX((AA147-Z147),0)/5+AA147/[12]lifespan!J$4</f>
        <v>0</v>
      </c>
    </row>
    <row r="148" spans="1:35" x14ac:dyDescent="0.25">
      <c r="A148" s="3" t="s">
        <v>47</v>
      </c>
      <c r="B148" s="3" t="s">
        <v>35</v>
      </c>
      <c r="C148" s="3" t="s">
        <v>36</v>
      </c>
      <c r="D148" s="5">
        <f>[11]generation_EXIOBASE!D126</f>
        <v>5879.8912073408046</v>
      </c>
      <c r="E148" s="5">
        <f>[11]generation_EXIOBASE!E126</f>
        <v>5901.2637318042689</v>
      </c>
      <c r="F148" s="5">
        <f>[11]generation_EXIOBASE!F126</f>
        <v>5552.2488181965837</v>
      </c>
      <c r="G148" s="5">
        <f>[11]generation_EXIOBASE!G126</f>
        <v>5577.6967482772743</v>
      </c>
      <c r="H148" s="5">
        <f>[11]generation_EXIOBASE!H126</f>
        <v>5630.972224469182</v>
      </c>
      <c r="I148" s="5">
        <f>[11]generation_EXIOBASE!I126</f>
        <v>5618.4118389047208</v>
      </c>
      <c r="J148" s="5">
        <f>[11]generation_EXIOBASE!J126</f>
        <v>5609.3536485013228</v>
      </c>
      <c r="K148" s="5">
        <f>[11]generation_EXIOBASE!K126</f>
        <v>5607.0798135592095</v>
      </c>
      <c r="L148" s="5">
        <f>[14]Xdet2015_el!A148</f>
        <v>281.66152813769099</v>
      </c>
      <c r="M148" s="5">
        <f t="shared" si="18"/>
        <v>282.68532563466238</v>
      </c>
      <c r="N148" s="5">
        <f t="shared" si="19"/>
        <v>265.96663638632117</v>
      </c>
      <c r="O148" s="5">
        <f t="shared" si="20"/>
        <v>267.18565602830364</v>
      </c>
      <c r="P148" s="5">
        <f t="shared" si="21"/>
        <v>269.73768488518823</v>
      </c>
      <c r="Q148" s="5">
        <f t="shared" si="22"/>
        <v>269.13601093114158</v>
      </c>
      <c r="R148" s="5">
        <f t="shared" si="23"/>
        <v>268.70210090437138</v>
      </c>
      <c r="S148" s="5">
        <f t="shared" si="24"/>
        <v>268.59317851075144</v>
      </c>
      <c r="T148" s="5">
        <f>[11]capacity_EXIOBASE!D126</f>
        <v>3389</v>
      </c>
      <c r="U148" s="5">
        <f>[11]capacity_EXIOBASE!E126</f>
        <v>3578.7858782349622</v>
      </c>
      <c r="V148" s="5">
        <f>[11]capacity_EXIOBASE!F126</f>
        <v>3578.7858782349622</v>
      </c>
      <c r="W148" s="5">
        <f>[11]capacity_EXIOBASE!G126</f>
        <v>3578.7858782349622</v>
      </c>
      <c r="X148" s="5">
        <f>[11]capacity_EXIOBASE!H126</f>
        <v>3578.7858782349622</v>
      </c>
      <c r="Y148" s="5">
        <f>[11]capacity_EXIOBASE!I126</f>
        <v>3578.7858782349622</v>
      </c>
      <c r="Z148" s="5">
        <f>[11]capacity_EXIOBASE!J126</f>
        <v>3578.7858782349622</v>
      </c>
      <c r="AA148" s="5">
        <f>[11]capacity_EXIOBASE!K126</f>
        <v>3578.7858782349622</v>
      </c>
      <c r="AB148" s="5">
        <f>capacity!T148+T148/[12]lifespan!C$5</f>
        <v>59.483333333333334</v>
      </c>
      <c r="AC148" s="5">
        <f>MAX((U148-T148),0)/5+U148/[12]lifespan!D$5</f>
        <v>97.603606950908471</v>
      </c>
      <c r="AD148" s="5">
        <f>MAX((V148-U148),0)/5+V148/[12]lifespan!E$5</f>
        <v>59.646431303916039</v>
      </c>
      <c r="AE148" s="5">
        <f>MAX((W148-V148),0)/5+W148/[12]lifespan!F$5</f>
        <v>59.646431303916039</v>
      </c>
      <c r="AF148" s="5">
        <f>MAX((X148-W148),0)/5+X148/[12]lifespan!G$5</f>
        <v>59.646431303916039</v>
      </c>
      <c r="AG148" s="5">
        <f>MAX((Y148-X148),0)/5+Y148/[12]lifespan!H$5</f>
        <v>59.646431303916039</v>
      </c>
      <c r="AH148" s="5">
        <f>MAX((Z148-Y148),0)/5+Z148/[12]lifespan!I$5</f>
        <v>59.646431303916039</v>
      </c>
      <c r="AI148" s="5">
        <f>MAX((AA148-Z148),0)/5+AA148/[12]lifespan!J$5</f>
        <v>59.646431303916039</v>
      </c>
    </row>
    <row r="149" spans="1:35" x14ac:dyDescent="0.25">
      <c r="A149" s="3" t="s">
        <v>47</v>
      </c>
      <c r="B149" s="3" t="s">
        <v>79</v>
      </c>
      <c r="C149" s="3" t="s">
        <v>83</v>
      </c>
      <c r="D149" s="5">
        <f>[11]generation_EXIOBASE!D127*generation!$L149/(generation!$L$149+generation!$L$150)</f>
        <v>3834.2275638082219</v>
      </c>
      <c r="E149" s="5">
        <f>[11]generation_EXIOBASE!E127*generation!$L149/(generation!$L$149+generation!$L$150)</f>
        <v>5207.1428646442782</v>
      </c>
      <c r="F149" s="5">
        <f>[11]generation_EXIOBASE!F127*generation!$L149/(generation!$L$149+generation!$L$150)</f>
        <v>10434.323216816656</v>
      </c>
      <c r="G149" s="5">
        <f>[11]generation_EXIOBASE!G127*generation!$L149/(generation!$L$149+generation!$L$150)</f>
        <v>15949.079114100794</v>
      </c>
      <c r="H149" s="5">
        <f>[11]generation_EXIOBASE!H127*generation!$L149/(generation!$L$149+generation!$L$150)</f>
        <v>16021.165046776394</v>
      </c>
      <c r="I149" s="5">
        <f>[11]generation_EXIOBASE!I127*generation!$L149/(generation!$L$149+generation!$L$150)</f>
        <v>17857.01436298155</v>
      </c>
      <c r="J149" s="5">
        <f>[11]generation_EXIOBASE!J127*generation!$L149/(generation!$L$149+generation!$L$150)</f>
        <v>21280.93986843403</v>
      </c>
      <c r="K149" s="5">
        <f>[11]generation_EXIOBASE!K127*generation!$L149/(generation!$L$149+generation!$L$150)</f>
        <v>22199.675422667242</v>
      </c>
      <c r="L149" s="5">
        <f>[14]Xdet2015_el!A149</f>
        <v>227.89266638965</v>
      </c>
      <c r="M149" s="5">
        <f t="shared" si="18"/>
        <v>309.49380336648665</v>
      </c>
      <c r="N149" s="5">
        <f t="shared" si="19"/>
        <v>620.17856276897669</v>
      </c>
      <c r="O149" s="5">
        <f t="shared" si="20"/>
        <v>947.95577604211906</v>
      </c>
      <c r="P149" s="5">
        <f t="shared" si="21"/>
        <v>952.24030405545147</v>
      </c>
      <c r="Q149" s="5">
        <f t="shared" si="22"/>
        <v>1061.3565703169329</v>
      </c>
      <c r="R149" s="5">
        <f t="shared" si="23"/>
        <v>1264.8623612413767</v>
      </c>
      <c r="S149" s="5">
        <f t="shared" si="24"/>
        <v>1319.4686911153465</v>
      </c>
      <c r="T149" s="5">
        <f>[11]capacity_EXIOBASE!D127*capacity!$L149/(capacity!$L$149+capacity!$L$150)</f>
        <v>2151.6999999999998</v>
      </c>
      <c r="U149" s="5">
        <f>[11]capacity_EXIOBASE!E127*capacity!$L149/(capacity!$L$149+capacity!$L$150)</f>
        <v>2636.8389896177264</v>
      </c>
      <c r="V149" s="5">
        <f>[11]capacity_EXIOBASE!F127*capacity!$L149/(capacity!$L$149+capacity!$L$150)</f>
        <v>4306.073040725556</v>
      </c>
      <c r="W149" s="5">
        <f>[11]capacity_EXIOBASE!G127*capacity!$L149/(capacity!$L$149+capacity!$L$150)</f>
        <v>6037.5938976079233</v>
      </c>
      <c r="X149" s="5">
        <f>[11]capacity_EXIOBASE!H127*capacity!$L149/(capacity!$L$149+capacity!$L$150)</f>
        <v>6037.5938976079224</v>
      </c>
      <c r="Y149" s="5">
        <f>[11]capacity_EXIOBASE!I127*capacity!$L149/(capacity!$L$149+capacity!$L$150)</f>
        <v>6566.8388666366382</v>
      </c>
      <c r="Z149" s="5">
        <f>[11]capacity_EXIOBASE!J127*capacity!$L149/(capacity!$L$149+capacity!$L$150)</f>
        <v>7600.2989896177251</v>
      </c>
      <c r="AA149" s="5">
        <f>[11]capacity_EXIOBASE!K127*capacity!$L149/(capacity!$L$149+capacity!$L$150)</f>
        <v>7884.4099966885369</v>
      </c>
      <c r="AB149" s="5">
        <f>capacity!T149+T149/[12]lifespan!C$6</f>
        <v>220.58499999999998</v>
      </c>
      <c r="AC149" s="5">
        <f>MAX((U149-T149),0)/5+U149/[12]lifespan!D$6</f>
        <v>216.88411563344198</v>
      </c>
      <c r="AD149" s="5">
        <f>MAX((V149-U149),0)/5+V149/[12]lifespan!E$6</f>
        <v>517.08396089073858</v>
      </c>
      <c r="AE149" s="5">
        <f>MAX((W149-V149),0)/5+W149/[12]lifespan!F$6</f>
        <v>587.80792728079041</v>
      </c>
      <c r="AF149" s="5">
        <f>MAX((X149-W149),0)/5+X149/[12]lifespan!G$6</f>
        <v>241.5037559043169</v>
      </c>
      <c r="AG149" s="5">
        <f>MAX((Y149-X149),0)/5+Y149/[12]lifespan!H$6</f>
        <v>368.52254847120867</v>
      </c>
      <c r="AH149" s="5">
        <f>MAX((Z149-Y149),0)/5+Z149/[12]lifespan!I$6</f>
        <v>510.7039841809264</v>
      </c>
      <c r="AI149" s="5">
        <f>MAX((AA149-Z149),0)/5+AA149/[12]lifespan!J$6</f>
        <v>372.19860128170382</v>
      </c>
    </row>
    <row r="150" spans="1:35" x14ac:dyDescent="0.25">
      <c r="A150" s="3" t="s">
        <v>47</v>
      </c>
      <c r="B150" s="3" t="s">
        <v>78</v>
      </c>
      <c r="C150" s="3" t="s">
        <v>84</v>
      </c>
      <c r="D150" s="5">
        <f>[11]generation_EXIOBASE!D127*generation!$L150/(generation!$L$149+generation!$L$150)</f>
        <v>0</v>
      </c>
      <c r="E150" s="5">
        <f>[11]generation_EXIOBASE!E127*generation!$L150/(generation!$L$149+generation!$L$150)</f>
        <v>0</v>
      </c>
      <c r="F150" s="5">
        <f>[11]generation_EXIOBASE!F127*generation!$L150/(generation!$L$149+generation!$L$150)</f>
        <v>0</v>
      </c>
      <c r="G150" s="5">
        <f>[11]generation_EXIOBASE!G127*generation!$L150/(generation!$L$149+generation!$L$150)</f>
        <v>0</v>
      </c>
      <c r="H150" s="5">
        <f>[11]generation_EXIOBASE!H127*generation!$L150/(generation!$L$149+generation!$L$150)</f>
        <v>0</v>
      </c>
      <c r="I150" s="5">
        <f>[11]generation_EXIOBASE!I127*generation!$L150/(generation!$L$149+generation!$L$150)</f>
        <v>0</v>
      </c>
      <c r="J150" s="5">
        <f>[11]generation_EXIOBASE!J127*generation!$L150/(generation!$L$149+generation!$L$150)</f>
        <v>0</v>
      </c>
      <c r="K150" s="5">
        <f>[11]generation_EXIOBASE!K127*generation!$L150/(generation!$L$149+generation!$L$150)</f>
        <v>0</v>
      </c>
      <c r="L150" s="5">
        <f>[14]Xdet2015_el!A150</f>
        <v>0</v>
      </c>
      <c r="M150" s="5">
        <f t="shared" si="18"/>
        <v>0</v>
      </c>
      <c r="N150" s="5">
        <f t="shared" si="19"/>
        <v>0</v>
      </c>
      <c r="O150" s="5">
        <f t="shared" si="20"/>
        <v>0</v>
      </c>
      <c r="P150" s="5">
        <f t="shared" si="21"/>
        <v>0</v>
      </c>
      <c r="Q150" s="5">
        <f t="shared" si="22"/>
        <v>0</v>
      </c>
      <c r="R150" s="5">
        <f t="shared" si="23"/>
        <v>0</v>
      </c>
      <c r="S150" s="5">
        <f t="shared" si="24"/>
        <v>0</v>
      </c>
      <c r="T150" s="5">
        <f>[11]capacity_EXIOBASE!D127*capacity!$L150/(capacity!$L$149+capacity!$L$150)</f>
        <v>0</v>
      </c>
      <c r="U150" s="5">
        <f>[11]capacity_EXIOBASE!E127*capacity!$L150/(capacity!$L$149+capacity!$L$150)</f>
        <v>0</v>
      </c>
      <c r="V150" s="5">
        <f>[11]capacity_EXIOBASE!F127*capacity!$L150/(capacity!$L$149+capacity!$L$150)</f>
        <v>0</v>
      </c>
      <c r="W150" s="5">
        <f>[11]capacity_EXIOBASE!G127*capacity!$L150/(capacity!$L$149+capacity!$L$150)</f>
        <v>0</v>
      </c>
      <c r="X150" s="5">
        <f>[11]capacity_EXIOBASE!H127*capacity!$L150/(capacity!$L$149+capacity!$L$150)</f>
        <v>0</v>
      </c>
      <c r="Y150" s="5">
        <f>[11]capacity_EXIOBASE!I127*capacity!$L150/(capacity!$L$149+capacity!$L$150)</f>
        <v>0</v>
      </c>
      <c r="Z150" s="5">
        <f>[11]capacity_EXIOBASE!J127*capacity!$L150/(capacity!$L$149+capacity!$L$150)</f>
        <v>0</v>
      </c>
      <c r="AA150" s="5">
        <f>[11]capacity_EXIOBASE!K127*capacity!$L150/(capacity!$L$149+capacity!$L$150)</f>
        <v>0</v>
      </c>
      <c r="AB150" s="5">
        <f>capacity!T150+T150/[12]lifespan!C$7</f>
        <v>0</v>
      </c>
      <c r="AC150" s="5">
        <f>MAX((U150-T150),0)/5+U150/[12]lifespan!D$7</f>
        <v>0</v>
      </c>
      <c r="AD150" s="5">
        <f>MAX((V150-U150),0)/5+V150/[12]lifespan!E$7</f>
        <v>0</v>
      </c>
      <c r="AE150" s="5">
        <f>MAX((W150-V150),0)/5+W150/[12]lifespan!F$7</f>
        <v>0</v>
      </c>
      <c r="AF150" s="5">
        <f>MAX((X150-W150),0)/5+X150/[12]lifespan!G$7</f>
        <v>0</v>
      </c>
      <c r="AG150" s="5">
        <f>MAX((Y150-X150),0)/5+Y150/[12]lifespan!H$7</f>
        <v>0</v>
      </c>
      <c r="AH150" s="5">
        <f>MAX((Z150-Y150),0)/5+Z150/[12]lifespan!I$7</f>
        <v>0</v>
      </c>
      <c r="AI150" s="5">
        <f>MAX((AA150-Z150),0)/5+AA150/[12]lifespan!J$7</f>
        <v>0</v>
      </c>
    </row>
    <row r="151" spans="1:35" x14ac:dyDescent="0.25">
      <c r="A151" s="3" t="s">
        <v>47</v>
      </c>
      <c r="B151" s="1" t="s">
        <v>37</v>
      </c>
      <c r="C151" s="1" t="s">
        <v>38</v>
      </c>
      <c r="D151" s="5">
        <f>[11]generation_EXIOBASE!D128</f>
        <v>4846.9683229561379</v>
      </c>
      <c r="E151" s="5">
        <f>[11]generation_EXIOBASE!E128</f>
        <v>5122.2384293561317</v>
      </c>
      <c r="F151" s="5">
        <f>[11]generation_EXIOBASE!F128</f>
        <v>2383.8602431490312</v>
      </c>
      <c r="G151" s="5">
        <f>[11]generation_EXIOBASE!G128</f>
        <v>130.55725845863225</v>
      </c>
      <c r="H151" s="5">
        <f>[11]generation_EXIOBASE!H128</f>
        <v>122.58123351497794</v>
      </c>
      <c r="I151" s="5">
        <f>[11]generation_EXIOBASE!I128</f>
        <v>125.73722268533439</v>
      </c>
      <c r="J151" s="5">
        <f>[11]generation_EXIOBASE!J128</f>
        <v>56.626393937973127</v>
      </c>
      <c r="K151" s="5">
        <f>[11]generation_EXIOBASE!K128</f>
        <v>59.14864061263318</v>
      </c>
      <c r="L151" s="5">
        <f>[14]Xdet2015_el!A151</f>
        <v>454.085644171392</v>
      </c>
      <c r="M151" s="5">
        <f t="shared" si="18"/>
        <v>479.87417738580643</v>
      </c>
      <c r="N151" s="5">
        <f t="shared" si="19"/>
        <v>223.33067641438657</v>
      </c>
      <c r="O151" s="5">
        <f t="shared" si="20"/>
        <v>12.231187178933711</v>
      </c>
      <c r="P151" s="5">
        <f t="shared" si="21"/>
        <v>11.483957532865498</v>
      </c>
      <c r="Q151" s="5">
        <f t="shared" si="22"/>
        <v>11.779624696323502</v>
      </c>
      <c r="R151" s="5">
        <f t="shared" si="23"/>
        <v>5.3050135373579632</v>
      </c>
      <c r="S151" s="5">
        <f t="shared" si="24"/>
        <v>5.5413088728561819</v>
      </c>
      <c r="T151" s="5">
        <f>[11]capacity_EXIOBASE!D128</f>
        <v>2021.9790899999998</v>
      </c>
      <c r="U151" s="5">
        <f>[11]capacity_EXIOBASE!E128</f>
        <v>1823.8951066666662</v>
      </c>
      <c r="V151" s="5">
        <f>[11]capacity_EXIOBASE!F128</f>
        <v>834.08130666666648</v>
      </c>
      <c r="W151" s="5">
        <f>[11]capacity_EXIOBASE!G128</f>
        <v>732.8688999513048</v>
      </c>
      <c r="X151" s="5">
        <f>[11]capacity_EXIOBASE!H128</f>
        <v>595.28432995130481</v>
      </c>
      <c r="Y151" s="5">
        <f>[11]capacity_EXIOBASE!I128</f>
        <v>408.53119995130493</v>
      </c>
      <c r="Z151" s="5">
        <f>[11]capacity_EXIOBASE!J128</f>
        <v>378.17277080027958</v>
      </c>
      <c r="AA151" s="5">
        <f>[11]capacity_EXIOBASE!K128</f>
        <v>153.31266229062632</v>
      </c>
      <c r="AB151" s="5">
        <f>capacity!T151+T151/[12]lifespan!C$8</f>
        <v>57.770831142857141</v>
      </c>
      <c r="AC151" s="5">
        <f>MAX((U151-T151),0)/5+U151/[12]lifespan!D$8</f>
        <v>52.111288761904746</v>
      </c>
      <c r="AD151" s="5">
        <f>MAX((V151-U151),0)/5+V151/[12]lifespan!E$8</f>
        <v>23.830894476190469</v>
      </c>
      <c r="AE151" s="5">
        <f>MAX((W151-V151),0)/5+W151/[12]lifespan!F$8</f>
        <v>20.939111427180137</v>
      </c>
      <c r="AF151" s="5">
        <f>MAX((X151-W151),0)/5+X151/[12]lifespan!G$8</f>
        <v>17.008123712894424</v>
      </c>
      <c r="AG151" s="5">
        <f>MAX((Y151-X151),0)/5+Y151/[12]lifespan!H$8</f>
        <v>11.672319998608712</v>
      </c>
      <c r="AH151" s="5">
        <f>MAX((Z151-Y151),0)/5+Z151/[12]lifespan!I$8</f>
        <v>10.804936308579416</v>
      </c>
      <c r="AI151" s="5">
        <f>MAX((AA151-Z151),0)/5+AA151/[12]lifespan!J$8</f>
        <v>4.3803617797321808</v>
      </c>
    </row>
    <row r="152" spans="1:35" x14ac:dyDescent="0.25">
      <c r="A152" s="3" t="s">
        <v>47</v>
      </c>
      <c r="B152" s="3" t="s">
        <v>39</v>
      </c>
      <c r="C152" s="3" t="s">
        <v>40</v>
      </c>
      <c r="D152" s="5">
        <f>[11]generation_EXIOBASE!D129</f>
        <v>195.35737773133962</v>
      </c>
      <c r="E152" s="5">
        <f>[11]generation_EXIOBASE!E129</f>
        <v>382.12550279661298</v>
      </c>
      <c r="F152" s="5">
        <f>[11]generation_EXIOBASE!F129</f>
        <v>659.98248567998849</v>
      </c>
      <c r="G152" s="5">
        <f>[11]generation_EXIOBASE!G129</f>
        <v>811.70130446522285</v>
      </c>
      <c r="H152" s="5">
        <f>[11]generation_EXIOBASE!H129</f>
        <v>1090.8479057382531</v>
      </c>
      <c r="I152" s="5">
        <f>[11]generation_EXIOBASE!I129</f>
        <v>1060.8184591195295</v>
      </c>
      <c r="J152" s="5">
        <f>[11]generation_EXIOBASE!J129</f>
        <v>1780.9310881957488</v>
      </c>
      <c r="K152" s="5">
        <f>[11]generation_EXIOBASE!K129</f>
        <v>1784.2372339367935</v>
      </c>
      <c r="L152" s="5">
        <f>[14]Xdet2015_el!A152</f>
        <v>20.140971029117999</v>
      </c>
      <c r="M152" s="5">
        <f t="shared" si="18"/>
        <v>39.396406579013281</v>
      </c>
      <c r="N152" s="5">
        <f t="shared" si="19"/>
        <v>68.042928699044936</v>
      </c>
      <c r="O152" s="5">
        <f t="shared" si="20"/>
        <v>83.68484798160091</v>
      </c>
      <c r="P152" s="5">
        <f t="shared" si="21"/>
        <v>112.46432728464909</v>
      </c>
      <c r="Q152" s="5">
        <f t="shared" si="22"/>
        <v>109.36834892236821</v>
      </c>
      <c r="R152" s="5">
        <f t="shared" si="23"/>
        <v>183.61058010071704</v>
      </c>
      <c r="S152" s="5">
        <f t="shared" si="24"/>
        <v>183.951437386793</v>
      </c>
      <c r="T152" s="5">
        <f>[11]capacity_EXIOBASE!D129</f>
        <v>54.699909999999996</v>
      </c>
      <c r="U152" s="5">
        <f>[11]capacity_EXIOBASE!E129</f>
        <v>180.41945144701836</v>
      </c>
      <c r="V152" s="5">
        <f>[11]capacity_EXIOBASE!F129</f>
        <v>230.18872293634149</v>
      </c>
      <c r="W152" s="5">
        <f>[11]capacity_EXIOBASE!G129</f>
        <v>232.05211694925802</v>
      </c>
      <c r="X152" s="5">
        <f>[11]capacity_EXIOBASE!H129</f>
        <v>244.80171709596684</v>
      </c>
      <c r="Y152" s="5">
        <f>[11]capacity_EXIOBASE!I129</f>
        <v>248.5058424401735</v>
      </c>
      <c r="Z152" s="5">
        <f>[11]capacity_EXIOBASE!J129</f>
        <v>274.98113692803122</v>
      </c>
      <c r="AA152" s="5">
        <f>[11]capacity_EXIOBASE!K129</f>
        <v>260.21581979924275</v>
      </c>
      <c r="AB152" s="5">
        <f>capacity!T152+T152/[12]lifespan!C$9</f>
        <v>2610.2779963999997</v>
      </c>
      <c r="AC152" s="5">
        <f>MAX((U152-T152),0)/5+U152/[12]lifespan!D$9</f>
        <v>32.360686347284414</v>
      </c>
      <c r="AD152" s="5">
        <f>MAX((V152-U152),0)/5+V152/[12]lifespan!E$9</f>
        <v>19.161403215318288</v>
      </c>
      <c r="AE152" s="5">
        <f>MAX((W152-V152),0)/5+W152/[12]lifespan!F$9</f>
        <v>9.6547634805536262</v>
      </c>
      <c r="AF152" s="5">
        <f>MAX((X152-W152),0)/5+X152/[12]lifespan!G$9</f>
        <v>12.341988713180436</v>
      </c>
      <c r="AG152" s="5">
        <f>MAX((Y152-X152),0)/5+Y152/[12]lifespan!H$9</f>
        <v>10.681058766448272</v>
      </c>
      <c r="AH152" s="5">
        <f>MAX((Z152-Y152),0)/5+Z152/[12]lifespan!I$9</f>
        <v>16.294304374692793</v>
      </c>
      <c r="AI152" s="5">
        <f>MAX((AA152-Z152),0)/5+AA152/[12]lifespan!J$9</f>
        <v>10.40863279196971</v>
      </c>
    </row>
    <row r="153" spans="1:35" x14ac:dyDescent="0.25">
      <c r="A153" s="3" t="s">
        <v>47</v>
      </c>
      <c r="B153" s="3" t="s">
        <v>80</v>
      </c>
      <c r="C153" s="3" t="s">
        <v>85</v>
      </c>
      <c r="D153" s="5">
        <f>[11]generation_EXIOBASE!D130*generation!$L153/(generation!$L$153+generation!$L$154)</f>
        <v>988.12820049026095</v>
      </c>
      <c r="E153" s="5">
        <f>[11]generation_EXIOBASE!E130*generation!$L153/(generation!$L$153+generation!$L$154)</f>
        <v>1239.8640958818285</v>
      </c>
      <c r="F153" s="5">
        <f>[11]generation_EXIOBASE!F130*generation!$L153/(generation!$L$153+generation!$L$154)</f>
        <v>1955.9888885163302</v>
      </c>
      <c r="G153" s="5">
        <f>[11]generation_EXIOBASE!G130*generation!$L153/(generation!$L$153+generation!$L$154)</f>
        <v>2433.0297960649605</v>
      </c>
      <c r="H153" s="5">
        <f>[11]generation_EXIOBASE!H130*generation!$L153/(generation!$L$153+generation!$L$154)</f>
        <v>2939.4692357832432</v>
      </c>
      <c r="I153" s="5">
        <f>[11]generation_EXIOBASE!I130*generation!$L153/(generation!$L$153+generation!$L$154)</f>
        <v>3053.4669768402177</v>
      </c>
      <c r="J153" s="5">
        <f>[11]generation_EXIOBASE!J130*generation!$L153/(generation!$L$153+generation!$L$154)</f>
        <v>3643.835262313356</v>
      </c>
      <c r="K153" s="5">
        <f>[11]generation_EXIOBASE!K130*generation!$L153/(generation!$L$153+generation!$L$154)</f>
        <v>4304.4807873463733</v>
      </c>
      <c r="L153" s="5">
        <f>[14]Xdet2015_el!A153</f>
        <v>14.958021115429201</v>
      </c>
      <c r="M153" s="5">
        <f t="shared" si="18"/>
        <v>18.768731949216054</v>
      </c>
      <c r="N153" s="5">
        <f t="shared" si="19"/>
        <v>29.609238033542518</v>
      </c>
      <c r="O153" s="5">
        <f t="shared" si="20"/>
        <v>36.830556041160946</v>
      </c>
      <c r="P153" s="5">
        <f t="shared" si="21"/>
        <v>44.496901186693385</v>
      </c>
      <c r="Q153" s="5">
        <f t="shared" si="22"/>
        <v>46.222568581870881</v>
      </c>
      <c r="R153" s="5">
        <f t="shared" si="23"/>
        <v>55.15940620638716</v>
      </c>
      <c r="S153" s="5">
        <f t="shared" si="24"/>
        <v>65.160081936879166</v>
      </c>
      <c r="T153" s="5">
        <f>[11]capacity_EXIOBASE!D130*capacity!$L153/(capacity!$L$153+capacity!$L$154)</f>
        <v>682.06123130418769</v>
      </c>
      <c r="U153" s="5">
        <f>[11]capacity_EXIOBASE!E130*capacity!$L153/(capacity!$L$153+capacity!$L$154)</f>
        <v>823.94193320546071</v>
      </c>
      <c r="V153" s="5">
        <f>[11]capacity_EXIOBASE!F130*capacity!$L153/(capacity!$L$153+capacity!$L$154)</f>
        <v>1247.9786037447936</v>
      </c>
      <c r="W153" s="5">
        <f>[11]capacity_EXIOBASE!G130*capacity!$L153/(capacity!$L$153+capacity!$L$154)</f>
        <v>1470.5321725004785</v>
      </c>
      <c r="X153" s="5">
        <f>[11]capacity_EXIOBASE!H130*capacity!$L153/(capacity!$L$153+capacity!$L$154)</f>
        <v>1698.8459512710167</v>
      </c>
      <c r="Y153" s="5">
        <f>[11]capacity_EXIOBASE!I130*capacity!$L153/(capacity!$L$153+capacity!$L$154)</f>
        <v>1733.9308668160304</v>
      </c>
      <c r="Z153" s="5">
        <f>[11]capacity_EXIOBASE!J130*capacity!$L153/(capacity!$L$153+capacity!$L$154)</f>
        <v>2037.6885595571566</v>
      </c>
      <c r="AA153" s="5">
        <f>[11]capacity_EXIOBASE!K130*capacity!$L153/(capacity!$L$153+capacity!$L$154)</f>
        <v>2332.2801288286328</v>
      </c>
      <c r="AB153" s="5">
        <f>capacity!T153+T153/[12]lifespan!C$10</f>
        <v>29.377071075750276</v>
      </c>
      <c r="AC153" s="5">
        <f>MAX((U153-T153),0)/5+U153/[12]lifespan!D$10</f>
        <v>61.333817708473035</v>
      </c>
      <c r="AD153" s="5">
        <f>MAX((V153-U153),0)/5+V153/[12]lifespan!E$10</f>
        <v>134.72647825765833</v>
      </c>
      <c r="AE153" s="5">
        <f>MAX((W153-V153),0)/5+W153/[12]lifespan!F$10</f>
        <v>103.33200065115611</v>
      </c>
      <c r="AF153" s="5">
        <f>MAX((X153-W153),0)/5+X153/[12]lifespan!G$10</f>
        <v>113.61659380494831</v>
      </c>
      <c r="AG153" s="5">
        <f>MAX((Y153-X153),0)/5+Y153/[12]lifespan!H$10</f>
        <v>76.374217781643949</v>
      </c>
      <c r="AH153" s="5">
        <f>MAX((Z153-Y153),0)/5+Z153/[12]lifespan!I$10</f>
        <v>142.25908093051152</v>
      </c>
      <c r="AI153" s="5">
        <f>MAX((AA153-Z153),0)/5+AA153/[12]lifespan!J$10</f>
        <v>152.20951900744055</v>
      </c>
    </row>
    <row r="154" spans="1:35" x14ac:dyDescent="0.25">
      <c r="A154" s="3" t="s">
        <v>47</v>
      </c>
      <c r="B154" s="3" t="s">
        <v>81</v>
      </c>
      <c r="C154" s="3" t="s">
        <v>86</v>
      </c>
      <c r="D154" s="5">
        <f>[11]generation_EXIOBASE!D130*generation!$L154/(generation!$L$153+generation!$L$154)</f>
        <v>2769.2797292374139</v>
      </c>
      <c r="E154" s="5">
        <f>[11]generation_EXIOBASE!E130*generation!$L154/(generation!$L$153+generation!$L$154)</f>
        <v>3474.7824280607224</v>
      </c>
      <c r="F154" s="5">
        <f>[11]generation_EXIOBASE!F130*generation!$L154/(generation!$L$153+generation!$L$154)</f>
        <v>5481.7587200672961</v>
      </c>
      <c r="G154" s="5">
        <f>[11]generation_EXIOBASE!G130*generation!$L154/(generation!$L$153+generation!$L$154)</f>
        <v>6818.6902180611751</v>
      </c>
      <c r="H154" s="5">
        <f>[11]generation_EXIOBASE!H130*generation!$L154/(generation!$L$153+generation!$L$154)</f>
        <v>8238.0126033572906</v>
      </c>
      <c r="I154" s="5">
        <f>[11]generation_EXIOBASE!I130*generation!$L154/(generation!$L$153+generation!$L$154)</f>
        <v>8557.4970926485621</v>
      </c>
      <c r="J154" s="5">
        <f>[11]generation_EXIOBASE!J130*generation!$L154/(generation!$L$153+generation!$L$154)</f>
        <v>10212.03435303062</v>
      </c>
      <c r="K154" s="5">
        <f>[11]generation_EXIOBASE!K130*generation!$L154/(generation!$L$153+generation!$L$154)</f>
        <v>12063.52716517547</v>
      </c>
      <c r="L154" s="5">
        <f>[14]Xdet2015_el!A154</f>
        <v>41.920617834721597</v>
      </c>
      <c r="M154" s="5">
        <f t="shared" si="18"/>
        <v>52.60032949638201</v>
      </c>
      <c r="N154" s="5">
        <f t="shared" si="19"/>
        <v>82.981401243049646</v>
      </c>
      <c r="O154" s="5">
        <f t="shared" si="20"/>
        <v>103.21951363266966</v>
      </c>
      <c r="P154" s="5">
        <f t="shared" si="21"/>
        <v>124.70483729646882</v>
      </c>
      <c r="Q154" s="5">
        <f t="shared" si="22"/>
        <v>129.54110827274491</v>
      </c>
      <c r="R154" s="5">
        <f t="shared" si="23"/>
        <v>154.58705197193314</v>
      </c>
      <c r="S154" s="5">
        <f t="shared" si="24"/>
        <v>182.6144562757344</v>
      </c>
      <c r="T154" s="5">
        <f>[11]capacity_EXIOBASE!D130*capacity!$L154/(capacity!$L$153+capacity!$L$154)</f>
        <v>1922.9387686958121</v>
      </c>
      <c r="U154" s="5">
        <f>[11]capacity_EXIOBASE!E130*capacity!$L154/(capacity!$L$153+capacity!$L$154)</f>
        <v>2322.9437677983856</v>
      </c>
      <c r="V154" s="5">
        <f>[11]capacity_EXIOBASE!F130*capacity!$L154/(capacity!$L$153+capacity!$L$154)</f>
        <v>3518.4325534161153</v>
      </c>
      <c r="W154" s="5">
        <f>[11]capacity_EXIOBASE!G130*capacity!$L154/(capacity!$L$153+capacity!$L$154)</f>
        <v>4145.8789846604295</v>
      </c>
      <c r="X154" s="5">
        <f>[11]capacity_EXIOBASE!H130*capacity!$L154/(capacity!$L$153+capacity!$L$154)</f>
        <v>4789.5652058898913</v>
      </c>
      <c r="Y154" s="5">
        <f>[11]capacity_EXIOBASE!I130*capacity!$L154/(capacity!$L$153+capacity!$L$154)</f>
        <v>4888.4802903448781</v>
      </c>
      <c r="Z154" s="5">
        <f>[11]capacity_EXIOBASE!J130*capacity!$L154/(capacity!$L$153+capacity!$L$154)</f>
        <v>5744.8659297171889</v>
      </c>
      <c r="AA154" s="5">
        <f>[11]capacity_EXIOBASE!K130*capacity!$L154/(capacity!$L$153+capacity!$L$154)</f>
        <v>6575.4094696276361</v>
      </c>
      <c r="AB154" s="5">
        <f>capacity!T154+T154/[12]lifespan!C$11</f>
        <v>82.822928924249368</v>
      </c>
      <c r="AC154" s="5">
        <f>MAX((U154-T154),0)/5+U154/[12]lifespan!D$11</f>
        <v>172.91875053245013</v>
      </c>
      <c r="AD154" s="5">
        <f>MAX((V154-U154),0)/5+V154/[12]lifespan!E$11</f>
        <v>379.83505926019052</v>
      </c>
      <c r="AE154" s="5">
        <f>MAX((W154-V154),0)/5+W154/[12]lifespan!F$11</f>
        <v>291.32444563528003</v>
      </c>
      <c r="AF154" s="5">
        <f>MAX((X154-W154),0)/5+X154/[12]lifespan!G$11</f>
        <v>320.319852481488</v>
      </c>
      <c r="AG154" s="5">
        <f>MAX((Y154-X154),0)/5+Y154/[12]lifespan!H$11</f>
        <v>215.32222850479246</v>
      </c>
      <c r="AH154" s="5">
        <f>MAX((Z154-Y154),0)/5+Z154/[12]lifespan!I$11</f>
        <v>401.07176506314971</v>
      </c>
      <c r="AI154" s="5">
        <f>MAX((AA154-Z154),0)/5+AA154/[12]lifespan!J$11</f>
        <v>429.12508676719483</v>
      </c>
    </row>
    <row r="155" spans="1:35" x14ac:dyDescent="0.25">
      <c r="A155" s="3" t="s">
        <v>47</v>
      </c>
      <c r="B155" s="3" t="s">
        <v>41</v>
      </c>
      <c r="C155" s="3" t="s">
        <v>42</v>
      </c>
      <c r="D155" s="5">
        <f>[11]generation_EXIOBASE!D131</f>
        <v>0</v>
      </c>
      <c r="E155" s="5">
        <f>[11]generation_EXIOBASE!E131</f>
        <v>0</v>
      </c>
      <c r="F155" s="5">
        <f>[11]generation_EXIOBASE!F131</f>
        <v>0</v>
      </c>
      <c r="G155" s="5">
        <f>[11]generation_EXIOBASE!G131</f>
        <v>0</v>
      </c>
      <c r="H155" s="5">
        <f>[11]generation_EXIOBASE!H131</f>
        <v>0</v>
      </c>
      <c r="I155" s="5">
        <f>[11]generation_EXIOBASE!I131</f>
        <v>0</v>
      </c>
      <c r="J155" s="5">
        <f>[11]generation_EXIOBASE!J131</f>
        <v>0</v>
      </c>
      <c r="K155" s="5">
        <f>[11]generation_EXIOBASE!K131</f>
        <v>0</v>
      </c>
      <c r="L155" s="5">
        <f>[14]Xdet2015_el!A155</f>
        <v>0</v>
      </c>
      <c r="M155" s="5">
        <f t="shared" si="18"/>
        <v>0</v>
      </c>
      <c r="N155" s="5">
        <f t="shared" si="19"/>
        <v>0</v>
      </c>
      <c r="O155" s="5">
        <f t="shared" si="20"/>
        <v>0</v>
      </c>
      <c r="P155" s="5">
        <f t="shared" si="21"/>
        <v>0</v>
      </c>
      <c r="Q155" s="5">
        <f t="shared" si="22"/>
        <v>0</v>
      </c>
      <c r="R155" s="5">
        <f t="shared" si="23"/>
        <v>0</v>
      </c>
      <c r="S155" s="5">
        <f t="shared" si="24"/>
        <v>0</v>
      </c>
      <c r="T155" s="5">
        <f>[11]capacity_EXIOBASE!D131</f>
        <v>0</v>
      </c>
      <c r="U155" s="5">
        <f>[11]capacity_EXIOBASE!E131</f>
        <v>0</v>
      </c>
      <c r="V155" s="5">
        <f>[11]capacity_EXIOBASE!F131</f>
        <v>0</v>
      </c>
      <c r="W155" s="5">
        <f>[11]capacity_EXIOBASE!G131</f>
        <v>0</v>
      </c>
      <c r="X155" s="5">
        <f>[11]capacity_EXIOBASE!H131</f>
        <v>0</v>
      </c>
      <c r="Y155" s="5">
        <f>[11]capacity_EXIOBASE!I131</f>
        <v>0</v>
      </c>
      <c r="Z155" s="5">
        <f>[11]capacity_EXIOBASE!J131</f>
        <v>0</v>
      </c>
      <c r="AA155" s="5">
        <f>[11]capacity_EXIOBASE!K131</f>
        <v>0</v>
      </c>
      <c r="AB155" s="5">
        <f>capacity!T155+T155/[12]lifespan!C$12</f>
        <v>0</v>
      </c>
      <c r="AC155" s="5">
        <f>MAX((U155-T155),0)/5+U155/[12]lifespan!D$12</f>
        <v>0</v>
      </c>
      <c r="AD155" s="5">
        <f>MAX((V155-U155),0)/5+V155/[12]lifespan!E$12</f>
        <v>0</v>
      </c>
      <c r="AE155" s="5">
        <f>MAX((W155-V155),0)/5+W155/[12]lifespan!F$12</f>
        <v>0</v>
      </c>
      <c r="AF155" s="5">
        <f>MAX((X155-W155),0)/5+X155/[12]lifespan!G$12</f>
        <v>0</v>
      </c>
      <c r="AG155" s="5">
        <f>MAX((Y155-X155),0)/5+Y155/[12]lifespan!H$12</f>
        <v>0</v>
      </c>
      <c r="AH155" s="5">
        <f>MAX((Z155-Y155),0)/5+Z155/[12]lifespan!I$12</f>
        <v>0</v>
      </c>
      <c r="AI155" s="5">
        <f>MAX((AA155-Z155),0)/5+AA155/[12]lifespan!J$12</f>
        <v>0</v>
      </c>
    </row>
    <row r="156" spans="1:35" x14ac:dyDescent="0.25">
      <c r="A156" s="3" t="s">
        <v>47</v>
      </c>
      <c r="B156" s="3" t="s">
        <v>43</v>
      </c>
      <c r="C156" s="3" t="s">
        <v>44</v>
      </c>
      <c r="D156" s="5">
        <f>[11]generation_EXIOBASE!D132</f>
        <v>0</v>
      </c>
      <c r="E156" s="5">
        <f>[11]generation_EXIOBASE!E132</f>
        <v>0</v>
      </c>
      <c r="F156" s="5">
        <f>[11]generation_EXIOBASE!F132</f>
        <v>0</v>
      </c>
      <c r="G156" s="5">
        <f>[11]generation_EXIOBASE!G132</f>
        <v>0</v>
      </c>
      <c r="H156" s="5">
        <f>[11]generation_EXIOBASE!H132</f>
        <v>0</v>
      </c>
      <c r="I156" s="5">
        <f>[11]generation_EXIOBASE!I132</f>
        <v>0</v>
      </c>
      <c r="J156" s="5">
        <f>[11]generation_EXIOBASE!J132</f>
        <v>0</v>
      </c>
      <c r="K156" s="5">
        <f>[11]generation_EXIOBASE!K132</f>
        <v>0</v>
      </c>
      <c r="L156" s="5">
        <f>[14]Xdet2015_el!A156</f>
        <v>0</v>
      </c>
      <c r="M156" s="5">
        <f t="shared" si="18"/>
        <v>0</v>
      </c>
      <c r="N156" s="5">
        <f t="shared" si="19"/>
        <v>0</v>
      </c>
      <c r="O156" s="5">
        <f t="shared" si="20"/>
        <v>0</v>
      </c>
      <c r="P156" s="5">
        <f t="shared" si="21"/>
        <v>0</v>
      </c>
      <c r="Q156" s="5">
        <f t="shared" si="22"/>
        <v>0</v>
      </c>
      <c r="R156" s="5">
        <f t="shared" si="23"/>
        <v>0</v>
      </c>
      <c r="S156" s="5">
        <f t="shared" si="24"/>
        <v>0</v>
      </c>
      <c r="T156" s="5">
        <f>[11]capacity_EXIOBASE!D132</f>
        <v>0</v>
      </c>
      <c r="U156" s="5">
        <f>[11]capacity_EXIOBASE!E132</f>
        <v>0</v>
      </c>
      <c r="V156" s="5">
        <f>[11]capacity_EXIOBASE!F132</f>
        <v>0</v>
      </c>
      <c r="W156" s="5">
        <f>[11]capacity_EXIOBASE!G132</f>
        <v>0</v>
      </c>
      <c r="X156" s="5">
        <f>[11]capacity_EXIOBASE!H132</f>
        <v>0</v>
      </c>
      <c r="Y156" s="5">
        <f>[11]capacity_EXIOBASE!I132</f>
        <v>0</v>
      </c>
      <c r="Z156" s="5">
        <f>[11]capacity_EXIOBASE!J132</f>
        <v>0</v>
      </c>
      <c r="AA156" s="5">
        <f>[11]capacity_EXIOBASE!K132</f>
        <v>0</v>
      </c>
      <c r="AB156" s="5">
        <f>capacity!T156+T156/[12]lifespan!C$13</f>
        <v>0</v>
      </c>
      <c r="AC156" s="5">
        <f>MAX((U156-T156),0)/5+U156/[12]lifespan!D$13</f>
        <v>0</v>
      </c>
      <c r="AD156" s="5">
        <f>MAX((V156-U156),0)/5+V156/[12]lifespan!E$13</f>
        <v>0</v>
      </c>
      <c r="AE156" s="5">
        <f>MAX((W156-V156),0)/5+W156/[12]lifespan!F$13</f>
        <v>0</v>
      </c>
      <c r="AF156" s="5">
        <f>MAX((X156-W156),0)/5+X156/[12]lifespan!G$13</f>
        <v>0</v>
      </c>
      <c r="AG156" s="5">
        <f>MAX((Y156-X156),0)/5+Y156/[12]lifespan!H$13</f>
        <v>0</v>
      </c>
      <c r="AH156" s="5">
        <f>MAX((Z156-Y156),0)/5+Z156/[12]lifespan!I$13</f>
        <v>0</v>
      </c>
      <c r="AI156" s="5">
        <f>MAX((AA156-Z156),0)/5+AA156/[12]lifespan!J$13</f>
        <v>0</v>
      </c>
    </row>
    <row r="157" spans="1:35" x14ac:dyDescent="0.25">
      <c r="A157" s="3" t="s">
        <v>47</v>
      </c>
      <c r="B157" s="3" t="s">
        <v>45</v>
      </c>
      <c r="C157" s="3" t="s">
        <v>46</v>
      </c>
      <c r="D157" s="5">
        <f>[11]generation_EXIOBASE!D133</f>
        <v>0</v>
      </c>
      <c r="E157" s="5">
        <f>[11]generation_EXIOBASE!E133</f>
        <v>0</v>
      </c>
      <c r="F157" s="5">
        <f>[11]generation_EXIOBASE!F133</f>
        <v>0</v>
      </c>
      <c r="G157" s="5">
        <f>[11]generation_EXIOBASE!G133</f>
        <v>0</v>
      </c>
      <c r="H157" s="5">
        <f>[11]generation_EXIOBASE!H133</f>
        <v>0</v>
      </c>
      <c r="I157" s="5">
        <f>[11]generation_EXIOBASE!I133</f>
        <v>0</v>
      </c>
      <c r="J157" s="5">
        <f>[11]generation_EXIOBASE!J133</f>
        <v>0</v>
      </c>
      <c r="K157" s="5">
        <f>[11]generation_EXIOBASE!K133</f>
        <v>0</v>
      </c>
      <c r="L157" s="5">
        <f>[14]Xdet2015_el!A157</f>
        <v>0</v>
      </c>
      <c r="M157" s="5">
        <f t="shared" si="18"/>
        <v>0</v>
      </c>
      <c r="N157" s="5">
        <f t="shared" si="19"/>
        <v>0</v>
      </c>
      <c r="O157" s="5">
        <f t="shared" si="20"/>
        <v>0</v>
      </c>
      <c r="P157" s="5">
        <f t="shared" si="21"/>
        <v>0</v>
      </c>
      <c r="Q157" s="5">
        <f t="shared" si="22"/>
        <v>0</v>
      </c>
      <c r="R157" s="5">
        <f t="shared" si="23"/>
        <v>0</v>
      </c>
      <c r="S157" s="5">
        <f t="shared" si="24"/>
        <v>0</v>
      </c>
      <c r="T157" s="5">
        <f>[11]capacity_EXIOBASE!D133</f>
        <v>0</v>
      </c>
      <c r="U157" s="5">
        <f>[11]capacity_EXIOBASE!E133</f>
        <v>0</v>
      </c>
      <c r="V157" s="5">
        <f>[11]capacity_EXIOBASE!F133</f>
        <v>0</v>
      </c>
      <c r="W157" s="5">
        <f>[11]capacity_EXIOBASE!G133</f>
        <v>0</v>
      </c>
      <c r="X157" s="5">
        <f>[11]capacity_EXIOBASE!H133</f>
        <v>0</v>
      </c>
      <c r="Y157" s="5">
        <f>[11]capacity_EXIOBASE!I133</f>
        <v>0</v>
      </c>
      <c r="Z157" s="5">
        <f>[11]capacity_EXIOBASE!J133</f>
        <v>0</v>
      </c>
      <c r="AA157" s="5">
        <f>[11]capacity_EXIOBASE!K133</f>
        <v>0</v>
      </c>
      <c r="AB157" s="5">
        <f>capacity!T157+T157/[12]lifespan!C$14</f>
        <v>0</v>
      </c>
      <c r="AC157" s="5">
        <f>MAX((U157-T157),0)/5+U157/[12]lifespan!D$14</f>
        <v>0</v>
      </c>
      <c r="AD157" s="5">
        <f>MAX((V157-U157),0)/5+V157/[12]lifespan!E$14</f>
        <v>0</v>
      </c>
      <c r="AE157" s="5">
        <f>MAX((W157-V157),0)/5+W157/[12]lifespan!F$14</f>
        <v>0</v>
      </c>
      <c r="AF157" s="5">
        <f>MAX((X157-W157),0)/5+X157/[12]lifespan!G$14</f>
        <v>0</v>
      </c>
      <c r="AG157" s="5">
        <f>MAX((Y157-X157),0)/5+Y157/[12]lifespan!H$14</f>
        <v>0</v>
      </c>
      <c r="AH157" s="5">
        <f>MAX((Z157-Y157),0)/5+Z157/[12]lifespan!I$14</f>
        <v>0</v>
      </c>
      <c r="AI157" s="5">
        <f>MAX((AA157-Z157),0)/5+AA157/[12]lifespan!J$14</f>
        <v>0</v>
      </c>
    </row>
    <row r="158" spans="1:35" x14ac:dyDescent="0.25">
      <c r="A158" s="3" t="s">
        <v>14</v>
      </c>
      <c r="B158" s="3" t="s">
        <v>29</v>
      </c>
      <c r="C158" s="3" t="s">
        <v>30</v>
      </c>
      <c r="D158" s="5">
        <f>[11]generation_EXIOBASE!D134</f>
        <v>2671.0815775069527</v>
      </c>
      <c r="E158" s="5">
        <f>[11]generation_EXIOBASE!E134</f>
        <v>2734.1748314719298</v>
      </c>
      <c r="F158" s="5">
        <f>[11]generation_EXIOBASE!F134</f>
        <v>917.99737367815942</v>
      </c>
      <c r="G158" s="5">
        <f>[11]generation_EXIOBASE!G134</f>
        <v>868.2650953667594</v>
      </c>
      <c r="H158" s="5">
        <f>[11]generation_EXIOBASE!H134</f>
        <v>860.876634451972</v>
      </c>
      <c r="I158" s="5">
        <f>[11]generation_EXIOBASE!I134</f>
        <v>861.34532387360935</v>
      </c>
      <c r="J158" s="5">
        <f>[11]generation_EXIOBASE!J134</f>
        <v>15.660503220775848</v>
      </c>
      <c r="K158" s="5">
        <f>[11]generation_EXIOBASE!K134</f>
        <v>24.112285810416104</v>
      </c>
      <c r="L158" s="5">
        <f>[14]Xdet2015_el!A158</f>
        <v>256.23424233086303</v>
      </c>
      <c r="M158" s="5">
        <f t="shared" si="18"/>
        <v>262.28671645297271</v>
      </c>
      <c r="N158" s="5">
        <f t="shared" si="19"/>
        <v>88.062589883791389</v>
      </c>
      <c r="O158" s="5">
        <f t="shared" si="20"/>
        <v>83.291821083684965</v>
      </c>
      <c r="P158" s="5">
        <f t="shared" si="21"/>
        <v>82.583053257035985</v>
      </c>
      <c r="Q158" s="5">
        <f t="shared" si="22"/>
        <v>82.628014174685617</v>
      </c>
      <c r="R158" s="5">
        <f t="shared" si="23"/>
        <v>1.5022967516554984</v>
      </c>
      <c r="S158" s="5">
        <f t="shared" si="24"/>
        <v>2.3130679862139507</v>
      </c>
      <c r="T158" s="5">
        <f>[11]capacity_EXIOBASE!D134</f>
        <v>311.20845999999995</v>
      </c>
      <c r="U158" s="5">
        <f>[11]capacity_EXIOBASE!E134</f>
        <v>657.5037800755141</v>
      </c>
      <c r="V158" s="5">
        <f>[11]capacity_EXIOBASE!F134</f>
        <v>657.5037800755141</v>
      </c>
      <c r="W158" s="5">
        <f>[11]capacity_EXIOBASE!G134</f>
        <v>657.5037800755141</v>
      </c>
      <c r="X158" s="5">
        <f>[11]capacity_EXIOBASE!H134</f>
        <v>656.29471825926976</v>
      </c>
      <c r="Y158" s="5">
        <f>[11]capacity_EXIOBASE!I134</f>
        <v>656.29471825926976</v>
      </c>
      <c r="Z158" s="5">
        <f>[11]capacity_EXIOBASE!J134</f>
        <v>463.09471825926971</v>
      </c>
      <c r="AA158" s="5">
        <f>[11]capacity_EXIOBASE!K134</f>
        <v>463.09471825926971</v>
      </c>
      <c r="AB158" s="5">
        <f>capacity!T158+T158/[12]lifespan!C$2</f>
        <v>7.7802114999999983</v>
      </c>
      <c r="AC158" s="5">
        <f>MAX((U158-T158),0)/5+U158/[12]lifespan!D$2</f>
        <v>85.696658516990681</v>
      </c>
      <c r="AD158" s="5">
        <f>MAX((V158-U158),0)/5+V158/[12]lifespan!E$2</f>
        <v>16.437594501887851</v>
      </c>
      <c r="AE158" s="5">
        <f>MAX((W158-V158),0)/5+W158/[12]lifespan!F$2</f>
        <v>16.437594501887851</v>
      </c>
      <c r="AF158" s="5">
        <f>MAX((X158-W158),0)/5+X158/[12]lifespan!G$2</f>
        <v>16.407367956481743</v>
      </c>
      <c r="AG158" s="5">
        <f>MAX((Y158-X158),0)/5+Y158/[12]lifespan!H$2</f>
        <v>16.407367956481743</v>
      </c>
      <c r="AH158" s="5">
        <f>MAX((Z158-Y158),0)/5+Z158/[12]lifespan!I$2</f>
        <v>11.577367956481742</v>
      </c>
      <c r="AI158" s="5">
        <f>MAX((AA158-Z158),0)/5+AA158/[12]lifespan!J$2</f>
        <v>11.577367956481742</v>
      </c>
    </row>
    <row r="159" spans="1:35" x14ac:dyDescent="0.25">
      <c r="A159" s="3" t="s">
        <v>14</v>
      </c>
      <c r="B159" s="3" t="s">
        <v>31</v>
      </c>
      <c r="C159" s="3" t="s">
        <v>32</v>
      </c>
      <c r="D159" s="5">
        <f>[11]generation_EXIOBASE!D135</f>
        <v>2232.3716084355947</v>
      </c>
      <c r="E159" s="5">
        <f>[11]generation_EXIOBASE!E135</f>
        <v>4016.9460799522731</v>
      </c>
      <c r="F159" s="5">
        <f>[11]generation_EXIOBASE!F135</f>
        <v>5250.8665598644357</v>
      </c>
      <c r="G159" s="5">
        <f>[11]generation_EXIOBASE!G135</f>
        <v>3996.160638295215</v>
      </c>
      <c r="H159" s="5">
        <f>[11]generation_EXIOBASE!H135</f>
        <v>5576.4955769602911</v>
      </c>
      <c r="I159" s="5">
        <f>[11]generation_EXIOBASE!I135</f>
        <v>5527.8967276139738</v>
      </c>
      <c r="J159" s="5">
        <f>[11]generation_EXIOBASE!J135</f>
        <v>4296.7929791317456</v>
      </c>
      <c r="K159" s="5">
        <f>[11]generation_EXIOBASE!K135</f>
        <v>4802.1074590394765</v>
      </c>
      <c r="L159" s="5">
        <f>[14]Xdet2015_el!A159</f>
        <v>315.15340581555</v>
      </c>
      <c r="M159" s="5">
        <f t="shared" si="18"/>
        <v>567.0893830089243</v>
      </c>
      <c r="N159" s="5">
        <f t="shared" si="19"/>
        <v>741.28719142057673</v>
      </c>
      <c r="O159" s="5">
        <f t="shared" si="20"/>
        <v>564.15501370192851</v>
      </c>
      <c r="P159" s="5">
        <f t="shared" si="21"/>
        <v>787.25762635279898</v>
      </c>
      <c r="Q159" s="5">
        <f t="shared" si="22"/>
        <v>780.39671984765766</v>
      </c>
      <c r="R159" s="5">
        <f t="shared" si="23"/>
        <v>606.59656140613436</v>
      </c>
      <c r="S159" s="5">
        <f t="shared" si="24"/>
        <v>677.93395825756409</v>
      </c>
      <c r="T159" s="5">
        <f>[11]capacity_EXIOBASE!D135</f>
        <v>1706.3831</v>
      </c>
      <c r="U159" s="5">
        <f>[11]capacity_EXIOBASE!E135</f>
        <v>1393.0794628138528</v>
      </c>
      <c r="V159" s="5">
        <f>[11]capacity_EXIOBASE!F135</f>
        <v>1246.3830890038437</v>
      </c>
      <c r="W159" s="5">
        <f>[11]capacity_EXIOBASE!G135</f>
        <v>1166.1927658001107</v>
      </c>
      <c r="X159" s="5">
        <f>[11]capacity_EXIOBASE!H135</f>
        <v>958.23900841098236</v>
      </c>
      <c r="Y159" s="5">
        <f>[11]capacity_EXIOBASE!I135</f>
        <v>829.29513496416791</v>
      </c>
      <c r="Z159" s="5">
        <f>[11]capacity_EXIOBASE!J135</f>
        <v>857.40005266113405</v>
      </c>
      <c r="AA159" s="5">
        <f>[11]capacity_EXIOBASE!K135</f>
        <v>999.48760104573228</v>
      </c>
      <c r="AB159" s="5">
        <f>capacity!T159+T159/[12]lifespan!C$3</f>
        <v>303.87943666666666</v>
      </c>
      <c r="AC159" s="5">
        <f>MAX((U159-T159),0)/5+U159/[12]lifespan!D$3</f>
        <v>46.435982093795097</v>
      </c>
      <c r="AD159" s="5">
        <f>MAX((V159-U159),0)/5+V159/[12]lifespan!E$3</f>
        <v>41.546102966794791</v>
      </c>
      <c r="AE159" s="5">
        <f>MAX((W159-V159),0)/5+W159/[12]lifespan!F$3</f>
        <v>38.873092193337023</v>
      </c>
      <c r="AF159" s="5">
        <f>MAX((X159-W159),0)/5+X159/[12]lifespan!G$3</f>
        <v>31.941300280366079</v>
      </c>
      <c r="AG159" s="5">
        <f>MAX((Y159-X159),0)/5+Y159/[12]lifespan!H$3</f>
        <v>27.643171165472264</v>
      </c>
      <c r="AH159" s="5">
        <f>MAX((Z159-Y159),0)/5+Z159/[12]lifespan!I$3</f>
        <v>34.200985294764365</v>
      </c>
      <c r="AI159" s="5">
        <f>MAX((AA159-Z159),0)/5+AA159/[12]lifespan!J$3</f>
        <v>61.73376304511072</v>
      </c>
    </row>
    <row r="160" spans="1:35" x14ac:dyDescent="0.25">
      <c r="A160" s="3" t="s">
        <v>14</v>
      </c>
      <c r="B160" s="3" t="s">
        <v>33</v>
      </c>
      <c r="C160" s="3" t="s">
        <v>34</v>
      </c>
      <c r="D160" s="5">
        <f>[11]generation_EXIOBASE!D136</f>
        <v>0</v>
      </c>
      <c r="E160" s="5">
        <f>[11]generation_EXIOBASE!E136</f>
        <v>0</v>
      </c>
      <c r="F160" s="5">
        <f>[11]generation_EXIOBASE!F136</f>
        <v>0</v>
      </c>
      <c r="G160" s="5">
        <f>[11]generation_EXIOBASE!G136</f>
        <v>0</v>
      </c>
      <c r="H160" s="5">
        <f>[11]generation_EXIOBASE!H136</f>
        <v>0</v>
      </c>
      <c r="I160" s="5">
        <f>[11]generation_EXIOBASE!I136</f>
        <v>0</v>
      </c>
      <c r="J160" s="5">
        <f>[11]generation_EXIOBASE!J136</f>
        <v>0</v>
      </c>
      <c r="K160" s="5">
        <f>[11]generation_EXIOBASE!K136</f>
        <v>0</v>
      </c>
      <c r="L160" s="5">
        <f>[14]Xdet2015_el!A160</f>
        <v>0</v>
      </c>
      <c r="M160" s="5">
        <f t="shared" si="18"/>
        <v>0</v>
      </c>
      <c r="N160" s="5">
        <f t="shared" si="19"/>
        <v>0</v>
      </c>
      <c r="O160" s="5">
        <f t="shared" si="20"/>
        <v>0</v>
      </c>
      <c r="P160" s="5">
        <f t="shared" si="21"/>
        <v>0</v>
      </c>
      <c r="Q160" s="5">
        <f t="shared" si="22"/>
        <v>0</v>
      </c>
      <c r="R160" s="5">
        <f t="shared" si="23"/>
        <v>0</v>
      </c>
      <c r="S160" s="5">
        <f t="shared" si="24"/>
        <v>0</v>
      </c>
      <c r="T160" s="5">
        <f>[11]capacity_EXIOBASE!D136</f>
        <v>0</v>
      </c>
      <c r="U160" s="5">
        <f>[11]capacity_EXIOBASE!E136</f>
        <v>0</v>
      </c>
      <c r="V160" s="5">
        <f>[11]capacity_EXIOBASE!F136</f>
        <v>0</v>
      </c>
      <c r="W160" s="5">
        <f>[11]capacity_EXIOBASE!G136</f>
        <v>0</v>
      </c>
      <c r="X160" s="5">
        <f>[11]capacity_EXIOBASE!H136</f>
        <v>0</v>
      </c>
      <c r="Y160" s="5">
        <f>[11]capacity_EXIOBASE!I136</f>
        <v>0</v>
      </c>
      <c r="Z160" s="5">
        <f>[11]capacity_EXIOBASE!J136</f>
        <v>0</v>
      </c>
      <c r="AA160" s="5">
        <f>[11]capacity_EXIOBASE!K136</f>
        <v>0</v>
      </c>
      <c r="AB160" s="5">
        <f>capacity!T160+T160/[12]lifespan!C$4</f>
        <v>0</v>
      </c>
      <c r="AC160" s="5">
        <f>MAX((U160-T160),0)/5+U160/[12]lifespan!D$4</f>
        <v>0</v>
      </c>
      <c r="AD160" s="5">
        <f>MAX((V160-U160),0)/5+V160/[12]lifespan!E$4</f>
        <v>0</v>
      </c>
      <c r="AE160" s="5">
        <f>MAX((W160-V160),0)/5+W160/[12]lifespan!F$4</f>
        <v>0</v>
      </c>
      <c r="AF160" s="5">
        <f>MAX((X160-W160),0)/5+X160/[12]lifespan!G$4</f>
        <v>0</v>
      </c>
      <c r="AG160" s="5">
        <f>MAX((Y160-X160),0)/5+Y160/[12]lifespan!H$4</f>
        <v>0</v>
      </c>
      <c r="AH160" s="5">
        <f>MAX((Z160-Y160),0)/5+Z160/[12]lifespan!I$4</f>
        <v>0</v>
      </c>
      <c r="AI160" s="5">
        <f>MAX((AA160-Z160),0)/5+AA160/[12]lifespan!J$4</f>
        <v>0</v>
      </c>
    </row>
    <row r="161" spans="1:35" x14ac:dyDescent="0.25">
      <c r="A161" s="3" t="s">
        <v>14</v>
      </c>
      <c r="B161" s="3" t="s">
        <v>35</v>
      </c>
      <c r="C161" s="3" t="s">
        <v>36</v>
      </c>
      <c r="D161" s="5">
        <f>[11]generation_EXIOBASE!D137</f>
        <v>6199.2145929969656</v>
      </c>
      <c r="E161" s="5">
        <f>[11]generation_EXIOBASE!E137</f>
        <v>6323.847390626046</v>
      </c>
      <c r="F161" s="5">
        <f>[11]generation_EXIOBASE!F137</f>
        <v>6387.2186911015087</v>
      </c>
      <c r="G161" s="5">
        <f>[11]generation_EXIOBASE!G137</f>
        <v>6392.8085687155335</v>
      </c>
      <c r="H161" s="5">
        <f>[11]generation_EXIOBASE!H137</f>
        <v>6394.5922892368917</v>
      </c>
      <c r="I161" s="5">
        <f>[11]generation_EXIOBASE!I137</f>
        <v>6540.0871640680152</v>
      </c>
      <c r="J161" s="5">
        <f>[11]generation_EXIOBASE!J137</f>
        <v>6714.0749173362683</v>
      </c>
      <c r="K161" s="5">
        <f>[11]generation_EXIOBASE!K137</f>
        <v>6758.121251168971</v>
      </c>
      <c r="L161" s="5">
        <f>[14]Xdet2015_el!A161</f>
        <v>464.98139857554099</v>
      </c>
      <c r="M161" s="5">
        <f t="shared" si="18"/>
        <v>474.32966869598795</v>
      </c>
      <c r="N161" s="5">
        <f t="shared" si="19"/>
        <v>479.08292823920794</v>
      </c>
      <c r="O161" s="5">
        <f t="shared" si="20"/>
        <v>479.5022054027653</v>
      </c>
      <c r="P161" s="5">
        <f t="shared" si="21"/>
        <v>479.63599603869943</v>
      </c>
      <c r="Q161" s="5">
        <f t="shared" si="22"/>
        <v>490.54905758378186</v>
      </c>
      <c r="R161" s="5">
        <f t="shared" si="23"/>
        <v>503.59927025767115</v>
      </c>
      <c r="S161" s="5">
        <f t="shared" si="24"/>
        <v>506.90303166170315</v>
      </c>
      <c r="T161" s="5">
        <f>[11]capacity_EXIOBASE!D137</f>
        <v>2190</v>
      </c>
      <c r="U161" s="5">
        <f>[11]capacity_EXIOBASE!E137</f>
        <v>2190</v>
      </c>
      <c r="V161" s="5">
        <f>[11]capacity_EXIOBASE!F137</f>
        <v>2190</v>
      </c>
      <c r="W161" s="5">
        <f>[11]capacity_EXIOBASE!G137</f>
        <v>2190</v>
      </c>
      <c r="X161" s="5">
        <f>[11]capacity_EXIOBASE!H137</f>
        <v>2190</v>
      </c>
      <c r="Y161" s="5">
        <f>[11]capacity_EXIOBASE!I137</f>
        <v>2235.8230695102679</v>
      </c>
      <c r="Z161" s="5">
        <f>[11]capacity_EXIOBASE!J137</f>
        <v>2285.3920766192728</v>
      </c>
      <c r="AA161" s="5">
        <f>[11]capacity_EXIOBASE!K137</f>
        <v>2285.3920766192728</v>
      </c>
      <c r="AB161" s="5">
        <f>capacity!T161+T161/[12]lifespan!C$5</f>
        <v>51.5</v>
      </c>
      <c r="AC161" s="5">
        <f>MAX((U161-T161),0)/5+U161/[12]lifespan!D$5</f>
        <v>36.5</v>
      </c>
      <c r="AD161" s="5">
        <f>MAX((V161-U161),0)/5+V161/[12]lifespan!E$5</f>
        <v>36.5</v>
      </c>
      <c r="AE161" s="5">
        <f>MAX((W161-V161),0)/5+W161/[12]lifespan!F$5</f>
        <v>36.5</v>
      </c>
      <c r="AF161" s="5">
        <f>MAX((X161-W161),0)/5+X161/[12]lifespan!G$5</f>
        <v>36.5</v>
      </c>
      <c r="AG161" s="5">
        <f>MAX((Y161-X161),0)/5+Y161/[12]lifespan!H$5</f>
        <v>46.428331727224723</v>
      </c>
      <c r="AH161" s="5">
        <f>MAX((Z161-Y161),0)/5+Z161/[12]lifespan!I$5</f>
        <v>48.003669365455508</v>
      </c>
      <c r="AI161" s="5">
        <f>MAX((AA161-Z161),0)/5+AA161/[12]lifespan!J$5</f>
        <v>38.089867943654546</v>
      </c>
    </row>
    <row r="162" spans="1:35" x14ac:dyDescent="0.25">
      <c r="A162" s="3" t="s">
        <v>14</v>
      </c>
      <c r="B162" s="3" t="s">
        <v>79</v>
      </c>
      <c r="C162" s="3" t="s">
        <v>83</v>
      </c>
      <c r="D162" s="5">
        <f>[11]generation_EXIOBASE!D138*generation!$L162/(generation!$L$162+generation!$L$163)</f>
        <v>650.18804388981357</v>
      </c>
      <c r="E162" s="5">
        <f>[11]generation_EXIOBASE!E138*generation!$L162/(generation!$L$162+generation!$L$163)</f>
        <v>650.18804388981357</v>
      </c>
      <c r="F162" s="5">
        <f>[11]generation_EXIOBASE!F138*generation!$L162/(generation!$L$162+generation!$L$163)</f>
        <v>650.18804388981357</v>
      </c>
      <c r="G162" s="5">
        <f>[11]generation_EXIOBASE!G138*generation!$L162/(generation!$L$162+generation!$L$163)</f>
        <v>1242.9252137387125</v>
      </c>
      <c r="H162" s="5">
        <f>[11]generation_EXIOBASE!H138*generation!$L162/(generation!$L$162+generation!$L$163)</f>
        <v>1243.6627653002822</v>
      </c>
      <c r="I162" s="5">
        <f>[11]generation_EXIOBASE!I138*generation!$L162/(generation!$L$162+generation!$L$163)</f>
        <v>1935.9260719373929</v>
      </c>
      <c r="J162" s="5">
        <f>[11]generation_EXIOBASE!J138*generation!$L162/(generation!$L$162+generation!$L$163)</f>
        <v>2216.0648209457204</v>
      </c>
      <c r="K162" s="5">
        <f>[11]generation_EXIOBASE!K138*generation!$L162/(generation!$L$162+generation!$L$163)</f>
        <v>2620.2036888830166</v>
      </c>
      <c r="L162" s="5">
        <f>[14]Xdet2015_el!A162</f>
        <v>32.062107754498697</v>
      </c>
      <c r="M162" s="5">
        <f t="shared" si="18"/>
        <v>32.062107754498697</v>
      </c>
      <c r="N162" s="5">
        <f t="shared" si="19"/>
        <v>32.062107754498697</v>
      </c>
      <c r="O162" s="5">
        <f t="shared" si="20"/>
        <v>61.291194921491638</v>
      </c>
      <c r="P162" s="5">
        <f t="shared" si="21"/>
        <v>61.327565103723963</v>
      </c>
      <c r="Q162" s="5">
        <f t="shared" si="22"/>
        <v>95.464490475495381</v>
      </c>
      <c r="R162" s="5">
        <f t="shared" si="23"/>
        <v>109.27870751827693</v>
      </c>
      <c r="S162" s="5">
        <f t="shared" si="24"/>
        <v>129.20762508813402</v>
      </c>
      <c r="T162" s="5">
        <f>[11]capacity_EXIOBASE!D138*capacity!$L162/(capacity!$L$162+capacity!$L$163)</f>
        <v>422.7</v>
      </c>
      <c r="U162" s="5">
        <f>[11]capacity_EXIOBASE!E138*capacity!$L162/(capacity!$L$162+capacity!$L$163)</f>
        <v>422.7</v>
      </c>
      <c r="V162" s="5">
        <f>[11]capacity_EXIOBASE!F138*capacity!$L162/(capacity!$L$162+capacity!$L$163)</f>
        <v>422.7</v>
      </c>
      <c r="W162" s="5">
        <f>[11]capacity_EXIOBASE!G138*capacity!$L162/(capacity!$L$162+capacity!$L$163)</f>
        <v>682.26796246533991</v>
      </c>
      <c r="X162" s="5">
        <f>[11]capacity_EXIOBASE!H138*capacity!$L162/(capacity!$L$162+capacity!$L$163)</f>
        <v>682.26796246533991</v>
      </c>
      <c r="Y162" s="5">
        <f>[11]capacity_EXIOBASE!I138*capacity!$L162/(capacity!$L$162+capacity!$L$163)</f>
        <v>970.01173506119517</v>
      </c>
      <c r="Z162" s="5">
        <f>[11]capacity_EXIOBASE!J138*capacity!$L162/(capacity!$L$162+capacity!$L$163)</f>
        <v>1065.44</v>
      </c>
      <c r="AA162" s="5">
        <f>[11]capacity_EXIOBASE!K138*capacity!$L162/(capacity!$L$162+capacity!$L$163)</f>
        <v>1340.3999999999999</v>
      </c>
      <c r="AB162" s="5">
        <f>capacity!T162+T162/[12]lifespan!C$6</f>
        <v>100.13499999999999</v>
      </c>
      <c r="AC162" s="5">
        <f>MAX((U162-T162),0)/5+U162/[12]lifespan!D$6</f>
        <v>19.213636363636365</v>
      </c>
      <c r="AD162" s="5">
        <f>MAX((V162-U162),0)/5+V162/[12]lifespan!E$6</f>
        <v>17.98723404255319</v>
      </c>
      <c r="AE162" s="5">
        <f>MAX((W162-V162),0)/5+W162/[12]lifespan!F$6</f>
        <v>79.204310991681581</v>
      </c>
      <c r="AF162" s="5">
        <f>MAX((X162-W162),0)/5+X162/[12]lifespan!G$6</f>
        <v>27.290718498613597</v>
      </c>
      <c r="AG162" s="5">
        <f>MAX((Y162-X162),0)/5+Y162/[12]lifespan!H$6</f>
        <v>96.349223921618858</v>
      </c>
      <c r="AH162" s="5">
        <f>MAX((Z162-Y162),0)/5+Z162/[12]lifespan!I$6</f>
        <v>61.703252987760976</v>
      </c>
      <c r="AI162" s="5">
        <f>MAX((AA162-Z162),0)/5+AA162/[12]lifespan!J$6</f>
        <v>108.60799999999995</v>
      </c>
    </row>
    <row r="163" spans="1:35" x14ac:dyDescent="0.25">
      <c r="A163" s="3" t="s">
        <v>14</v>
      </c>
      <c r="B163" s="3" t="s">
        <v>78</v>
      </c>
      <c r="C163" s="3" t="s">
        <v>84</v>
      </c>
      <c r="D163" s="5">
        <f>[11]generation_EXIOBASE!D138*generation!$L163/(generation!$L$162+generation!$L$163)</f>
        <v>0</v>
      </c>
      <c r="E163" s="5">
        <f>[11]generation_EXIOBASE!E138*generation!$L163/(generation!$L$162+generation!$L$163)</f>
        <v>0</v>
      </c>
      <c r="F163" s="5">
        <f>[11]generation_EXIOBASE!F138*generation!$L163/(generation!$L$162+generation!$L$163)</f>
        <v>0</v>
      </c>
      <c r="G163" s="5">
        <f>[11]generation_EXIOBASE!G138*generation!$L163/(generation!$L$162+generation!$L$163)</f>
        <v>0</v>
      </c>
      <c r="H163" s="5">
        <f>[11]generation_EXIOBASE!H138*generation!$L163/(generation!$L$162+generation!$L$163)</f>
        <v>0</v>
      </c>
      <c r="I163" s="5">
        <f>[11]generation_EXIOBASE!I138*generation!$L163/(generation!$L$162+generation!$L$163)</f>
        <v>0</v>
      </c>
      <c r="J163" s="5">
        <f>[11]generation_EXIOBASE!J138*generation!$L163/(generation!$L$162+generation!$L$163)</f>
        <v>0</v>
      </c>
      <c r="K163" s="5">
        <f>[11]generation_EXIOBASE!K138*generation!$L163/(generation!$L$162+generation!$L$163)</f>
        <v>0</v>
      </c>
      <c r="L163" s="5">
        <f>[14]Xdet2015_el!A163</f>
        <v>0</v>
      </c>
      <c r="M163" s="5">
        <f t="shared" si="18"/>
        <v>0</v>
      </c>
      <c r="N163" s="5">
        <f t="shared" si="19"/>
        <v>0</v>
      </c>
      <c r="O163" s="5">
        <f t="shared" si="20"/>
        <v>0</v>
      </c>
      <c r="P163" s="5">
        <f t="shared" si="21"/>
        <v>0</v>
      </c>
      <c r="Q163" s="5">
        <f t="shared" si="22"/>
        <v>0</v>
      </c>
      <c r="R163" s="5">
        <f t="shared" si="23"/>
        <v>0</v>
      </c>
      <c r="S163" s="5">
        <f t="shared" si="24"/>
        <v>0</v>
      </c>
      <c r="T163" s="5">
        <f>[11]capacity_EXIOBASE!D138*capacity!$L163/(capacity!$L$162+capacity!$L$163)</f>
        <v>0</v>
      </c>
      <c r="U163" s="5">
        <f>[11]capacity_EXIOBASE!E138*capacity!$L163/(capacity!$L$162+capacity!$L$163)</f>
        <v>0</v>
      </c>
      <c r="V163" s="5">
        <f>[11]capacity_EXIOBASE!F138*capacity!$L163/(capacity!$L$162+capacity!$L$163)</f>
        <v>0</v>
      </c>
      <c r="W163" s="5">
        <f>[11]capacity_EXIOBASE!G138*capacity!$L163/(capacity!$L$162+capacity!$L$163)</f>
        <v>0</v>
      </c>
      <c r="X163" s="5">
        <f>[11]capacity_EXIOBASE!H138*capacity!$L163/(capacity!$L$162+capacity!$L$163)</f>
        <v>0</v>
      </c>
      <c r="Y163" s="5">
        <f>[11]capacity_EXIOBASE!I138*capacity!$L163/(capacity!$L$162+capacity!$L$163)</f>
        <v>0</v>
      </c>
      <c r="Z163" s="5">
        <f>[11]capacity_EXIOBASE!J138*capacity!$L163/(capacity!$L$162+capacity!$L$163)</f>
        <v>0</v>
      </c>
      <c r="AA163" s="5">
        <f>[11]capacity_EXIOBASE!K138*capacity!$L163/(capacity!$L$162+capacity!$L$163)</f>
        <v>0</v>
      </c>
      <c r="AB163" s="5">
        <f>capacity!T163+T163/[12]lifespan!C$7</f>
        <v>0</v>
      </c>
      <c r="AC163" s="5">
        <f>MAX((U163-T163),0)/5+U163/[12]lifespan!D$7</f>
        <v>0</v>
      </c>
      <c r="AD163" s="5">
        <f>MAX((V163-U163),0)/5+V163/[12]lifespan!E$7</f>
        <v>0</v>
      </c>
      <c r="AE163" s="5">
        <f>MAX((W163-V163),0)/5+W163/[12]lifespan!F$7</f>
        <v>0</v>
      </c>
      <c r="AF163" s="5">
        <f>MAX((X163-W163),0)/5+X163/[12]lifespan!G$7</f>
        <v>0</v>
      </c>
      <c r="AG163" s="5">
        <f>MAX((Y163-X163),0)/5+Y163/[12]lifespan!H$7</f>
        <v>0</v>
      </c>
      <c r="AH163" s="5">
        <f>MAX((Z163-Y163),0)/5+Z163/[12]lifespan!I$7</f>
        <v>0</v>
      </c>
      <c r="AI163" s="5">
        <f>MAX((AA163-Z163),0)/5+AA163/[12]lifespan!J$7</f>
        <v>0</v>
      </c>
    </row>
    <row r="164" spans="1:35" x14ac:dyDescent="0.25">
      <c r="A164" s="3" t="s">
        <v>14</v>
      </c>
      <c r="B164" s="1" t="s">
        <v>37</v>
      </c>
      <c r="C164" s="1" t="s">
        <v>38</v>
      </c>
      <c r="D164" s="5">
        <f>[11]generation_EXIOBASE!D139</f>
        <v>76.500978177975853</v>
      </c>
      <c r="E164" s="5">
        <f>[11]generation_EXIOBASE!E139</f>
        <v>24.921282054374476</v>
      </c>
      <c r="F164" s="5">
        <f>[11]generation_EXIOBASE!F139</f>
        <v>246.85252587052923</v>
      </c>
      <c r="G164" s="5">
        <f>[11]generation_EXIOBASE!G139</f>
        <v>262.86255161478419</v>
      </c>
      <c r="H164" s="5">
        <f>[11]generation_EXIOBASE!H139</f>
        <v>257.64492539966386</v>
      </c>
      <c r="I164" s="5">
        <f>[11]generation_EXIOBASE!I139</f>
        <v>179.83025527859093</v>
      </c>
      <c r="J164" s="5">
        <f>[11]generation_EXIOBASE!J139</f>
        <v>180.18548011270647</v>
      </c>
      <c r="K164" s="5">
        <f>[11]generation_EXIOBASE!K139</f>
        <v>77.709327893977004</v>
      </c>
      <c r="L164" s="5">
        <f>[14]Xdet2015_el!A164</f>
        <v>82.872444375944099</v>
      </c>
      <c r="M164" s="5">
        <f t="shared" si="18"/>
        <v>26.99687781800084</v>
      </c>
      <c r="N164" s="5">
        <f t="shared" si="19"/>
        <v>267.41190382786834</v>
      </c>
      <c r="O164" s="5">
        <f t="shared" si="20"/>
        <v>284.75534177530858</v>
      </c>
      <c r="P164" s="5">
        <f t="shared" si="21"/>
        <v>279.10315995246867</v>
      </c>
      <c r="Q164" s="5">
        <f t="shared" si="22"/>
        <v>194.80761138786752</v>
      </c>
      <c r="R164" s="5">
        <f t="shared" si="23"/>
        <v>195.19242150412131</v>
      </c>
      <c r="S164" s="5">
        <f t="shared" si="24"/>
        <v>84.181432796889837</v>
      </c>
      <c r="T164" s="5">
        <f>[11]capacity_EXIOBASE!D139</f>
        <v>185.39144000000002</v>
      </c>
      <c r="U164" s="5">
        <f>[11]capacity_EXIOBASE!E139</f>
        <v>149.77099812635805</v>
      </c>
      <c r="V164" s="5">
        <f>[11]capacity_EXIOBASE!F139</f>
        <v>152.90043335709549</v>
      </c>
      <c r="W164" s="5">
        <f>[11]capacity_EXIOBASE!G139</f>
        <v>106.9213835381571</v>
      </c>
      <c r="X164" s="5">
        <f>[11]capacity_EXIOBASE!H139</f>
        <v>65.198716214577487</v>
      </c>
      <c r="Y164" s="5">
        <f>[11]capacity_EXIOBASE!I139</f>
        <v>29.57371621457748</v>
      </c>
      <c r="Z164" s="5">
        <f>[11]capacity_EXIOBASE!J139</f>
        <v>29.57371621457748</v>
      </c>
      <c r="AA164" s="5">
        <f>[11]capacity_EXIOBASE!K139</f>
        <v>16.083716214577482</v>
      </c>
      <c r="AB164" s="5">
        <f>capacity!T164+T164/[12]lifespan!C$8</f>
        <v>795.29689828571429</v>
      </c>
      <c r="AC164" s="5">
        <f>MAX((U164-T164),0)/5+U164/[12]lifespan!D$8</f>
        <v>4.2791713750388016</v>
      </c>
      <c r="AD164" s="5">
        <f>MAX((V164-U164),0)/5+V164/[12]lifespan!E$8</f>
        <v>4.9944708563502163</v>
      </c>
      <c r="AE164" s="5">
        <f>MAX((W164-V164),0)/5+W164/[12]lifespan!F$8</f>
        <v>3.0548966725187743</v>
      </c>
      <c r="AF164" s="5">
        <f>MAX((X164-W164),0)/5+X164/[12]lifespan!G$8</f>
        <v>1.8628204632736425</v>
      </c>
      <c r="AG164" s="5">
        <f>MAX((Y164-X164),0)/5+Y164/[12]lifespan!H$8</f>
        <v>0.84496332041649946</v>
      </c>
      <c r="AH164" s="5">
        <f>MAX((Z164-Y164),0)/5+Z164/[12]lifespan!I$8</f>
        <v>0.84496332041649946</v>
      </c>
      <c r="AI164" s="5">
        <f>MAX((AA164-Z164),0)/5+AA164/[12]lifespan!J$8</f>
        <v>0.45953474898792807</v>
      </c>
    </row>
    <row r="165" spans="1:35" x14ac:dyDescent="0.25">
      <c r="A165" s="3" t="s">
        <v>14</v>
      </c>
      <c r="B165" s="3" t="s">
        <v>39</v>
      </c>
      <c r="C165" s="3" t="s">
        <v>40</v>
      </c>
      <c r="D165" s="5">
        <f>[11]generation_EXIOBASE!D140</f>
        <v>97.954533858692116</v>
      </c>
      <c r="E165" s="5">
        <f>[11]generation_EXIOBASE!E140</f>
        <v>290.13012709388568</v>
      </c>
      <c r="F165" s="5">
        <f>[11]generation_EXIOBASE!F140</f>
        <v>314.22055728396435</v>
      </c>
      <c r="G165" s="5">
        <f>[11]generation_EXIOBASE!G140</f>
        <v>379.27262291421727</v>
      </c>
      <c r="H165" s="5">
        <f>[11]generation_EXIOBASE!H140</f>
        <v>453.07657158113074</v>
      </c>
      <c r="I165" s="5">
        <f>[11]generation_EXIOBASE!I140</f>
        <v>719.2121391419962</v>
      </c>
      <c r="J165" s="5">
        <f>[11]generation_EXIOBASE!J140</f>
        <v>903.62929971226822</v>
      </c>
      <c r="K165" s="5">
        <f>[11]generation_EXIOBASE!K140</f>
        <v>1042.9808625759711</v>
      </c>
      <c r="L165" s="5">
        <f>[14]Xdet2015_el!A165</f>
        <v>8.0912784688369701</v>
      </c>
      <c r="M165" s="5">
        <f t="shared" si="18"/>
        <v>23.965441496584493</v>
      </c>
      <c r="N165" s="5">
        <f t="shared" si="19"/>
        <v>25.955368572172397</v>
      </c>
      <c r="O165" s="5">
        <f t="shared" si="20"/>
        <v>31.328824575206895</v>
      </c>
      <c r="P165" s="5">
        <f t="shared" si="21"/>
        <v>37.425207021630591</v>
      </c>
      <c r="Q165" s="5">
        <f t="shared" si="22"/>
        <v>59.408640587894816</v>
      </c>
      <c r="R165" s="5">
        <f t="shared" si="23"/>
        <v>74.64193854589314</v>
      </c>
      <c r="S165" s="5">
        <f t="shared" si="24"/>
        <v>86.152710490603965</v>
      </c>
      <c r="T165" s="5">
        <f>[11]capacity_EXIOBASE!D140</f>
        <v>12.64175</v>
      </c>
      <c r="U165" s="5">
        <f>[11]capacity_EXIOBASE!E140</f>
        <v>23.968927703132671</v>
      </c>
      <c r="V165" s="5">
        <f>[11]capacity_EXIOBASE!F140</f>
        <v>25.503903894292442</v>
      </c>
      <c r="W165" s="5">
        <f>[11]capacity_EXIOBASE!G140</f>
        <v>28.640940413707206</v>
      </c>
      <c r="X165" s="5">
        <f>[11]capacity_EXIOBASE!H140</f>
        <v>29.037519783391868</v>
      </c>
      <c r="Y165" s="5">
        <f>[11]capacity_EXIOBASE!I140</f>
        <v>56.548320969620256</v>
      </c>
      <c r="Z165" s="5">
        <f>[11]capacity_EXIOBASE!J140</f>
        <v>65.712124790806442</v>
      </c>
      <c r="AA165" s="5">
        <f>[11]capacity_EXIOBASE!K140</f>
        <v>84.516430404941048</v>
      </c>
      <c r="AB165" s="5">
        <f>capacity!T165+T165/[12]lifespan!C$9</f>
        <v>28.505669999999999</v>
      </c>
      <c r="AC165" s="5">
        <f>MAX((U165-T165),0)/5+U165/[12]lifespan!D$9</f>
        <v>3.2241926487518411</v>
      </c>
      <c r="AD165" s="5">
        <f>MAX((V165-U165),0)/5+V165/[12]lifespan!E$9</f>
        <v>1.3271513940036517</v>
      </c>
      <c r="AE165" s="5">
        <f>MAX((W165-V165),0)/5+W165/[12]lifespan!F$9</f>
        <v>1.7730449204312411</v>
      </c>
      <c r="AF165" s="5">
        <f>MAX((X165-W165),0)/5+X165/[12]lifespan!G$9</f>
        <v>1.2408166652726071</v>
      </c>
      <c r="AG165" s="5">
        <f>MAX((Y165-X165),0)/5+Y165/[12]lifespan!H$9</f>
        <v>7.7640930760304876</v>
      </c>
      <c r="AH165" s="5">
        <f>MAX((Z165-Y165),0)/5+Z165/[12]lifespan!I$9</f>
        <v>4.4612457558694949</v>
      </c>
      <c r="AI165" s="5">
        <f>MAX((AA165-Z165),0)/5+AA165/[12]lifespan!J$9</f>
        <v>7.1415183390245627</v>
      </c>
    </row>
    <row r="166" spans="1:35" x14ac:dyDescent="0.25">
      <c r="A166" s="3" t="s">
        <v>14</v>
      </c>
      <c r="B166" s="3" t="s">
        <v>80</v>
      </c>
      <c r="C166" s="3" t="s">
        <v>85</v>
      </c>
      <c r="D166" s="5">
        <f>[11]generation_EXIOBASE!D141*generation!$L166/(generation!$L$166+generation!$L$167)</f>
        <v>0</v>
      </c>
      <c r="E166" s="5">
        <f>[11]generation_EXIOBASE!E141*generation!$L166/(generation!$L$166+generation!$L$167)</f>
        <v>0</v>
      </c>
      <c r="F166" s="5">
        <f>[11]generation_EXIOBASE!F141*generation!$L166/(generation!$L$166+generation!$L$167)</f>
        <v>0</v>
      </c>
      <c r="G166" s="5">
        <f>[11]generation_EXIOBASE!G141*generation!$L166/(generation!$L$166+generation!$L$167)</f>
        <v>0</v>
      </c>
      <c r="H166" s="5">
        <f>[11]generation_EXIOBASE!H141*generation!$L166/(generation!$L$166+generation!$L$167)</f>
        <v>0</v>
      </c>
      <c r="I166" s="5">
        <f>[11]generation_EXIOBASE!I141*generation!$L166/(generation!$L$166+generation!$L$167)</f>
        <v>0</v>
      </c>
      <c r="J166" s="5">
        <f>[11]generation_EXIOBASE!J141*generation!$L166/(generation!$L$166+generation!$L$167)</f>
        <v>0</v>
      </c>
      <c r="K166" s="5">
        <f>[11]generation_EXIOBASE!K141*generation!$L166/(generation!$L$166+generation!$L$167)</f>
        <v>0</v>
      </c>
      <c r="L166" s="5">
        <f>[14]Xdet2015_el!A166</f>
        <v>0</v>
      </c>
      <c r="M166" s="24">
        <f t="shared" ref="M166:S167" si="26">IFERROR($L205*E166/$D205,0)</f>
        <v>0</v>
      </c>
      <c r="N166" s="24">
        <f t="shared" si="26"/>
        <v>0</v>
      </c>
      <c r="O166" s="24">
        <f t="shared" si="26"/>
        <v>0</v>
      </c>
      <c r="P166" s="24">
        <f t="shared" si="26"/>
        <v>0</v>
      </c>
      <c r="Q166" s="24">
        <f t="shared" si="26"/>
        <v>0</v>
      </c>
      <c r="R166" s="24">
        <f t="shared" si="26"/>
        <v>0</v>
      </c>
      <c r="S166" s="24">
        <f t="shared" si="26"/>
        <v>0</v>
      </c>
      <c r="T166" s="5">
        <f>[11]capacity_EXIOBASE!D141*capacity!$L166/(capacity!$L$166+capacity!$L$167)</f>
        <v>0</v>
      </c>
      <c r="U166" s="5">
        <f>[11]capacity_EXIOBASE!E141*capacity!$L166/(capacity!$L$166+capacity!$L$167)</f>
        <v>0</v>
      </c>
      <c r="V166" s="5">
        <f>[11]capacity_EXIOBASE!F141*capacity!$L166/(capacity!$L$166+capacity!$L$167)</f>
        <v>0</v>
      </c>
      <c r="W166" s="5">
        <f>[11]capacity_EXIOBASE!G141*capacity!$L166/(capacity!$L$166+capacity!$L$167)</f>
        <v>0</v>
      </c>
      <c r="X166" s="5">
        <f>[11]capacity_EXIOBASE!H141*capacity!$L166/(capacity!$L$166+capacity!$L$167)</f>
        <v>0</v>
      </c>
      <c r="Y166" s="5">
        <f>[11]capacity_EXIOBASE!I141*capacity!$L166/(capacity!$L$166+capacity!$L$167)</f>
        <v>0</v>
      </c>
      <c r="Z166" s="5">
        <f>[11]capacity_EXIOBASE!J141*capacity!$L166/(capacity!$L$166+capacity!$L$167)</f>
        <v>0</v>
      </c>
      <c r="AA166" s="5">
        <f>[11]capacity_EXIOBASE!K141*capacity!$L166/(capacity!$L$166+capacity!$L$167)</f>
        <v>0</v>
      </c>
      <c r="AB166" s="5">
        <f>capacity!T166+T166/[12]lifespan!C$10</f>
        <v>0</v>
      </c>
      <c r="AC166" s="5">
        <f>MAX((U166-T166),0)/5+U166/[12]lifespan!D$10</f>
        <v>0</v>
      </c>
      <c r="AD166" s="5">
        <f>MAX((V166-U166),0)/5+V166/[12]lifespan!E$10</f>
        <v>0</v>
      </c>
      <c r="AE166" s="5">
        <f>MAX((W166-V166),0)/5+W166/[12]lifespan!F$10</f>
        <v>0</v>
      </c>
      <c r="AF166" s="5">
        <f>MAX((X166-W166),0)/5+X166/[12]lifespan!G$10</f>
        <v>0</v>
      </c>
      <c r="AG166" s="5">
        <f>MAX((Y166-X166),0)/5+Y166/[12]lifespan!H$10</f>
        <v>0</v>
      </c>
      <c r="AH166" s="5">
        <f>MAX((Z166-Y166),0)/5+Z166/[12]lifespan!I$10</f>
        <v>0</v>
      </c>
      <c r="AI166" s="5">
        <f>MAX((AA166-Z166),0)/5+AA166/[12]lifespan!J$10</f>
        <v>0</v>
      </c>
    </row>
    <row r="167" spans="1:35" x14ac:dyDescent="0.25">
      <c r="A167" s="3" t="s">
        <v>14</v>
      </c>
      <c r="B167" s="3" t="s">
        <v>81</v>
      </c>
      <c r="C167" s="3" t="s">
        <v>86</v>
      </c>
      <c r="D167" s="5">
        <f>[11]generation_EXIOBASE!D141*generation!$L167/(generation!$L$166+generation!$L$167)</f>
        <v>67.900642034516409</v>
      </c>
      <c r="E167" s="5">
        <f>[11]generation_EXIOBASE!E141*generation!$L167/(generation!$L$166+generation!$L$167)</f>
        <v>67.900642034516409</v>
      </c>
      <c r="F167" s="5">
        <f>[11]generation_EXIOBASE!F141*generation!$L167/(generation!$L$166+generation!$L$167)</f>
        <v>821.12195648706847</v>
      </c>
      <c r="G167" s="5">
        <f>[11]generation_EXIOBASE!G141*generation!$L167/(generation!$L$166+generation!$L$167)</f>
        <v>974.32093563219439</v>
      </c>
      <c r="H167" s="5">
        <f>[11]generation_EXIOBASE!H141*generation!$L167/(generation!$L$166+generation!$L$167)</f>
        <v>974.32093563219439</v>
      </c>
      <c r="I167" s="5">
        <f>[11]generation_EXIOBASE!I141*generation!$L167/(generation!$L$166+generation!$L$167)</f>
        <v>1046.7823924133763</v>
      </c>
      <c r="J167" s="5">
        <f>[11]generation_EXIOBASE!J141*generation!$L167/(generation!$L$166+generation!$L$167)</f>
        <v>2342.6293694341434</v>
      </c>
      <c r="K167" s="5">
        <f>[11]generation_EXIOBASE!K141*generation!$L167/(generation!$L$166+generation!$L$167)</f>
        <v>3132.8084759088324</v>
      </c>
      <c r="L167" s="5">
        <f>[14]Xdet2015_el!A167</f>
        <v>0</v>
      </c>
      <c r="M167" s="24">
        <f t="shared" si="26"/>
        <v>2.6376148225696547</v>
      </c>
      <c r="N167" s="24">
        <f t="shared" si="26"/>
        <v>31.896656330093737</v>
      </c>
      <c r="O167" s="24">
        <f t="shared" si="26"/>
        <v>37.847703125650028</v>
      </c>
      <c r="P167" s="24">
        <f t="shared" si="26"/>
        <v>37.847703125650028</v>
      </c>
      <c r="Q167" s="24">
        <f t="shared" si="26"/>
        <v>40.662483763127355</v>
      </c>
      <c r="R167" s="24">
        <f t="shared" si="26"/>
        <v>90.99993407228034</v>
      </c>
      <c r="S167" s="24">
        <f t="shared" si="26"/>
        <v>121.69460883931735</v>
      </c>
      <c r="T167" s="5">
        <f>[11]capacity_EXIOBASE!D141*capacity!$L167/(capacity!$L$166+capacity!$L$167)</f>
        <v>55.365820000000006</v>
      </c>
      <c r="U167" s="5">
        <f>[11]capacity_EXIOBASE!E141*capacity!$L167/(capacity!$L$166+capacity!$L$167)</f>
        <v>55.365820000000006</v>
      </c>
      <c r="V167" s="5">
        <f>[11]capacity_EXIOBASE!F141*capacity!$L167/(capacity!$L$166+capacity!$L$167)</f>
        <v>580.75947958939219</v>
      </c>
      <c r="W167" s="5">
        <f>[11]capacity_EXIOBASE!G141*capacity!$L167/(capacity!$L$166+capacity!$L$167)</f>
        <v>686.49076729220178</v>
      </c>
      <c r="X167" s="5">
        <f>[11]capacity_EXIOBASE!H141*capacity!$L167/(capacity!$L$166+capacity!$L$167)</f>
        <v>686.49076729220178</v>
      </c>
      <c r="Y167" s="5">
        <f>[11]capacity_EXIOBASE!I141*capacity!$L167/(capacity!$L$166+capacity!$L$167)</f>
        <v>734.2696063139997</v>
      </c>
      <c r="Z167" s="5">
        <f>[11]capacity_EXIOBASE!J141*capacity!$L167/(capacity!$L$166+capacity!$L$167)</f>
        <v>1619.9738793807446</v>
      </c>
      <c r="AA167" s="5">
        <f>[11]capacity_EXIOBASE!K141*capacity!$L167/(capacity!$L$166+capacity!$L$167)</f>
        <v>2149.4859085873236</v>
      </c>
      <c r="AB167" s="5">
        <f>capacity!T167+T167/[12]lifespan!C$11</f>
        <v>16.553826102891929</v>
      </c>
      <c r="AC167" s="5">
        <f>MAX((U167-T167),0)/5+U167/[12]lifespan!D$11</f>
        <v>2.2146328000000004</v>
      </c>
      <c r="AD167" s="5">
        <f>MAX((V167-U167),0)/5+V167/[12]lifespan!E$11</f>
        <v>128.30911110145414</v>
      </c>
      <c r="AE167" s="5">
        <f>MAX((W167-V167),0)/5+W167/[12]lifespan!F$11</f>
        <v>48.605888232249995</v>
      </c>
      <c r="AF167" s="5">
        <f>MAX((X167-W167),0)/5+X167/[12]lifespan!G$11</f>
        <v>27.459630691688073</v>
      </c>
      <c r="AG167" s="5">
        <f>MAX((Y167-X167),0)/5+Y167/[12]lifespan!H$11</f>
        <v>38.926552056919576</v>
      </c>
      <c r="AH167" s="5">
        <f>MAX((Z167-Y167),0)/5+Z167/[12]lifespan!I$11</f>
        <v>241.93980978857877</v>
      </c>
      <c r="AI167" s="5">
        <f>MAX((AA167-Z167),0)/5+AA167/[12]lifespan!J$11</f>
        <v>191.88184218480876</v>
      </c>
    </row>
    <row r="168" spans="1:35" x14ac:dyDescent="0.25">
      <c r="A168" s="3" t="s">
        <v>14</v>
      </c>
      <c r="B168" s="3" t="s">
        <v>41</v>
      </c>
      <c r="C168" s="3" t="s">
        <v>42</v>
      </c>
      <c r="D168" s="5">
        <f>[11]generation_EXIOBASE!D142</f>
        <v>0</v>
      </c>
      <c r="E168" s="5">
        <f>[11]generation_EXIOBASE!E142</f>
        <v>0</v>
      </c>
      <c r="F168" s="5">
        <f>[11]generation_EXIOBASE!F142</f>
        <v>0</v>
      </c>
      <c r="G168" s="5">
        <f>[11]generation_EXIOBASE!G142</f>
        <v>0</v>
      </c>
      <c r="H168" s="5">
        <f>[11]generation_EXIOBASE!H142</f>
        <v>0</v>
      </c>
      <c r="I168" s="5">
        <f>[11]generation_EXIOBASE!I142</f>
        <v>0</v>
      </c>
      <c r="J168" s="5">
        <f>[11]generation_EXIOBASE!J142</f>
        <v>0</v>
      </c>
      <c r="K168" s="5">
        <f>[11]generation_EXIOBASE!K142</f>
        <v>0</v>
      </c>
      <c r="L168" s="5">
        <f>[14]Xdet2015_el!A168</f>
        <v>0</v>
      </c>
      <c r="M168" s="5">
        <f t="shared" si="18"/>
        <v>0</v>
      </c>
      <c r="N168" s="5">
        <f t="shared" si="19"/>
        <v>0</v>
      </c>
      <c r="O168" s="5">
        <f t="shared" si="20"/>
        <v>0</v>
      </c>
      <c r="P168" s="5">
        <f t="shared" si="21"/>
        <v>0</v>
      </c>
      <c r="Q168" s="5">
        <f t="shared" si="22"/>
        <v>0</v>
      </c>
      <c r="R168" s="5">
        <f t="shared" si="23"/>
        <v>0</v>
      </c>
      <c r="S168" s="5">
        <f t="shared" si="24"/>
        <v>0</v>
      </c>
      <c r="T168" s="5">
        <f>[11]capacity_EXIOBASE!D142</f>
        <v>0</v>
      </c>
      <c r="U168" s="5">
        <f>[11]capacity_EXIOBASE!E142</f>
        <v>0</v>
      </c>
      <c r="V168" s="5">
        <f>[11]capacity_EXIOBASE!F142</f>
        <v>0</v>
      </c>
      <c r="W168" s="5">
        <f>[11]capacity_EXIOBASE!G142</f>
        <v>0</v>
      </c>
      <c r="X168" s="5">
        <f>[11]capacity_EXIOBASE!H142</f>
        <v>0</v>
      </c>
      <c r="Y168" s="5">
        <f>[11]capacity_EXIOBASE!I142</f>
        <v>0</v>
      </c>
      <c r="Z168" s="5">
        <f>[11]capacity_EXIOBASE!J142</f>
        <v>0</v>
      </c>
      <c r="AA168" s="5">
        <f>[11]capacity_EXIOBASE!K142</f>
        <v>0</v>
      </c>
      <c r="AB168" s="5">
        <f>capacity!T168+T168/[12]lifespan!C$12</f>
        <v>0</v>
      </c>
      <c r="AC168" s="5">
        <f>MAX((U168-T168),0)/5+U168/[12]lifespan!D$12</f>
        <v>0</v>
      </c>
      <c r="AD168" s="5">
        <f>MAX((V168-U168),0)/5+V168/[12]lifespan!E$12</f>
        <v>0</v>
      </c>
      <c r="AE168" s="5">
        <f>MAX((W168-V168),0)/5+W168/[12]lifespan!F$12</f>
        <v>0</v>
      </c>
      <c r="AF168" s="5">
        <f>MAX((X168-W168),0)/5+X168/[12]lifespan!G$12</f>
        <v>0</v>
      </c>
      <c r="AG168" s="5">
        <f>MAX((Y168-X168),0)/5+Y168/[12]lifespan!H$12</f>
        <v>0</v>
      </c>
      <c r="AH168" s="5">
        <f>MAX((Z168-Y168),0)/5+Z168/[12]lifespan!I$12</f>
        <v>0</v>
      </c>
      <c r="AI168" s="5">
        <f>MAX((AA168-Z168),0)/5+AA168/[12]lifespan!J$12</f>
        <v>0</v>
      </c>
    </row>
    <row r="169" spans="1:35" x14ac:dyDescent="0.25">
      <c r="A169" s="3" t="s">
        <v>14</v>
      </c>
      <c r="B169" s="3" t="s">
        <v>43</v>
      </c>
      <c r="C169" s="3" t="s">
        <v>44</v>
      </c>
      <c r="D169" s="5">
        <f>[11]generation_EXIOBASE!D143</f>
        <v>0</v>
      </c>
      <c r="E169" s="5">
        <f>[11]generation_EXIOBASE!E143</f>
        <v>0</v>
      </c>
      <c r="F169" s="5">
        <f>[11]generation_EXIOBASE!F143</f>
        <v>0</v>
      </c>
      <c r="G169" s="5">
        <f>[11]generation_EXIOBASE!G143</f>
        <v>0</v>
      </c>
      <c r="H169" s="5">
        <f>[11]generation_EXIOBASE!H143</f>
        <v>0</v>
      </c>
      <c r="I169" s="5">
        <f>[11]generation_EXIOBASE!I143</f>
        <v>0</v>
      </c>
      <c r="J169" s="5">
        <f>[11]generation_EXIOBASE!J143</f>
        <v>0</v>
      </c>
      <c r="K169" s="5">
        <f>[11]generation_EXIOBASE!K143</f>
        <v>0</v>
      </c>
      <c r="L169" s="5">
        <f>[14]Xdet2015_el!A169</f>
        <v>2.0815879807890201E-7</v>
      </c>
      <c r="M169" s="5">
        <f t="shared" si="18"/>
        <v>0</v>
      </c>
      <c r="N169" s="5">
        <f t="shared" si="19"/>
        <v>0</v>
      </c>
      <c r="O169" s="5">
        <f t="shared" si="20"/>
        <v>0</v>
      </c>
      <c r="P169" s="5">
        <f t="shared" si="21"/>
        <v>0</v>
      </c>
      <c r="Q169" s="5">
        <f t="shared" si="22"/>
        <v>0</v>
      </c>
      <c r="R169" s="5">
        <f t="shared" si="23"/>
        <v>0</v>
      </c>
      <c r="S169" s="5">
        <f t="shared" si="24"/>
        <v>0</v>
      </c>
      <c r="T169" s="5">
        <f>[11]capacity_EXIOBASE!D143</f>
        <v>0</v>
      </c>
      <c r="U169" s="5">
        <f>[11]capacity_EXIOBASE!E143</f>
        <v>0</v>
      </c>
      <c r="V169" s="5">
        <f>[11]capacity_EXIOBASE!F143</f>
        <v>0</v>
      </c>
      <c r="W169" s="5">
        <f>[11]capacity_EXIOBASE!G143</f>
        <v>0</v>
      </c>
      <c r="X169" s="5">
        <f>[11]capacity_EXIOBASE!H143</f>
        <v>0</v>
      </c>
      <c r="Y169" s="5">
        <f>[11]capacity_EXIOBASE!I143</f>
        <v>0</v>
      </c>
      <c r="Z169" s="5">
        <f>[11]capacity_EXIOBASE!J143</f>
        <v>0</v>
      </c>
      <c r="AA169" s="5">
        <f>[11]capacity_EXIOBASE!K143</f>
        <v>0</v>
      </c>
      <c r="AB169" s="5">
        <f>capacity!T169+T169/[12]lifespan!C$13</f>
        <v>0</v>
      </c>
      <c r="AC169" s="5">
        <f>MAX((U169-T169),0)/5+U169/[12]lifespan!D$13</f>
        <v>0</v>
      </c>
      <c r="AD169" s="5">
        <f>MAX((V169-U169),0)/5+V169/[12]lifespan!E$13</f>
        <v>0</v>
      </c>
      <c r="AE169" s="5">
        <f>MAX((W169-V169),0)/5+W169/[12]lifespan!F$13</f>
        <v>0</v>
      </c>
      <c r="AF169" s="5">
        <f>MAX((X169-W169),0)/5+X169/[12]lifespan!G$13</f>
        <v>0</v>
      </c>
      <c r="AG169" s="5">
        <f>MAX((Y169-X169),0)/5+Y169/[12]lifespan!H$13</f>
        <v>0</v>
      </c>
      <c r="AH169" s="5">
        <f>MAX((Z169-Y169),0)/5+Z169/[12]lifespan!I$13</f>
        <v>0</v>
      </c>
      <c r="AI169" s="5">
        <f>MAX((AA169-Z169),0)/5+AA169/[12]lifespan!J$13</f>
        <v>0</v>
      </c>
    </row>
    <row r="170" spans="1:35" x14ac:dyDescent="0.25">
      <c r="A170" s="3" t="s">
        <v>14</v>
      </c>
      <c r="B170" s="3" t="s">
        <v>45</v>
      </c>
      <c r="C170" s="3" t="s">
        <v>46</v>
      </c>
      <c r="D170" s="5">
        <f>[11]generation_EXIOBASE!D144</f>
        <v>0</v>
      </c>
      <c r="E170" s="5">
        <f>[11]generation_EXIOBASE!E144</f>
        <v>0</v>
      </c>
      <c r="F170" s="5">
        <f>[11]generation_EXIOBASE!F144</f>
        <v>-1.1368683772161603E-13</v>
      </c>
      <c r="G170" s="5">
        <f>[11]generation_EXIOBASE!G144</f>
        <v>0</v>
      </c>
      <c r="H170" s="5">
        <f>[11]generation_EXIOBASE!H144</f>
        <v>0</v>
      </c>
      <c r="I170" s="5">
        <f>[11]generation_EXIOBASE!I144</f>
        <v>0</v>
      </c>
      <c r="J170" s="5">
        <f>[11]generation_EXIOBASE!J144</f>
        <v>0</v>
      </c>
      <c r="K170" s="5">
        <f>[11]generation_EXIOBASE!K144</f>
        <v>0</v>
      </c>
      <c r="L170" s="5">
        <f>[14]Xdet2015_el!A170</f>
        <v>0</v>
      </c>
      <c r="M170" s="5">
        <f t="shared" si="18"/>
        <v>0</v>
      </c>
      <c r="N170" s="5">
        <f t="shared" si="19"/>
        <v>0</v>
      </c>
      <c r="O170" s="5">
        <f t="shared" si="20"/>
        <v>0</v>
      </c>
      <c r="P170" s="5">
        <f t="shared" si="21"/>
        <v>0</v>
      </c>
      <c r="Q170" s="5">
        <f t="shared" si="22"/>
        <v>0</v>
      </c>
      <c r="R170" s="5">
        <f t="shared" si="23"/>
        <v>0</v>
      </c>
      <c r="S170" s="5">
        <f t="shared" si="24"/>
        <v>0</v>
      </c>
      <c r="T170" s="5">
        <f>[11]capacity_EXIOBASE!D144</f>
        <v>0</v>
      </c>
      <c r="U170" s="5">
        <f>[11]capacity_EXIOBASE!E144</f>
        <v>0</v>
      </c>
      <c r="V170" s="5">
        <f>[11]capacity_EXIOBASE!F144</f>
        <v>0</v>
      </c>
      <c r="W170" s="5">
        <f>[11]capacity_EXIOBASE!G144</f>
        <v>0</v>
      </c>
      <c r="X170" s="5">
        <f>[11]capacity_EXIOBASE!H144</f>
        <v>0</v>
      </c>
      <c r="Y170" s="5">
        <f>[11]capacity_EXIOBASE!I144</f>
        <v>0</v>
      </c>
      <c r="Z170" s="5">
        <f>[11]capacity_EXIOBASE!J144</f>
        <v>0</v>
      </c>
      <c r="AA170" s="5">
        <f>[11]capacity_EXIOBASE!K144</f>
        <v>0</v>
      </c>
      <c r="AB170" s="5">
        <f>capacity!T170+T170/[12]lifespan!C$14</f>
        <v>0</v>
      </c>
      <c r="AC170" s="5">
        <f>MAX((U170-T170),0)/5+U170/[12]lifespan!D$14</f>
        <v>0</v>
      </c>
      <c r="AD170" s="5">
        <f>MAX((V170-U170),0)/5+V170/[12]lifespan!E$14</f>
        <v>0</v>
      </c>
      <c r="AE170" s="5">
        <f>MAX((W170-V170),0)/5+W170/[12]lifespan!F$14</f>
        <v>0</v>
      </c>
      <c r="AF170" s="5">
        <f>MAX((X170-W170),0)/5+X170/[12]lifespan!G$14</f>
        <v>0</v>
      </c>
      <c r="AG170" s="5">
        <f>MAX((Y170-X170),0)/5+Y170/[12]lifespan!H$14</f>
        <v>0</v>
      </c>
      <c r="AH170" s="5">
        <f>MAX((Z170-Y170),0)/5+Z170/[12]lifespan!I$14</f>
        <v>0</v>
      </c>
      <c r="AI170" s="5">
        <f>MAX((AA170-Z170),0)/5+AA170/[12]lifespan!J$14</f>
        <v>0</v>
      </c>
    </row>
    <row r="171" spans="1:35" x14ac:dyDescent="0.25">
      <c r="A171" s="3" t="s">
        <v>13</v>
      </c>
      <c r="B171" s="3" t="s">
        <v>29</v>
      </c>
      <c r="C171" s="3" t="s">
        <v>30</v>
      </c>
      <c r="D171" s="5">
        <f>[11]generation_EXIOBASE!D145</f>
        <v>6436.2171959642519</v>
      </c>
      <c r="E171" s="5">
        <f>[11]generation_EXIOBASE!E145</f>
        <v>4940.0973868361507</v>
      </c>
      <c r="F171" s="5">
        <f>[11]generation_EXIOBASE!F145</f>
        <v>2223.6872745229011</v>
      </c>
      <c r="G171" s="5">
        <f>[11]generation_EXIOBASE!G145</f>
        <v>2112.9715177032526</v>
      </c>
      <c r="H171" s="5">
        <f>[11]generation_EXIOBASE!H145</f>
        <v>0.110988922979703</v>
      </c>
      <c r="I171" s="5">
        <f>[11]generation_EXIOBASE!I145</f>
        <v>0</v>
      </c>
      <c r="J171" s="5">
        <f>[11]generation_EXIOBASE!J145</f>
        <v>0</v>
      </c>
      <c r="K171" s="5">
        <f>[11]generation_EXIOBASE!K145</f>
        <v>0</v>
      </c>
      <c r="L171" s="5">
        <f>[14]Xdet2015_el!A171</f>
        <v>463.33961439997898</v>
      </c>
      <c r="M171" s="5">
        <f t="shared" si="18"/>
        <v>355.6348004772521</v>
      </c>
      <c r="N171" s="5">
        <f t="shared" si="19"/>
        <v>160.08198184636029</v>
      </c>
      <c r="O171" s="5">
        <f t="shared" si="20"/>
        <v>152.11161749865241</v>
      </c>
      <c r="P171" s="5">
        <f t="shared" si="21"/>
        <v>7.9900294241670878E-3</v>
      </c>
      <c r="Q171" s="5">
        <f t="shared" si="22"/>
        <v>0</v>
      </c>
      <c r="R171" s="5">
        <f t="shared" si="23"/>
        <v>0</v>
      </c>
      <c r="S171" s="5">
        <f t="shared" si="24"/>
        <v>0</v>
      </c>
      <c r="T171" s="5">
        <f>[11]capacity_EXIOBASE!D145</f>
        <v>1136.7530000000004</v>
      </c>
      <c r="U171" s="5">
        <f>[11]capacity_EXIOBASE!E145</f>
        <v>673.69815278111844</v>
      </c>
      <c r="V171" s="5">
        <f>[11]capacity_EXIOBASE!F145</f>
        <v>407.17815278111846</v>
      </c>
      <c r="W171" s="5">
        <f>[11]capacity_EXIOBASE!G145</f>
        <v>395.98515278111859</v>
      </c>
      <c r="X171" s="5">
        <f>[11]capacity_EXIOBASE!H145</f>
        <v>3.4130418282759827</v>
      </c>
      <c r="Y171" s="5">
        <f>[11]capacity_EXIOBASE!I145</f>
        <v>3.4130418282759827</v>
      </c>
      <c r="Z171" s="5">
        <f>[11]capacity_EXIOBASE!J145</f>
        <v>3.4130418282759827</v>
      </c>
      <c r="AA171" s="5">
        <f>[11]capacity_EXIOBASE!K145</f>
        <v>3.4130418282759827</v>
      </c>
      <c r="AB171" s="5">
        <f>capacity!T171+T171/[12]lifespan!C$2</f>
        <v>28.418825000000009</v>
      </c>
      <c r="AC171" s="5">
        <f>MAX((U171-T171),0)/5+U171/[12]lifespan!D$2</f>
        <v>16.842453819527961</v>
      </c>
      <c r="AD171" s="5">
        <f>MAX((V171-U171),0)/5+V171/[12]lifespan!E$2</f>
        <v>10.179453819527961</v>
      </c>
      <c r="AE171" s="5">
        <f>MAX((W171-V171),0)/5+W171/[12]lifespan!F$2</f>
        <v>9.8996288195279654</v>
      </c>
      <c r="AF171" s="5">
        <f>MAX((X171-W171),0)/5+X171/[12]lifespan!G$2</f>
        <v>8.532604570689957E-2</v>
      </c>
      <c r="AG171" s="5">
        <f>MAX((Y171-X171),0)/5+Y171/[12]lifespan!H$2</f>
        <v>8.532604570689957E-2</v>
      </c>
      <c r="AH171" s="5">
        <f>MAX((Z171-Y171),0)/5+Z171/[12]lifespan!I$2</f>
        <v>8.532604570689957E-2</v>
      </c>
      <c r="AI171" s="5">
        <f>MAX((AA171-Z171),0)/5+AA171/[12]lifespan!J$2</f>
        <v>8.532604570689957E-2</v>
      </c>
    </row>
    <row r="172" spans="1:35" x14ac:dyDescent="0.25">
      <c r="A172" s="3" t="s">
        <v>13</v>
      </c>
      <c r="B172" s="3" t="s">
        <v>31</v>
      </c>
      <c r="C172" s="3" t="s">
        <v>32</v>
      </c>
      <c r="D172" s="5">
        <f>[11]generation_EXIOBASE!D146</f>
        <v>3382.8769200311835</v>
      </c>
      <c r="E172" s="5">
        <f>[11]generation_EXIOBASE!E146</f>
        <v>9556.8105293784174</v>
      </c>
      <c r="F172" s="5">
        <f>[11]generation_EXIOBASE!F146</f>
        <v>5394.5441150417109</v>
      </c>
      <c r="G172" s="5">
        <f>[11]generation_EXIOBASE!G146</f>
        <v>2219.0680395577306</v>
      </c>
      <c r="H172" s="5">
        <f>[11]generation_EXIOBASE!H146</f>
        <v>11015.256435694888</v>
      </c>
      <c r="I172" s="5">
        <f>[11]generation_EXIOBASE!I146</f>
        <v>10740.952100951828</v>
      </c>
      <c r="J172" s="5">
        <f>[11]generation_EXIOBASE!J146</f>
        <v>11122.691727918183</v>
      </c>
      <c r="K172" s="5">
        <f>[11]generation_EXIOBASE!K146</f>
        <v>11375.650250467608</v>
      </c>
      <c r="L172" s="5">
        <f>[14]Xdet2015_el!A172</f>
        <v>1104.2887114326199</v>
      </c>
      <c r="M172" s="5">
        <f t="shared" si="18"/>
        <v>3119.6754225381937</v>
      </c>
      <c r="N172" s="5">
        <f t="shared" si="19"/>
        <v>1760.9668664832539</v>
      </c>
      <c r="O172" s="5">
        <f t="shared" si="20"/>
        <v>724.38100584573669</v>
      </c>
      <c r="P172" s="5">
        <f t="shared" si="21"/>
        <v>3595.762903298667</v>
      </c>
      <c r="Q172" s="5">
        <f t="shared" si="22"/>
        <v>3506.2204258410475</v>
      </c>
      <c r="R172" s="5">
        <f t="shared" si="23"/>
        <v>3630.8335201777927</v>
      </c>
      <c r="S172" s="5">
        <f t="shared" si="24"/>
        <v>3713.4079819496469</v>
      </c>
      <c r="T172" s="5">
        <f>[11]capacity_EXIOBASE!D146</f>
        <v>3496.2966000000006</v>
      </c>
      <c r="U172" s="5">
        <f>[11]capacity_EXIOBASE!E146</f>
        <v>3383.84341952863</v>
      </c>
      <c r="V172" s="5">
        <f>[11]capacity_EXIOBASE!F146</f>
        <v>2978.3374925327075</v>
      </c>
      <c r="W172" s="5">
        <f>[11]capacity_EXIOBASE!G146</f>
        <v>2531.1948463943763</v>
      </c>
      <c r="X172" s="5">
        <f>[11]capacity_EXIOBASE!H146</f>
        <v>3207.7295899806886</v>
      </c>
      <c r="Y172" s="5">
        <f>[11]capacity_EXIOBASE!I146</f>
        <v>3093.4391452123114</v>
      </c>
      <c r="Z172" s="5">
        <f>[11]capacity_EXIOBASE!J146</f>
        <v>3607.3841101615326</v>
      </c>
      <c r="AA172" s="5">
        <f>[11]capacity_EXIOBASE!K146</f>
        <v>3482.6535813839228</v>
      </c>
      <c r="AB172" s="5">
        <f>capacity!T172+T172/[12]lifespan!C$3</f>
        <v>116.54322000000002</v>
      </c>
      <c r="AC172" s="5">
        <f>MAX((U172-T172),0)/5+U172/[12]lifespan!D$3</f>
        <v>112.79478065095434</v>
      </c>
      <c r="AD172" s="5">
        <f>MAX((V172-U172),0)/5+V172/[12]lifespan!E$3</f>
        <v>99.277916417756913</v>
      </c>
      <c r="AE172" s="5">
        <f>MAX((W172-V172),0)/5+W172/[12]lifespan!F$3</f>
        <v>84.37316154647921</v>
      </c>
      <c r="AF172" s="5">
        <f>MAX((X172-W172),0)/5+X172/[12]lifespan!G$3</f>
        <v>242.2312683832854</v>
      </c>
      <c r="AG172" s="5">
        <f>MAX((Y172-X172),0)/5+Y172/[12]lifespan!H$3</f>
        <v>103.11463817374371</v>
      </c>
      <c r="AH172" s="5">
        <f>MAX((Z172-Y172),0)/5+Z172/[12]lifespan!I$3</f>
        <v>223.03512999522866</v>
      </c>
      <c r="AI172" s="5">
        <f>MAX((AA172-Z172),0)/5+AA172/[12]lifespan!J$3</f>
        <v>116.08845271279742</v>
      </c>
    </row>
    <row r="173" spans="1:35" x14ac:dyDescent="0.25">
      <c r="A173" s="3" t="s">
        <v>13</v>
      </c>
      <c r="B173" s="3" t="s">
        <v>33</v>
      </c>
      <c r="C173" s="3" t="s">
        <v>34</v>
      </c>
      <c r="D173" s="5">
        <f>[11]generation_EXIOBASE!D147</f>
        <v>15086.796735320864</v>
      </c>
      <c r="E173" s="5">
        <f>[11]generation_EXIOBASE!E147</f>
        <v>15024.054684995604</v>
      </c>
      <c r="F173" s="5">
        <f>[11]generation_EXIOBASE!F147</f>
        <v>24705.658486473956</v>
      </c>
      <c r="G173" s="5">
        <f>[11]generation_EXIOBASE!G147</f>
        <v>34387.262287952319</v>
      </c>
      <c r="H173" s="5">
        <f>[11]generation_EXIOBASE!H147</f>
        <v>26976.610744317968</v>
      </c>
      <c r="I173" s="5">
        <f>[11]generation_EXIOBASE!I147</f>
        <v>28346.138965153121</v>
      </c>
      <c r="J173" s="5">
        <f>[11]generation_EXIOBASE!J147</f>
        <v>28346.138965153128</v>
      </c>
      <c r="K173" s="5">
        <f>[11]generation_EXIOBASE!K147</f>
        <v>28346.138965153124</v>
      </c>
      <c r="L173" s="5">
        <f>[14]Xdet2015_el!A173</f>
        <v>1005.55405556638</v>
      </c>
      <c r="M173" s="5">
        <f t="shared" si="18"/>
        <v>1001.372218675093</v>
      </c>
      <c r="N173" s="5">
        <f t="shared" si="19"/>
        <v>1646.6633389677922</v>
      </c>
      <c r="O173" s="5">
        <f t="shared" si="20"/>
        <v>2291.9544592604921</v>
      </c>
      <c r="P173" s="5">
        <f t="shared" si="21"/>
        <v>1798.025174944971</v>
      </c>
      <c r="Q173" s="5">
        <f t="shared" si="22"/>
        <v>1889.3059604446048</v>
      </c>
      <c r="R173" s="5">
        <f t="shared" si="23"/>
        <v>1889.3059604446053</v>
      </c>
      <c r="S173" s="5">
        <f t="shared" si="24"/>
        <v>1889.305960444605</v>
      </c>
      <c r="T173" s="5">
        <f>[11]capacity_EXIOBASE!D147</f>
        <v>1960</v>
      </c>
      <c r="U173" s="5">
        <f>[11]capacity_EXIOBASE!E147</f>
        <v>1960</v>
      </c>
      <c r="V173" s="5">
        <f>[11]capacity_EXIOBASE!F147</f>
        <v>3221</v>
      </c>
      <c r="W173" s="5">
        <f>[11]capacity_EXIOBASE!G147</f>
        <v>4482</v>
      </c>
      <c r="X173" s="5">
        <f>[11]capacity_EXIOBASE!H147</f>
        <v>3522.0000000000005</v>
      </c>
      <c r="Y173" s="5">
        <f>[11]capacity_EXIOBASE!I147</f>
        <v>3692</v>
      </c>
      <c r="Z173" s="5">
        <f>[11]capacity_EXIOBASE!J147</f>
        <v>3692</v>
      </c>
      <c r="AA173" s="5">
        <f>[11]capacity_EXIOBASE!K147</f>
        <v>3692</v>
      </c>
      <c r="AB173" s="5">
        <f>capacity!T173+T173/[12]lifespan!C$4</f>
        <v>32.666666666666664</v>
      </c>
      <c r="AC173" s="5">
        <f>MAX((U173-T173),0)/5+U173/[12]lifespan!D$4</f>
        <v>32.666666666666664</v>
      </c>
      <c r="AD173" s="5">
        <f>MAX((V173-U173),0)/5+V173/[12]lifespan!E$4</f>
        <v>305.88333333333333</v>
      </c>
      <c r="AE173" s="5">
        <f>MAX((W173-V173),0)/5+W173/[12]lifespan!F$4</f>
        <v>326.89999999999998</v>
      </c>
      <c r="AF173" s="5">
        <f>MAX((X173-W173),0)/5+X173/[12]lifespan!G$4</f>
        <v>58.70000000000001</v>
      </c>
      <c r="AG173" s="5">
        <f>MAX((Y173-X173),0)/5+Y173/[12]lifespan!H$4</f>
        <v>95.533333333333246</v>
      </c>
      <c r="AH173" s="5">
        <f>MAX((Z173-Y173),0)/5+Z173/[12]lifespan!I$4</f>
        <v>61.533333333333331</v>
      </c>
      <c r="AI173" s="5">
        <f>MAX((AA173-Z173),0)/5+AA173/[12]lifespan!J$4</f>
        <v>61.533333333333331</v>
      </c>
    </row>
    <row r="174" spans="1:35" x14ac:dyDescent="0.25">
      <c r="A174" s="3" t="s">
        <v>13</v>
      </c>
      <c r="B174" s="3" t="s">
        <v>35</v>
      </c>
      <c r="C174" s="3" t="s">
        <v>36</v>
      </c>
      <c r="D174" s="5">
        <f>[11]generation_EXIOBASE!D148</f>
        <v>231.65080096200478</v>
      </c>
      <c r="E174" s="5">
        <f>[11]generation_EXIOBASE!E148</f>
        <v>231.65080096200478</v>
      </c>
      <c r="F174" s="5">
        <f>[11]generation_EXIOBASE!F148</f>
        <v>231.65080096200478</v>
      </c>
      <c r="G174" s="5">
        <f>[11]generation_EXIOBASE!G148</f>
        <v>231.65080096200478</v>
      </c>
      <c r="H174" s="5">
        <f>[11]generation_EXIOBASE!H148</f>
        <v>231.65080096200478</v>
      </c>
      <c r="I174" s="5">
        <f>[11]generation_EXIOBASE!I148</f>
        <v>235.62980591357118</v>
      </c>
      <c r="J174" s="5">
        <f>[11]generation_EXIOBASE!J148</f>
        <v>731.14180680901336</v>
      </c>
      <c r="K174" s="5">
        <f>[11]generation_EXIOBASE!K148</f>
        <v>1071.7741094210355</v>
      </c>
      <c r="L174" s="5">
        <f>[14]Xdet2015_el!A174</f>
        <v>17.808183626666199</v>
      </c>
      <c r="M174" s="5">
        <f t="shared" si="18"/>
        <v>17.808183626666199</v>
      </c>
      <c r="N174" s="5">
        <f t="shared" si="19"/>
        <v>17.808183626666199</v>
      </c>
      <c r="O174" s="5">
        <f t="shared" si="20"/>
        <v>17.808183626666199</v>
      </c>
      <c r="P174" s="5">
        <f t="shared" si="21"/>
        <v>17.808183626666199</v>
      </c>
      <c r="Q174" s="5">
        <f t="shared" si="22"/>
        <v>18.114070118466117</v>
      </c>
      <c r="R174" s="5">
        <f t="shared" si="23"/>
        <v>56.206615728140719</v>
      </c>
      <c r="S174" s="5">
        <f t="shared" si="24"/>
        <v>82.392765609331803</v>
      </c>
      <c r="T174" s="5">
        <f>[11]capacity_EXIOBASE!D148</f>
        <v>57</v>
      </c>
      <c r="U174" s="5">
        <f>[11]capacity_EXIOBASE!E148</f>
        <v>57</v>
      </c>
      <c r="V174" s="5">
        <f>[11]capacity_EXIOBASE!F148</f>
        <v>57</v>
      </c>
      <c r="W174" s="5">
        <f>[11]capacity_EXIOBASE!G148</f>
        <v>57</v>
      </c>
      <c r="X174" s="5">
        <f>[11]capacity_EXIOBASE!H148</f>
        <v>57</v>
      </c>
      <c r="Y174" s="5">
        <f>[11]capacity_EXIOBASE!I148</f>
        <v>58</v>
      </c>
      <c r="Z174" s="5">
        <f>[11]capacity_EXIOBASE!J148</f>
        <v>182.53163716229531</v>
      </c>
      <c r="AA174" s="5">
        <f>[11]capacity_EXIOBASE!K148</f>
        <v>267.05786128864383</v>
      </c>
      <c r="AB174" s="5">
        <f>capacity!T174+T174/[12]lifespan!C$5</f>
        <v>0.95</v>
      </c>
      <c r="AC174" s="5">
        <f>MAX((U174-T174),0)/5+U174/[12]lifespan!D$5</f>
        <v>0.95</v>
      </c>
      <c r="AD174" s="5">
        <f>MAX((V174-U174),0)/5+V174/[12]lifespan!E$5</f>
        <v>0.95</v>
      </c>
      <c r="AE174" s="5">
        <f>MAX((W174-V174),0)/5+W174/[12]lifespan!F$5</f>
        <v>0.95</v>
      </c>
      <c r="AF174" s="5">
        <f>MAX((X174-W174),0)/5+X174/[12]lifespan!G$5</f>
        <v>0.95</v>
      </c>
      <c r="AG174" s="5">
        <f>MAX((Y174-X174),0)/5+Y174/[12]lifespan!H$5</f>
        <v>1.1666666666666667</v>
      </c>
      <c r="AH174" s="5">
        <f>MAX((Z174-Y174),0)/5+Z174/[12]lifespan!I$5</f>
        <v>27.948521385163982</v>
      </c>
      <c r="AI174" s="5">
        <f>MAX((AA174-Z174),0)/5+AA174/[12]lifespan!J$5</f>
        <v>21.356209180080434</v>
      </c>
    </row>
    <row r="175" spans="1:35" x14ac:dyDescent="0.25">
      <c r="A175" s="3" t="s">
        <v>13</v>
      </c>
      <c r="B175" s="3" t="s">
        <v>79</v>
      </c>
      <c r="C175" s="3" t="s">
        <v>83</v>
      </c>
      <c r="D175" s="5">
        <f>[11]generation_EXIOBASE!D149*generation!$L175/(generation!$L$175+generation!$L$176)</f>
        <v>585.26585874373222</v>
      </c>
      <c r="E175" s="5">
        <f>[11]generation_EXIOBASE!E149*generation!$L175/(generation!$L$175+generation!$L$176)</f>
        <v>890.45836847201087</v>
      </c>
      <c r="F175" s="5">
        <f>[11]generation_EXIOBASE!F149*generation!$L175/(generation!$L$175+generation!$L$176)</f>
        <v>890.45836847201087</v>
      </c>
      <c r="G175" s="5">
        <f>[11]generation_EXIOBASE!G149*generation!$L175/(generation!$L$175+generation!$L$176)</f>
        <v>890.45836847201087</v>
      </c>
      <c r="H175" s="5">
        <f>[11]generation_EXIOBASE!H149*generation!$L175/(generation!$L$175+generation!$L$176)</f>
        <v>2405.8269244035773</v>
      </c>
      <c r="I175" s="5">
        <f>[11]generation_EXIOBASE!I149*generation!$L175/(generation!$L$175+generation!$L$176)</f>
        <v>2906.8872261384195</v>
      </c>
      <c r="J175" s="5">
        <f>[11]generation_EXIOBASE!J149*generation!$L175/(generation!$L$175+generation!$L$176)</f>
        <v>3158.8956099949937</v>
      </c>
      <c r="K175" s="5">
        <f>[11]generation_EXIOBASE!K149*generation!$L175/(generation!$L$175+generation!$L$176)</f>
        <v>3561.9726672523616</v>
      </c>
      <c r="L175" s="5">
        <f>[14]Xdet2015_el!A175</f>
        <v>41.285841213395599</v>
      </c>
      <c r="M175" s="5">
        <f t="shared" si="18"/>
        <v>62.814740102535424</v>
      </c>
      <c r="N175" s="5">
        <f t="shared" si="19"/>
        <v>62.814740102535424</v>
      </c>
      <c r="O175" s="5">
        <f t="shared" si="20"/>
        <v>62.814740102535424</v>
      </c>
      <c r="P175" s="5">
        <f t="shared" si="21"/>
        <v>169.71191280667148</v>
      </c>
      <c r="Q175" s="5">
        <f t="shared" si="22"/>
        <v>205.05772317081025</v>
      </c>
      <c r="R175" s="5">
        <f t="shared" si="23"/>
        <v>222.83490590735303</v>
      </c>
      <c r="S175" s="5">
        <f t="shared" si="24"/>
        <v>251.26877939249195</v>
      </c>
      <c r="T175" s="5">
        <f>[11]capacity_EXIOBASE!D149*capacity!$L175/(capacity!$L$175+capacity!$L$176)</f>
        <v>329.09548005905486</v>
      </c>
      <c r="U175" s="5">
        <f>[11]capacity_EXIOBASE!E149*capacity!$L175/(capacity!$L$175+capacity!$L$176)</f>
        <v>476.57745431347786</v>
      </c>
      <c r="V175" s="5">
        <f>[11]capacity_EXIOBASE!F149*capacity!$L175/(capacity!$L$175+capacity!$L$176)</f>
        <v>476.57745431347786</v>
      </c>
      <c r="W175" s="5">
        <f>[11]capacity_EXIOBASE!G149*capacity!$L175/(capacity!$L$175+capacity!$L$176)</f>
        <v>476.57745431347786</v>
      </c>
      <c r="X175" s="5">
        <f>[11]capacity_EXIOBASE!H149*capacity!$L175/(capacity!$L$175+capacity!$L$176)</f>
        <v>1127.7774543134781</v>
      </c>
      <c r="Y175" s="5">
        <f>[11]capacity_EXIOBASE!I149*capacity!$L175/(capacity!$L$175+capacity!$L$176)</f>
        <v>1317.1774543134779</v>
      </c>
      <c r="Z175" s="5">
        <f>[11]capacity_EXIOBASE!J149*capacity!$L175/(capacity!$L$175+capacity!$L$176)</f>
        <v>1456.5414543134777</v>
      </c>
      <c r="AA175" s="5">
        <f>[11]capacity_EXIOBASE!K149*capacity!$L175/(capacity!$L$175+capacity!$L$176)</f>
        <v>1615.9932675385494</v>
      </c>
      <c r="AB175" s="5">
        <f>capacity!T175+T175/[12]lifespan!C$6</f>
        <v>16.454774002952743</v>
      </c>
      <c r="AC175" s="5">
        <f>MAX((U175-T175),0)/5+U175/[12]lifespan!D$6</f>
        <v>51.159006410588134</v>
      </c>
      <c r="AD175" s="5">
        <f>MAX((V175-U175),0)/5+V175/[12]lifespan!E$6</f>
        <v>20.279891672913951</v>
      </c>
      <c r="AE175" s="5">
        <f>MAX((W175-V175),0)/5+W175/[12]lifespan!F$6</f>
        <v>19.063098172539114</v>
      </c>
      <c r="AF175" s="5">
        <f>MAX((X175-W175),0)/5+X175/[12]lifespan!G$6</f>
        <v>175.3510981725392</v>
      </c>
      <c r="AG175" s="5">
        <f>MAX((Y175-X175),0)/5+Y175/[12]lifespan!H$6</f>
        <v>90.56709817253909</v>
      </c>
      <c r="AH175" s="5">
        <f>MAX((Z175-Y175),0)/5+Z175/[12]lifespan!I$6</f>
        <v>86.13445817253907</v>
      </c>
      <c r="AI175" s="5">
        <f>MAX((AA175-Z175),0)/5+AA175/[12]lifespan!J$6</f>
        <v>96.530093346556299</v>
      </c>
    </row>
    <row r="176" spans="1:35" x14ac:dyDescent="0.25">
      <c r="A176" s="3" t="s">
        <v>13</v>
      </c>
      <c r="B176" s="3" t="s">
        <v>78</v>
      </c>
      <c r="C176" s="3" t="s">
        <v>84</v>
      </c>
      <c r="D176" s="5">
        <f>[11]generation_EXIOBASE!D149*generation!$L176/(generation!$L$175+generation!$L$176)</f>
        <v>0</v>
      </c>
      <c r="E176" s="5">
        <f>[11]generation_EXIOBASE!E149*generation!$L176/(generation!$L$175+generation!$L$176)</f>
        <v>0</v>
      </c>
      <c r="F176" s="5">
        <f>[11]generation_EXIOBASE!F149*generation!$L176/(generation!$L$175+generation!$L$176)</f>
        <v>0</v>
      </c>
      <c r="G176" s="5">
        <f>[11]generation_EXIOBASE!G149*generation!$L176/(generation!$L$175+generation!$L$176)</f>
        <v>0</v>
      </c>
      <c r="H176" s="5">
        <f>[11]generation_EXIOBASE!H149*generation!$L176/(generation!$L$175+generation!$L$176)</f>
        <v>0</v>
      </c>
      <c r="I176" s="5">
        <f>[11]generation_EXIOBASE!I149*generation!$L176/(generation!$L$175+generation!$L$176)</f>
        <v>0</v>
      </c>
      <c r="J176" s="5">
        <f>[11]generation_EXIOBASE!J149*generation!$L176/(generation!$L$175+generation!$L$176)</f>
        <v>0</v>
      </c>
      <c r="K176" s="5">
        <f>[11]generation_EXIOBASE!K149*generation!$L176/(generation!$L$175+generation!$L$176)</f>
        <v>0</v>
      </c>
      <c r="L176" s="5">
        <f>[14]Xdet2015_el!A176</f>
        <v>0</v>
      </c>
      <c r="M176" s="5">
        <f t="shared" si="18"/>
        <v>0</v>
      </c>
      <c r="N176" s="5">
        <f t="shared" si="19"/>
        <v>0</v>
      </c>
      <c r="O176" s="5">
        <f t="shared" si="20"/>
        <v>0</v>
      </c>
      <c r="P176" s="5">
        <f t="shared" si="21"/>
        <v>0</v>
      </c>
      <c r="Q176" s="5">
        <f t="shared" si="22"/>
        <v>0</v>
      </c>
      <c r="R176" s="5">
        <f t="shared" si="23"/>
        <v>0</v>
      </c>
      <c r="S176" s="5">
        <f t="shared" si="24"/>
        <v>0</v>
      </c>
      <c r="T176" s="5">
        <f>[11]capacity_EXIOBASE!D149*capacity!$L176/(capacity!$L$175+capacity!$L$176)</f>
        <v>0</v>
      </c>
      <c r="U176" s="5">
        <f>[11]capacity_EXIOBASE!E149*capacity!$L176/(capacity!$L$175+capacity!$L$176)</f>
        <v>0</v>
      </c>
      <c r="V176" s="5">
        <f>[11]capacity_EXIOBASE!F149*capacity!$L176/(capacity!$L$175+capacity!$L$176)</f>
        <v>0</v>
      </c>
      <c r="W176" s="5">
        <f>[11]capacity_EXIOBASE!G149*capacity!$L176/(capacity!$L$175+capacity!$L$176)</f>
        <v>0</v>
      </c>
      <c r="X176" s="5">
        <f>[11]capacity_EXIOBASE!H149*capacity!$L176/(capacity!$L$175+capacity!$L$176)</f>
        <v>0</v>
      </c>
      <c r="Y176" s="5">
        <f>[11]capacity_EXIOBASE!I149*capacity!$L176/(capacity!$L$175+capacity!$L$176)</f>
        <v>0</v>
      </c>
      <c r="Z176" s="5">
        <f>[11]capacity_EXIOBASE!J149*capacity!$L176/(capacity!$L$175+capacity!$L$176)</f>
        <v>0</v>
      </c>
      <c r="AA176" s="5">
        <f>[11]capacity_EXIOBASE!K149*capacity!$L176/(capacity!$L$175+capacity!$L$176)</f>
        <v>0</v>
      </c>
      <c r="AB176" s="5">
        <f>capacity!T176+T176/[12]lifespan!C$7</f>
        <v>0</v>
      </c>
      <c r="AC176" s="5">
        <f>MAX((U176-T176),0)/5+U176/[12]lifespan!D$7</f>
        <v>0</v>
      </c>
      <c r="AD176" s="5">
        <f>MAX((V176-U176),0)/5+V176/[12]lifespan!E$7</f>
        <v>0</v>
      </c>
      <c r="AE176" s="5">
        <f>MAX((W176-V176),0)/5+W176/[12]lifespan!F$7</f>
        <v>0</v>
      </c>
      <c r="AF176" s="5">
        <f>MAX((X176-W176),0)/5+X176/[12]lifespan!G$7</f>
        <v>0</v>
      </c>
      <c r="AG176" s="5">
        <f>MAX((Y176-X176),0)/5+Y176/[12]lifespan!H$7</f>
        <v>0</v>
      </c>
      <c r="AH176" s="5">
        <f>MAX((Z176-Y176),0)/5+Z176/[12]lifespan!I$7</f>
        <v>0</v>
      </c>
      <c r="AI176" s="5">
        <f>MAX((AA176-Z176),0)/5+AA176/[12]lifespan!J$7</f>
        <v>0</v>
      </c>
    </row>
    <row r="177" spans="1:35" x14ac:dyDescent="0.25">
      <c r="A177" s="3" t="s">
        <v>13</v>
      </c>
      <c r="B177" s="1" t="s">
        <v>37</v>
      </c>
      <c r="C177" s="1" t="s">
        <v>38</v>
      </c>
      <c r="D177" s="5">
        <f>[11]generation_EXIOBASE!D150</f>
        <v>51.883813903512824</v>
      </c>
      <c r="E177" s="5">
        <f>[11]generation_EXIOBASE!E150</f>
        <v>0</v>
      </c>
      <c r="F177" s="5">
        <f>[11]generation_EXIOBASE!F150</f>
        <v>0</v>
      </c>
      <c r="G177" s="5">
        <f>[11]generation_EXIOBASE!G150</f>
        <v>0</v>
      </c>
      <c r="H177" s="5">
        <f>[11]generation_EXIOBASE!H150</f>
        <v>0</v>
      </c>
      <c r="I177" s="5">
        <f>[11]generation_EXIOBASE!I150</f>
        <v>0</v>
      </c>
      <c r="J177" s="5">
        <f>[11]generation_EXIOBASE!J150</f>
        <v>0</v>
      </c>
      <c r="K177" s="5">
        <f>[11]generation_EXIOBASE!K150</f>
        <v>0</v>
      </c>
      <c r="L177" s="5">
        <f>[14]Xdet2015_el!A177</f>
        <v>13.1459692177891</v>
      </c>
      <c r="M177" s="5">
        <f t="shared" si="18"/>
        <v>0</v>
      </c>
      <c r="N177" s="5">
        <f t="shared" si="19"/>
        <v>0</v>
      </c>
      <c r="O177" s="5">
        <f t="shared" si="20"/>
        <v>0</v>
      </c>
      <c r="P177" s="5">
        <f t="shared" si="21"/>
        <v>0</v>
      </c>
      <c r="Q177" s="5">
        <f t="shared" si="22"/>
        <v>0</v>
      </c>
      <c r="R177" s="5">
        <f t="shared" si="23"/>
        <v>0</v>
      </c>
      <c r="S177" s="5">
        <f t="shared" si="24"/>
        <v>0</v>
      </c>
      <c r="T177" s="5">
        <f>[11]capacity_EXIOBASE!D150</f>
        <v>91.305699999999987</v>
      </c>
      <c r="U177" s="5">
        <f>[11]capacity_EXIOBASE!E150</f>
        <v>10.783320000000002</v>
      </c>
      <c r="V177" s="5">
        <f>[11]capacity_EXIOBASE!F150</f>
        <v>10.783320000000002</v>
      </c>
      <c r="W177" s="5">
        <f>[11]capacity_EXIOBASE!G150</f>
        <v>5.0564399999999994</v>
      </c>
      <c r="X177" s="5">
        <f>[11]capacity_EXIOBASE!H150</f>
        <v>5.0564399999999994</v>
      </c>
      <c r="Y177" s="5">
        <f>[11]capacity_EXIOBASE!I150</f>
        <v>4.18344</v>
      </c>
      <c r="Z177" s="5">
        <f>[11]capacity_EXIOBASE!J150</f>
        <v>0</v>
      </c>
      <c r="AA177" s="5">
        <f>[11]capacity_EXIOBASE!K150</f>
        <v>0</v>
      </c>
      <c r="AB177" s="5">
        <f>capacity!T177+T177/[12]lifespan!C$8</f>
        <v>2.6087342857142852</v>
      </c>
      <c r="AC177" s="5">
        <f>MAX((U177-T177),0)/5+U177/[12]lifespan!D$8</f>
        <v>0.30809485714285717</v>
      </c>
      <c r="AD177" s="5">
        <f>MAX((V177-U177),0)/5+V177/[12]lifespan!E$8</f>
        <v>0.30809485714285717</v>
      </c>
      <c r="AE177" s="5">
        <f>MAX((W177-V177),0)/5+W177/[12]lifespan!F$8</f>
        <v>0.14446971428571426</v>
      </c>
      <c r="AF177" s="5">
        <f>MAX((X177-W177),0)/5+X177/[12]lifespan!G$8</f>
        <v>0.14446971428571426</v>
      </c>
      <c r="AG177" s="5">
        <f>MAX((Y177-X177),0)/5+Y177/[12]lifespan!H$8</f>
        <v>0.11952685714285714</v>
      </c>
      <c r="AH177" s="5">
        <f>MAX((Z177-Y177),0)/5+Z177/[12]lifespan!I$8</f>
        <v>0</v>
      </c>
      <c r="AI177" s="5">
        <f>MAX((AA177-Z177),0)/5+AA177/[12]lifespan!J$8</f>
        <v>0</v>
      </c>
    </row>
    <row r="178" spans="1:35" x14ac:dyDescent="0.25">
      <c r="A178" s="3" t="s">
        <v>13</v>
      </c>
      <c r="B178" s="3" t="s">
        <v>39</v>
      </c>
      <c r="C178" s="3" t="s">
        <v>40</v>
      </c>
      <c r="D178" s="5">
        <f>[11]generation_EXIOBASE!D151</f>
        <v>2014.9187820598804</v>
      </c>
      <c r="E178" s="5">
        <f>[11]generation_EXIOBASE!E151</f>
        <v>2240.5446068061815</v>
      </c>
      <c r="F178" s="5">
        <f>[11]generation_EXIOBASE!F151</f>
        <v>2340.0417551827973</v>
      </c>
      <c r="G178" s="5">
        <f>[11]generation_EXIOBASE!G151</f>
        <v>1921.4765999657902</v>
      </c>
      <c r="H178" s="5">
        <f>[11]generation_EXIOBASE!H151</f>
        <v>2395.2603059069406</v>
      </c>
      <c r="I178" s="5">
        <f>[11]generation_EXIOBASE!I151</f>
        <v>2722.3117211239437</v>
      </c>
      <c r="J178" s="5">
        <f>[11]generation_EXIOBASE!J151</f>
        <v>2971.3784314037771</v>
      </c>
      <c r="K178" s="5">
        <f>[11]generation_EXIOBASE!K151</f>
        <v>3558.3458423118145</v>
      </c>
      <c r="L178" s="5">
        <f>[14]Xdet2015_el!A178</f>
        <v>169.97155186753201</v>
      </c>
      <c r="M178" s="5">
        <f t="shared" si="18"/>
        <v>189.00456298191295</v>
      </c>
      <c r="N178" s="5">
        <f t="shared" si="19"/>
        <v>197.3977969259027</v>
      </c>
      <c r="O178" s="5">
        <f t="shared" si="20"/>
        <v>162.08909385392212</v>
      </c>
      <c r="P178" s="5">
        <f t="shared" si="21"/>
        <v>202.05584212456012</v>
      </c>
      <c r="Q178" s="5">
        <f t="shared" si="22"/>
        <v>229.64476386168181</v>
      </c>
      <c r="R178" s="5">
        <f t="shared" si="23"/>
        <v>250.65516668373766</v>
      </c>
      <c r="S178" s="5">
        <f t="shared" si="24"/>
        <v>300.16969928723665</v>
      </c>
      <c r="T178" s="5">
        <f>[11]capacity_EXIOBASE!D151</f>
        <v>349.12209000000001</v>
      </c>
      <c r="U178" s="5">
        <f>[11]capacity_EXIOBASE!E151</f>
        <v>355.54245909850641</v>
      </c>
      <c r="V178" s="5">
        <f>[11]capacity_EXIOBASE!F151</f>
        <v>357.31568854073265</v>
      </c>
      <c r="W178" s="5">
        <f>[11]capacity_EXIOBASE!G151</f>
        <v>357.31568854073265</v>
      </c>
      <c r="X178" s="5">
        <f>[11]capacity_EXIOBASE!H151</f>
        <v>359.16911308925194</v>
      </c>
      <c r="Y178" s="5">
        <f>[11]capacity_EXIOBASE!I151</f>
        <v>386.18608857151099</v>
      </c>
      <c r="Z178" s="5">
        <f>[11]capacity_EXIOBASE!J151</f>
        <v>417.48123762617075</v>
      </c>
      <c r="AA178" s="5">
        <f>[11]capacity_EXIOBASE!K151</f>
        <v>388.34521556245033</v>
      </c>
      <c r="AB178" s="5">
        <f>capacity!T178+T178/[12]lifespan!C$9</f>
        <v>13.9648836</v>
      </c>
      <c r="AC178" s="5">
        <f>MAX((U178-T178),0)/5+U178/[12]lifespan!D$9</f>
        <v>15.505772183641536</v>
      </c>
      <c r="AD178" s="5">
        <f>MAX((V178-U178),0)/5+V178/[12]lifespan!E$9</f>
        <v>14.647273430074554</v>
      </c>
      <c r="AE178" s="5">
        <f>MAX((W178-V178),0)/5+W178/[12]lifespan!F$9</f>
        <v>14.292627541629306</v>
      </c>
      <c r="AF178" s="5">
        <f>MAX((X178-W178),0)/5+X178/[12]lifespan!G$9</f>
        <v>14.737449433273936</v>
      </c>
      <c r="AG178" s="5">
        <f>MAX((Y178-X178),0)/5+Y178/[12]lifespan!H$9</f>
        <v>20.850838639312251</v>
      </c>
      <c r="AH178" s="5">
        <f>MAX((Z178-Y178),0)/5+Z178/[12]lifespan!I$9</f>
        <v>22.958279315978782</v>
      </c>
      <c r="AI178" s="5">
        <f>MAX((AA178-Z178),0)/5+AA178/[12]lifespan!J$9</f>
        <v>15.533808622498013</v>
      </c>
    </row>
    <row r="179" spans="1:35" x14ac:dyDescent="0.25">
      <c r="A179" s="3" t="s">
        <v>13</v>
      </c>
      <c r="B179" s="3" t="s">
        <v>80</v>
      </c>
      <c r="C179" s="3" t="s">
        <v>85</v>
      </c>
      <c r="D179" s="5">
        <f>[11]generation_EXIOBASE!D152*generation!$L179/(generation!$L$179+generation!$L$180)</f>
        <v>0.22736362182107536</v>
      </c>
      <c r="E179" s="5">
        <f>[11]generation_EXIOBASE!E152*generation!$L179/(generation!$L$179+generation!$L$180)</f>
        <v>0.68587383950121605</v>
      </c>
      <c r="F179" s="5">
        <f>[11]generation_EXIOBASE!F152*generation!$L179/(generation!$L$179+generation!$L$180)</f>
        <v>0.68587383950121605</v>
      </c>
      <c r="G179" s="5">
        <f>[11]generation_EXIOBASE!G152*generation!$L179/(generation!$L$179+generation!$L$180)</f>
        <v>0.68587383950121605</v>
      </c>
      <c r="H179" s="5">
        <f>[11]generation_EXIOBASE!H152*generation!$L179/(generation!$L$179+generation!$L$180)</f>
        <v>0.68620386854706805</v>
      </c>
      <c r="I179" s="5">
        <f>[11]generation_EXIOBASE!I152*generation!$L179/(generation!$L$179+generation!$L$180)</f>
        <v>1.7986861263181846</v>
      </c>
      <c r="J179" s="5">
        <f>[11]generation_EXIOBASE!J152*generation!$L179/(generation!$L$179+generation!$L$180)</f>
        <v>2.6608348149155776</v>
      </c>
      <c r="K179" s="5">
        <f>[11]generation_EXIOBASE!K152*generation!$L179/(generation!$L$179+generation!$L$180)</f>
        <v>4.4386734032392283</v>
      </c>
      <c r="L179" s="5">
        <f>[14]Xdet2015_el!A179</f>
        <v>7.4454641785041201E-3</v>
      </c>
      <c r="M179" s="5">
        <f t="shared" si="18"/>
        <v>2.2460273380928479E-2</v>
      </c>
      <c r="N179" s="5">
        <f t="shared" si="19"/>
        <v>2.2460273380928479E-2</v>
      </c>
      <c r="O179" s="5">
        <f t="shared" si="20"/>
        <v>2.2460273380928479E-2</v>
      </c>
      <c r="P179" s="5">
        <f t="shared" si="21"/>
        <v>2.2471080824173251E-2</v>
      </c>
      <c r="Q179" s="5">
        <f t="shared" si="22"/>
        <v>5.8901476914426112E-2</v>
      </c>
      <c r="R179" s="5">
        <f t="shared" si="23"/>
        <v>8.7134213207427841E-2</v>
      </c>
      <c r="S179" s="5">
        <f t="shared" si="24"/>
        <v>0.14535299692711565</v>
      </c>
      <c r="T179" s="5">
        <f>[11]capacity_EXIOBASE!D152*capacity!$L179/(capacity!$L$179+capacity!$L$180)</f>
        <v>4.1860465116279073</v>
      </c>
      <c r="U179" s="5">
        <f>[11]capacity_EXIOBASE!E152*capacity!$L179/(capacity!$L$179+capacity!$L$180)</f>
        <v>9.856426358449772</v>
      </c>
      <c r="V179" s="5">
        <f>[11]capacity_EXIOBASE!F152*capacity!$L179/(capacity!$L$179+capacity!$L$180)</f>
        <v>9.856426358449772</v>
      </c>
      <c r="W179" s="5">
        <f>[11]capacity_EXIOBASE!G152*capacity!$L179/(capacity!$L$179+capacity!$L$180)</f>
        <v>9.856426358449772</v>
      </c>
      <c r="X179" s="5">
        <f>[11]capacity_EXIOBASE!H152*capacity!$L179/(capacity!$L$179+capacity!$L$180)</f>
        <v>9.856426358449772</v>
      </c>
      <c r="Y179" s="5">
        <f>[11]capacity_EXIOBASE!I152*capacity!$L179/(capacity!$L$179+capacity!$L$180)</f>
        <v>23.198739284966848</v>
      </c>
      <c r="Z179" s="5">
        <f>[11]capacity_EXIOBASE!J152*capacity!$L179/(capacity!$L$179+capacity!$L$180)</f>
        <v>33.484773311801163</v>
      </c>
      <c r="AA179" s="5">
        <f>[11]capacity_EXIOBASE!K152*capacity!$L179/(capacity!$L$179+capacity!$L$180)</f>
        <v>55.023651091436427</v>
      </c>
      <c r="AB179" s="5">
        <f>capacity!T179+T179/[12]lifespan!C$10</f>
        <v>16.167441860465118</v>
      </c>
      <c r="AC179" s="5">
        <f>MAX((U179-T179),0)/5+U179/[12]lifespan!D$10</f>
        <v>1.5283330237023638</v>
      </c>
      <c r="AD179" s="5">
        <f>MAX((V179-U179),0)/5+V179/[12]lifespan!E$10</f>
        <v>0.39425705433799085</v>
      </c>
      <c r="AE179" s="5">
        <f>MAX((W179-V179),0)/5+W179/[12]lifespan!F$10</f>
        <v>0.39425705433799085</v>
      </c>
      <c r="AF179" s="5">
        <f>MAX((X179-W179),0)/5+X179/[12]lifespan!G$10</f>
        <v>0.39425705433799085</v>
      </c>
      <c r="AG179" s="5">
        <f>MAX((Y179-X179),0)/5+Y179/[12]lifespan!H$10</f>
        <v>3.5964121567020895</v>
      </c>
      <c r="AH179" s="5">
        <f>MAX((Z179-Y179),0)/5+Z179/[12]lifespan!I$10</f>
        <v>3.3965977378389094</v>
      </c>
      <c r="AI179" s="5">
        <f>MAX((AA179-Z179),0)/5+AA179/[12]lifespan!J$10</f>
        <v>6.5087215995845105</v>
      </c>
    </row>
    <row r="180" spans="1:35" x14ac:dyDescent="0.25">
      <c r="A180" s="3" t="s">
        <v>13</v>
      </c>
      <c r="B180" s="3" t="s">
        <v>81</v>
      </c>
      <c r="C180" s="3" t="s">
        <v>86</v>
      </c>
      <c r="D180" s="5">
        <f>[11]generation_EXIOBASE!D152*generation!$L180/(generation!$L$179+generation!$L$180)</f>
        <v>31.830907054950551</v>
      </c>
      <c r="E180" s="5">
        <f>[11]generation_EXIOBASE!E152*generation!$L180/(generation!$L$179+generation!$L$180)</f>
        <v>96.022337530170248</v>
      </c>
      <c r="F180" s="5">
        <f>[11]generation_EXIOBASE!F152*generation!$L180/(generation!$L$179+generation!$L$180)</f>
        <v>96.022337530170248</v>
      </c>
      <c r="G180" s="5">
        <f>[11]generation_EXIOBASE!G152*generation!$L180/(generation!$L$179+generation!$L$180)</f>
        <v>96.022337530170248</v>
      </c>
      <c r="H180" s="5">
        <f>[11]generation_EXIOBASE!H152*generation!$L180/(generation!$L$179+generation!$L$180)</f>
        <v>96.068541596589526</v>
      </c>
      <c r="I180" s="5">
        <f>[11]generation_EXIOBASE!I152*generation!$L180/(generation!$L$179+generation!$L$180)</f>
        <v>251.8160576845458</v>
      </c>
      <c r="J180" s="5">
        <f>[11]generation_EXIOBASE!J152*generation!$L180/(generation!$L$179+generation!$L$180)</f>
        <v>372.51687408818088</v>
      </c>
      <c r="K180" s="5">
        <f>[11]generation_EXIOBASE!K152*generation!$L180/(generation!$L$179+generation!$L$180)</f>
        <v>621.41427645349199</v>
      </c>
      <c r="L180" s="5">
        <f>[14]Xdet2015_el!A180</f>
        <v>1.0423649849905801</v>
      </c>
      <c r="M180" s="5">
        <f t="shared" si="18"/>
        <v>3.1444382733299969</v>
      </c>
      <c r="N180" s="5">
        <f t="shared" si="19"/>
        <v>3.1444382733299969</v>
      </c>
      <c r="O180" s="5">
        <f t="shared" si="20"/>
        <v>3.1444382733299969</v>
      </c>
      <c r="P180" s="5">
        <f t="shared" si="21"/>
        <v>3.1459513153842646</v>
      </c>
      <c r="Q180" s="5">
        <f t="shared" si="22"/>
        <v>8.2462067680196807</v>
      </c>
      <c r="R180" s="5">
        <f t="shared" si="23"/>
        <v>12.198789849039937</v>
      </c>
      <c r="S180" s="5">
        <f t="shared" si="24"/>
        <v>20.349419569796254</v>
      </c>
      <c r="T180" s="5">
        <f>[11]capacity_EXIOBASE!D152*capacity!$L180/(capacity!$L$179+capacity!$L$180)</f>
        <v>40.8139534883721</v>
      </c>
      <c r="U180" s="5">
        <f>[11]capacity_EXIOBASE!E152*capacity!$L180/(capacity!$L$179+capacity!$L$180)</f>
        <v>96.100156994885282</v>
      </c>
      <c r="V180" s="5">
        <f>[11]capacity_EXIOBASE!F152*capacity!$L180/(capacity!$L$179+capacity!$L$180)</f>
        <v>96.100156994885282</v>
      </c>
      <c r="W180" s="5">
        <f>[11]capacity_EXIOBASE!G152*capacity!$L180/(capacity!$L$179+capacity!$L$180)</f>
        <v>96.100156994885282</v>
      </c>
      <c r="X180" s="5">
        <f>[11]capacity_EXIOBASE!H152*capacity!$L180/(capacity!$L$179+capacity!$L$180)</f>
        <v>96.100156994885282</v>
      </c>
      <c r="Y180" s="5">
        <f>[11]capacity_EXIOBASE!I152*capacity!$L180/(capacity!$L$179+capacity!$L$180)</f>
        <v>226.18770802842675</v>
      </c>
      <c r="Z180" s="5">
        <f>[11]capacity_EXIOBASE!J152*capacity!$L180/(capacity!$L$179+capacity!$L$180)</f>
        <v>326.47653979006134</v>
      </c>
      <c r="AA180" s="5">
        <f>[11]capacity_EXIOBASE!K152*capacity!$L180/(capacity!$L$179+capacity!$L$180)</f>
        <v>536.4805981415052</v>
      </c>
      <c r="AB180" s="5">
        <f>capacity!T180+T180/[12]lifespan!C$11</f>
        <v>68.632558139534879</v>
      </c>
      <c r="AC180" s="5">
        <f>MAX((U180-T180),0)/5+U180/[12]lifespan!D$11</f>
        <v>14.901246981098048</v>
      </c>
      <c r="AD180" s="5">
        <f>MAX((V180-U180),0)/5+V180/[12]lifespan!E$11</f>
        <v>3.8440062797954111</v>
      </c>
      <c r="AE180" s="5">
        <f>MAX((W180-V180),0)/5+W180/[12]lifespan!F$11</f>
        <v>3.8440062797954111</v>
      </c>
      <c r="AF180" s="5">
        <f>MAX((X180-W180),0)/5+X180/[12]lifespan!G$11</f>
        <v>3.8440062797954111</v>
      </c>
      <c r="AG180" s="5">
        <f>MAX((Y180-X180),0)/5+Y180/[12]lifespan!H$11</f>
        <v>35.065018527845368</v>
      </c>
      <c r="AH180" s="5">
        <f>MAX((Z180-Y180),0)/5+Z180/[12]lifespan!I$11</f>
        <v>33.116827943929366</v>
      </c>
      <c r="AI180" s="5">
        <f>MAX((AA180-Z180),0)/5+AA180/[12]lifespan!J$11</f>
        <v>63.46003559594898</v>
      </c>
    </row>
    <row r="181" spans="1:35" x14ac:dyDescent="0.25">
      <c r="A181" s="3" t="s">
        <v>13</v>
      </c>
      <c r="B181" s="3" t="s">
        <v>41</v>
      </c>
      <c r="C181" s="3" t="s">
        <v>42</v>
      </c>
      <c r="D181" s="5">
        <f>[11]generation_EXIOBASE!D153</f>
        <v>0</v>
      </c>
      <c r="E181" s="5">
        <f>[11]generation_EXIOBASE!E153</f>
        <v>0</v>
      </c>
      <c r="F181" s="5">
        <f>[11]generation_EXIOBASE!F153</f>
        <v>0</v>
      </c>
      <c r="G181" s="5">
        <f>[11]generation_EXIOBASE!G153</f>
        <v>0</v>
      </c>
      <c r="H181" s="5">
        <f>[11]generation_EXIOBASE!H153</f>
        <v>0</v>
      </c>
      <c r="I181" s="5">
        <f>[11]generation_EXIOBASE!I153</f>
        <v>0</v>
      </c>
      <c r="J181" s="5">
        <f>[11]generation_EXIOBASE!J153</f>
        <v>0</v>
      </c>
      <c r="K181" s="5">
        <f>[11]generation_EXIOBASE!K153</f>
        <v>0</v>
      </c>
      <c r="L181" s="5">
        <f>[14]Xdet2015_el!A181</f>
        <v>0</v>
      </c>
      <c r="M181" s="5">
        <f t="shared" si="18"/>
        <v>0</v>
      </c>
      <c r="N181" s="5">
        <f t="shared" si="19"/>
        <v>0</v>
      </c>
      <c r="O181" s="5">
        <f t="shared" si="20"/>
        <v>0</v>
      </c>
      <c r="P181" s="5">
        <f t="shared" si="21"/>
        <v>0</v>
      </c>
      <c r="Q181" s="5">
        <f t="shared" si="22"/>
        <v>0</v>
      </c>
      <c r="R181" s="5">
        <f t="shared" si="23"/>
        <v>0</v>
      </c>
      <c r="S181" s="5">
        <f t="shared" si="24"/>
        <v>0</v>
      </c>
      <c r="T181" s="5">
        <f>[11]capacity_EXIOBASE!D153</f>
        <v>0</v>
      </c>
      <c r="U181" s="5">
        <f>[11]capacity_EXIOBASE!E153</f>
        <v>0</v>
      </c>
      <c r="V181" s="5">
        <f>[11]capacity_EXIOBASE!F153</f>
        <v>0</v>
      </c>
      <c r="W181" s="5">
        <f>[11]capacity_EXIOBASE!G153</f>
        <v>0</v>
      </c>
      <c r="X181" s="5">
        <f>[11]capacity_EXIOBASE!H153</f>
        <v>0</v>
      </c>
      <c r="Y181" s="5">
        <f>[11]capacity_EXIOBASE!I153</f>
        <v>0</v>
      </c>
      <c r="Z181" s="5">
        <f>[11]capacity_EXIOBASE!J153</f>
        <v>0</v>
      </c>
      <c r="AA181" s="5">
        <f>[11]capacity_EXIOBASE!K153</f>
        <v>0</v>
      </c>
      <c r="AB181" s="5">
        <f>capacity!T181+T181/[12]lifespan!C$12</f>
        <v>0</v>
      </c>
      <c r="AC181" s="5">
        <f>MAX((U181-T181),0)/5+U181/[12]lifespan!D$12</f>
        <v>0</v>
      </c>
      <c r="AD181" s="5">
        <f>MAX((V181-U181),0)/5+V181/[12]lifespan!E$12</f>
        <v>0</v>
      </c>
      <c r="AE181" s="5">
        <f>MAX((W181-V181),0)/5+W181/[12]lifespan!F$12</f>
        <v>0</v>
      </c>
      <c r="AF181" s="5">
        <f>MAX((X181-W181),0)/5+X181/[12]lifespan!G$12</f>
        <v>0</v>
      </c>
      <c r="AG181" s="5">
        <f>MAX((Y181-X181),0)/5+Y181/[12]lifespan!H$12</f>
        <v>0</v>
      </c>
      <c r="AH181" s="5">
        <f>MAX((Z181-Y181),0)/5+Z181/[12]lifespan!I$12</f>
        <v>0</v>
      </c>
      <c r="AI181" s="5">
        <f>MAX((AA181-Z181),0)/5+AA181/[12]lifespan!J$12</f>
        <v>0</v>
      </c>
    </row>
    <row r="182" spans="1:35" x14ac:dyDescent="0.25">
      <c r="A182" s="3" t="s">
        <v>13</v>
      </c>
      <c r="B182" s="3" t="s">
        <v>43</v>
      </c>
      <c r="C182" s="3" t="s">
        <v>44</v>
      </c>
      <c r="D182" s="5">
        <f>[11]generation_EXIOBASE!D154</f>
        <v>0</v>
      </c>
      <c r="E182" s="5">
        <f>[11]generation_EXIOBASE!E154</f>
        <v>0</v>
      </c>
      <c r="F182" s="5">
        <f>[11]generation_EXIOBASE!F154</f>
        <v>0</v>
      </c>
      <c r="G182" s="5">
        <f>[11]generation_EXIOBASE!G154</f>
        <v>0</v>
      </c>
      <c r="H182" s="5">
        <f>[11]generation_EXIOBASE!H154</f>
        <v>0</v>
      </c>
      <c r="I182" s="5">
        <f>[11]generation_EXIOBASE!I154</f>
        <v>0</v>
      </c>
      <c r="J182" s="5">
        <f>[11]generation_EXIOBASE!J154</f>
        <v>0</v>
      </c>
      <c r="K182" s="5">
        <f>[11]generation_EXIOBASE!K154</f>
        <v>0</v>
      </c>
      <c r="L182" s="5">
        <f>[14]Xdet2015_el!A182</f>
        <v>0</v>
      </c>
      <c r="M182" s="5">
        <f t="shared" ref="M182:M240" si="27">IFERROR($L182*E182/$D182,0)</f>
        <v>0</v>
      </c>
      <c r="N182" s="5">
        <f t="shared" ref="N182:N240" si="28">IFERROR($L182*F182/$D182,0)</f>
        <v>0</v>
      </c>
      <c r="O182" s="5">
        <f t="shared" ref="O182:O240" si="29">IFERROR($L182*G182/$D182,0)</f>
        <v>0</v>
      </c>
      <c r="P182" s="5">
        <f t="shared" ref="P182:P240" si="30">IFERROR($L182*H182/$D182,0)</f>
        <v>0</v>
      </c>
      <c r="Q182" s="5">
        <f t="shared" ref="Q182:Q240" si="31">IFERROR($L182*I182/$D182,0)</f>
        <v>0</v>
      </c>
      <c r="R182" s="5">
        <f t="shared" ref="R182:R240" si="32">IFERROR($L182*J182/$D182,0)</f>
        <v>0</v>
      </c>
      <c r="S182" s="5">
        <f t="shared" ref="S182:S240" si="33">IFERROR($L182*K182/$D182,0)</f>
        <v>0</v>
      </c>
      <c r="T182" s="5">
        <f>[11]capacity_EXIOBASE!D154</f>
        <v>0</v>
      </c>
      <c r="U182" s="5">
        <f>[11]capacity_EXIOBASE!E154</f>
        <v>0</v>
      </c>
      <c r="V182" s="5">
        <f>[11]capacity_EXIOBASE!F154</f>
        <v>0</v>
      </c>
      <c r="W182" s="5">
        <f>[11]capacity_EXIOBASE!G154</f>
        <v>0</v>
      </c>
      <c r="X182" s="5">
        <f>[11]capacity_EXIOBASE!H154</f>
        <v>0</v>
      </c>
      <c r="Y182" s="5">
        <f>[11]capacity_EXIOBASE!I154</f>
        <v>0</v>
      </c>
      <c r="Z182" s="5">
        <f>[11]capacity_EXIOBASE!J154</f>
        <v>0</v>
      </c>
      <c r="AA182" s="5">
        <f>[11]capacity_EXIOBASE!K154</f>
        <v>0</v>
      </c>
      <c r="AB182" s="5">
        <f>capacity!T182+T182/[12]lifespan!C$13</f>
        <v>0</v>
      </c>
      <c r="AC182" s="5">
        <f>MAX((U182-T182),0)/5+U182/[12]lifespan!D$13</f>
        <v>0</v>
      </c>
      <c r="AD182" s="5">
        <f>MAX((V182-U182),0)/5+V182/[12]lifespan!E$13</f>
        <v>0</v>
      </c>
      <c r="AE182" s="5">
        <f>MAX((W182-V182),0)/5+W182/[12]lifespan!F$13</f>
        <v>0</v>
      </c>
      <c r="AF182" s="5">
        <f>MAX((X182-W182),0)/5+X182/[12]lifespan!G$13</f>
        <v>0</v>
      </c>
      <c r="AG182" s="5">
        <f>MAX((Y182-X182),0)/5+Y182/[12]lifespan!H$13</f>
        <v>0</v>
      </c>
      <c r="AH182" s="5">
        <f>MAX((Z182-Y182),0)/5+Z182/[12]lifespan!I$13</f>
        <v>0</v>
      </c>
      <c r="AI182" s="5">
        <f>MAX((AA182-Z182),0)/5+AA182/[12]lifespan!J$13</f>
        <v>0</v>
      </c>
    </row>
    <row r="183" spans="1:35" x14ac:dyDescent="0.25">
      <c r="A183" s="3" t="s">
        <v>13</v>
      </c>
      <c r="B183" s="3" t="s">
        <v>45</v>
      </c>
      <c r="C183" s="3" t="s">
        <v>46</v>
      </c>
      <c r="D183" s="5">
        <f>[11]generation_EXIOBASE!D155</f>
        <v>37.500000000000014</v>
      </c>
      <c r="E183" s="5">
        <f>[11]generation_EXIOBASE!E155</f>
        <v>65</v>
      </c>
      <c r="F183" s="5">
        <f>[11]generation_EXIOBASE!F155</f>
        <v>65</v>
      </c>
      <c r="G183" s="5">
        <f>[11]generation_EXIOBASE!G155</f>
        <v>65</v>
      </c>
      <c r="H183" s="5">
        <f>[11]generation_EXIOBASE!H155</f>
        <v>64.999999999999986</v>
      </c>
      <c r="I183" s="5">
        <f>[11]generation_EXIOBASE!I155</f>
        <v>65</v>
      </c>
      <c r="J183" s="5">
        <f>[11]generation_EXIOBASE!J155</f>
        <v>65.000000000000057</v>
      </c>
      <c r="K183" s="5">
        <f>[11]generation_EXIOBASE!K155</f>
        <v>65</v>
      </c>
      <c r="L183" s="5">
        <f>[14]Xdet2015_el!A183</f>
        <v>0</v>
      </c>
      <c r="M183" s="24">
        <f t="shared" ref="M183:S183" si="34">IFERROR($L14*E183/$D14,0)</f>
        <v>6.7845458221533947</v>
      </c>
      <c r="N183" s="24">
        <f t="shared" si="34"/>
        <v>6.7845458221533947</v>
      </c>
      <c r="O183" s="24">
        <f t="shared" si="34"/>
        <v>6.7845458221533947</v>
      </c>
      <c r="P183" s="24">
        <f t="shared" si="34"/>
        <v>6.784545822153393</v>
      </c>
      <c r="Q183" s="24">
        <f t="shared" si="34"/>
        <v>6.7845458221533947</v>
      </c>
      <c r="R183" s="24">
        <f t="shared" si="34"/>
        <v>6.7845458221533992</v>
      </c>
      <c r="S183" s="24">
        <f t="shared" si="34"/>
        <v>6.7845458221533947</v>
      </c>
      <c r="T183" s="5">
        <f>[11]capacity_EXIOBASE!D155</f>
        <v>30</v>
      </c>
      <c r="U183" s="5">
        <f>[11]capacity_EXIOBASE!E155</f>
        <v>52</v>
      </c>
      <c r="V183" s="5">
        <f>[11]capacity_EXIOBASE!F155</f>
        <v>52</v>
      </c>
      <c r="W183" s="5">
        <f>[11]capacity_EXIOBASE!G155</f>
        <v>52</v>
      </c>
      <c r="X183" s="5">
        <f>[11]capacity_EXIOBASE!H155</f>
        <v>52</v>
      </c>
      <c r="Y183" s="5">
        <f>[11]capacity_EXIOBASE!I155</f>
        <v>52</v>
      </c>
      <c r="Z183" s="5">
        <f>[11]capacity_EXIOBASE!J155</f>
        <v>52</v>
      </c>
      <c r="AA183" s="5">
        <f>[11]capacity_EXIOBASE!K155</f>
        <v>52</v>
      </c>
      <c r="AB183" s="5">
        <f>capacity!T183+T183/[12]lifespan!C$14</f>
        <v>1</v>
      </c>
      <c r="AC183" s="5">
        <f>MAX((U183-T183),0)/5+U183/[12]lifespan!D$14</f>
        <v>6.1333333333333337</v>
      </c>
      <c r="AD183" s="5">
        <f>MAX((V183-U183),0)/5+V183/[12]lifespan!E$14</f>
        <v>1.7333333333333334</v>
      </c>
      <c r="AE183" s="5">
        <f>MAX((W183-V183),0)/5+W183/[12]lifespan!F$14</f>
        <v>1.7333333333333334</v>
      </c>
      <c r="AF183" s="5">
        <f>MAX((X183-W183),0)/5+X183/[12]lifespan!G$14</f>
        <v>1.7333333333333334</v>
      </c>
      <c r="AG183" s="5">
        <f>MAX((Y183-X183),0)/5+Y183/[12]lifespan!H$14</f>
        <v>1.7333333333333334</v>
      </c>
      <c r="AH183" s="5">
        <f>MAX((Z183-Y183),0)/5+Z183/[12]lifespan!I$14</f>
        <v>1.7333333333333334</v>
      </c>
      <c r="AI183" s="5">
        <f>MAX((AA183-Z183),0)/5+AA183/[12]lifespan!J$14</f>
        <v>1.7333333333333334</v>
      </c>
    </row>
    <row r="184" spans="1:35" x14ac:dyDescent="0.25">
      <c r="A184" s="3" t="s">
        <v>12</v>
      </c>
      <c r="B184" s="3" t="s">
        <v>29</v>
      </c>
      <c r="C184" s="3" t="s">
        <v>30</v>
      </c>
      <c r="D184" s="5">
        <f>[11]generation_EXIOBASE!D156</f>
        <v>6792.8221178513968</v>
      </c>
      <c r="E184" s="5">
        <f>[11]generation_EXIOBASE!E156</f>
        <v>6070.2927517295029</v>
      </c>
      <c r="F184" s="5">
        <f>[11]generation_EXIOBASE!F156</f>
        <v>5095.8562561054732</v>
      </c>
      <c r="G184" s="5">
        <f>[11]generation_EXIOBASE!G156</f>
        <v>3882.941050672629</v>
      </c>
      <c r="H184" s="5">
        <f>[11]generation_EXIOBASE!H156</f>
        <v>3814.5384891956246</v>
      </c>
      <c r="I184" s="5">
        <f>[11]generation_EXIOBASE!I156</f>
        <v>3786.9631383767951</v>
      </c>
      <c r="J184" s="5">
        <f>[11]generation_EXIOBASE!J156</f>
        <v>0</v>
      </c>
      <c r="K184" s="5">
        <f>[11]generation_EXIOBASE!K156</f>
        <v>0</v>
      </c>
      <c r="L184" s="5">
        <f>[14]Xdet2015_el!A184</f>
        <v>738.17817168768602</v>
      </c>
      <c r="M184" s="5">
        <f t="shared" si="27"/>
        <v>659.66067230066756</v>
      </c>
      <c r="N184" s="5">
        <f t="shared" si="28"/>
        <v>553.7683438566213</v>
      </c>
      <c r="O184" s="5">
        <f t="shared" si="29"/>
        <v>421.96045705716335</v>
      </c>
      <c r="P184" s="5">
        <f t="shared" si="30"/>
        <v>414.52712862697314</v>
      </c>
      <c r="Q184" s="5">
        <f t="shared" si="31"/>
        <v>411.53050635453116</v>
      </c>
      <c r="R184" s="5">
        <f t="shared" si="32"/>
        <v>0</v>
      </c>
      <c r="S184" s="5">
        <f t="shared" si="33"/>
        <v>0</v>
      </c>
      <c r="T184" s="5">
        <f>[11]capacity_EXIOBASE!D156</f>
        <v>1185.78</v>
      </c>
      <c r="U184" s="5">
        <f>[11]capacity_EXIOBASE!E156</f>
        <v>841.99817278040075</v>
      </c>
      <c r="V184" s="5">
        <f>[11]capacity_EXIOBASE!F156</f>
        <v>841.99817278040075</v>
      </c>
      <c r="W184" s="5">
        <f>[11]capacity_EXIOBASE!G156</f>
        <v>841.99817278040075</v>
      </c>
      <c r="X184" s="5">
        <f>[11]capacity_EXIOBASE!H156</f>
        <v>841.99817278040075</v>
      </c>
      <c r="Y184" s="5">
        <f>[11]capacity_EXIOBASE!I156</f>
        <v>841.99817278040075</v>
      </c>
      <c r="Z184" s="5">
        <f>[11]capacity_EXIOBASE!J156</f>
        <v>561.39817278040073</v>
      </c>
      <c r="AA184" s="5">
        <f>[11]capacity_EXIOBASE!K156</f>
        <v>0.19817278040064695</v>
      </c>
      <c r="AB184" s="5">
        <f>capacity!T184+T184/[12]lifespan!C$2</f>
        <v>29.644500000000001</v>
      </c>
      <c r="AC184" s="5">
        <f>MAX((U184-T184),0)/5+U184/[12]lifespan!D$2</f>
        <v>21.049954319510018</v>
      </c>
      <c r="AD184" s="5">
        <f>MAX((V184-U184),0)/5+V184/[12]lifespan!E$2</f>
        <v>21.049954319510018</v>
      </c>
      <c r="AE184" s="5">
        <f>MAX((W184-V184),0)/5+W184/[12]lifespan!F$2</f>
        <v>21.049954319510018</v>
      </c>
      <c r="AF184" s="5">
        <f>MAX((X184-W184),0)/5+X184/[12]lifespan!G$2</f>
        <v>21.049954319510018</v>
      </c>
      <c r="AG184" s="5">
        <f>MAX((Y184-X184),0)/5+Y184/[12]lifespan!H$2</f>
        <v>21.049954319510018</v>
      </c>
      <c r="AH184" s="5">
        <f>MAX((Z184-Y184),0)/5+Z184/[12]lifespan!I$2</f>
        <v>14.034954319510017</v>
      </c>
      <c r="AI184" s="5">
        <f>MAX((AA184-Z184),0)/5+AA184/[12]lifespan!J$2</f>
        <v>4.9543195100161738E-3</v>
      </c>
    </row>
    <row r="185" spans="1:35" x14ac:dyDescent="0.25">
      <c r="A185" s="3" t="s">
        <v>12</v>
      </c>
      <c r="B185" s="3" t="s">
        <v>31</v>
      </c>
      <c r="C185" s="3" t="s">
        <v>32</v>
      </c>
      <c r="D185" s="5">
        <f>[11]generation_EXIOBASE!D157</f>
        <v>12617.481410921277</v>
      </c>
      <c r="E185" s="5">
        <f>[11]generation_EXIOBASE!E157</f>
        <v>12490.723988240155</v>
      </c>
      <c r="F185" s="5">
        <f>[11]generation_EXIOBASE!F157</f>
        <v>14280.74046841024</v>
      </c>
      <c r="G185" s="5">
        <f>[11]generation_EXIOBASE!G157</f>
        <v>14763.879732418485</v>
      </c>
      <c r="H185" s="5">
        <f>[11]generation_EXIOBASE!H157</f>
        <v>14396.206599360388</v>
      </c>
      <c r="I185" s="5">
        <f>[11]generation_EXIOBASE!I157</f>
        <v>14471.134155961241</v>
      </c>
      <c r="J185" s="5">
        <f>[11]generation_EXIOBASE!J157</f>
        <v>15915.022925346884</v>
      </c>
      <c r="K185" s="5">
        <f>[11]generation_EXIOBASE!K157</f>
        <v>14722.592452835204</v>
      </c>
      <c r="L185" s="5">
        <f>[14]Xdet2015_el!A185</f>
        <v>1164.6160552045001</v>
      </c>
      <c r="M185" s="5">
        <f t="shared" si="27"/>
        <v>1152.9161188413684</v>
      </c>
      <c r="N185" s="5">
        <f t="shared" si="28"/>
        <v>1318.1378349662912</v>
      </c>
      <c r="O185" s="5">
        <f t="shared" si="29"/>
        <v>1362.7324513908227</v>
      </c>
      <c r="P185" s="5">
        <f t="shared" si="30"/>
        <v>1328.7955649487974</v>
      </c>
      <c r="Q185" s="5">
        <f t="shared" si="31"/>
        <v>1335.7115121614531</v>
      </c>
      <c r="R185" s="5">
        <f t="shared" si="32"/>
        <v>1468.9850227766913</v>
      </c>
      <c r="S185" s="5">
        <f t="shared" si="33"/>
        <v>1358.9215617915095</v>
      </c>
      <c r="T185" s="5">
        <f>[11]capacity_EXIOBASE!D157</f>
        <v>3969.2192000000005</v>
      </c>
      <c r="U185" s="5">
        <f>[11]capacity_EXIOBASE!E157</f>
        <v>3623.6392419133781</v>
      </c>
      <c r="V185" s="5">
        <f>[11]capacity_EXIOBASE!F157</f>
        <v>3497.5268205270499</v>
      </c>
      <c r="W185" s="5">
        <f>[11]capacity_EXIOBASE!G157</f>
        <v>3164.7446671961247</v>
      </c>
      <c r="X185" s="5">
        <f>[11]capacity_EXIOBASE!H157</f>
        <v>3191.9331793092056</v>
      </c>
      <c r="Y185" s="5">
        <f>[11]capacity_EXIOBASE!I157</f>
        <v>3537.9021193842245</v>
      </c>
      <c r="Z185" s="5">
        <f>[11]capacity_EXIOBASE!J157</f>
        <v>3938.19783543723</v>
      </c>
      <c r="AA185" s="5">
        <f>[11]capacity_EXIOBASE!K157</f>
        <v>4627.0286475902476</v>
      </c>
      <c r="AB185" s="5">
        <f>capacity!T185+T185/[12]lifespan!C$3</f>
        <v>132.30730666666668</v>
      </c>
      <c r="AC185" s="5">
        <f>MAX((U185-T185),0)/5+U185/[12]lifespan!D$3</f>
        <v>120.78797473044594</v>
      </c>
      <c r="AD185" s="5">
        <f>MAX((V185-U185),0)/5+V185/[12]lifespan!E$3</f>
        <v>116.58422735090167</v>
      </c>
      <c r="AE185" s="5">
        <f>MAX((W185-V185),0)/5+W185/[12]lifespan!F$3</f>
        <v>105.4914889065375</v>
      </c>
      <c r="AF185" s="5">
        <f>MAX((X185-W185),0)/5+X185/[12]lifespan!G$3</f>
        <v>111.83547506625635</v>
      </c>
      <c r="AG185" s="5">
        <f>MAX((Y185-X185),0)/5+Y185/[12]lifespan!H$3</f>
        <v>187.1238586611446</v>
      </c>
      <c r="AH185" s="5">
        <f>MAX((Z185-Y185),0)/5+Z185/[12]lifespan!I$3</f>
        <v>211.33240439184209</v>
      </c>
      <c r="AI185" s="5">
        <f>MAX((AA185-Z185),0)/5+AA185/[12]lifespan!J$3</f>
        <v>292.0004506836118</v>
      </c>
    </row>
    <row r="186" spans="1:35" x14ac:dyDescent="0.25">
      <c r="A186" s="3" t="s">
        <v>12</v>
      </c>
      <c r="B186" s="3" t="s">
        <v>33</v>
      </c>
      <c r="C186" s="3" t="s">
        <v>34</v>
      </c>
      <c r="D186" s="5">
        <f>[11]generation_EXIOBASE!D158</f>
        <v>0</v>
      </c>
      <c r="E186" s="5">
        <f>[11]generation_EXIOBASE!E158</f>
        <v>0</v>
      </c>
      <c r="F186" s="5">
        <f>[11]generation_EXIOBASE!F158</f>
        <v>0</v>
      </c>
      <c r="G186" s="5">
        <f>[11]generation_EXIOBASE!G158</f>
        <v>0</v>
      </c>
      <c r="H186" s="5">
        <f>[11]generation_EXIOBASE!H158</f>
        <v>0</v>
      </c>
      <c r="I186" s="5">
        <f>[11]generation_EXIOBASE!I158</f>
        <v>0</v>
      </c>
      <c r="J186" s="5">
        <f>[11]generation_EXIOBASE!J158</f>
        <v>0</v>
      </c>
      <c r="K186" s="5">
        <f>[11]generation_EXIOBASE!K158</f>
        <v>0</v>
      </c>
      <c r="L186" s="5">
        <f>[14]Xdet2015_el!A186</f>
        <v>0</v>
      </c>
      <c r="M186" s="5">
        <f t="shared" si="27"/>
        <v>0</v>
      </c>
      <c r="N186" s="5">
        <f t="shared" si="28"/>
        <v>0</v>
      </c>
      <c r="O186" s="5">
        <f t="shared" si="29"/>
        <v>0</v>
      </c>
      <c r="P186" s="5">
        <f t="shared" si="30"/>
        <v>0</v>
      </c>
      <c r="Q186" s="5">
        <f t="shared" si="31"/>
        <v>0</v>
      </c>
      <c r="R186" s="5">
        <f t="shared" si="32"/>
        <v>0</v>
      </c>
      <c r="S186" s="5">
        <f t="shared" si="33"/>
        <v>0</v>
      </c>
      <c r="T186" s="5">
        <f>[11]capacity_EXIOBASE!D158</f>
        <v>0</v>
      </c>
      <c r="U186" s="5">
        <f>[11]capacity_EXIOBASE!E158</f>
        <v>0</v>
      </c>
      <c r="V186" s="5">
        <f>[11]capacity_EXIOBASE!F158</f>
        <v>0</v>
      </c>
      <c r="W186" s="5">
        <f>[11]capacity_EXIOBASE!G158</f>
        <v>0</v>
      </c>
      <c r="X186" s="5">
        <f>[11]capacity_EXIOBASE!H158</f>
        <v>0</v>
      </c>
      <c r="Y186" s="5">
        <f>[11]capacity_EXIOBASE!I158</f>
        <v>0</v>
      </c>
      <c r="Z186" s="5">
        <f>[11]capacity_EXIOBASE!J158</f>
        <v>0</v>
      </c>
      <c r="AA186" s="5">
        <f>[11]capacity_EXIOBASE!K158</f>
        <v>0</v>
      </c>
      <c r="AB186" s="5">
        <f>capacity!T186+T186/[12]lifespan!C$4</f>
        <v>0</v>
      </c>
      <c r="AC186" s="5">
        <f>MAX((U186-T186),0)/5+U186/[12]lifespan!D$4</f>
        <v>0</v>
      </c>
      <c r="AD186" s="5">
        <f>MAX((V186-U186),0)/5+V186/[12]lifespan!E$4</f>
        <v>0</v>
      </c>
      <c r="AE186" s="5">
        <f>MAX((W186-V186),0)/5+W186/[12]lifespan!F$4</f>
        <v>0</v>
      </c>
      <c r="AF186" s="5">
        <f>MAX((X186-W186),0)/5+X186/[12]lifespan!G$4</f>
        <v>0</v>
      </c>
      <c r="AG186" s="5">
        <f>MAX((Y186-X186),0)/5+Y186/[12]lifespan!H$4</f>
        <v>0</v>
      </c>
      <c r="AH186" s="5">
        <f>MAX((Z186-Y186),0)/5+Z186/[12]lifespan!I$4</f>
        <v>0</v>
      </c>
      <c r="AI186" s="5">
        <f>MAX((AA186-Z186),0)/5+AA186/[12]lifespan!J$4</f>
        <v>0</v>
      </c>
    </row>
    <row r="187" spans="1:35" x14ac:dyDescent="0.25">
      <c r="A187" s="3" t="s">
        <v>12</v>
      </c>
      <c r="B187" s="3" t="s">
        <v>35</v>
      </c>
      <c r="C187" s="3" t="s">
        <v>36</v>
      </c>
      <c r="D187" s="5">
        <f>[11]generation_EXIOBASE!D159</f>
        <v>721.25061271491904</v>
      </c>
      <c r="E187" s="5">
        <f>[11]generation_EXIOBASE!E159</f>
        <v>918.04198559016311</v>
      </c>
      <c r="F187" s="5">
        <f>[11]generation_EXIOBASE!F159</f>
        <v>906.35611070238974</v>
      </c>
      <c r="G187" s="5">
        <f>[11]generation_EXIOBASE!G159</f>
        <v>906.37057706689973</v>
      </c>
      <c r="H187" s="5">
        <f>[11]generation_EXIOBASE!H159</f>
        <v>930.14885480279054</v>
      </c>
      <c r="I187" s="5">
        <f>[11]generation_EXIOBASE!I159</f>
        <v>1108.9303359923338</v>
      </c>
      <c r="J187" s="5">
        <f>[11]generation_EXIOBASE!J159</f>
        <v>1358.8641445203518</v>
      </c>
      <c r="K187" s="5">
        <f>[11]generation_EXIOBASE!K159</f>
        <v>1499.4932833595676</v>
      </c>
      <c r="L187" s="5">
        <f>[14]Xdet2015_el!A187</f>
        <v>86.247896923717093</v>
      </c>
      <c r="M187" s="5">
        <f t="shared" si="27"/>
        <v>109.78041356080104</v>
      </c>
      <c r="N187" s="5">
        <f t="shared" si="28"/>
        <v>108.38300451182945</v>
      </c>
      <c r="O187" s="5">
        <f t="shared" si="29"/>
        <v>108.38473441471359</v>
      </c>
      <c r="P187" s="5">
        <f t="shared" si="30"/>
        <v>111.22816554812911</v>
      </c>
      <c r="Q187" s="5">
        <f t="shared" si="31"/>
        <v>132.60704064324102</v>
      </c>
      <c r="R187" s="5">
        <f t="shared" si="32"/>
        <v>162.49438489732051</v>
      </c>
      <c r="S187" s="5">
        <f t="shared" si="33"/>
        <v>179.31096329220068</v>
      </c>
      <c r="T187" s="5">
        <f>[11]capacity_EXIOBASE!D159</f>
        <v>237.00000000000003</v>
      </c>
      <c r="U187" s="5">
        <f>[11]capacity_EXIOBASE!E159</f>
        <v>294.98953302260446</v>
      </c>
      <c r="V187" s="5">
        <f>[11]capacity_EXIOBASE!F159</f>
        <v>294.98953302260446</v>
      </c>
      <c r="W187" s="5">
        <f>[11]capacity_EXIOBASE!G159</f>
        <v>294.98953302260446</v>
      </c>
      <c r="X187" s="5">
        <f>[11]capacity_EXIOBASE!H159</f>
        <v>300.98953302260446</v>
      </c>
      <c r="Y187" s="5">
        <f>[11]capacity_EXIOBASE!I159</f>
        <v>345.98953302260441</v>
      </c>
      <c r="Z187" s="5">
        <f>[11]capacity_EXIOBASE!J159</f>
        <v>408.98953302260446</v>
      </c>
      <c r="AA187" s="5">
        <f>[11]capacity_EXIOBASE!K159</f>
        <v>441.9614670303497</v>
      </c>
      <c r="AB187" s="5">
        <f>capacity!T187+T187/[12]lifespan!C$5</f>
        <v>3.9500000000000006</v>
      </c>
      <c r="AC187" s="5">
        <f>MAX((U187-T187),0)/5+U187/[12]lifespan!D$5</f>
        <v>16.514398821564296</v>
      </c>
      <c r="AD187" s="5">
        <f>MAX((V187-U187),0)/5+V187/[12]lifespan!E$5</f>
        <v>4.916492217043408</v>
      </c>
      <c r="AE187" s="5">
        <f>MAX((W187-V187),0)/5+W187/[12]lifespan!F$5</f>
        <v>4.916492217043408</v>
      </c>
      <c r="AF187" s="5">
        <f>MAX((X187-W187),0)/5+X187/[12]lifespan!G$5</f>
        <v>6.2164922170434078</v>
      </c>
      <c r="AG187" s="5">
        <f>MAX((Y187-X187),0)/5+Y187/[12]lifespan!H$5</f>
        <v>14.766492217043396</v>
      </c>
      <c r="AH187" s="5">
        <f>MAX((Z187-Y187),0)/5+Z187/[12]lifespan!I$5</f>
        <v>19.41649221704342</v>
      </c>
      <c r="AI187" s="5">
        <f>MAX((AA187-Z187),0)/5+AA187/[12]lifespan!J$5</f>
        <v>13.960411252054875</v>
      </c>
    </row>
    <row r="188" spans="1:35" x14ac:dyDescent="0.25">
      <c r="A188" s="3" t="s">
        <v>12</v>
      </c>
      <c r="B188" s="3" t="s">
        <v>79</v>
      </c>
      <c r="C188" s="3" t="s">
        <v>83</v>
      </c>
      <c r="D188" s="5">
        <f>[11]generation_EXIOBASE!D160*generation!$L188/(generation!$L$188+generation!$L$189)</f>
        <v>6049.4196317691567</v>
      </c>
      <c r="E188" s="5">
        <f>[11]generation_EXIOBASE!E160*generation!$L188/(generation!$L$188+generation!$L$189)</f>
        <v>10869.106414715041</v>
      </c>
      <c r="F188" s="5">
        <f>[11]generation_EXIOBASE!F160*generation!$L188/(generation!$L$188+generation!$L$189)</f>
        <v>11009.347428463036</v>
      </c>
      <c r="G188" s="5">
        <f>[11]generation_EXIOBASE!G160*generation!$L188/(generation!$L$188+generation!$L$189)</f>
        <v>11491.383916167659</v>
      </c>
      <c r="H188" s="5">
        <f>[11]generation_EXIOBASE!H160*generation!$L188/(generation!$L$188+generation!$L$189)</f>
        <v>11814.498416059641</v>
      </c>
      <c r="I188" s="5">
        <f>[11]generation_EXIOBASE!I160*generation!$L188/(generation!$L$188+generation!$L$189)</f>
        <v>12342.229294686118</v>
      </c>
      <c r="J188" s="5">
        <f>[11]generation_EXIOBASE!J160*generation!$L188/(generation!$L$188+generation!$L$189)</f>
        <v>14838.46325276853</v>
      </c>
      <c r="K188" s="5">
        <f>[11]generation_EXIOBASE!K160*generation!$L188/(generation!$L$188+generation!$L$189)</f>
        <v>17515.706271123312</v>
      </c>
      <c r="L188" s="5">
        <f>[14]Xdet2015_el!A188</f>
        <v>506.677314137628</v>
      </c>
      <c r="M188" s="5">
        <f t="shared" si="27"/>
        <v>910.3566921300378</v>
      </c>
      <c r="N188" s="5">
        <f t="shared" si="28"/>
        <v>922.10276770472751</v>
      </c>
      <c r="O188" s="5">
        <f t="shared" si="29"/>
        <v>962.4763849727176</v>
      </c>
      <c r="P188" s="5">
        <f t="shared" si="30"/>
        <v>989.5392764448892</v>
      </c>
      <c r="Q188" s="5">
        <f t="shared" si="31"/>
        <v>1033.7400891585141</v>
      </c>
      <c r="R188" s="5">
        <f t="shared" si="32"/>
        <v>1242.8155367763625</v>
      </c>
      <c r="S188" s="5">
        <f t="shared" si="33"/>
        <v>1467.0516427839414</v>
      </c>
      <c r="T188" s="5">
        <f>[11]capacity_EXIOBASE!D160*capacity!$L188/(capacity!$L$188+capacity!$L$189)</f>
        <v>2486.3000000000006</v>
      </c>
      <c r="U188" s="5">
        <f>[11]capacity_EXIOBASE!E160*capacity!$L188/(capacity!$L$188+capacity!$L$189)</f>
        <v>3945.3209972769323</v>
      </c>
      <c r="V188" s="5">
        <f>[11]capacity_EXIOBASE!F160*capacity!$L188/(capacity!$L$188+capacity!$L$189)</f>
        <v>3987.4758432769318</v>
      </c>
      <c r="W188" s="5">
        <f>[11]capacity_EXIOBASE!G160*capacity!$L188/(capacity!$L$188+capacity!$L$189)</f>
        <v>4134.5670048577649</v>
      </c>
      <c r="X188" s="5">
        <f>[11]capacity_EXIOBASE!H160*capacity!$L188/(capacity!$L$188+capacity!$L$189)</f>
        <v>4201.4654763107656</v>
      </c>
      <c r="Y188" s="5">
        <f>[11]capacity_EXIOBASE!I160*capacity!$L188/(capacity!$L$188+capacity!$L$189)</f>
        <v>4301.9115802635042</v>
      </c>
      <c r="Z188" s="5">
        <f>[11]capacity_EXIOBASE!J160*capacity!$L188/(capacity!$L$188+capacity!$L$189)</f>
        <v>5005.3149893033687</v>
      </c>
      <c r="AA188" s="5">
        <f>[11]capacity_EXIOBASE!K160*capacity!$L188/(capacity!$L$188+capacity!$L$189)</f>
        <v>5753.4604594246111</v>
      </c>
      <c r="AB188" s="5">
        <f>capacity!T188+T188/[12]lifespan!C$6</f>
        <v>292.21599999999989</v>
      </c>
      <c r="AC188" s="5">
        <f>MAX((U188-T188),0)/5+U188/[12]lifespan!D$6</f>
        <v>471.1369720588832</v>
      </c>
      <c r="AD188" s="5">
        <f>MAX((V188-U188),0)/5+V188/[12]lifespan!E$6</f>
        <v>178.1107923181672</v>
      </c>
      <c r="AE188" s="5">
        <f>MAX((W188-V188),0)/5+W188/[12]lifespan!F$6</f>
        <v>194.80091251047725</v>
      </c>
      <c r="AF188" s="5">
        <f>MAX((X188-W188),0)/5+X188/[12]lifespan!G$6</f>
        <v>181.43831334303076</v>
      </c>
      <c r="AG188" s="5">
        <f>MAX((Y188-X188),0)/5+Y188/[12]lifespan!H$6</f>
        <v>192.1656840010879</v>
      </c>
      <c r="AH188" s="5">
        <f>MAX((Z188-Y188),0)/5+Z188/[12]lifespan!I$6</f>
        <v>340.89328138010768</v>
      </c>
      <c r="AI188" s="5">
        <f>MAX((AA188-Z188),0)/5+AA188/[12]lifespan!J$6</f>
        <v>379.76751240123292</v>
      </c>
    </row>
    <row r="189" spans="1:35" x14ac:dyDescent="0.25">
      <c r="A189" s="3" t="s">
        <v>12</v>
      </c>
      <c r="B189" s="3" t="s">
        <v>78</v>
      </c>
      <c r="C189" s="3" t="s">
        <v>84</v>
      </c>
      <c r="D189" s="5">
        <f>[11]generation_EXIOBASE!D160*generation!$L189/(generation!$L$188+generation!$L$189)</f>
        <v>0</v>
      </c>
      <c r="E189" s="5">
        <f>[11]generation_EXIOBASE!E160*generation!$L189/(generation!$L$188+generation!$L$189)</f>
        <v>0</v>
      </c>
      <c r="F189" s="5">
        <f>[11]generation_EXIOBASE!F160*generation!$L189/(generation!$L$188+generation!$L$189)</f>
        <v>0</v>
      </c>
      <c r="G189" s="5">
        <f>[11]generation_EXIOBASE!G160*generation!$L189/(generation!$L$188+generation!$L$189)</f>
        <v>0</v>
      </c>
      <c r="H189" s="5">
        <f>[11]generation_EXIOBASE!H160*generation!$L189/(generation!$L$188+generation!$L$189)</f>
        <v>0</v>
      </c>
      <c r="I189" s="5">
        <f>[11]generation_EXIOBASE!I160*generation!$L189/(generation!$L$188+generation!$L$189)</f>
        <v>0</v>
      </c>
      <c r="J189" s="5">
        <f>[11]generation_EXIOBASE!J160*generation!$L189/(generation!$L$188+generation!$L$189)</f>
        <v>0</v>
      </c>
      <c r="K189" s="5">
        <f>[11]generation_EXIOBASE!K160*generation!$L189/(generation!$L$188+generation!$L$189)</f>
        <v>0</v>
      </c>
      <c r="L189" s="5">
        <f>[14]Xdet2015_el!A189</f>
        <v>0</v>
      </c>
      <c r="M189" s="5">
        <f t="shared" si="27"/>
        <v>0</v>
      </c>
      <c r="N189" s="5">
        <f t="shared" si="28"/>
        <v>0</v>
      </c>
      <c r="O189" s="5">
        <f t="shared" si="29"/>
        <v>0</v>
      </c>
      <c r="P189" s="5">
        <f t="shared" si="30"/>
        <v>0</v>
      </c>
      <c r="Q189" s="5">
        <f t="shared" si="31"/>
        <v>0</v>
      </c>
      <c r="R189" s="5">
        <f t="shared" si="32"/>
        <v>0</v>
      </c>
      <c r="S189" s="5">
        <f t="shared" si="33"/>
        <v>0</v>
      </c>
      <c r="T189" s="5">
        <f>[11]capacity_EXIOBASE!D160*capacity!$L189/(capacity!$L$188+capacity!$L$189)</f>
        <v>0</v>
      </c>
      <c r="U189" s="5">
        <f>[11]capacity_EXIOBASE!E160*capacity!$L189/(capacity!$L$188+capacity!$L$189)</f>
        <v>0</v>
      </c>
      <c r="V189" s="5">
        <f>[11]capacity_EXIOBASE!F160*capacity!$L189/(capacity!$L$188+capacity!$L$189)</f>
        <v>0</v>
      </c>
      <c r="W189" s="5">
        <f>[11]capacity_EXIOBASE!G160*capacity!$L189/(capacity!$L$188+capacity!$L$189)</f>
        <v>0</v>
      </c>
      <c r="X189" s="5">
        <f>[11]capacity_EXIOBASE!H160*capacity!$L189/(capacity!$L$188+capacity!$L$189)</f>
        <v>0</v>
      </c>
      <c r="Y189" s="5">
        <f>[11]capacity_EXIOBASE!I160*capacity!$L189/(capacity!$L$188+capacity!$L$189)</f>
        <v>0</v>
      </c>
      <c r="Z189" s="5">
        <f>[11]capacity_EXIOBASE!J160*capacity!$L189/(capacity!$L$188+capacity!$L$189)</f>
        <v>0</v>
      </c>
      <c r="AA189" s="5">
        <f>[11]capacity_EXIOBASE!K160*capacity!$L189/(capacity!$L$188+capacity!$L$189)</f>
        <v>0</v>
      </c>
      <c r="AB189" s="5">
        <f>capacity!T189+T189/[12]lifespan!C$7</f>
        <v>0</v>
      </c>
      <c r="AC189" s="5">
        <f>MAX((U189-T189),0)/5+U189/[12]lifespan!D$7</f>
        <v>0</v>
      </c>
      <c r="AD189" s="5">
        <f>MAX((V189-U189),0)/5+V189/[12]lifespan!E$7</f>
        <v>0</v>
      </c>
      <c r="AE189" s="5">
        <f>MAX((W189-V189),0)/5+W189/[12]lifespan!F$7</f>
        <v>0</v>
      </c>
      <c r="AF189" s="5">
        <f>MAX((X189-W189),0)/5+X189/[12]lifespan!G$7</f>
        <v>0</v>
      </c>
      <c r="AG189" s="5">
        <f>MAX((Y189-X189),0)/5+Y189/[12]lifespan!H$7</f>
        <v>0</v>
      </c>
      <c r="AH189" s="5">
        <f>MAX((Z189-Y189),0)/5+Z189/[12]lifespan!I$7</f>
        <v>0</v>
      </c>
      <c r="AI189" s="5">
        <f>MAX((AA189-Z189),0)/5+AA189/[12]lifespan!J$7</f>
        <v>0</v>
      </c>
    </row>
    <row r="190" spans="1:35" x14ac:dyDescent="0.25">
      <c r="A190" s="3" t="s">
        <v>12</v>
      </c>
      <c r="B190" s="1" t="s">
        <v>37</v>
      </c>
      <c r="C190" s="1" t="s">
        <v>38</v>
      </c>
      <c r="D190" s="5">
        <f>[11]generation_EXIOBASE!D161</f>
        <v>15.147944604997036</v>
      </c>
      <c r="E190" s="5">
        <f>[11]generation_EXIOBASE!E161</f>
        <v>3.0928260759649646</v>
      </c>
      <c r="F190" s="5">
        <f>[11]generation_EXIOBASE!F161</f>
        <v>16.211047300656876</v>
      </c>
      <c r="G190" s="5">
        <f>[11]generation_EXIOBASE!G161</f>
        <v>6.282177433156515</v>
      </c>
      <c r="H190" s="5">
        <f>[11]generation_EXIOBASE!H161</f>
        <v>6.4196093955839659</v>
      </c>
      <c r="I190" s="5">
        <f>[11]generation_EXIOBASE!I161</f>
        <v>6.4937466057344357</v>
      </c>
      <c r="J190" s="5">
        <f>[11]generation_EXIOBASE!J161</f>
        <v>6.5059165020478193</v>
      </c>
      <c r="K190" s="5">
        <f>[11]generation_EXIOBASE!K161</f>
        <v>6.5524456949442254</v>
      </c>
      <c r="L190" s="5">
        <f>[14]Xdet2015_el!A190</f>
        <v>62.673112519820101</v>
      </c>
      <c r="M190" s="5">
        <f t="shared" si="27"/>
        <v>12.796259936100013</v>
      </c>
      <c r="N190" s="5">
        <f t="shared" si="28"/>
        <v>67.071594069801066</v>
      </c>
      <c r="O190" s="5">
        <f t="shared" si="29"/>
        <v>25.991883612236773</v>
      </c>
      <c r="P190" s="5">
        <f t="shared" si="30"/>
        <v>26.560494672657072</v>
      </c>
      <c r="Q190" s="5">
        <f t="shared" si="31"/>
        <v>26.867229997800337</v>
      </c>
      <c r="R190" s="5">
        <f t="shared" si="32"/>
        <v>26.917581732038371</v>
      </c>
      <c r="S190" s="5">
        <f t="shared" si="33"/>
        <v>27.110091634727802</v>
      </c>
      <c r="T190" s="5">
        <f>[11]capacity_EXIOBASE!D161</f>
        <v>1142.7181</v>
      </c>
      <c r="U190" s="5">
        <f>[11]capacity_EXIOBASE!E161</f>
        <v>800.71809999999994</v>
      </c>
      <c r="V190" s="5">
        <f>[11]capacity_EXIOBASE!F161</f>
        <v>325.71809999999994</v>
      </c>
      <c r="W190" s="5">
        <f>[11]capacity_EXIOBASE!G161</f>
        <v>173.33732305513755</v>
      </c>
      <c r="X190" s="5">
        <f>[11]capacity_EXIOBASE!H161</f>
        <v>124.83732305513755</v>
      </c>
      <c r="Y190" s="5">
        <f>[11]capacity_EXIOBASE!I161</f>
        <v>7.19207305513756</v>
      </c>
      <c r="Z190" s="5">
        <f>[11]capacity_EXIOBASE!J161</f>
        <v>1.2468530704003662</v>
      </c>
      <c r="AA190" s="5">
        <f>[11]capacity_EXIOBASE!K161</f>
        <v>1.2720337943157844</v>
      </c>
      <c r="AB190" s="5">
        <f>capacity!T190+T190/[12]lifespan!C$8</f>
        <v>618.64908857142859</v>
      </c>
      <c r="AC190" s="5">
        <f>MAX((U190-T190),0)/5+U190/[12]lifespan!D$8</f>
        <v>22.877659999999999</v>
      </c>
      <c r="AD190" s="5">
        <f>MAX((V190-U190),0)/5+V190/[12]lifespan!E$8</f>
        <v>9.3062314285714276</v>
      </c>
      <c r="AE190" s="5">
        <f>MAX((W190-V190),0)/5+W190/[12]lifespan!F$8</f>
        <v>4.9524949444325017</v>
      </c>
      <c r="AF190" s="5">
        <f>MAX((X190-W190),0)/5+X190/[12]lifespan!G$8</f>
        <v>3.5667806587182156</v>
      </c>
      <c r="AG190" s="5">
        <f>MAX((Y190-X190),0)/5+Y190/[12]lifespan!H$8</f>
        <v>0.20548780157535887</v>
      </c>
      <c r="AH190" s="5">
        <f>MAX((Z190-Y190),0)/5+Z190/[12]lifespan!I$8</f>
        <v>3.5624373440010459E-2</v>
      </c>
      <c r="AI190" s="5">
        <f>MAX((AA190-Z190),0)/5+AA190/[12]lifespan!J$8</f>
        <v>4.1379967477820349E-2</v>
      </c>
    </row>
    <row r="191" spans="1:35" x14ac:dyDescent="0.25">
      <c r="A191" s="3" t="s">
        <v>12</v>
      </c>
      <c r="B191" s="3" t="s">
        <v>39</v>
      </c>
      <c r="C191" s="3" t="s">
        <v>40</v>
      </c>
      <c r="D191" s="5">
        <f>[11]generation_EXIOBASE!D162</f>
        <v>660.23344370260111</v>
      </c>
      <c r="E191" s="5">
        <f>[11]generation_EXIOBASE!E162</f>
        <v>682.29106805300569</v>
      </c>
      <c r="F191" s="5">
        <f>[11]generation_EXIOBASE!F162</f>
        <v>926.72772710574861</v>
      </c>
      <c r="G191" s="5">
        <f>[11]generation_EXIOBASE!G162</f>
        <v>1164.6538397843924</v>
      </c>
      <c r="H191" s="5">
        <f>[11]generation_EXIOBASE!H162</f>
        <v>1673.6488804546223</v>
      </c>
      <c r="I191" s="5">
        <f>[11]generation_EXIOBASE!I162</f>
        <v>1962.4540324816471</v>
      </c>
      <c r="J191" s="5">
        <f>[11]generation_EXIOBASE!J162</f>
        <v>2189.7682655804178</v>
      </c>
      <c r="K191" s="5">
        <f>[11]generation_EXIOBASE!K162</f>
        <v>2338.6500120161891</v>
      </c>
      <c r="L191" s="5">
        <f>[14]Xdet2015_el!A191</f>
        <v>37.8263535021335</v>
      </c>
      <c r="M191" s="5">
        <f t="shared" si="27"/>
        <v>39.090087570823762</v>
      </c>
      <c r="N191" s="5">
        <f t="shared" si="28"/>
        <v>53.094448547082358</v>
      </c>
      <c r="O191" s="5">
        <f t="shared" si="29"/>
        <v>66.725804746034285</v>
      </c>
      <c r="P191" s="5">
        <f t="shared" si="30"/>
        <v>95.887348322578021</v>
      </c>
      <c r="Q191" s="5">
        <f t="shared" si="31"/>
        <v>112.43368640649445</v>
      </c>
      <c r="R191" s="5">
        <f t="shared" si="32"/>
        <v>125.4570626369382</v>
      </c>
      <c r="S191" s="5">
        <f t="shared" si="33"/>
        <v>133.98685406815088</v>
      </c>
      <c r="T191" s="5">
        <f>[11]capacity_EXIOBASE!D162</f>
        <v>68.746639999999999</v>
      </c>
      <c r="U191" s="5">
        <f>[11]capacity_EXIOBASE!E162</f>
        <v>197.27411712913451</v>
      </c>
      <c r="V191" s="5">
        <f>[11]capacity_EXIOBASE!F162</f>
        <v>197.76665976191757</v>
      </c>
      <c r="W191" s="5">
        <f>[11]capacity_EXIOBASE!G162</f>
        <v>207.99108938971949</v>
      </c>
      <c r="X191" s="5">
        <f>[11]capacity_EXIOBASE!H162</f>
        <v>213.17625810582044</v>
      </c>
      <c r="Y191" s="5">
        <f>[11]capacity_EXIOBASE!I162</f>
        <v>258.89495161089502</v>
      </c>
      <c r="Z191" s="5">
        <f>[11]capacity_EXIOBASE!J162</f>
        <v>287.33524204443256</v>
      </c>
      <c r="AA191" s="5">
        <f>[11]capacity_EXIOBASE!K162</f>
        <v>312.98789134819197</v>
      </c>
      <c r="AB191" s="5">
        <f>capacity!T191+T191/[12]lifespan!C$9</f>
        <v>2.7498656000000001</v>
      </c>
      <c r="AC191" s="5">
        <f>MAX((U191-T191),0)/5+U191/[12]lifespan!D$9</f>
        <v>33.596460110992282</v>
      </c>
      <c r="AD191" s="5">
        <f>MAX((V191-U191),0)/5+V191/[12]lifespan!E$9</f>
        <v>8.0091749170333131</v>
      </c>
      <c r="AE191" s="5">
        <f>MAX((W191-V191),0)/5+W191/[12]lifespan!F$9</f>
        <v>10.364529501149164</v>
      </c>
      <c r="AF191" s="5">
        <f>MAX((X191-W191),0)/5+X191/[12]lifespan!G$9</f>
        <v>9.5640840674530061</v>
      </c>
      <c r="AG191" s="5">
        <f>MAX((Y191-X191),0)/5+Y191/[12]lifespan!H$9</f>
        <v>19.499536765450717</v>
      </c>
      <c r="AH191" s="5">
        <f>MAX((Z191-Y191),0)/5+Z191/[12]lifespan!I$9</f>
        <v>17.181467768484811</v>
      </c>
      <c r="AI191" s="5">
        <f>MAX((AA191-Z191),0)/5+AA191/[12]lifespan!J$9</f>
        <v>17.650045514679558</v>
      </c>
    </row>
    <row r="192" spans="1:35" x14ac:dyDescent="0.25">
      <c r="A192" s="3" t="s">
        <v>12</v>
      </c>
      <c r="B192" s="3" t="s">
        <v>80</v>
      </c>
      <c r="C192" s="3" t="s">
        <v>85</v>
      </c>
      <c r="D192" s="5">
        <f>[11]generation_EXIOBASE!D163*generation!$L192/(generation!$L$192+generation!$L$193)</f>
        <v>0</v>
      </c>
      <c r="E192" s="5">
        <f>[11]generation_EXIOBASE!E163*generation!$L192/(generation!$L$192+generation!$L$193)</f>
        <v>0</v>
      </c>
      <c r="F192" s="5">
        <f>[11]generation_EXIOBASE!F163*generation!$L192/(generation!$L$192+generation!$L$193)</f>
        <v>0</v>
      </c>
      <c r="G192" s="5">
        <f>[11]generation_EXIOBASE!G163*generation!$L192/(generation!$L$192+generation!$L$193)</f>
        <v>0</v>
      </c>
      <c r="H192" s="5">
        <f>[11]generation_EXIOBASE!H163*generation!$L192/(generation!$L$192+generation!$L$193)</f>
        <v>0</v>
      </c>
      <c r="I192" s="5">
        <f>[11]generation_EXIOBASE!I163*generation!$L192/(generation!$L$192+generation!$L$193)</f>
        <v>0</v>
      </c>
      <c r="J192" s="5">
        <f>[11]generation_EXIOBASE!J163*generation!$L192/(generation!$L$192+generation!$L$193)</f>
        <v>0</v>
      </c>
      <c r="K192" s="5">
        <f>[11]generation_EXIOBASE!K163*generation!$L192/(generation!$L$192+generation!$L$193)</f>
        <v>0</v>
      </c>
      <c r="L192" s="5">
        <f>[14]Xdet2015_el!A192</f>
        <v>0</v>
      </c>
      <c r="M192" s="24">
        <f t="shared" ref="M192:S193" si="35">IFERROR($L361*E192/$D361,0)</f>
        <v>0</v>
      </c>
      <c r="N192" s="24">
        <f t="shared" si="35"/>
        <v>0</v>
      </c>
      <c r="O192" s="24">
        <f t="shared" si="35"/>
        <v>0</v>
      </c>
      <c r="P192" s="24">
        <f t="shared" si="35"/>
        <v>0</v>
      </c>
      <c r="Q192" s="24">
        <f t="shared" si="35"/>
        <v>0</v>
      </c>
      <c r="R192" s="24">
        <f t="shared" si="35"/>
        <v>0</v>
      </c>
      <c r="S192" s="24">
        <f t="shared" si="35"/>
        <v>0</v>
      </c>
      <c r="T192" s="5">
        <f>[11]capacity_EXIOBASE!D163*capacity!$L192/(capacity!$L$192+capacity!$L$193)</f>
        <v>0</v>
      </c>
      <c r="U192" s="5">
        <f>[11]capacity_EXIOBASE!E163*capacity!$L192/(capacity!$L$192+capacity!$L$193)</f>
        <v>0</v>
      </c>
      <c r="V192" s="5">
        <f>[11]capacity_EXIOBASE!F163*capacity!$L192/(capacity!$L$192+capacity!$L$193)</f>
        <v>0</v>
      </c>
      <c r="W192" s="5">
        <f>[11]capacity_EXIOBASE!G163*capacity!$L192/(capacity!$L$192+capacity!$L$193)</f>
        <v>0</v>
      </c>
      <c r="X192" s="5">
        <f>[11]capacity_EXIOBASE!H163*capacity!$L192/(capacity!$L$192+capacity!$L$193)</f>
        <v>0</v>
      </c>
      <c r="Y192" s="5">
        <f>[11]capacity_EXIOBASE!I163*capacity!$L192/(capacity!$L$192+capacity!$L$193)</f>
        <v>0</v>
      </c>
      <c r="Z192" s="5">
        <f>[11]capacity_EXIOBASE!J163*capacity!$L192/(capacity!$L$192+capacity!$L$193)</f>
        <v>0</v>
      </c>
      <c r="AA192" s="5">
        <f>[11]capacity_EXIOBASE!K163*capacity!$L192/(capacity!$L$192+capacity!$L$193)</f>
        <v>0</v>
      </c>
      <c r="AB192" s="5">
        <f>capacity!T192+T192/[12]lifespan!C$10</f>
        <v>0</v>
      </c>
      <c r="AC192" s="5">
        <f>MAX((U192-T192),0)/5+U192/[12]lifespan!D$10</f>
        <v>0</v>
      </c>
      <c r="AD192" s="5">
        <f>MAX((V192-U192),0)/5+V192/[12]lifespan!E$10</f>
        <v>0</v>
      </c>
      <c r="AE192" s="5">
        <f>MAX((W192-V192),0)/5+W192/[12]lifespan!F$10</f>
        <v>0</v>
      </c>
      <c r="AF192" s="5">
        <f>MAX((X192-W192),0)/5+X192/[12]lifespan!G$10</f>
        <v>0</v>
      </c>
      <c r="AG192" s="5">
        <f>MAX((Y192-X192),0)/5+Y192/[12]lifespan!H$10</f>
        <v>0</v>
      </c>
      <c r="AH192" s="5">
        <f>MAX((Z192-Y192),0)/5+Z192/[12]lifespan!I$10</f>
        <v>0</v>
      </c>
      <c r="AI192" s="5">
        <f>MAX((AA192-Z192),0)/5+AA192/[12]lifespan!J$10</f>
        <v>0</v>
      </c>
    </row>
    <row r="193" spans="1:35" x14ac:dyDescent="0.25">
      <c r="A193" s="3" t="s">
        <v>12</v>
      </c>
      <c r="B193" s="3" t="s">
        <v>81</v>
      </c>
      <c r="C193" s="3" t="s">
        <v>86</v>
      </c>
      <c r="D193" s="5">
        <f>[11]generation_EXIOBASE!D163*generation!$L193/(generation!$L$192+generation!$L$193)</f>
        <v>0.75917978772089101</v>
      </c>
      <c r="E193" s="5">
        <f>[11]generation_EXIOBASE!E163*generation!$L193/(generation!$L$192+generation!$L$193)</f>
        <v>15.550039120424056</v>
      </c>
      <c r="F193" s="5">
        <f>[11]generation_EXIOBASE!F163*generation!$L193/(generation!$L$192+generation!$L$193)</f>
        <v>15.550039120424056</v>
      </c>
      <c r="G193" s="5">
        <f>[11]generation_EXIOBASE!G163*generation!$L193/(generation!$L$192+generation!$L$193)</f>
        <v>15.550039120424056</v>
      </c>
      <c r="H193" s="5">
        <f>[11]generation_EXIOBASE!H163*generation!$L193/(generation!$L$192+generation!$L$193)</f>
        <v>15.550039120424056</v>
      </c>
      <c r="I193" s="5">
        <f>[11]generation_EXIOBASE!I163*generation!$L193/(generation!$L$192+generation!$L$193)</f>
        <v>15.578638120404731</v>
      </c>
      <c r="J193" s="5">
        <f>[11]generation_EXIOBASE!J163*generation!$L193/(generation!$L$192+generation!$L$193)</f>
        <v>15.956411072878625</v>
      </c>
      <c r="K193" s="5">
        <f>[11]generation_EXIOBASE!K163*generation!$L193/(generation!$L$192+generation!$L$193)</f>
        <v>15.956411072878625</v>
      </c>
      <c r="L193" s="5">
        <f>[14]Xdet2015_el!A193</f>
        <v>0</v>
      </c>
      <c r="M193" s="24">
        <f t="shared" si="35"/>
        <v>0.16055625929930673</v>
      </c>
      <c r="N193" s="24">
        <f t="shared" si="35"/>
        <v>0.16055625929930673</v>
      </c>
      <c r="O193" s="24">
        <f t="shared" si="35"/>
        <v>0.16055625929930673</v>
      </c>
      <c r="P193" s="24">
        <f t="shared" si="35"/>
        <v>0.16055625929930673</v>
      </c>
      <c r="Q193" s="24">
        <f t="shared" si="35"/>
        <v>0.16085154784623823</v>
      </c>
      <c r="R193" s="24">
        <f t="shared" si="35"/>
        <v>0.16475210472869634</v>
      </c>
      <c r="S193" s="24">
        <f t="shared" si="35"/>
        <v>0.16475210472869634</v>
      </c>
      <c r="T193" s="5">
        <f>[11]capacity_EXIOBASE!D163*capacity!$L193/(capacity!$L$192+capacity!$L$193)</f>
        <v>1.1930000000000001</v>
      </c>
      <c r="U193" s="5">
        <f>[11]capacity_EXIOBASE!E163*capacity!$L193/(capacity!$L$192+capacity!$L$193)</f>
        <v>18.67968906756392</v>
      </c>
      <c r="V193" s="5">
        <f>[11]capacity_EXIOBASE!F163*capacity!$L193/(capacity!$L$192+capacity!$L$193)</f>
        <v>18.67968906756392</v>
      </c>
      <c r="W193" s="5">
        <f>[11]capacity_EXIOBASE!G163*capacity!$L193/(capacity!$L$192+capacity!$L$193)</f>
        <v>18.67968906756392</v>
      </c>
      <c r="X193" s="5">
        <f>[11]capacity_EXIOBASE!H163*capacity!$L193/(capacity!$L$192+capacity!$L$193)</f>
        <v>18.67968906756392</v>
      </c>
      <c r="Y193" s="5">
        <f>[11]capacity_EXIOBASE!I163*capacity!$L193/(capacity!$L$192+capacity!$L$193)</f>
        <v>18.67968906756392</v>
      </c>
      <c r="Z193" s="5">
        <f>[11]capacity_EXIOBASE!J163*capacity!$L193/(capacity!$L$192+capacity!$L$193)</f>
        <v>18.67968906756392</v>
      </c>
      <c r="AA193" s="5">
        <f>[11]capacity_EXIOBASE!K163*capacity!$L193/(capacity!$L$192+capacity!$L$193)</f>
        <v>18.67968906756392</v>
      </c>
      <c r="AB193" s="5">
        <f>capacity!T193+T193/[12]lifespan!C$11</f>
        <v>0.77071999999999985</v>
      </c>
      <c r="AC193" s="5">
        <f>MAX((U193-T193),0)/5+U193/[12]lifespan!D$11</f>
        <v>4.244525376215341</v>
      </c>
      <c r="AD193" s="5">
        <f>MAX((V193-U193),0)/5+V193/[12]lifespan!E$11</f>
        <v>0.74718756270255682</v>
      </c>
      <c r="AE193" s="5">
        <f>MAX((W193-V193),0)/5+W193/[12]lifespan!F$11</f>
        <v>0.74718756270255682</v>
      </c>
      <c r="AF193" s="5">
        <f>MAX((X193-W193),0)/5+X193/[12]lifespan!G$11</f>
        <v>0.74718756270255682</v>
      </c>
      <c r="AG193" s="5">
        <f>MAX((Y193-X193),0)/5+Y193/[12]lifespan!H$11</f>
        <v>0.74718756270255682</v>
      </c>
      <c r="AH193" s="5">
        <f>MAX((Z193-Y193),0)/5+Z193/[12]lifespan!I$11</f>
        <v>0.74718756270255682</v>
      </c>
      <c r="AI193" s="5">
        <f>MAX((AA193-Z193),0)/5+AA193/[12]lifespan!J$11</f>
        <v>0.74718756270255682</v>
      </c>
    </row>
    <row r="194" spans="1:35" x14ac:dyDescent="0.25">
      <c r="A194" s="3" t="s">
        <v>12</v>
      </c>
      <c r="B194" s="3" t="s">
        <v>41</v>
      </c>
      <c r="C194" s="3" t="s">
        <v>42</v>
      </c>
      <c r="D194" s="5">
        <f>[11]generation_EXIOBASE!D164</f>
        <v>0</v>
      </c>
      <c r="E194" s="5">
        <f>[11]generation_EXIOBASE!E164</f>
        <v>0</v>
      </c>
      <c r="F194" s="5">
        <f>[11]generation_EXIOBASE!F164</f>
        <v>0</v>
      </c>
      <c r="G194" s="5">
        <f>[11]generation_EXIOBASE!G164</f>
        <v>0</v>
      </c>
      <c r="H194" s="5">
        <f>[11]generation_EXIOBASE!H164</f>
        <v>0</v>
      </c>
      <c r="I194" s="5">
        <f>[11]generation_EXIOBASE!I164</f>
        <v>0</v>
      </c>
      <c r="J194" s="5">
        <f>[11]generation_EXIOBASE!J164</f>
        <v>0</v>
      </c>
      <c r="K194" s="5">
        <f>[11]generation_EXIOBASE!K164</f>
        <v>0</v>
      </c>
      <c r="L194" s="5">
        <f>[14]Xdet2015_el!A194</f>
        <v>0</v>
      </c>
      <c r="M194" s="5">
        <f t="shared" si="27"/>
        <v>0</v>
      </c>
      <c r="N194" s="5">
        <f t="shared" si="28"/>
        <v>0</v>
      </c>
      <c r="O194" s="5">
        <f t="shared" si="29"/>
        <v>0</v>
      </c>
      <c r="P194" s="5">
        <f t="shared" si="30"/>
        <v>0</v>
      </c>
      <c r="Q194" s="5">
        <f t="shared" si="31"/>
        <v>0</v>
      </c>
      <c r="R194" s="5">
        <f t="shared" si="32"/>
        <v>0</v>
      </c>
      <c r="S194" s="5">
        <f t="shared" si="33"/>
        <v>0</v>
      </c>
      <c r="T194" s="5">
        <f>[11]capacity_EXIOBASE!D164</f>
        <v>0</v>
      </c>
      <c r="U194" s="5">
        <f>[11]capacity_EXIOBASE!E164</f>
        <v>0</v>
      </c>
      <c r="V194" s="5">
        <f>[11]capacity_EXIOBASE!F164</f>
        <v>0</v>
      </c>
      <c r="W194" s="5">
        <f>[11]capacity_EXIOBASE!G164</f>
        <v>0</v>
      </c>
      <c r="X194" s="5">
        <f>[11]capacity_EXIOBASE!H164</f>
        <v>0</v>
      </c>
      <c r="Y194" s="5">
        <f>[11]capacity_EXIOBASE!I164</f>
        <v>0</v>
      </c>
      <c r="Z194" s="5">
        <f>[11]capacity_EXIOBASE!J164</f>
        <v>0</v>
      </c>
      <c r="AA194" s="5">
        <f>[11]capacity_EXIOBASE!K164</f>
        <v>0</v>
      </c>
      <c r="AB194" s="5">
        <f>capacity!T194+T194/[12]lifespan!C$12</f>
        <v>0</v>
      </c>
      <c r="AC194" s="5">
        <f>MAX((U194-T194),0)/5+U194/[12]lifespan!D$12</f>
        <v>0</v>
      </c>
      <c r="AD194" s="5">
        <f>MAX((V194-U194),0)/5+V194/[12]lifespan!E$12</f>
        <v>0</v>
      </c>
      <c r="AE194" s="5">
        <f>MAX((W194-V194),0)/5+W194/[12]lifespan!F$12</f>
        <v>0</v>
      </c>
      <c r="AF194" s="5">
        <f>MAX((X194-W194),0)/5+X194/[12]lifespan!G$12</f>
        <v>0</v>
      </c>
      <c r="AG194" s="5">
        <f>MAX((Y194-X194),0)/5+Y194/[12]lifespan!H$12</f>
        <v>0</v>
      </c>
      <c r="AH194" s="5">
        <f>MAX((Z194-Y194),0)/5+Z194/[12]lifespan!I$12</f>
        <v>0</v>
      </c>
      <c r="AI194" s="5">
        <f>MAX((AA194-Z194),0)/5+AA194/[12]lifespan!J$12</f>
        <v>0</v>
      </c>
    </row>
    <row r="195" spans="1:35" x14ac:dyDescent="0.25">
      <c r="A195" s="3" t="s">
        <v>12</v>
      </c>
      <c r="B195" s="3" t="s">
        <v>43</v>
      </c>
      <c r="C195" s="3" t="s">
        <v>44</v>
      </c>
      <c r="D195" s="5">
        <f>[11]generation_EXIOBASE!D165</f>
        <v>0</v>
      </c>
      <c r="E195" s="5">
        <f>[11]generation_EXIOBASE!E165</f>
        <v>0</v>
      </c>
      <c r="F195" s="5">
        <f>[11]generation_EXIOBASE!F165</f>
        <v>0</v>
      </c>
      <c r="G195" s="5">
        <f>[11]generation_EXIOBASE!G165</f>
        <v>0</v>
      </c>
      <c r="H195" s="5">
        <f>[11]generation_EXIOBASE!H165</f>
        <v>0</v>
      </c>
      <c r="I195" s="5">
        <f>[11]generation_EXIOBASE!I165</f>
        <v>0</v>
      </c>
      <c r="J195" s="5">
        <f>[11]generation_EXIOBASE!J165</f>
        <v>0</v>
      </c>
      <c r="K195" s="5">
        <f>[11]generation_EXIOBASE!K165</f>
        <v>0</v>
      </c>
      <c r="L195" s="5">
        <f>[14]Xdet2015_el!A195</f>
        <v>0</v>
      </c>
      <c r="M195" s="5">
        <f t="shared" si="27"/>
        <v>0</v>
      </c>
      <c r="N195" s="5">
        <f t="shared" si="28"/>
        <v>0</v>
      </c>
      <c r="O195" s="5">
        <f t="shared" si="29"/>
        <v>0</v>
      </c>
      <c r="P195" s="5">
        <f t="shared" si="30"/>
        <v>0</v>
      </c>
      <c r="Q195" s="5">
        <f t="shared" si="31"/>
        <v>0</v>
      </c>
      <c r="R195" s="5">
        <f t="shared" si="32"/>
        <v>0</v>
      </c>
      <c r="S195" s="5">
        <f t="shared" si="33"/>
        <v>0</v>
      </c>
      <c r="T195" s="5">
        <f>[11]capacity_EXIOBASE!D165</f>
        <v>0</v>
      </c>
      <c r="U195" s="5">
        <f>[11]capacity_EXIOBASE!E165</f>
        <v>0</v>
      </c>
      <c r="V195" s="5">
        <f>[11]capacity_EXIOBASE!F165</f>
        <v>0</v>
      </c>
      <c r="W195" s="5">
        <f>[11]capacity_EXIOBASE!G165</f>
        <v>0</v>
      </c>
      <c r="X195" s="5">
        <f>[11]capacity_EXIOBASE!H165</f>
        <v>0</v>
      </c>
      <c r="Y195" s="5">
        <f>[11]capacity_EXIOBASE!I165</f>
        <v>0</v>
      </c>
      <c r="Z195" s="5">
        <f>[11]capacity_EXIOBASE!J165</f>
        <v>0</v>
      </c>
      <c r="AA195" s="5">
        <f>[11]capacity_EXIOBASE!K165</f>
        <v>0</v>
      </c>
      <c r="AB195" s="5">
        <f>capacity!T195+T195/[12]lifespan!C$13</f>
        <v>0</v>
      </c>
      <c r="AC195" s="5">
        <f>MAX((U195-T195),0)/5+U195/[12]lifespan!D$13</f>
        <v>0</v>
      </c>
      <c r="AD195" s="5">
        <f>MAX((V195-U195),0)/5+V195/[12]lifespan!E$13</f>
        <v>0</v>
      </c>
      <c r="AE195" s="5">
        <f>MAX((W195-V195),0)/5+W195/[12]lifespan!F$13</f>
        <v>0</v>
      </c>
      <c r="AF195" s="5">
        <f>MAX((X195-W195),0)/5+X195/[12]lifespan!G$13</f>
        <v>0</v>
      </c>
      <c r="AG195" s="5">
        <f>MAX((Y195-X195),0)/5+Y195/[12]lifespan!H$13</f>
        <v>0</v>
      </c>
      <c r="AH195" s="5">
        <f>MAX((Z195-Y195),0)/5+Z195/[12]lifespan!I$13</f>
        <v>0</v>
      </c>
      <c r="AI195" s="5">
        <f>MAX((AA195-Z195),0)/5+AA195/[12]lifespan!J$13</f>
        <v>0</v>
      </c>
    </row>
    <row r="196" spans="1:35" x14ac:dyDescent="0.25">
      <c r="A196" s="3" t="s">
        <v>12</v>
      </c>
      <c r="B196" s="3" t="s">
        <v>45</v>
      </c>
      <c r="C196" s="3" t="s">
        <v>46</v>
      </c>
      <c r="D196" s="5">
        <f>[11]generation_EXIOBASE!D166</f>
        <v>0</v>
      </c>
      <c r="E196" s="5">
        <f>[11]generation_EXIOBASE!E166</f>
        <v>0</v>
      </c>
      <c r="F196" s="5">
        <f>[11]generation_EXIOBASE!F166</f>
        <v>0</v>
      </c>
      <c r="G196" s="5">
        <f>[11]generation_EXIOBASE!G166</f>
        <v>0</v>
      </c>
      <c r="H196" s="5">
        <f>[11]generation_EXIOBASE!H166</f>
        <v>0</v>
      </c>
      <c r="I196" s="5">
        <f>[11]generation_EXIOBASE!I166</f>
        <v>0</v>
      </c>
      <c r="J196" s="5">
        <f>[11]generation_EXIOBASE!J166</f>
        <v>0</v>
      </c>
      <c r="K196" s="5">
        <f>[11]generation_EXIOBASE!K166</f>
        <v>0</v>
      </c>
      <c r="L196" s="5">
        <f>[14]Xdet2015_el!A196</f>
        <v>0</v>
      </c>
      <c r="M196" s="5">
        <f t="shared" si="27"/>
        <v>0</v>
      </c>
      <c r="N196" s="5">
        <f t="shared" si="28"/>
        <v>0</v>
      </c>
      <c r="O196" s="5">
        <f t="shared" si="29"/>
        <v>0</v>
      </c>
      <c r="P196" s="5">
        <f t="shared" si="30"/>
        <v>0</v>
      </c>
      <c r="Q196" s="5">
        <f t="shared" si="31"/>
        <v>0</v>
      </c>
      <c r="R196" s="5">
        <f t="shared" si="32"/>
        <v>0</v>
      </c>
      <c r="S196" s="5">
        <f t="shared" si="33"/>
        <v>0</v>
      </c>
      <c r="T196" s="5">
        <f>[11]capacity_EXIOBASE!D166</f>
        <v>0</v>
      </c>
      <c r="U196" s="5">
        <f>[11]capacity_EXIOBASE!E166</f>
        <v>0</v>
      </c>
      <c r="V196" s="5">
        <f>[11]capacity_EXIOBASE!F166</f>
        <v>0</v>
      </c>
      <c r="W196" s="5">
        <f>[11]capacity_EXIOBASE!G166</f>
        <v>0</v>
      </c>
      <c r="X196" s="5">
        <f>[11]capacity_EXIOBASE!H166</f>
        <v>0</v>
      </c>
      <c r="Y196" s="5">
        <f>[11]capacity_EXIOBASE!I166</f>
        <v>0</v>
      </c>
      <c r="Z196" s="5">
        <f>[11]capacity_EXIOBASE!J166</f>
        <v>0</v>
      </c>
      <c r="AA196" s="5">
        <f>[11]capacity_EXIOBASE!K166</f>
        <v>0</v>
      </c>
      <c r="AB196" s="5">
        <f>capacity!T196+T196/[12]lifespan!C$14</f>
        <v>0</v>
      </c>
      <c r="AC196" s="5">
        <f>MAX((U196-T196),0)/5+U196/[12]lifespan!D$14</f>
        <v>0</v>
      </c>
      <c r="AD196" s="5">
        <f>MAX((V196-U196),0)/5+V196/[12]lifespan!E$14</f>
        <v>0</v>
      </c>
      <c r="AE196" s="5">
        <f>MAX((W196-V196),0)/5+W196/[12]lifespan!F$14</f>
        <v>0</v>
      </c>
      <c r="AF196" s="5">
        <f>MAX((X196-W196),0)/5+X196/[12]lifespan!G$14</f>
        <v>0</v>
      </c>
      <c r="AG196" s="5">
        <f>MAX((Y196-X196),0)/5+Y196/[12]lifespan!H$14</f>
        <v>0</v>
      </c>
      <c r="AH196" s="5">
        <f>MAX((Z196-Y196),0)/5+Z196/[12]lifespan!I$14</f>
        <v>0</v>
      </c>
      <c r="AI196" s="5">
        <f>MAX((AA196-Z196),0)/5+AA196/[12]lifespan!J$14</f>
        <v>0</v>
      </c>
    </row>
    <row r="197" spans="1:35" x14ac:dyDescent="0.25">
      <c r="A197" s="3" t="s">
        <v>11</v>
      </c>
      <c r="B197" s="3" t="s">
        <v>29</v>
      </c>
      <c r="C197" s="3" t="s">
        <v>30</v>
      </c>
      <c r="D197" s="5">
        <f>[11]generation_EXIOBASE!D167</f>
        <v>58855.803237411325</v>
      </c>
      <c r="E197" s="5">
        <f>[11]generation_EXIOBASE!E167</f>
        <v>67162.826428955086</v>
      </c>
      <c r="F197" s="5">
        <f>[11]generation_EXIOBASE!F167</f>
        <v>45093.27364829868</v>
      </c>
      <c r="G197" s="5">
        <f>[11]generation_EXIOBASE!G167</f>
        <v>44667.6530477216</v>
      </c>
      <c r="H197" s="5">
        <f>[11]generation_EXIOBASE!H167</f>
        <v>38750.780303287851</v>
      </c>
      <c r="I197" s="5">
        <f>[11]generation_EXIOBASE!I167</f>
        <v>9867.4614237767873</v>
      </c>
      <c r="J197" s="5">
        <f>[11]generation_EXIOBASE!J167</f>
        <v>9203.7542295982166</v>
      </c>
      <c r="K197" s="5">
        <f>[11]generation_EXIOBASE!K167</f>
        <v>0</v>
      </c>
      <c r="L197" s="5">
        <f>[14]Xdet2015_el!A197</f>
        <v>3448.4171122817302</v>
      </c>
      <c r="M197" s="5">
        <f t="shared" si="27"/>
        <v>3935.1334486519727</v>
      </c>
      <c r="N197" s="5">
        <f t="shared" si="28"/>
        <v>2642.0575023051101</v>
      </c>
      <c r="O197" s="5">
        <f t="shared" si="29"/>
        <v>2617.1199892369564</v>
      </c>
      <c r="P197" s="5">
        <f t="shared" si="30"/>
        <v>2270.4448255187058</v>
      </c>
      <c r="Q197" s="5">
        <f t="shared" si="31"/>
        <v>578.14388653016613</v>
      </c>
      <c r="R197" s="5">
        <f t="shared" si="32"/>
        <v>539.25665502441973</v>
      </c>
      <c r="S197" s="5">
        <f t="shared" si="33"/>
        <v>0</v>
      </c>
      <c r="T197" s="5">
        <f>[11]capacity_EXIOBASE!D167</f>
        <v>9511.49</v>
      </c>
      <c r="U197" s="5">
        <f>[11]capacity_EXIOBASE!E167</f>
        <v>8858.0188836439738</v>
      </c>
      <c r="V197" s="5">
        <f>[11]capacity_EXIOBASE!F167</f>
        <v>5103.4988836439725</v>
      </c>
      <c r="W197" s="5">
        <f>[11]capacity_EXIOBASE!G167</f>
        <v>5098.3688836439724</v>
      </c>
      <c r="X197" s="5">
        <f>[11]capacity_EXIOBASE!H167</f>
        <v>4803.0488836439727</v>
      </c>
      <c r="Y197" s="5">
        <f>[11]capacity_EXIOBASE!I167</f>
        <v>2226.1288836439717</v>
      </c>
      <c r="Z197" s="5">
        <f>[11]capacity_EXIOBASE!J167</f>
        <v>2214.1688836439721</v>
      </c>
      <c r="AA197" s="5">
        <f>[11]capacity_EXIOBASE!K167</f>
        <v>1901.3688836439719</v>
      </c>
      <c r="AB197" s="5">
        <f>capacity!T197+T197/[12]lifespan!C$2</f>
        <v>252.28725</v>
      </c>
      <c r="AC197" s="5">
        <f>MAX((U197-T197),0)/5+U197/[12]lifespan!D$2</f>
        <v>221.45047209109936</v>
      </c>
      <c r="AD197" s="5">
        <f>MAX((V197-U197),0)/5+V197/[12]lifespan!E$2</f>
        <v>127.58747209109931</v>
      </c>
      <c r="AE197" s="5">
        <f>MAX((W197-V197),0)/5+W197/[12]lifespan!F$2</f>
        <v>127.45922209109931</v>
      </c>
      <c r="AF197" s="5">
        <f>MAX((X197-W197),0)/5+X197/[12]lifespan!G$2</f>
        <v>120.07622209109931</v>
      </c>
      <c r="AG197" s="5">
        <f>MAX((Y197-X197),0)/5+Y197/[12]lifespan!H$2</f>
        <v>55.653222091099295</v>
      </c>
      <c r="AH197" s="5">
        <f>MAX((Z197-Y197),0)/5+Z197/[12]lifespan!I$2</f>
        <v>55.354222091099302</v>
      </c>
      <c r="AI197" s="5">
        <f>MAX((AA197-Z197),0)/5+AA197/[12]lifespan!J$2</f>
        <v>47.534222091099295</v>
      </c>
    </row>
    <row r="198" spans="1:35" x14ac:dyDescent="0.25">
      <c r="A198" s="3" t="s">
        <v>11</v>
      </c>
      <c r="B198" s="3" t="s">
        <v>31</v>
      </c>
      <c r="C198" s="3" t="s">
        <v>32</v>
      </c>
      <c r="D198" s="5">
        <f>[11]generation_EXIOBASE!D168</f>
        <v>110292.9368074716</v>
      </c>
      <c r="E198" s="5">
        <f>[11]generation_EXIOBASE!E168</f>
        <v>126166.10968805461</v>
      </c>
      <c r="F198" s="5">
        <f>[11]generation_EXIOBASE!F168</f>
        <v>124245.64708026242</v>
      </c>
      <c r="G198" s="5">
        <f>[11]generation_EXIOBASE!G168</f>
        <v>122447.14897149582</v>
      </c>
      <c r="H198" s="5">
        <f>[11]generation_EXIOBASE!H168</f>
        <v>136376.71087450511</v>
      </c>
      <c r="I198" s="5">
        <f>[11]generation_EXIOBASE!I168</f>
        <v>167625.92175917284</v>
      </c>
      <c r="J198" s="5">
        <f>[11]generation_EXIOBASE!J168</f>
        <v>146745.22123605417</v>
      </c>
      <c r="K198" s="5">
        <f>[11]generation_EXIOBASE!K168</f>
        <v>143733.52292275956</v>
      </c>
      <c r="L198" s="5">
        <f>[14]Xdet2015_el!A198</f>
        <v>18577.429100048201</v>
      </c>
      <c r="M198" s="5">
        <f t="shared" si="27"/>
        <v>21251.061268321937</v>
      </c>
      <c r="N198" s="5">
        <f t="shared" si="28"/>
        <v>20927.583999801729</v>
      </c>
      <c r="O198" s="5">
        <f t="shared" si="29"/>
        <v>20624.650085180288</v>
      </c>
      <c r="P198" s="5">
        <f t="shared" si="30"/>
        <v>22970.905939257402</v>
      </c>
      <c r="Q198" s="5">
        <f t="shared" si="31"/>
        <v>28234.43428881752</v>
      </c>
      <c r="R198" s="5">
        <f t="shared" si="32"/>
        <v>24717.348383264794</v>
      </c>
      <c r="S198" s="5">
        <f t="shared" si="33"/>
        <v>24210.066471063725</v>
      </c>
      <c r="T198" s="5">
        <f>[11]capacity_EXIOBASE!D168</f>
        <v>52044.520139999986</v>
      </c>
      <c r="U198" s="5">
        <f>[11]capacity_EXIOBASE!E168</f>
        <v>51352.575464723224</v>
      </c>
      <c r="V198" s="5">
        <f>[11]capacity_EXIOBASE!F168</f>
        <v>47623.093404199491</v>
      </c>
      <c r="W198" s="5">
        <f>[11]capacity_EXIOBASE!G168</f>
        <v>41739.442986253227</v>
      </c>
      <c r="X198" s="5">
        <f>[11]capacity_EXIOBASE!H168</f>
        <v>35862.127868081072</v>
      </c>
      <c r="Y198" s="5">
        <f>[11]capacity_EXIOBASE!I168</f>
        <v>45213.078353154167</v>
      </c>
      <c r="Z198" s="5">
        <f>[11]capacity_EXIOBASE!J168</f>
        <v>45081.499711662109</v>
      </c>
      <c r="AA198" s="5">
        <f>[11]capacity_EXIOBASE!K168</f>
        <v>45061.631377116908</v>
      </c>
      <c r="AB198" s="5">
        <f>capacity!T198+T198/[12]lifespan!C$3</f>
        <v>1734.8173379999996</v>
      </c>
      <c r="AC198" s="5">
        <f>MAX((U198-T198),0)/5+U198/[12]lifespan!D$3</f>
        <v>1711.7525154907742</v>
      </c>
      <c r="AD198" s="5">
        <f>MAX((V198-U198),0)/5+V198/[12]lifespan!E$3</f>
        <v>1587.4364468066497</v>
      </c>
      <c r="AE198" s="5">
        <f>MAX((W198-V198),0)/5+W198/[12]lifespan!F$3</f>
        <v>1391.3147662084409</v>
      </c>
      <c r="AF198" s="5">
        <f>MAX((X198-W198),0)/5+X198/[12]lifespan!G$3</f>
        <v>1195.4042622693692</v>
      </c>
      <c r="AG198" s="5">
        <f>MAX((Y198-X198),0)/5+Y198/[12]lifespan!H$3</f>
        <v>3377.2927087864246</v>
      </c>
      <c r="AH198" s="5">
        <f>MAX((Z198-Y198),0)/5+Z198/[12]lifespan!I$3</f>
        <v>1502.7166570554036</v>
      </c>
      <c r="AI198" s="5">
        <f>MAX((AA198-Z198),0)/5+AA198/[12]lifespan!J$3</f>
        <v>1502.0543792372303</v>
      </c>
    </row>
    <row r="199" spans="1:35" x14ac:dyDescent="0.25">
      <c r="A199" s="3" t="s">
        <v>11</v>
      </c>
      <c r="B199" s="3" t="s">
        <v>33</v>
      </c>
      <c r="C199" s="3" t="s">
        <v>34</v>
      </c>
      <c r="D199" s="5">
        <f>[11]generation_EXIOBASE!D169</f>
        <v>0</v>
      </c>
      <c r="E199" s="5">
        <f>[11]generation_EXIOBASE!E169</f>
        <v>0</v>
      </c>
      <c r="F199" s="5">
        <f>[11]generation_EXIOBASE!F169</f>
        <v>0</v>
      </c>
      <c r="G199" s="5">
        <f>[11]generation_EXIOBASE!G169</f>
        <v>0</v>
      </c>
      <c r="H199" s="5">
        <f>[11]generation_EXIOBASE!H169</f>
        <v>0</v>
      </c>
      <c r="I199" s="5">
        <f>[11]generation_EXIOBASE!I169</f>
        <v>0</v>
      </c>
      <c r="J199" s="5">
        <f>[11]generation_EXIOBASE!J169</f>
        <v>0</v>
      </c>
      <c r="K199" s="5">
        <f>[11]generation_EXIOBASE!K169</f>
        <v>0</v>
      </c>
      <c r="L199" s="5">
        <f>[14]Xdet2015_el!A199</f>
        <v>0</v>
      </c>
      <c r="M199" s="5">
        <f t="shared" si="27"/>
        <v>0</v>
      </c>
      <c r="N199" s="5">
        <f t="shared" si="28"/>
        <v>0</v>
      </c>
      <c r="O199" s="5">
        <f t="shared" si="29"/>
        <v>0</v>
      </c>
      <c r="P199" s="5">
        <f t="shared" si="30"/>
        <v>0</v>
      </c>
      <c r="Q199" s="5">
        <f t="shared" si="31"/>
        <v>0</v>
      </c>
      <c r="R199" s="5">
        <f t="shared" si="32"/>
        <v>0</v>
      </c>
      <c r="S199" s="5">
        <f t="shared" si="33"/>
        <v>0</v>
      </c>
      <c r="T199" s="5">
        <f>[11]capacity_EXIOBASE!D169</f>
        <v>0</v>
      </c>
      <c r="U199" s="5">
        <f>[11]capacity_EXIOBASE!E169</f>
        <v>0</v>
      </c>
      <c r="V199" s="5">
        <f>[11]capacity_EXIOBASE!F169</f>
        <v>0</v>
      </c>
      <c r="W199" s="5">
        <f>[11]capacity_EXIOBASE!G169</f>
        <v>0</v>
      </c>
      <c r="X199" s="5">
        <f>[11]capacity_EXIOBASE!H169</f>
        <v>0</v>
      </c>
      <c r="Y199" s="5">
        <f>[11]capacity_EXIOBASE!I169</f>
        <v>0</v>
      </c>
      <c r="Z199" s="5">
        <f>[11]capacity_EXIOBASE!J169</f>
        <v>0</v>
      </c>
      <c r="AA199" s="5">
        <f>[11]capacity_EXIOBASE!K169</f>
        <v>0</v>
      </c>
      <c r="AB199" s="5">
        <f>capacity!T199+T199/[12]lifespan!C$4</f>
        <v>0</v>
      </c>
      <c r="AC199" s="5">
        <f>MAX((U199-T199),0)/5+U199/[12]lifespan!D$4</f>
        <v>0</v>
      </c>
      <c r="AD199" s="5">
        <f>MAX((V199-U199),0)/5+V199/[12]lifespan!E$4</f>
        <v>0</v>
      </c>
      <c r="AE199" s="5">
        <f>MAX((W199-V199),0)/5+W199/[12]lifespan!F$4</f>
        <v>0</v>
      </c>
      <c r="AF199" s="5">
        <f>MAX((X199-W199),0)/5+X199/[12]lifespan!G$4</f>
        <v>0</v>
      </c>
      <c r="AG199" s="5">
        <f>MAX((Y199-X199),0)/5+Y199/[12]lifespan!H$4</f>
        <v>0</v>
      </c>
      <c r="AH199" s="5">
        <f>MAX((Z199-Y199),0)/5+Z199/[12]lifespan!I$4</f>
        <v>0</v>
      </c>
      <c r="AI199" s="5">
        <f>MAX((AA199-Z199),0)/5+AA199/[12]lifespan!J$4</f>
        <v>0</v>
      </c>
    </row>
    <row r="200" spans="1:35" x14ac:dyDescent="0.25">
      <c r="A200" s="3" t="s">
        <v>11</v>
      </c>
      <c r="B200" s="3" t="s">
        <v>35</v>
      </c>
      <c r="C200" s="3" t="s">
        <v>36</v>
      </c>
      <c r="D200" s="5">
        <f>[11]generation_EXIOBASE!D170</f>
        <v>48123.105233164519</v>
      </c>
      <c r="E200" s="5">
        <f>[11]generation_EXIOBASE!E170</f>
        <v>47548.769618448277</v>
      </c>
      <c r="F200" s="5">
        <f>[11]generation_EXIOBASE!F170</f>
        <v>48993.79240421384</v>
      </c>
      <c r="G200" s="5">
        <f>[11]generation_EXIOBASE!G170</f>
        <v>49748.85885810644</v>
      </c>
      <c r="H200" s="5">
        <f>[11]generation_EXIOBASE!H170</f>
        <v>51342.444923292845</v>
      </c>
      <c r="I200" s="5">
        <f>[11]generation_EXIOBASE!I170</f>
        <v>52626.040243142619</v>
      </c>
      <c r="J200" s="5">
        <f>[11]generation_EXIOBASE!J170</f>
        <v>53324.274451986537</v>
      </c>
      <c r="K200" s="5">
        <f>[11]generation_EXIOBASE!K170</f>
        <v>53875.383565522447</v>
      </c>
      <c r="L200" s="5">
        <f>[14]Xdet2015_el!A200</f>
        <v>4116.4161495299904</v>
      </c>
      <c r="M200" s="5">
        <f t="shared" si="27"/>
        <v>4067.2878900751361</v>
      </c>
      <c r="N200" s="5">
        <f t="shared" si="28"/>
        <v>4190.8941100591455</v>
      </c>
      <c r="O200" s="5">
        <f t="shared" si="29"/>
        <v>4255.4819567850009</v>
      </c>
      <c r="P200" s="5">
        <f t="shared" si="30"/>
        <v>4391.7961738874847</v>
      </c>
      <c r="Q200" s="5">
        <f t="shared" si="31"/>
        <v>4501.5940034018058</v>
      </c>
      <c r="R200" s="5">
        <f t="shared" si="32"/>
        <v>4561.3204603607519</v>
      </c>
      <c r="S200" s="5">
        <f t="shared" si="33"/>
        <v>4608.4619414459939</v>
      </c>
      <c r="T200" s="5">
        <f>[11]capacity_EXIOBASE!D170</f>
        <v>18512</v>
      </c>
      <c r="U200" s="5">
        <f>[11]capacity_EXIOBASE!E170</f>
        <v>18808.292812593216</v>
      </c>
      <c r="V200" s="5">
        <f>[11]capacity_EXIOBASE!F170</f>
        <v>18808.292812593216</v>
      </c>
      <c r="W200" s="5">
        <f>[11]capacity_EXIOBASE!G170</f>
        <v>18938.804771848467</v>
      </c>
      <c r="X200" s="5">
        <f>[11]capacity_EXIOBASE!H170</f>
        <v>19204.671150248898</v>
      </c>
      <c r="Y200" s="5">
        <f>[11]capacity_EXIOBASE!I170</f>
        <v>19417.980014859419</v>
      </c>
      <c r="Z200" s="5">
        <f>[11]capacity_EXIOBASE!J170</f>
        <v>19524.139482315772</v>
      </c>
      <c r="AA200" s="5">
        <f>[11]capacity_EXIOBASE!K170</f>
        <v>19587.922366133833</v>
      </c>
      <c r="AB200" s="5">
        <f>capacity!T200+T200/[12]lifespan!C$5</f>
        <v>430.53333333333336</v>
      </c>
      <c r="AC200" s="5">
        <f>MAX((U200-T200),0)/5+U200/[12]lifespan!D$5</f>
        <v>372.73010939519673</v>
      </c>
      <c r="AD200" s="5">
        <f>MAX((V200-U200),0)/5+V200/[12]lifespan!E$5</f>
        <v>313.47154687655359</v>
      </c>
      <c r="AE200" s="5">
        <f>MAX((W200-V200),0)/5+W200/[12]lifespan!F$5</f>
        <v>341.74913804852463</v>
      </c>
      <c r="AF200" s="5">
        <f>MAX((X200-W200),0)/5+X200/[12]lifespan!G$5</f>
        <v>373.25112818423457</v>
      </c>
      <c r="AG200" s="5">
        <f>MAX((Y200-X200),0)/5+Y200/[12]lifespan!H$5</f>
        <v>366.29477316976113</v>
      </c>
      <c r="AH200" s="5">
        <f>MAX((Z200-Y200),0)/5+Z200/[12]lifespan!I$5</f>
        <v>346.63421819653348</v>
      </c>
      <c r="AI200" s="5">
        <f>MAX((AA200-Z200),0)/5+AA200/[12]lifespan!J$5</f>
        <v>339.22194953250948</v>
      </c>
    </row>
    <row r="201" spans="1:35" x14ac:dyDescent="0.25">
      <c r="A201" s="3" t="s">
        <v>11</v>
      </c>
      <c r="B201" s="3" t="s">
        <v>79</v>
      </c>
      <c r="C201" s="3" t="s">
        <v>83</v>
      </c>
      <c r="D201" s="5">
        <f>[11]generation_EXIOBASE!D171*generation!$L201/(generation!$L$201+generation!$L$202)</f>
        <v>14627.998112011875</v>
      </c>
      <c r="E201" s="5">
        <f>[11]generation_EXIOBASE!E171*generation!$L201/(generation!$L$201+generation!$L$202)</f>
        <v>14645.5380916048</v>
      </c>
      <c r="F201" s="5">
        <f>[11]generation_EXIOBASE!F171*generation!$L201/(generation!$L$201+generation!$L$202)</f>
        <v>25587.731003884721</v>
      </c>
      <c r="G201" s="5">
        <f>[11]generation_EXIOBASE!G171*generation!$L201/(generation!$L$201+generation!$L$202)</f>
        <v>32732.246950413293</v>
      </c>
      <c r="H201" s="5">
        <f>[11]generation_EXIOBASE!H171*generation!$L201/(generation!$L$201+generation!$L$202)</f>
        <v>33760.850351018918</v>
      </c>
      <c r="I201" s="5">
        <f>[11]generation_EXIOBASE!I171*generation!$L201/(generation!$L$201+generation!$L$202)</f>
        <v>39768.467599635303</v>
      </c>
      <c r="J201" s="5">
        <f>[11]generation_EXIOBASE!J171*generation!$L201/(generation!$L$201+generation!$L$202)</f>
        <v>46429.276918426716</v>
      </c>
      <c r="K201" s="5">
        <f>[11]generation_EXIOBASE!K171*generation!$L201/(generation!$L$201+generation!$L$202)</f>
        <v>62046.572211263985</v>
      </c>
      <c r="L201" s="5">
        <f>[14]Xdet2015_el!A201</f>
        <v>873.45539064584102</v>
      </c>
      <c r="M201" s="5">
        <f t="shared" si="27"/>
        <v>874.50272395898094</v>
      </c>
      <c r="N201" s="5">
        <f t="shared" si="28"/>
        <v>1527.8742455802062</v>
      </c>
      <c r="O201" s="5">
        <f t="shared" si="29"/>
        <v>1954.4819002480174</v>
      </c>
      <c r="P201" s="5">
        <f t="shared" si="30"/>
        <v>2015.9010485290025</v>
      </c>
      <c r="Q201" s="5">
        <f t="shared" si="31"/>
        <v>2374.6231122426962</v>
      </c>
      <c r="R201" s="5">
        <f t="shared" si="32"/>
        <v>2772.3480614129448</v>
      </c>
      <c r="S201" s="5">
        <f t="shared" si="33"/>
        <v>3704.8755786017273</v>
      </c>
      <c r="T201" s="5">
        <f>[11]capacity_EXIOBASE!D171*capacity!$L201/(capacity!$L$201+capacity!$L$202)</f>
        <v>8957.7999999999993</v>
      </c>
      <c r="U201" s="5">
        <f>[11]capacity_EXIOBASE!E171*capacity!$L201/(capacity!$L$201+capacity!$L$202)</f>
        <v>8963.4827562516166</v>
      </c>
      <c r="V201" s="5">
        <f>[11]capacity_EXIOBASE!F171*capacity!$L201/(capacity!$L$201+capacity!$L$202)</f>
        <v>12569.66648184246</v>
      </c>
      <c r="W201" s="5">
        <f>[11]capacity_EXIOBASE!G171*capacity!$L201/(capacity!$L$201+capacity!$L$202)</f>
        <v>15577.442076106545</v>
      </c>
      <c r="X201" s="5">
        <f>[11]capacity_EXIOBASE!H171*capacity!$L201/(capacity!$L$201+capacity!$L$202)</f>
        <v>15846.269430245631</v>
      </c>
      <c r="Y201" s="5">
        <f>[11]capacity_EXIOBASE!I171*capacity!$L201/(capacity!$L$201+capacity!$L$202)</f>
        <v>17735.692239690394</v>
      </c>
      <c r="Z201" s="5">
        <f>[11]capacity_EXIOBASE!J171*capacity!$L201/(capacity!$L$201+capacity!$L$202)</f>
        <v>19793.164398544523</v>
      </c>
      <c r="AA201" s="5">
        <f>[11]capacity_EXIOBASE!K171*capacity!$L201/(capacity!$L$201+capacity!$L$202)</f>
        <v>25957.27877079726</v>
      </c>
      <c r="AB201" s="5">
        <f>capacity!T201+T201/[12]lifespan!C$6</f>
        <v>901.89</v>
      </c>
      <c r="AC201" s="5">
        <f>MAX((U201-T201),0)/5+U201/[12]lifespan!D$6</f>
        <v>408.56758562539693</v>
      </c>
      <c r="AD201" s="5">
        <f>MAX((V201-U201),0)/5+V201/[12]lifespan!E$6</f>
        <v>1256.1161698774222</v>
      </c>
      <c r="AE201" s="5">
        <f>MAX((W201-V201),0)/5+W201/[12]lifespan!F$6</f>
        <v>1224.6528018970789</v>
      </c>
      <c r="AF201" s="5">
        <f>MAX((X201-W201),0)/5+X201/[12]lifespan!G$6</f>
        <v>687.61624803764244</v>
      </c>
      <c r="AG201" s="5">
        <f>MAX((Y201-X201),0)/5+Y201/[12]lifespan!H$6</f>
        <v>1087.3122514765682</v>
      </c>
      <c r="AH201" s="5">
        <f>MAX((Z201-Y201),0)/5+Z201/[12]lifespan!I$6</f>
        <v>1203.2210077126067</v>
      </c>
      <c r="AI201" s="5">
        <f>MAX((AA201-Z201),0)/5+AA201/[12]lifespan!J$6</f>
        <v>2271.114025282438</v>
      </c>
    </row>
    <row r="202" spans="1:35" x14ac:dyDescent="0.25">
      <c r="A202" s="3" t="s">
        <v>11</v>
      </c>
      <c r="B202" s="3" t="s">
        <v>78</v>
      </c>
      <c r="C202" s="3" t="s">
        <v>84</v>
      </c>
      <c r="D202" s="5">
        <f>[11]generation_EXIOBASE!D171*generation!$L202/(generation!$L$201+generation!$L$202)</f>
        <v>0</v>
      </c>
      <c r="E202" s="5">
        <f>[11]generation_EXIOBASE!E171*generation!$L202/(generation!$L$201+generation!$L$202)</f>
        <v>0</v>
      </c>
      <c r="F202" s="5">
        <f>[11]generation_EXIOBASE!F171*generation!$L202/(generation!$L$201+generation!$L$202)</f>
        <v>0</v>
      </c>
      <c r="G202" s="5">
        <f>[11]generation_EXIOBASE!G171*generation!$L202/(generation!$L$201+generation!$L$202)</f>
        <v>0</v>
      </c>
      <c r="H202" s="5">
        <f>[11]generation_EXIOBASE!H171*generation!$L202/(generation!$L$201+generation!$L$202)</f>
        <v>0</v>
      </c>
      <c r="I202" s="5">
        <f>[11]generation_EXIOBASE!I171*generation!$L202/(generation!$L$201+generation!$L$202)</f>
        <v>0</v>
      </c>
      <c r="J202" s="5">
        <f>[11]generation_EXIOBASE!J171*generation!$L202/(generation!$L$201+generation!$L$202)</f>
        <v>0</v>
      </c>
      <c r="K202" s="5">
        <f>[11]generation_EXIOBASE!K171*generation!$L202/(generation!$L$201+generation!$L$202)</f>
        <v>0</v>
      </c>
      <c r="L202" s="5">
        <f>[14]Xdet2015_el!A202</f>
        <v>0</v>
      </c>
      <c r="M202" s="5">
        <f t="shared" si="27"/>
        <v>0</v>
      </c>
      <c r="N202" s="5">
        <f t="shared" si="28"/>
        <v>0</v>
      </c>
      <c r="O202" s="5">
        <f t="shared" si="29"/>
        <v>0</v>
      </c>
      <c r="P202" s="5">
        <f t="shared" si="30"/>
        <v>0</v>
      </c>
      <c r="Q202" s="5">
        <f t="shared" si="31"/>
        <v>0</v>
      </c>
      <c r="R202" s="5">
        <f t="shared" si="32"/>
        <v>0</v>
      </c>
      <c r="S202" s="5">
        <f t="shared" si="33"/>
        <v>0</v>
      </c>
      <c r="T202" s="5">
        <f>[11]capacity_EXIOBASE!D171*capacity!$L202/(capacity!$L$201+capacity!$L$202)</f>
        <v>0</v>
      </c>
      <c r="U202" s="5">
        <f>[11]capacity_EXIOBASE!E171*capacity!$L202/(capacity!$L$201+capacity!$L$202)</f>
        <v>0</v>
      </c>
      <c r="V202" s="5">
        <f>[11]capacity_EXIOBASE!F171*capacity!$L202/(capacity!$L$201+capacity!$L$202)</f>
        <v>0</v>
      </c>
      <c r="W202" s="5">
        <f>[11]capacity_EXIOBASE!G171*capacity!$L202/(capacity!$L$201+capacity!$L$202)</f>
        <v>0</v>
      </c>
      <c r="X202" s="5">
        <f>[11]capacity_EXIOBASE!H171*capacity!$L202/(capacity!$L$201+capacity!$L$202)</f>
        <v>0</v>
      </c>
      <c r="Y202" s="5">
        <f>[11]capacity_EXIOBASE!I171*capacity!$L202/(capacity!$L$201+capacity!$L$202)</f>
        <v>0</v>
      </c>
      <c r="Z202" s="5">
        <f>[11]capacity_EXIOBASE!J171*capacity!$L202/(capacity!$L$201+capacity!$L$202)</f>
        <v>0</v>
      </c>
      <c r="AA202" s="5">
        <f>[11]capacity_EXIOBASE!K171*capacity!$L202/(capacity!$L$201+capacity!$L$202)</f>
        <v>0</v>
      </c>
      <c r="AB202" s="5">
        <f>capacity!T202+T202/[12]lifespan!C$7</f>
        <v>0</v>
      </c>
      <c r="AC202" s="5">
        <f>MAX((U202-T202),0)/5+U202/[12]lifespan!D$7</f>
        <v>0</v>
      </c>
      <c r="AD202" s="5">
        <f>MAX((V202-U202),0)/5+V202/[12]lifespan!E$7</f>
        <v>0</v>
      </c>
      <c r="AE202" s="5">
        <f>MAX((W202-V202),0)/5+W202/[12]lifespan!F$7</f>
        <v>0</v>
      </c>
      <c r="AF202" s="5">
        <f>MAX((X202-W202),0)/5+X202/[12]lifespan!G$7</f>
        <v>0</v>
      </c>
      <c r="AG202" s="5">
        <f>MAX((Y202-X202),0)/5+Y202/[12]lifespan!H$7</f>
        <v>0</v>
      </c>
      <c r="AH202" s="5">
        <f>MAX((Z202-Y202),0)/5+Z202/[12]lifespan!I$7</f>
        <v>0</v>
      </c>
      <c r="AI202" s="5">
        <f>MAX((AA202-Z202),0)/5+AA202/[12]lifespan!J$7</f>
        <v>0</v>
      </c>
    </row>
    <row r="203" spans="1:35" x14ac:dyDescent="0.25">
      <c r="A203" s="3" t="s">
        <v>11</v>
      </c>
      <c r="B203" s="1" t="s">
        <v>37</v>
      </c>
      <c r="C203" s="1" t="s">
        <v>38</v>
      </c>
      <c r="D203" s="5">
        <f>[11]generation_EXIOBASE!D172</f>
        <v>8781.4612180416443</v>
      </c>
      <c r="E203" s="5">
        <f>[11]generation_EXIOBASE!E172</f>
        <v>7791.3199957498</v>
      </c>
      <c r="F203" s="5">
        <f>[11]generation_EXIOBASE!F172</f>
        <v>8009.0519923489819</v>
      </c>
      <c r="G203" s="5">
        <f>[11]generation_EXIOBASE!G172</f>
        <v>7759.9231945264855</v>
      </c>
      <c r="H203" s="5">
        <f>[11]generation_EXIOBASE!H172</f>
        <v>5066.9810470132243</v>
      </c>
      <c r="I203" s="5">
        <f>[11]generation_EXIOBASE!I172</f>
        <v>4492.0049892799016</v>
      </c>
      <c r="J203" s="5">
        <f>[11]generation_EXIOBASE!J172</f>
        <v>2811.1992184372862</v>
      </c>
      <c r="K203" s="5">
        <f>[11]generation_EXIOBASE!K172</f>
        <v>864.43166316101031</v>
      </c>
      <c r="L203" s="5">
        <f>[14]Xdet2015_el!A203</f>
        <v>2131.8749316158601</v>
      </c>
      <c r="M203" s="5">
        <f t="shared" si="27"/>
        <v>1891.4983931160166</v>
      </c>
      <c r="N203" s="5">
        <f t="shared" si="28"/>
        <v>1944.357179807098</v>
      </c>
      <c r="O203" s="5">
        <f t="shared" si="29"/>
        <v>1883.8761931428055</v>
      </c>
      <c r="P203" s="5">
        <f t="shared" si="30"/>
        <v>1230.1107531975381</v>
      </c>
      <c r="Q203" s="5">
        <f t="shared" si="31"/>
        <v>1090.5238423947428</v>
      </c>
      <c r="R203" s="5">
        <f t="shared" si="32"/>
        <v>682.47470355521045</v>
      </c>
      <c r="S203" s="5">
        <f t="shared" si="33"/>
        <v>209.85803467443196</v>
      </c>
      <c r="T203" s="5">
        <f>[11]capacity_EXIOBASE!D172</f>
        <v>13927.99768</v>
      </c>
      <c r="U203" s="5">
        <f>[11]capacity_EXIOBASE!E172</f>
        <v>8629.2116280374812</v>
      </c>
      <c r="V203" s="5">
        <f>[11]capacity_EXIOBASE!F172</f>
        <v>6039.6877909933619</v>
      </c>
      <c r="W203" s="5">
        <f>[11]capacity_EXIOBASE!G172</f>
        <v>2331.9670034559167</v>
      </c>
      <c r="X203" s="5">
        <f>[11]capacity_EXIOBASE!H172</f>
        <v>797.77677413312915</v>
      </c>
      <c r="Y203" s="5">
        <f>[11]capacity_EXIOBASE!I172</f>
        <v>603.40888901077165</v>
      </c>
      <c r="Z203" s="5">
        <f>[11]capacity_EXIOBASE!J172</f>
        <v>483.39818350521296</v>
      </c>
      <c r="AA203" s="5">
        <f>[11]capacity_EXIOBASE!K172</f>
        <v>128.12163478751378</v>
      </c>
      <c r="AB203" s="5">
        <f>capacity!T203+T203/[12]lifespan!C$8</f>
        <v>397.94279085714288</v>
      </c>
      <c r="AC203" s="5">
        <f>MAX((U203-T203),0)/5+U203/[12]lifespan!D$8</f>
        <v>246.54890365821376</v>
      </c>
      <c r="AD203" s="5">
        <f>MAX((V203-U203),0)/5+V203/[12]lifespan!E$8</f>
        <v>172.56250831409605</v>
      </c>
      <c r="AE203" s="5">
        <f>MAX((W203-V203),0)/5+W203/[12]lifespan!F$8</f>
        <v>66.627628670169045</v>
      </c>
      <c r="AF203" s="5">
        <f>MAX((X203-W203),0)/5+X203/[12]lifespan!G$8</f>
        <v>22.793622118089406</v>
      </c>
      <c r="AG203" s="5">
        <f>MAX((Y203-X203),0)/5+Y203/[12]lifespan!H$8</f>
        <v>17.240253971736333</v>
      </c>
      <c r="AH203" s="5">
        <f>MAX((Z203-Y203),0)/5+Z203/[12]lifespan!I$8</f>
        <v>13.811376671577513</v>
      </c>
      <c r="AI203" s="5">
        <f>MAX((AA203-Z203),0)/5+AA203/[12]lifespan!J$8</f>
        <v>3.6606181367861081</v>
      </c>
    </row>
    <row r="204" spans="1:35" x14ac:dyDescent="0.25">
      <c r="A204" s="3" t="s">
        <v>11</v>
      </c>
      <c r="B204" s="3" t="s">
        <v>39</v>
      </c>
      <c r="C204" s="3" t="s">
        <v>40</v>
      </c>
      <c r="D204" s="5">
        <f>[11]generation_EXIOBASE!D173</f>
        <v>18671.387296836689</v>
      </c>
      <c r="E204" s="5">
        <f>[11]generation_EXIOBASE!E173</f>
        <v>21446.056838126442</v>
      </c>
      <c r="F204" s="5">
        <f>[11]generation_EXIOBASE!F173</f>
        <v>24171.263047906541</v>
      </c>
      <c r="G204" s="5">
        <f>[11]generation_EXIOBASE!G173</f>
        <v>25555.705360331223</v>
      </c>
      <c r="H204" s="5">
        <f>[11]generation_EXIOBASE!H173</f>
        <v>43427.154620829257</v>
      </c>
      <c r="I204" s="5">
        <f>[11]generation_EXIOBASE!I173</f>
        <v>58282.039198093815</v>
      </c>
      <c r="J204" s="5">
        <f>[11]generation_EXIOBASE!J173</f>
        <v>61677.272929686631</v>
      </c>
      <c r="K204" s="5">
        <f>[11]generation_EXIOBASE!K173</f>
        <v>63655.093008614895</v>
      </c>
      <c r="L204" s="5">
        <f>[14]Xdet2015_el!A204</f>
        <v>1972.31975945008</v>
      </c>
      <c r="M204" s="5">
        <f t="shared" si="27"/>
        <v>2265.4171857541887</v>
      </c>
      <c r="N204" s="5">
        <f t="shared" si="28"/>
        <v>2553.2896384366941</v>
      </c>
      <c r="O204" s="5">
        <f t="shared" si="29"/>
        <v>2699.5328117587201</v>
      </c>
      <c r="P204" s="5">
        <f t="shared" si="30"/>
        <v>4587.3524978974974</v>
      </c>
      <c r="Q204" s="5">
        <f t="shared" si="31"/>
        <v>6156.5225820643509</v>
      </c>
      <c r="R204" s="5">
        <f t="shared" si="32"/>
        <v>6515.1722351571589</v>
      </c>
      <c r="S204" s="5">
        <f t="shared" si="33"/>
        <v>6724.0958443293712</v>
      </c>
      <c r="T204" s="5">
        <f>[11]capacity_EXIOBASE!D173</f>
        <v>4809.9395999999988</v>
      </c>
      <c r="U204" s="5">
        <f>[11]capacity_EXIOBASE!E173</f>
        <v>5387.6217304920183</v>
      </c>
      <c r="V204" s="5">
        <f>[11]capacity_EXIOBASE!F173</f>
        <v>5442.7299949309618</v>
      </c>
      <c r="W204" s="5">
        <f>[11]capacity_EXIOBASE!G173</f>
        <v>5409.0102949309612</v>
      </c>
      <c r="X204" s="5">
        <f>[11]capacity_EXIOBASE!H173</f>
        <v>5485.0802513018634</v>
      </c>
      <c r="Y204" s="5">
        <f>[11]capacity_EXIOBASE!I173</f>
        <v>6150.5521220678747</v>
      </c>
      <c r="Z204" s="5">
        <f>[11]capacity_EXIOBASE!J173</f>
        <v>6157.0161271124025</v>
      </c>
      <c r="AA204" s="5">
        <f>[11]capacity_EXIOBASE!K173</f>
        <v>6113.6180257230635</v>
      </c>
      <c r="AB204" s="5">
        <f>capacity!T204+T204/[12]lifespan!C$9</f>
        <v>213.39758399999994</v>
      </c>
      <c r="AC204" s="5">
        <f>MAX((U204-T204),0)/5+U204/[12]lifespan!D$9</f>
        <v>331.04129531808462</v>
      </c>
      <c r="AD204" s="5">
        <f>MAX((V204-U204),0)/5+V204/[12]lifespan!E$9</f>
        <v>228.73085268502717</v>
      </c>
      <c r="AE204" s="5">
        <f>MAX((W204-V204),0)/5+W204/[12]lifespan!F$9</f>
        <v>216.36041179723844</v>
      </c>
      <c r="AF204" s="5">
        <f>MAX((X204-W204),0)/5+X204/[12]lifespan!G$9</f>
        <v>234.61720132625499</v>
      </c>
      <c r="AG204" s="5">
        <f>MAX((Y204-X204),0)/5+Y204/[12]lifespan!H$9</f>
        <v>379.11645903591727</v>
      </c>
      <c r="AH204" s="5">
        <f>MAX((Z204-Y204),0)/5+Z204/[12]lifespan!I$9</f>
        <v>247.57344609340163</v>
      </c>
      <c r="AI204" s="5">
        <f>MAX((AA204-Z204),0)/5+AA204/[12]lifespan!J$9</f>
        <v>244.54472102892254</v>
      </c>
    </row>
    <row r="205" spans="1:35" x14ac:dyDescent="0.25">
      <c r="A205" s="3" t="s">
        <v>11</v>
      </c>
      <c r="B205" s="3" t="s">
        <v>80</v>
      </c>
      <c r="C205" s="3" t="s">
        <v>85</v>
      </c>
      <c r="D205" s="5">
        <f>[11]generation_EXIOBASE!D174*generation!$L205/(generation!$L$205+generation!$L$206)</f>
        <v>5670.7307895108261</v>
      </c>
      <c r="E205" s="5">
        <f>[11]generation_EXIOBASE!E174*generation!$L205/(generation!$L$205+generation!$L$206)</f>
        <v>6189.8790544724934</v>
      </c>
      <c r="F205" s="5">
        <f>[11]generation_EXIOBASE!F174*generation!$L205/(generation!$L$205+generation!$L$206)</f>
        <v>7624.1350009151738</v>
      </c>
      <c r="G205" s="5">
        <f>[11]generation_EXIOBASE!G174*generation!$L205/(generation!$L$205+generation!$L$206)</f>
        <v>8242.7741014814837</v>
      </c>
      <c r="H205" s="5">
        <f>[11]generation_EXIOBASE!H174*generation!$L205/(generation!$L$205+generation!$L$206)</f>
        <v>8885.230587411872</v>
      </c>
      <c r="I205" s="5">
        <f>[11]generation_EXIOBASE!I174*generation!$L205/(generation!$L$205+generation!$L$206)</f>
        <v>9663.3021470114272</v>
      </c>
      <c r="J205" s="5">
        <f>[11]generation_EXIOBASE!J174*generation!$L205/(generation!$L$205+generation!$L$206)</f>
        <v>17937.434381173927</v>
      </c>
      <c r="K205" s="5">
        <f>[11]generation_EXIOBASE!K174*generation!$L205/(generation!$L$205+generation!$L$206)</f>
        <v>21299.992543056353</v>
      </c>
      <c r="L205" s="5">
        <f>[14]Xdet2015_el!A205</f>
        <v>220.280738694821</v>
      </c>
      <c r="M205" s="5">
        <f t="shared" si="27"/>
        <v>240.44716301343263</v>
      </c>
      <c r="N205" s="5">
        <f t="shared" si="28"/>
        <v>296.16113905761847</v>
      </c>
      <c r="O205" s="5">
        <f t="shared" si="29"/>
        <v>320.19230595947761</v>
      </c>
      <c r="P205" s="5">
        <f t="shared" si="30"/>
        <v>345.1486642408118</v>
      </c>
      <c r="Q205" s="5">
        <f t="shared" si="31"/>
        <v>375.37301878485925</v>
      </c>
      <c r="R205" s="5">
        <f t="shared" si="32"/>
        <v>696.78343805062207</v>
      </c>
      <c r="S205" s="5">
        <f t="shared" si="33"/>
        <v>827.40272210724652</v>
      </c>
      <c r="T205" s="5">
        <f>[11]capacity_EXIOBASE!D174*capacity!$L205/(capacity!$L$205+capacity!$L$206)</f>
        <v>4148.867522564944</v>
      </c>
      <c r="U205" s="5">
        <f>[11]capacity_EXIOBASE!E174*capacity!$L205/(capacity!$L$205+capacity!$L$206)</f>
        <v>4401.6548512431191</v>
      </c>
      <c r="V205" s="5">
        <f>[11]capacity_EXIOBASE!F174*capacity!$L205/(capacity!$L$205+capacity!$L$206)</f>
        <v>5050.8451957039306</v>
      </c>
      <c r="W205" s="5">
        <f>[11]capacity_EXIOBASE!G174*capacity!$L205/(capacity!$L$205+capacity!$L$206)</f>
        <v>5390.3623867515125</v>
      </c>
      <c r="X205" s="5">
        <f>[11]capacity_EXIOBASE!H174*capacity!$L205/(capacity!$L$205+capacity!$L$206)</f>
        <v>5642.5211085122655</v>
      </c>
      <c r="Y205" s="5">
        <f>[11]capacity_EXIOBASE!I174*capacity!$L205/(capacity!$L$205+capacity!$L$206)</f>
        <v>5936.4758986578445</v>
      </c>
      <c r="Z205" s="5">
        <f>[11]capacity_EXIOBASE!J174*capacity!$L205/(capacity!$L$205+capacity!$L$206)</f>
        <v>10803.421310504216</v>
      </c>
      <c r="AA205" s="5">
        <f>[11]capacity_EXIOBASE!K174*capacity!$L205/(capacity!$L$205+capacity!$L$206)</f>
        <v>12457.526332941376</v>
      </c>
      <c r="AB205" s="5">
        <f>capacity!T205+T205/[12]lifespan!C$10</f>
        <v>196.95470090259775</v>
      </c>
      <c r="AC205" s="5">
        <f>MAX((U205-T205),0)/5+U205/[12]lifespan!D$10</f>
        <v>226.62365978535979</v>
      </c>
      <c r="AD205" s="5">
        <f>MAX((V205-U205),0)/5+V205/[12]lifespan!E$10</f>
        <v>331.87187672031951</v>
      </c>
      <c r="AE205" s="5">
        <f>MAX((W205-V205),0)/5+W205/[12]lifespan!F$10</f>
        <v>283.51793367957691</v>
      </c>
      <c r="AF205" s="5">
        <f>MAX((X205-W205),0)/5+X205/[12]lifespan!G$10</f>
        <v>276.13258869264121</v>
      </c>
      <c r="AG205" s="5">
        <f>MAX((Y205-X205),0)/5+Y205/[12]lifespan!H$10</f>
        <v>296.24999397542956</v>
      </c>
      <c r="AH205" s="5">
        <f>MAX((Z205-Y205),0)/5+Z205/[12]lifespan!I$10</f>
        <v>1405.525934789443</v>
      </c>
      <c r="AI205" s="5">
        <f>MAX((AA205-Z205),0)/5+AA205/[12]lifespan!J$10</f>
        <v>829.12205780508691</v>
      </c>
    </row>
    <row r="206" spans="1:35" x14ac:dyDescent="0.25">
      <c r="A206" s="3" t="s">
        <v>11</v>
      </c>
      <c r="B206" s="3" t="s">
        <v>81</v>
      </c>
      <c r="C206" s="3" t="s">
        <v>86</v>
      </c>
      <c r="D206" s="5">
        <f>[11]generation_EXIOBASE!D174*generation!$L206/(generation!$L$205+generation!$L$206)</f>
        <v>17738.570521702492</v>
      </c>
      <c r="E206" s="5">
        <f>[11]generation_EXIOBASE!E174*generation!$L206/(generation!$L$205+generation!$L$206)</f>
        <v>19362.514322081068</v>
      </c>
      <c r="F206" s="5">
        <f>[11]generation_EXIOBASE!F174*generation!$L206/(generation!$L$205+generation!$L$206)</f>
        <v>23848.999608810631</v>
      </c>
      <c r="G206" s="5">
        <f>[11]generation_EXIOBASE!G174*generation!$L206/(generation!$L$205+generation!$L$206)</f>
        <v>25784.159947082429</v>
      </c>
      <c r="H206" s="5">
        <f>[11]generation_EXIOBASE!H174*generation!$L206/(generation!$L$205+generation!$L$206)</f>
        <v>27793.823270173179</v>
      </c>
      <c r="I206" s="5">
        <f>[11]generation_EXIOBASE!I174*generation!$L206/(generation!$L$205+generation!$L$206)</f>
        <v>30227.703089757833</v>
      </c>
      <c r="J206" s="5">
        <f>[11]generation_EXIOBASE!J174*generation!$L206/(generation!$L$205+generation!$L$206)</f>
        <v>56109.954176878156</v>
      </c>
      <c r="K206" s="5">
        <f>[11]generation_EXIOBASE!K174*generation!$L206/(generation!$L$205+generation!$L$206)</f>
        <v>66628.347185096252</v>
      </c>
      <c r="L206" s="5">
        <f>[14]Xdet2015_el!A206</f>
        <v>689.05852930603805</v>
      </c>
      <c r="M206" s="5">
        <f t="shared" si="27"/>
        <v>752.1409702161144</v>
      </c>
      <c r="N206" s="5">
        <f t="shared" si="28"/>
        <v>926.41944150808092</v>
      </c>
      <c r="O206" s="5">
        <f t="shared" si="29"/>
        <v>1001.5911547546206</v>
      </c>
      <c r="P206" s="5">
        <f t="shared" si="30"/>
        <v>1079.6569522277018</v>
      </c>
      <c r="Q206" s="5">
        <f t="shared" si="31"/>
        <v>1174.2015293647826</v>
      </c>
      <c r="R206" s="5">
        <f t="shared" si="32"/>
        <v>2179.6030552318762</v>
      </c>
      <c r="S206" s="5">
        <f t="shared" si="33"/>
        <v>2588.1922596459681</v>
      </c>
      <c r="T206" s="5">
        <f>[11]capacity_EXIOBASE!D174*capacity!$L206/(capacity!$L$205+capacity!$L$206)</f>
        <v>14756.085477435057</v>
      </c>
      <c r="U206" s="5">
        <f>[11]capacity_EXIOBASE!E174*capacity!$L206/(capacity!$L$205+capacity!$L$206)</f>
        <v>15655.162492861557</v>
      </c>
      <c r="V206" s="5">
        <f>[11]capacity_EXIOBASE!F174*capacity!$L206/(capacity!$L$205+capacity!$L$206)</f>
        <v>17964.107804296069</v>
      </c>
      <c r="W206" s="5">
        <f>[11]capacity_EXIOBASE!G174*capacity!$L206/(capacity!$L$205+capacity!$L$206)</f>
        <v>19171.652915078364</v>
      </c>
      <c r="X206" s="5">
        <f>[11]capacity_EXIOBASE!H174*capacity!$L206/(capacity!$L$205+capacity!$L$206)</f>
        <v>20068.494193317612</v>
      </c>
      <c r="Y206" s="5">
        <f>[11]capacity_EXIOBASE!I174*capacity!$L206/(capacity!$L$205+capacity!$L$206)</f>
        <v>21113.989617381674</v>
      </c>
      <c r="Z206" s="5">
        <f>[11]capacity_EXIOBASE!J174*capacity!$L206/(capacity!$L$205+capacity!$L$206)</f>
        <v>38424.029554934597</v>
      </c>
      <c r="AA206" s="5">
        <f>[11]capacity_EXIOBASE!K174*capacity!$L206/(capacity!$L$205+capacity!$L$206)</f>
        <v>44307.108483578624</v>
      </c>
      <c r="AB206" s="5">
        <f>capacity!T206+T206/[12]lifespan!C$11</f>
        <v>866.24341909740224</v>
      </c>
      <c r="AC206" s="5">
        <f>MAX((U206-T206),0)/5+U206/[12]lifespan!D$11</f>
        <v>806.02190279976207</v>
      </c>
      <c r="AD206" s="5">
        <f>MAX((V206-U206),0)/5+V206/[12]lifespan!E$11</f>
        <v>1180.3533744587453</v>
      </c>
      <c r="AE206" s="5">
        <f>MAX((W206-V206),0)/5+W206/[12]lifespan!F$11</f>
        <v>1008.3751387595937</v>
      </c>
      <c r="AF206" s="5">
        <f>MAX((X206-W206),0)/5+X206/[12]lifespan!G$11</f>
        <v>982.10802338055419</v>
      </c>
      <c r="AG206" s="5">
        <f>MAX((Y206-X206),0)/5+Y206/[12]lifespan!H$11</f>
        <v>1053.6586695080794</v>
      </c>
      <c r="AH206" s="5">
        <f>MAX((Z206-Y206),0)/5+Z206/[12]lifespan!I$11</f>
        <v>4998.9691697079688</v>
      </c>
      <c r="AI206" s="5">
        <f>MAX((AA206-Z206),0)/5+AA206/[12]lifespan!J$11</f>
        <v>2948.9001250719502</v>
      </c>
    </row>
    <row r="207" spans="1:35" x14ac:dyDescent="0.25">
      <c r="A207" s="3" t="s">
        <v>11</v>
      </c>
      <c r="B207" s="3" t="s">
        <v>41</v>
      </c>
      <c r="C207" s="3" t="s">
        <v>42</v>
      </c>
      <c r="D207" s="5">
        <f>[11]generation_EXIOBASE!D175</f>
        <v>0</v>
      </c>
      <c r="E207" s="5">
        <f>[11]generation_EXIOBASE!E175</f>
        <v>0</v>
      </c>
      <c r="F207" s="5">
        <f>[11]generation_EXIOBASE!F175</f>
        <v>0</v>
      </c>
      <c r="G207" s="5">
        <f>[11]generation_EXIOBASE!G175</f>
        <v>0</v>
      </c>
      <c r="H207" s="5">
        <f>[11]generation_EXIOBASE!H175</f>
        <v>0</v>
      </c>
      <c r="I207" s="5">
        <f>[11]generation_EXIOBASE!I175</f>
        <v>0</v>
      </c>
      <c r="J207" s="5">
        <f>[11]generation_EXIOBASE!J175</f>
        <v>0</v>
      </c>
      <c r="K207" s="5">
        <f>[11]generation_EXIOBASE!K175</f>
        <v>0</v>
      </c>
      <c r="L207" s="5">
        <f>[14]Xdet2015_el!A207</f>
        <v>6.2598916118588297E-4</v>
      </c>
      <c r="M207" s="5">
        <f t="shared" si="27"/>
        <v>0</v>
      </c>
      <c r="N207" s="5">
        <f t="shared" si="28"/>
        <v>0</v>
      </c>
      <c r="O207" s="5">
        <f t="shared" si="29"/>
        <v>0</v>
      </c>
      <c r="P207" s="5">
        <f t="shared" si="30"/>
        <v>0</v>
      </c>
      <c r="Q207" s="5">
        <f t="shared" si="31"/>
        <v>0</v>
      </c>
      <c r="R207" s="5">
        <f t="shared" si="32"/>
        <v>0</v>
      </c>
      <c r="S207" s="5">
        <f t="shared" si="33"/>
        <v>0</v>
      </c>
      <c r="T207" s="5">
        <f>[11]capacity_EXIOBASE!D175</f>
        <v>0</v>
      </c>
      <c r="U207" s="5">
        <f>[11]capacity_EXIOBASE!E175</f>
        <v>0</v>
      </c>
      <c r="V207" s="5">
        <f>[11]capacity_EXIOBASE!F175</f>
        <v>0</v>
      </c>
      <c r="W207" s="5">
        <f>[11]capacity_EXIOBASE!G175</f>
        <v>0</v>
      </c>
      <c r="X207" s="5">
        <f>[11]capacity_EXIOBASE!H175</f>
        <v>0</v>
      </c>
      <c r="Y207" s="5">
        <f>[11]capacity_EXIOBASE!I175</f>
        <v>0</v>
      </c>
      <c r="Z207" s="5">
        <f>[11]capacity_EXIOBASE!J175</f>
        <v>0</v>
      </c>
      <c r="AA207" s="5">
        <f>[11]capacity_EXIOBASE!K175</f>
        <v>0</v>
      </c>
      <c r="AB207" s="5">
        <f>capacity!T207+T207/[12]lifespan!C$12</f>
        <v>0</v>
      </c>
      <c r="AC207" s="5">
        <f>MAX((U207-T207),0)/5+U207/[12]lifespan!D$12</f>
        <v>0</v>
      </c>
      <c r="AD207" s="5">
        <f>MAX((V207-U207),0)/5+V207/[12]lifespan!E$12</f>
        <v>0</v>
      </c>
      <c r="AE207" s="5">
        <f>MAX((W207-V207),0)/5+W207/[12]lifespan!F$12</f>
        <v>0</v>
      </c>
      <c r="AF207" s="5">
        <f>MAX((X207-W207),0)/5+X207/[12]lifespan!G$12</f>
        <v>0</v>
      </c>
      <c r="AG207" s="5">
        <f>MAX((Y207-X207),0)/5+Y207/[12]lifespan!H$12</f>
        <v>0</v>
      </c>
      <c r="AH207" s="5">
        <f>MAX((Z207-Y207),0)/5+Z207/[12]lifespan!I$12</f>
        <v>0</v>
      </c>
      <c r="AI207" s="5">
        <f>MAX((AA207-Z207),0)/5+AA207/[12]lifespan!J$12</f>
        <v>0</v>
      </c>
    </row>
    <row r="208" spans="1:35" x14ac:dyDescent="0.25">
      <c r="A208" s="3" t="s">
        <v>11</v>
      </c>
      <c r="B208" s="3" t="s">
        <v>43</v>
      </c>
      <c r="C208" s="3" t="s">
        <v>44</v>
      </c>
      <c r="D208" s="5">
        <f>[11]generation_EXIOBASE!D176</f>
        <v>0</v>
      </c>
      <c r="E208" s="5">
        <f>[11]generation_EXIOBASE!E176</f>
        <v>0</v>
      </c>
      <c r="F208" s="5">
        <f>[11]generation_EXIOBASE!F176</f>
        <v>0</v>
      </c>
      <c r="G208" s="5">
        <f>[11]generation_EXIOBASE!G176</f>
        <v>0</v>
      </c>
      <c r="H208" s="5">
        <f>[11]generation_EXIOBASE!H176</f>
        <v>0</v>
      </c>
      <c r="I208" s="5">
        <f>[11]generation_EXIOBASE!I176</f>
        <v>0</v>
      </c>
      <c r="J208" s="5">
        <f>[11]generation_EXIOBASE!J176</f>
        <v>0</v>
      </c>
      <c r="K208" s="5">
        <f>[11]generation_EXIOBASE!K176</f>
        <v>0</v>
      </c>
      <c r="L208" s="5">
        <f>[14]Xdet2015_el!A208</f>
        <v>6.2765262026114304E-4</v>
      </c>
      <c r="M208" s="5">
        <f t="shared" si="27"/>
        <v>0</v>
      </c>
      <c r="N208" s="5">
        <f t="shared" si="28"/>
        <v>0</v>
      </c>
      <c r="O208" s="5">
        <f t="shared" si="29"/>
        <v>0</v>
      </c>
      <c r="P208" s="5">
        <f t="shared" si="30"/>
        <v>0</v>
      </c>
      <c r="Q208" s="5">
        <f t="shared" si="31"/>
        <v>0</v>
      </c>
      <c r="R208" s="5">
        <f t="shared" si="32"/>
        <v>0</v>
      </c>
      <c r="S208" s="5">
        <f t="shared" si="33"/>
        <v>0</v>
      </c>
      <c r="T208" s="5">
        <f>[11]capacity_EXIOBASE!D176</f>
        <v>0</v>
      </c>
      <c r="U208" s="5">
        <f>[11]capacity_EXIOBASE!E176</f>
        <v>0</v>
      </c>
      <c r="V208" s="5">
        <f>[11]capacity_EXIOBASE!F176</f>
        <v>0</v>
      </c>
      <c r="W208" s="5">
        <f>[11]capacity_EXIOBASE!G176</f>
        <v>0</v>
      </c>
      <c r="X208" s="5">
        <f>[11]capacity_EXIOBASE!H176</f>
        <v>0</v>
      </c>
      <c r="Y208" s="5">
        <f>[11]capacity_EXIOBASE!I176</f>
        <v>0</v>
      </c>
      <c r="Z208" s="5">
        <f>[11]capacity_EXIOBASE!J176</f>
        <v>0</v>
      </c>
      <c r="AA208" s="5">
        <f>[11]capacity_EXIOBASE!K176</f>
        <v>0</v>
      </c>
      <c r="AB208" s="5">
        <f>capacity!T208+T208/[12]lifespan!C$13</f>
        <v>0</v>
      </c>
      <c r="AC208" s="5">
        <f>MAX((U208-T208),0)/5+U208/[12]lifespan!D$13</f>
        <v>0</v>
      </c>
      <c r="AD208" s="5">
        <f>MAX((V208-U208),0)/5+V208/[12]lifespan!E$13</f>
        <v>0</v>
      </c>
      <c r="AE208" s="5">
        <f>MAX((W208-V208),0)/5+W208/[12]lifespan!F$13</f>
        <v>0</v>
      </c>
      <c r="AF208" s="5">
        <f>MAX((X208-W208),0)/5+X208/[12]lifespan!G$13</f>
        <v>0</v>
      </c>
      <c r="AG208" s="5">
        <f>MAX((Y208-X208),0)/5+Y208/[12]lifespan!H$13</f>
        <v>0</v>
      </c>
      <c r="AH208" s="5">
        <f>MAX((Z208-Y208),0)/5+Z208/[12]lifespan!I$13</f>
        <v>0</v>
      </c>
      <c r="AI208" s="5">
        <f>MAX((AA208-Z208),0)/5+AA208/[12]lifespan!J$13</f>
        <v>0</v>
      </c>
    </row>
    <row r="209" spans="1:35" x14ac:dyDescent="0.25">
      <c r="A209" s="3" t="s">
        <v>11</v>
      </c>
      <c r="B209" s="3" t="s">
        <v>45</v>
      </c>
      <c r="C209" s="3" t="s">
        <v>46</v>
      </c>
      <c r="D209" s="5">
        <f>[11]generation_EXIOBASE!D177</f>
        <v>6210.4020000000055</v>
      </c>
      <c r="E209" s="5">
        <f>[11]generation_EXIOBASE!E177</f>
        <v>6210.4020000000019</v>
      </c>
      <c r="F209" s="5">
        <f>[11]generation_EXIOBASE!F177</f>
        <v>6210.4020000000019</v>
      </c>
      <c r="G209" s="5">
        <f>[11]generation_EXIOBASE!G177</f>
        <v>6210.4020000000019</v>
      </c>
      <c r="H209" s="5">
        <f>[11]generation_EXIOBASE!H177</f>
        <v>6210.4020000000019</v>
      </c>
      <c r="I209" s="5">
        <f>[11]generation_EXIOBASE!I177</f>
        <v>6210.4019999999946</v>
      </c>
      <c r="J209" s="5">
        <f>[11]generation_EXIOBASE!J177</f>
        <v>5749.1879999999946</v>
      </c>
      <c r="K209" s="5">
        <f>[11]generation_EXIOBASE!K177</f>
        <v>5749.1880000000092</v>
      </c>
      <c r="L209" s="5">
        <f>[14]Xdet2015_el!A209</f>
        <v>515.28218540190505</v>
      </c>
      <c r="M209" s="5">
        <f t="shared" si="27"/>
        <v>515.28218540190483</v>
      </c>
      <c r="N209" s="5">
        <f t="shared" si="28"/>
        <v>515.28218540190483</v>
      </c>
      <c r="O209" s="5">
        <f t="shared" si="29"/>
        <v>515.28218540190483</v>
      </c>
      <c r="P209" s="5">
        <f t="shared" si="30"/>
        <v>515.28218540190483</v>
      </c>
      <c r="Q209" s="5">
        <f t="shared" si="31"/>
        <v>515.28218540190414</v>
      </c>
      <c r="R209" s="5">
        <f t="shared" si="32"/>
        <v>477.014878735129</v>
      </c>
      <c r="S209" s="5">
        <f t="shared" si="33"/>
        <v>477.0148787351302</v>
      </c>
      <c r="T209" s="5">
        <f>[11]capacity_EXIOBASE!D177</f>
        <v>772.99999999999989</v>
      </c>
      <c r="U209" s="5">
        <f>[11]capacity_EXIOBASE!E177</f>
        <v>772.99999999999989</v>
      </c>
      <c r="V209" s="5">
        <f>[11]capacity_EXIOBASE!F177</f>
        <v>772.99999999999989</v>
      </c>
      <c r="W209" s="5">
        <f>[11]capacity_EXIOBASE!G177</f>
        <v>772.99999999999989</v>
      </c>
      <c r="X209" s="5">
        <f>[11]capacity_EXIOBASE!H177</f>
        <v>772.99999999999989</v>
      </c>
      <c r="Y209" s="5">
        <f>[11]capacity_EXIOBASE!I177</f>
        <v>772.99999999999989</v>
      </c>
      <c r="Z209" s="5">
        <f>[11]capacity_EXIOBASE!J177</f>
        <v>692</v>
      </c>
      <c r="AA209" s="5">
        <f>[11]capacity_EXIOBASE!K177</f>
        <v>692</v>
      </c>
      <c r="AB209" s="5">
        <f>capacity!T209+T209/[12]lifespan!C$14</f>
        <v>25.766666666666662</v>
      </c>
      <c r="AC209" s="5">
        <f>MAX((U209-T209),0)/5+U209/[12]lifespan!D$14</f>
        <v>25.766666666666662</v>
      </c>
      <c r="AD209" s="5">
        <f>MAX((V209-U209),0)/5+V209/[12]lifespan!E$14</f>
        <v>25.766666666666662</v>
      </c>
      <c r="AE209" s="5">
        <f>MAX((W209-V209),0)/5+W209/[12]lifespan!F$14</f>
        <v>25.766666666666662</v>
      </c>
      <c r="AF209" s="5">
        <f>MAX((X209-W209),0)/5+X209/[12]lifespan!G$14</f>
        <v>25.766666666666662</v>
      </c>
      <c r="AG209" s="5">
        <f>MAX((Y209-X209),0)/5+Y209/[12]lifespan!H$14</f>
        <v>25.766666666666662</v>
      </c>
      <c r="AH209" s="5">
        <f>MAX((Z209-Y209),0)/5+Z209/[12]lifespan!I$14</f>
        <v>23.066666666666666</v>
      </c>
      <c r="AI209" s="5">
        <f>MAX((AA209-Z209),0)/5+AA209/[12]lifespan!J$14</f>
        <v>23.066666666666666</v>
      </c>
    </row>
    <row r="210" spans="1:35" x14ac:dyDescent="0.25">
      <c r="A210" s="3" t="s">
        <v>10</v>
      </c>
      <c r="B210" s="3" t="s">
        <v>29</v>
      </c>
      <c r="C210" s="3" t="s">
        <v>30</v>
      </c>
      <c r="D210" s="5">
        <f>[11]generation_EXIOBASE!D178</f>
        <v>0</v>
      </c>
      <c r="E210" s="5">
        <f>[11]generation_EXIOBASE!E178</f>
        <v>0</v>
      </c>
      <c r="F210" s="5">
        <f>[11]generation_EXIOBASE!F178</f>
        <v>0</v>
      </c>
      <c r="G210" s="5">
        <f>[11]generation_EXIOBASE!G178</f>
        <v>0</v>
      </c>
      <c r="H210" s="5">
        <f>[11]generation_EXIOBASE!H178</f>
        <v>0</v>
      </c>
      <c r="I210" s="5">
        <f>[11]generation_EXIOBASE!I178</f>
        <v>0</v>
      </c>
      <c r="J210" s="5">
        <f>[11]generation_EXIOBASE!J178</f>
        <v>0</v>
      </c>
      <c r="K210" s="5">
        <f>[11]generation_EXIOBASE!K178</f>
        <v>0</v>
      </c>
      <c r="L210" s="5">
        <f>[14]Xdet2015_el!A210</f>
        <v>0</v>
      </c>
      <c r="M210" s="5">
        <f t="shared" si="27"/>
        <v>0</v>
      </c>
      <c r="N210" s="5">
        <f t="shared" si="28"/>
        <v>0</v>
      </c>
      <c r="O210" s="5">
        <f t="shared" si="29"/>
        <v>0</v>
      </c>
      <c r="P210" s="5">
        <f t="shared" si="30"/>
        <v>0</v>
      </c>
      <c r="Q210" s="5">
        <f t="shared" si="31"/>
        <v>0</v>
      </c>
      <c r="R210" s="5">
        <f t="shared" si="32"/>
        <v>0</v>
      </c>
      <c r="S210" s="5">
        <f t="shared" si="33"/>
        <v>0</v>
      </c>
      <c r="T210" s="5">
        <f>[11]capacity_EXIOBASE!D178</f>
        <v>0</v>
      </c>
      <c r="U210" s="5">
        <f>[11]capacity_EXIOBASE!E178</f>
        <v>0</v>
      </c>
      <c r="V210" s="5">
        <f>[11]capacity_EXIOBASE!F178</f>
        <v>0</v>
      </c>
      <c r="W210" s="5">
        <f>[11]capacity_EXIOBASE!G178</f>
        <v>0</v>
      </c>
      <c r="X210" s="5">
        <f>[11]capacity_EXIOBASE!H178</f>
        <v>0</v>
      </c>
      <c r="Y210" s="5">
        <f>[11]capacity_EXIOBASE!I178</f>
        <v>0</v>
      </c>
      <c r="Z210" s="5">
        <f>[11]capacity_EXIOBASE!J178</f>
        <v>0</v>
      </c>
      <c r="AA210" s="5">
        <f>[11]capacity_EXIOBASE!K178</f>
        <v>0</v>
      </c>
      <c r="AB210" s="5">
        <f>capacity!T210+T210/[12]lifespan!C$2</f>
        <v>0</v>
      </c>
      <c r="AC210" s="5">
        <f>MAX((U210-T210),0)/5+U210/[12]lifespan!D$2</f>
        <v>0</v>
      </c>
      <c r="AD210" s="5">
        <f>MAX((V210-U210),0)/5+V210/[12]lifespan!E$2</f>
        <v>0</v>
      </c>
      <c r="AE210" s="5">
        <f>MAX((W210-V210),0)/5+W210/[12]lifespan!F$2</f>
        <v>0</v>
      </c>
      <c r="AF210" s="5">
        <f>MAX((X210-W210),0)/5+X210/[12]lifespan!G$2</f>
        <v>0</v>
      </c>
      <c r="AG210" s="5">
        <f>MAX((Y210-X210),0)/5+Y210/[12]lifespan!H$2</f>
        <v>0</v>
      </c>
      <c r="AH210" s="5">
        <f>MAX((Z210-Y210),0)/5+Z210/[12]lifespan!I$2</f>
        <v>0</v>
      </c>
      <c r="AI210" s="5">
        <f>MAX((AA210-Z210),0)/5+AA210/[12]lifespan!J$2</f>
        <v>0</v>
      </c>
    </row>
    <row r="211" spans="1:35" x14ac:dyDescent="0.25">
      <c r="A211" s="3" t="s">
        <v>10</v>
      </c>
      <c r="B211" s="3" t="s">
        <v>31</v>
      </c>
      <c r="C211" s="3" t="s">
        <v>32</v>
      </c>
      <c r="D211" s="5">
        <f>[11]generation_EXIOBASE!D179</f>
        <v>3027.8684819545338</v>
      </c>
      <c r="E211" s="5">
        <f>[11]generation_EXIOBASE!E179</f>
        <v>3977.8296680264289</v>
      </c>
      <c r="F211" s="5">
        <f>[11]generation_EXIOBASE!F179</f>
        <v>6294.776760024738</v>
      </c>
      <c r="G211" s="5">
        <f>[11]generation_EXIOBASE!G179</f>
        <v>2739.19836649954</v>
      </c>
      <c r="H211" s="5">
        <f>[11]generation_EXIOBASE!H179</f>
        <v>3333.7786587451274</v>
      </c>
      <c r="I211" s="5">
        <f>[11]generation_EXIOBASE!I179</f>
        <v>3290.489230449753</v>
      </c>
      <c r="J211" s="5">
        <f>[11]generation_EXIOBASE!J179</f>
        <v>3230.2100668782587</v>
      </c>
      <c r="K211" s="5">
        <f>[11]generation_EXIOBASE!K179</f>
        <v>3199.9872566447661</v>
      </c>
      <c r="L211" s="5">
        <f>[14]Xdet2015_el!A211</f>
        <v>226.12210217398001</v>
      </c>
      <c r="M211" s="5">
        <f t="shared" si="27"/>
        <v>297.06548087700844</v>
      </c>
      <c r="N211" s="5">
        <f t="shared" si="28"/>
        <v>470.0957661060267</v>
      </c>
      <c r="O211" s="5">
        <f t="shared" si="29"/>
        <v>204.5641336788118</v>
      </c>
      <c r="P211" s="5">
        <f t="shared" si="30"/>
        <v>248.96756348267289</v>
      </c>
      <c r="Q211" s="5">
        <f t="shared" si="31"/>
        <v>245.73469633986318</v>
      </c>
      <c r="R211" s="5">
        <f t="shared" si="32"/>
        <v>241.23303080672986</v>
      </c>
      <c r="S211" s="5">
        <f t="shared" si="33"/>
        <v>238.97598251538824</v>
      </c>
      <c r="T211" s="5">
        <f>[11]capacity_EXIOBASE!D179</f>
        <v>1992.459325</v>
      </c>
      <c r="U211" s="5">
        <f>[11]capacity_EXIOBASE!E179</f>
        <v>1521.2710455855502</v>
      </c>
      <c r="V211" s="5">
        <f>[11]capacity_EXIOBASE!F179</f>
        <v>1521.2710455855502</v>
      </c>
      <c r="W211" s="5">
        <f>[11]capacity_EXIOBASE!G179</f>
        <v>1350.2710455855502</v>
      </c>
      <c r="X211" s="5">
        <f>[11]capacity_EXIOBASE!H179</f>
        <v>1122.2710455855502</v>
      </c>
      <c r="Y211" s="5">
        <f>[11]capacity_EXIOBASE!I179</f>
        <v>993.54604558555025</v>
      </c>
      <c r="Z211" s="5">
        <f>[11]capacity_EXIOBASE!J179</f>
        <v>501.0450783800444</v>
      </c>
      <c r="AA211" s="5">
        <f>[11]capacity_EXIOBASE!K179</f>
        <v>495.25007838004439</v>
      </c>
      <c r="AB211" s="5">
        <f>capacity!T211+T211/[12]lifespan!C$3</f>
        <v>2167.4153108333335</v>
      </c>
      <c r="AC211" s="5">
        <f>MAX((U211-T211),0)/5+U211/[12]lifespan!D$3</f>
        <v>50.709034852851673</v>
      </c>
      <c r="AD211" s="5">
        <f>MAX((V211-U211),0)/5+V211/[12]lifespan!E$3</f>
        <v>50.709034852851673</v>
      </c>
      <c r="AE211" s="5">
        <f>MAX((W211-V211),0)/5+W211/[12]lifespan!F$3</f>
        <v>45.00903485285167</v>
      </c>
      <c r="AF211" s="5">
        <f>MAX((X211-W211),0)/5+X211/[12]lifespan!G$3</f>
        <v>37.409034852851669</v>
      </c>
      <c r="AG211" s="5">
        <f>MAX((Y211-X211),0)/5+Y211/[12]lifespan!H$3</f>
        <v>33.118201519518344</v>
      </c>
      <c r="AH211" s="5">
        <f>MAX((Z211-Y211),0)/5+Z211/[12]lifespan!I$3</f>
        <v>16.701502612668147</v>
      </c>
      <c r="AI211" s="5">
        <f>MAX((AA211-Z211),0)/5+AA211/[12]lifespan!J$3</f>
        <v>16.50833594600148</v>
      </c>
    </row>
    <row r="212" spans="1:35" x14ac:dyDescent="0.25">
      <c r="A212" s="3" t="s">
        <v>10</v>
      </c>
      <c r="B212" s="3" t="s">
        <v>33</v>
      </c>
      <c r="C212" s="3" t="s">
        <v>34</v>
      </c>
      <c r="D212" s="5">
        <f>[11]generation_EXIOBASE!D180</f>
        <v>0</v>
      </c>
      <c r="E212" s="5">
        <f>[11]generation_EXIOBASE!E180</f>
        <v>0</v>
      </c>
      <c r="F212" s="5">
        <f>[11]generation_EXIOBASE!F180</f>
        <v>0</v>
      </c>
      <c r="G212" s="5">
        <f>[11]generation_EXIOBASE!G180</f>
        <v>9377.1383315733892</v>
      </c>
      <c r="H212" s="5">
        <f>[11]generation_EXIOBASE!H180</f>
        <v>9377.138331573391</v>
      </c>
      <c r="I212" s="5">
        <f>[11]generation_EXIOBASE!I180</f>
        <v>9377.1383315733874</v>
      </c>
      <c r="J212" s="5">
        <f>[11]generation_EXIOBASE!J180</f>
        <v>9377.1383315733929</v>
      </c>
      <c r="K212" s="5">
        <f>[11]generation_EXIOBASE!K180</f>
        <v>9377.1383315733874</v>
      </c>
      <c r="L212" s="5">
        <f>[14]Xdet2015_el!A212</f>
        <v>0</v>
      </c>
      <c r="M212" s="5">
        <f t="shared" si="27"/>
        <v>0</v>
      </c>
      <c r="N212" s="5">
        <f t="shared" si="28"/>
        <v>0</v>
      </c>
      <c r="O212" s="24">
        <f>IFERROR($L121*G212/$D121,0)</f>
        <v>163.40305839651364</v>
      </c>
      <c r="P212" s="24">
        <f>IFERROR($L121*H212/$D121,0)</f>
        <v>163.40305839651367</v>
      </c>
      <c r="Q212" s="24">
        <f>IFERROR($L121*I212/$D121,0)</f>
        <v>163.40305839651361</v>
      </c>
      <c r="R212" s="24">
        <f>IFERROR($L121*J212/$D121,0)</f>
        <v>163.4030583965137</v>
      </c>
      <c r="S212" s="24">
        <f>IFERROR($L121*K212/$D121,0)</f>
        <v>163.40305839651361</v>
      </c>
      <c r="T212" s="5">
        <f>[11]capacity_EXIOBASE!D180</f>
        <v>0</v>
      </c>
      <c r="U212" s="5">
        <f>[11]capacity_EXIOBASE!E180</f>
        <v>0</v>
      </c>
      <c r="V212" s="5">
        <f>[11]capacity_EXIOBASE!F180</f>
        <v>0</v>
      </c>
      <c r="W212" s="5">
        <f>[11]capacity_EXIOBASE!G180</f>
        <v>1117</v>
      </c>
      <c r="X212" s="5">
        <f>[11]capacity_EXIOBASE!H180</f>
        <v>1117</v>
      </c>
      <c r="Y212" s="5">
        <f>[11]capacity_EXIOBASE!I180</f>
        <v>1117</v>
      </c>
      <c r="Z212" s="5">
        <f>[11]capacity_EXIOBASE!J180</f>
        <v>1117</v>
      </c>
      <c r="AA212" s="5">
        <f>[11]capacity_EXIOBASE!K180</f>
        <v>1117</v>
      </c>
      <c r="AB212" s="5">
        <f>capacity!T212+T212/[12]lifespan!C$4</f>
        <v>0</v>
      </c>
      <c r="AC212" s="5">
        <f>MAX((U212-T212),0)/5+U212/[12]lifespan!D$4</f>
        <v>0</v>
      </c>
      <c r="AD212" s="5">
        <f>MAX((V212-U212),0)/5+V212/[12]lifespan!E$4</f>
        <v>0</v>
      </c>
      <c r="AE212" s="5">
        <f>MAX((W212-V212),0)/5+W212/[12]lifespan!F$4</f>
        <v>242.01666666666668</v>
      </c>
      <c r="AF212" s="5">
        <f>MAX((X212-W212),0)/5+X212/[12]lifespan!G$4</f>
        <v>18.616666666666667</v>
      </c>
      <c r="AG212" s="5">
        <f>MAX((Y212-X212),0)/5+Y212/[12]lifespan!H$4</f>
        <v>18.616666666666667</v>
      </c>
      <c r="AH212" s="5">
        <f>MAX((Z212-Y212),0)/5+Z212/[12]lifespan!I$4</f>
        <v>18.616666666666667</v>
      </c>
      <c r="AI212" s="5">
        <f>MAX((AA212-Z212),0)/5+AA212/[12]lifespan!J$4</f>
        <v>18.616666666666667</v>
      </c>
    </row>
    <row r="213" spans="1:35" x14ac:dyDescent="0.25">
      <c r="A213" s="3" t="s">
        <v>10</v>
      </c>
      <c r="B213" s="3" t="s">
        <v>35</v>
      </c>
      <c r="C213" s="3" t="s">
        <v>36</v>
      </c>
      <c r="D213" s="5">
        <f>[11]generation_EXIOBASE!D181</f>
        <v>440.36209165056658</v>
      </c>
      <c r="E213" s="5">
        <f>[11]generation_EXIOBASE!E181</f>
        <v>440.36209165056664</v>
      </c>
      <c r="F213" s="5">
        <f>[11]generation_EXIOBASE!F181</f>
        <v>440.36209165056664</v>
      </c>
      <c r="G213" s="5">
        <f>[11]generation_EXIOBASE!G181</f>
        <v>440.36209165056664</v>
      </c>
      <c r="H213" s="5">
        <f>[11]generation_EXIOBASE!H181</f>
        <v>440.36209165056664</v>
      </c>
      <c r="I213" s="5">
        <f>[11]generation_EXIOBASE!I181</f>
        <v>484.97710777681164</v>
      </c>
      <c r="J213" s="5">
        <f>[11]generation_EXIOBASE!J181</f>
        <v>573.29562148240302</v>
      </c>
      <c r="K213" s="5">
        <f>[11]generation_EXIOBASE!K181</f>
        <v>1078.6416205198445</v>
      </c>
      <c r="L213" s="5">
        <f>[14]Xdet2015_el!A213</f>
        <v>38.767446001007997</v>
      </c>
      <c r="M213" s="5">
        <f t="shared" si="27"/>
        <v>38.767446001008004</v>
      </c>
      <c r="N213" s="5">
        <f t="shared" si="28"/>
        <v>38.767446001008004</v>
      </c>
      <c r="O213" s="5">
        <f t="shared" si="29"/>
        <v>38.767446001008004</v>
      </c>
      <c r="P213" s="5">
        <f t="shared" si="30"/>
        <v>38.767446001008004</v>
      </c>
      <c r="Q213" s="5">
        <f t="shared" si="31"/>
        <v>42.695146094413801</v>
      </c>
      <c r="R213" s="5">
        <f t="shared" si="32"/>
        <v>50.470300395587607</v>
      </c>
      <c r="S213" s="5">
        <f t="shared" si="33"/>
        <v>94.958629661348212</v>
      </c>
      <c r="T213" s="5">
        <f>[11]capacity_EXIOBASE!D181</f>
        <v>116</v>
      </c>
      <c r="U213" s="5">
        <f>[11]capacity_EXIOBASE!E181</f>
        <v>116</v>
      </c>
      <c r="V213" s="5">
        <f>[11]capacity_EXIOBASE!F181</f>
        <v>116</v>
      </c>
      <c r="W213" s="5">
        <f>[11]capacity_EXIOBASE!G181</f>
        <v>116</v>
      </c>
      <c r="X213" s="5">
        <f>[11]capacity_EXIOBASE!H181</f>
        <v>116</v>
      </c>
      <c r="Y213" s="5">
        <f>[11]capacity_EXIOBASE!I181</f>
        <v>128</v>
      </c>
      <c r="Z213" s="5">
        <f>[11]capacity_EXIOBASE!J181</f>
        <v>151.75483091764812</v>
      </c>
      <c r="AA213" s="5">
        <f>[11]capacity_EXIOBASE!K181</f>
        <v>285.75483091764823</v>
      </c>
      <c r="AB213" s="5">
        <f>capacity!T213+T213/[12]lifespan!C$5</f>
        <v>1.9333333333333333</v>
      </c>
      <c r="AC213" s="5">
        <f>MAX((U213-T213),0)/5+U213/[12]lifespan!D$5</f>
        <v>1.9333333333333333</v>
      </c>
      <c r="AD213" s="5">
        <f>MAX((V213-U213),0)/5+V213/[12]lifespan!E$5</f>
        <v>1.9333333333333333</v>
      </c>
      <c r="AE213" s="5">
        <f>MAX((W213-V213),0)/5+W213/[12]lifespan!F$5</f>
        <v>1.9333333333333333</v>
      </c>
      <c r="AF213" s="5">
        <f>MAX((X213-W213),0)/5+X213/[12]lifespan!G$5</f>
        <v>1.9333333333333333</v>
      </c>
      <c r="AG213" s="5">
        <f>MAX((Y213-X213),0)/5+Y213/[12]lifespan!H$5</f>
        <v>4.5333333333333332</v>
      </c>
      <c r="AH213" s="5">
        <f>MAX((Z213-Y213),0)/5+Z213/[12]lifespan!I$5</f>
        <v>7.2802133654904271</v>
      </c>
      <c r="AI213" s="5">
        <f>MAX((AA213-Z213),0)/5+AA213/[12]lifespan!J$5</f>
        <v>31.562580515294158</v>
      </c>
    </row>
    <row r="214" spans="1:35" x14ac:dyDescent="0.25">
      <c r="A214" s="3" t="s">
        <v>10</v>
      </c>
      <c r="B214" s="3" t="s">
        <v>79</v>
      </c>
      <c r="C214" s="3" t="s">
        <v>83</v>
      </c>
      <c r="D214" s="5">
        <f>[11]generation_EXIOBASE!D182*generation!$L214/(generation!$L$214+generation!$L$215)</f>
        <v>695.21995851018858</v>
      </c>
      <c r="E214" s="5">
        <f>[11]generation_EXIOBASE!E182*generation!$L214/(generation!$L$214+generation!$L$215)</f>
        <v>695.21995851018858</v>
      </c>
      <c r="F214" s="5">
        <f>[11]generation_EXIOBASE!F182*generation!$L214/(generation!$L$214+generation!$L$215)</f>
        <v>828.48384888161411</v>
      </c>
      <c r="G214" s="5">
        <f>[11]generation_EXIOBASE!G182*generation!$L214/(generation!$L$214+generation!$L$215)</f>
        <v>828.48384888161411</v>
      </c>
      <c r="H214" s="5">
        <f>[11]generation_EXIOBASE!H182*generation!$L214/(generation!$L$214+generation!$L$215)</f>
        <v>828.60576434438281</v>
      </c>
      <c r="I214" s="5">
        <f>[11]generation_EXIOBASE!I182*generation!$L214/(generation!$L$214+generation!$L$215)</f>
        <v>849.58401456949207</v>
      </c>
      <c r="J214" s="5">
        <f>[11]generation_EXIOBASE!J182*generation!$L214/(generation!$L$214+generation!$L$215)</f>
        <v>1502.3444397877943</v>
      </c>
      <c r="K214" s="5">
        <f>[11]generation_EXIOBASE!K182*generation!$L214/(generation!$L$214+generation!$L$215)</f>
        <v>2337.5488291503266</v>
      </c>
      <c r="L214" s="5">
        <f>[14]Xdet2015_el!A214</f>
        <v>34.098401253534099</v>
      </c>
      <c r="M214" s="5">
        <f t="shared" si="27"/>
        <v>34.098401253534099</v>
      </c>
      <c r="N214" s="5">
        <f t="shared" si="28"/>
        <v>40.634585307037867</v>
      </c>
      <c r="O214" s="5">
        <f t="shared" si="29"/>
        <v>40.634585307037867</v>
      </c>
      <c r="P214" s="5">
        <f t="shared" si="30"/>
        <v>40.640564885612406</v>
      </c>
      <c r="Q214" s="5">
        <f t="shared" si="31"/>
        <v>41.669483553749771</v>
      </c>
      <c r="R214" s="5">
        <f t="shared" si="32"/>
        <v>73.685375256886218</v>
      </c>
      <c r="S214" s="5">
        <f t="shared" si="33"/>
        <v>114.64958240972096</v>
      </c>
      <c r="T214" s="5">
        <f>[11]capacity_EXIOBASE!D182*capacity!$L214/(capacity!$L$214+capacity!$L$215)</f>
        <v>424.29999999999995</v>
      </c>
      <c r="U214" s="5">
        <f>[11]capacity_EXIOBASE!E182*capacity!$L214/(capacity!$L$214+capacity!$L$215)</f>
        <v>424.29999999999995</v>
      </c>
      <c r="V214" s="5">
        <f>[11]capacity_EXIOBASE!F182*capacity!$L214/(capacity!$L$214+capacity!$L$215)</f>
        <v>467.37758345476743</v>
      </c>
      <c r="W214" s="5">
        <f>[11]capacity_EXIOBASE!G182*capacity!$L214/(capacity!$L$214+capacity!$L$215)</f>
        <v>467.37758345476743</v>
      </c>
      <c r="X214" s="5">
        <f>[11]capacity_EXIOBASE!H182*capacity!$L214/(capacity!$L$214+capacity!$L$215)</f>
        <v>467.37758345476749</v>
      </c>
      <c r="Y214" s="5">
        <f>[11]capacity_EXIOBASE!I182*capacity!$L214/(capacity!$L$214+capacity!$L$215)</f>
        <v>468.37758345476738</v>
      </c>
      <c r="Z214" s="5">
        <f>[11]capacity_EXIOBASE!J182*capacity!$L214/(capacity!$L$214+capacity!$L$215)</f>
        <v>753.53569165129534</v>
      </c>
      <c r="AA214" s="5">
        <f>[11]capacity_EXIOBASE!K182*capacity!$L214/(capacity!$L$214+capacity!$L$215)</f>
        <v>1143.8412121844699</v>
      </c>
      <c r="AB214" s="5">
        <f>capacity!T214+T214/[12]lifespan!C$6</f>
        <v>169.215</v>
      </c>
      <c r="AC214" s="5">
        <f>MAX((U214-T214),0)/5+U214/[12]lifespan!D$6</f>
        <v>19.286363636363635</v>
      </c>
      <c r="AD214" s="5">
        <f>MAX((V214-U214),0)/5+V214/[12]lifespan!E$6</f>
        <v>28.503924497539344</v>
      </c>
      <c r="AE214" s="5">
        <f>MAX((W214-V214),0)/5+W214/[12]lifespan!F$6</f>
        <v>18.695103338190698</v>
      </c>
      <c r="AF214" s="5">
        <f>MAX((X214-W214),0)/5+X214/[12]lifespan!G$6</f>
        <v>18.695103338190709</v>
      </c>
      <c r="AG214" s="5">
        <f>MAX((Y214-X214),0)/5+Y214/[12]lifespan!H$6</f>
        <v>18.935103338190672</v>
      </c>
      <c r="AH214" s="5">
        <f>MAX((Z214-Y214),0)/5+Z214/[12]lifespan!I$6</f>
        <v>87.173049305357409</v>
      </c>
      <c r="AI214" s="5">
        <f>MAX((AA214-Z214),0)/5+AA214/[12]lifespan!J$6</f>
        <v>123.81475259401371</v>
      </c>
    </row>
    <row r="215" spans="1:35" x14ac:dyDescent="0.25">
      <c r="A215" s="3" t="s">
        <v>10</v>
      </c>
      <c r="B215" s="3" t="s">
        <v>78</v>
      </c>
      <c r="C215" s="3" t="s">
        <v>84</v>
      </c>
      <c r="D215" s="5">
        <f>[11]generation_EXIOBASE!D182*generation!$L215/(generation!$L$214+generation!$L$215)</f>
        <v>0</v>
      </c>
      <c r="E215" s="5">
        <f>[11]generation_EXIOBASE!E182*generation!$L215/(generation!$L$214+generation!$L$215)</f>
        <v>0</v>
      </c>
      <c r="F215" s="5">
        <f>[11]generation_EXIOBASE!F182*generation!$L215/(generation!$L$214+generation!$L$215)</f>
        <v>0</v>
      </c>
      <c r="G215" s="5">
        <f>[11]generation_EXIOBASE!G182*generation!$L215/(generation!$L$214+generation!$L$215)</f>
        <v>0</v>
      </c>
      <c r="H215" s="5">
        <f>[11]generation_EXIOBASE!H182*generation!$L215/(generation!$L$214+generation!$L$215)</f>
        <v>0</v>
      </c>
      <c r="I215" s="5">
        <f>[11]generation_EXIOBASE!I182*generation!$L215/(generation!$L$214+generation!$L$215)</f>
        <v>0</v>
      </c>
      <c r="J215" s="5">
        <f>[11]generation_EXIOBASE!J182*generation!$L215/(generation!$L$214+generation!$L$215)</f>
        <v>0</v>
      </c>
      <c r="K215" s="5">
        <f>[11]generation_EXIOBASE!K182*generation!$L215/(generation!$L$214+generation!$L$215)</f>
        <v>0</v>
      </c>
      <c r="L215" s="5">
        <f>[14]Xdet2015_el!A215</f>
        <v>0</v>
      </c>
      <c r="M215" s="5">
        <f t="shared" si="27"/>
        <v>0</v>
      </c>
      <c r="N215" s="5">
        <f t="shared" si="28"/>
        <v>0</v>
      </c>
      <c r="O215" s="5">
        <f t="shared" si="29"/>
        <v>0</v>
      </c>
      <c r="P215" s="5">
        <f t="shared" si="30"/>
        <v>0</v>
      </c>
      <c r="Q215" s="5">
        <f t="shared" si="31"/>
        <v>0</v>
      </c>
      <c r="R215" s="5">
        <f t="shared" si="32"/>
        <v>0</v>
      </c>
      <c r="S215" s="5">
        <f t="shared" si="33"/>
        <v>0</v>
      </c>
      <c r="T215" s="5">
        <f>[11]capacity_EXIOBASE!D182*capacity!$L215/(capacity!$L$214+capacity!$L$215)</f>
        <v>0</v>
      </c>
      <c r="U215" s="5">
        <f>[11]capacity_EXIOBASE!E182*capacity!$L215/(capacity!$L$214+capacity!$L$215)</f>
        <v>0</v>
      </c>
      <c r="V215" s="5">
        <f>[11]capacity_EXIOBASE!F182*capacity!$L215/(capacity!$L$214+capacity!$L$215)</f>
        <v>0</v>
      </c>
      <c r="W215" s="5">
        <f>[11]capacity_EXIOBASE!G182*capacity!$L215/(capacity!$L$214+capacity!$L$215)</f>
        <v>0</v>
      </c>
      <c r="X215" s="5">
        <f>[11]capacity_EXIOBASE!H182*capacity!$L215/(capacity!$L$214+capacity!$L$215)</f>
        <v>0</v>
      </c>
      <c r="Y215" s="5">
        <f>[11]capacity_EXIOBASE!I182*capacity!$L215/(capacity!$L$214+capacity!$L$215)</f>
        <v>0</v>
      </c>
      <c r="Z215" s="5">
        <f>[11]capacity_EXIOBASE!J182*capacity!$L215/(capacity!$L$214+capacity!$L$215)</f>
        <v>0</v>
      </c>
      <c r="AA215" s="5">
        <f>[11]capacity_EXIOBASE!K182*capacity!$L215/(capacity!$L$214+capacity!$L$215)</f>
        <v>0</v>
      </c>
      <c r="AB215" s="5">
        <f>capacity!T215+T215/[12]lifespan!C$7</f>
        <v>0</v>
      </c>
      <c r="AC215" s="5">
        <f>MAX((U215-T215),0)/5+U215/[12]lifespan!D$7</f>
        <v>0</v>
      </c>
      <c r="AD215" s="5">
        <f>MAX((V215-U215),0)/5+V215/[12]lifespan!E$7</f>
        <v>0</v>
      </c>
      <c r="AE215" s="5">
        <f>MAX((W215-V215),0)/5+W215/[12]lifespan!F$7</f>
        <v>0</v>
      </c>
      <c r="AF215" s="5">
        <f>MAX((X215-W215),0)/5+X215/[12]lifespan!G$7</f>
        <v>0</v>
      </c>
      <c r="AG215" s="5">
        <f>MAX((Y215-X215),0)/5+Y215/[12]lifespan!H$7</f>
        <v>0</v>
      </c>
      <c r="AH215" s="5">
        <f>MAX((Z215-Y215),0)/5+Z215/[12]lifespan!I$7</f>
        <v>0</v>
      </c>
      <c r="AI215" s="5">
        <f>MAX((AA215-Z215),0)/5+AA215/[12]lifespan!J$7</f>
        <v>0</v>
      </c>
    </row>
    <row r="216" spans="1:35" x14ac:dyDescent="0.25">
      <c r="A216" s="3" t="s">
        <v>10</v>
      </c>
      <c r="B216" s="1" t="s">
        <v>37</v>
      </c>
      <c r="C216" s="1" t="s">
        <v>38</v>
      </c>
      <c r="D216" s="5">
        <f>[11]generation_EXIOBASE!D183</f>
        <v>182.37267571572434</v>
      </c>
      <c r="E216" s="5">
        <f>[11]generation_EXIOBASE!E183</f>
        <v>0</v>
      </c>
      <c r="F216" s="5">
        <f>[11]generation_EXIOBASE!F183</f>
        <v>0</v>
      </c>
      <c r="G216" s="5">
        <f>[11]generation_EXIOBASE!G183</f>
        <v>0</v>
      </c>
      <c r="H216" s="5">
        <f>[11]generation_EXIOBASE!H183</f>
        <v>0</v>
      </c>
      <c r="I216" s="5">
        <f>[11]generation_EXIOBASE!I183</f>
        <v>0</v>
      </c>
      <c r="J216" s="5">
        <f>[11]generation_EXIOBASE!J183</f>
        <v>0</v>
      </c>
      <c r="K216" s="5">
        <f>[11]generation_EXIOBASE!K183</f>
        <v>0</v>
      </c>
      <c r="L216" s="5">
        <f>[14]Xdet2015_el!A216</f>
        <v>20.047471821970898</v>
      </c>
      <c r="M216" s="5">
        <f t="shared" si="27"/>
        <v>0</v>
      </c>
      <c r="N216" s="5">
        <f t="shared" si="28"/>
        <v>0</v>
      </c>
      <c r="O216" s="5">
        <f t="shared" si="29"/>
        <v>0</v>
      </c>
      <c r="P216" s="5">
        <f t="shared" si="30"/>
        <v>0</v>
      </c>
      <c r="Q216" s="5">
        <f t="shared" si="31"/>
        <v>0</v>
      </c>
      <c r="R216" s="5">
        <f t="shared" si="32"/>
        <v>0</v>
      </c>
      <c r="S216" s="5">
        <f t="shared" si="33"/>
        <v>0</v>
      </c>
      <c r="T216" s="5">
        <f>[11]capacity_EXIOBASE!D183</f>
        <v>770.11239999999998</v>
      </c>
      <c r="U216" s="5">
        <f>[11]capacity_EXIOBASE!E183</f>
        <v>199.56270000000001</v>
      </c>
      <c r="V216" s="5">
        <f>[11]capacity_EXIOBASE!F183</f>
        <v>47.5627</v>
      </c>
      <c r="W216" s="5">
        <f>[11]capacity_EXIOBASE!G183</f>
        <v>6.2700000000000006E-2</v>
      </c>
      <c r="X216" s="5">
        <f>[11]capacity_EXIOBASE!H183</f>
        <v>4.1799999999999997E-2</v>
      </c>
      <c r="Y216" s="5">
        <f>[11]capacity_EXIOBASE!I183</f>
        <v>4.1799999999999997E-2</v>
      </c>
      <c r="Z216" s="5">
        <f>[11]capacity_EXIOBASE!J183</f>
        <v>4.1799999999999997E-2</v>
      </c>
      <c r="AA216" s="5">
        <f>[11]capacity_EXIOBASE!K183</f>
        <v>0</v>
      </c>
      <c r="AB216" s="5">
        <f>capacity!T216+T216/[12]lifespan!C$8</f>
        <v>182.00321142857143</v>
      </c>
      <c r="AC216" s="5">
        <f>MAX((U216-T216),0)/5+U216/[12]lifespan!D$8</f>
        <v>5.7017914285714291</v>
      </c>
      <c r="AD216" s="5">
        <f>MAX((V216-U216),0)/5+V216/[12]lifespan!E$8</f>
        <v>1.3589342857142857</v>
      </c>
      <c r="AE216" s="5">
        <f>MAX((W216-V216),0)/5+W216/[12]lifespan!F$8</f>
        <v>1.7914285714285716E-3</v>
      </c>
      <c r="AF216" s="5">
        <f>MAX((X216-W216),0)/5+X216/[12]lifespan!G$8</f>
        <v>1.1942857142857141E-3</v>
      </c>
      <c r="AG216" s="5">
        <f>MAX((Y216-X216),0)/5+Y216/[12]lifespan!H$8</f>
        <v>1.1942857142857141E-3</v>
      </c>
      <c r="AH216" s="5">
        <f>MAX((Z216-Y216),0)/5+Z216/[12]lifespan!I$8</f>
        <v>1.1942857142857141E-3</v>
      </c>
      <c r="AI216" s="5">
        <f>MAX((AA216-Z216),0)/5+AA216/[12]lifespan!J$8</f>
        <v>0</v>
      </c>
    </row>
    <row r="217" spans="1:35" x14ac:dyDescent="0.25">
      <c r="A217" s="3" t="s">
        <v>10</v>
      </c>
      <c r="B217" s="3" t="s">
        <v>39</v>
      </c>
      <c r="C217" s="3" t="s">
        <v>40</v>
      </c>
      <c r="D217" s="5">
        <f>[11]generation_EXIOBASE!D184</f>
        <v>656.53092585991703</v>
      </c>
      <c r="E217" s="5">
        <f>[11]generation_EXIOBASE!E184</f>
        <v>725.25879461183422</v>
      </c>
      <c r="F217" s="5">
        <f>[11]generation_EXIOBASE!F184</f>
        <v>794.19475382168082</v>
      </c>
      <c r="G217" s="5">
        <f>[11]generation_EXIOBASE!G184</f>
        <v>971.68309548200818</v>
      </c>
      <c r="H217" s="5">
        <f>[11]generation_EXIOBASE!H184</f>
        <v>1097.3525109959403</v>
      </c>
      <c r="I217" s="5">
        <f>[11]generation_EXIOBASE!I184</f>
        <v>1168.927854531076</v>
      </c>
      <c r="J217" s="5">
        <f>[11]generation_EXIOBASE!J184</f>
        <v>1342.2808888346385</v>
      </c>
      <c r="K217" s="5">
        <f>[11]generation_EXIOBASE!K184</f>
        <v>1474.3053472387417</v>
      </c>
      <c r="L217" s="5">
        <f>[14]Xdet2015_el!A217</f>
        <v>22.539599762475302</v>
      </c>
      <c r="M217" s="5">
        <f t="shared" si="27"/>
        <v>24.899120987110919</v>
      </c>
      <c r="N217" s="5">
        <f t="shared" si="28"/>
        <v>27.265786240232284</v>
      </c>
      <c r="O217" s="5">
        <f t="shared" si="29"/>
        <v>33.359202446467222</v>
      </c>
      <c r="P217" s="5">
        <f t="shared" si="30"/>
        <v>37.673604428914906</v>
      </c>
      <c r="Q217" s="5">
        <f t="shared" si="31"/>
        <v>40.13088333627266</v>
      </c>
      <c r="R217" s="5">
        <f t="shared" si="32"/>
        <v>46.08232881569954</v>
      </c>
      <c r="S217" s="5">
        <f t="shared" si="33"/>
        <v>50.614908065318915</v>
      </c>
      <c r="T217" s="5">
        <f>[11]capacity_EXIOBASE!D184</f>
        <v>66.501840000000001</v>
      </c>
      <c r="U217" s="5">
        <f>[11]capacity_EXIOBASE!E184</f>
        <v>89.6079247132718</v>
      </c>
      <c r="V217" s="5">
        <f>[11]capacity_EXIOBASE!F184</f>
        <v>109.66704035635225</v>
      </c>
      <c r="W217" s="5">
        <f>[11]capacity_EXIOBASE!G184</f>
        <v>138.54167367743918</v>
      </c>
      <c r="X217" s="5">
        <f>[11]capacity_EXIOBASE!H184</f>
        <v>151.59294929196028</v>
      </c>
      <c r="Y217" s="5">
        <f>[11]capacity_EXIOBASE!I184</f>
        <v>158.82573815329533</v>
      </c>
      <c r="Z217" s="5">
        <f>[11]capacity_EXIOBASE!J184</f>
        <v>166.68047105922474</v>
      </c>
      <c r="AA217" s="5">
        <f>[11]capacity_EXIOBASE!K184</f>
        <v>166.16643020963571</v>
      </c>
      <c r="AB217" s="5">
        <f>capacity!T217+T217/[12]lifespan!C$9</f>
        <v>2.6600736</v>
      </c>
      <c r="AC217" s="5">
        <f>MAX((U217-T217),0)/5+U217/[12]lifespan!D$9</f>
        <v>8.2055339311852311</v>
      </c>
      <c r="AD217" s="5">
        <f>MAX((V217-U217),0)/5+V217/[12]lifespan!E$9</f>
        <v>8.3985047428701787</v>
      </c>
      <c r="AE217" s="5">
        <f>MAX((W217-V217),0)/5+W217/[12]lifespan!F$9</f>
        <v>11.316593611314953</v>
      </c>
      <c r="AF217" s="5">
        <f>MAX((X217-W217),0)/5+X217/[12]lifespan!G$9</f>
        <v>8.6739730945826317</v>
      </c>
      <c r="AG217" s="5">
        <f>MAX((Y217-X217),0)/5+Y217/[12]lifespan!H$9</f>
        <v>7.7995872983988237</v>
      </c>
      <c r="AH217" s="5">
        <f>MAX((Z217-Y217),0)/5+Z217/[12]lifespan!I$9</f>
        <v>8.2381654235548716</v>
      </c>
      <c r="AI217" s="5">
        <f>MAX((AA217-Z217),0)/5+AA217/[12]lifespan!J$9</f>
        <v>6.6466572083854283</v>
      </c>
    </row>
    <row r="218" spans="1:35" x14ac:dyDescent="0.25">
      <c r="A218" s="3" t="s">
        <v>10</v>
      </c>
      <c r="B218" s="3" t="s">
        <v>80</v>
      </c>
      <c r="C218" s="3" t="s">
        <v>85</v>
      </c>
      <c r="D218" s="5">
        <f>[11]generation_EXIOBASE!D185*generation!$L218/(generation!$L$218+generation!$L$219)</f>
        <v>8.4297890728094824</v>
      </c>
      <c r="E218" s="5">
        <f>[11]generation_EXIOBASE!E185*generation!$L218/(generation!$L$218+generation!$L$219)</f>
        <v>8.4297890728094824</v>
      </c>
      <c r="F218" s="5">
        <f>[11]generation_EXIOBASE!F185*generation!$L218/(generation!$L$218+generation!$L$219)</f>
        <v>8.4297890728094824</v>
      </c>
      <c r="G218" s="5">
        <f>[11]generation_EXIOBASE!G185*generation!$L218/(generation!$L$218+generation!$L$219)</f>
        <v>8.4297890728094824</v>
      </c>
      <c r="H218" s="5">
        <f>[11]generation_EXIOBASE!H185*generation!$L218/(generation!$L$218+generation!$L$219)</f>
        <v>8.4297890728094824</v>
      </c>
      <c r="I218" s="5">
        <f>[11]generation_EXIOBASE!I185*generation!$L218/(generation!$L$218+generation!$L$219)</f>
        <v>8.7438554866349048</v>
      </c>
      <c r="J218" s="5">
        <f>[11]generation_EXIOBASE!J185*generation!$L218/(generation!$L$218+generation!$L$219)</f>
        <v>8.7438554866349048</v>
      </c>
      <c r="K218" s="5">
        <f>[11]generation_EXIOBASE!K185*generation!$L218/(generation!$L$218+generation!$L$219)</f>
        <v>8.7438554866349048</v>
      </c>
      <c r="L218" s="5">
        <f>[14]Xdet2015_el!A218</f>
        <v>0</v>
      </c>
      <c r="M218" s="24">
        <f t="shared" ref="M218:S219" si="36">IFERROR($L322*E218/$D322,0)</f>
        <v>3.4896799754908172</v>
      </c>
      <c r="N218" s="24">
        <f t="shared" si="36"/>
        <v>3.4896799754908172</v>
      </c>
      <c r="O218" s="24">
        <f t="shared" si="36"/>
        <v>3.4896799754908172</v>
      </c>
      <c r="P218" s="24">
        <f t="shared" si="36"/>
        <v>3.4896799754908172</v>
      </c>
      <c r="Q218" s="24">
        <f t="shared" si="36"/>
        <v>3.6196940560134174</v>
      </c>
      <c r="R218" s="24">
        <f t="shared" si="36"/>
        <v>3.6196940560134174</v>
      </c>
      <c r="S218" s="24">
        <f t="shared" si="36"/>
        <v>3.6196940560134174</v>
      </c>
      <c r="T218" s="5">
        <f>[11]capacity_EXIOBASE!D185*capacity!$L218/(capacity!$L$218+capacity!$L$219)</f>
        <v>9.0002105234491907</v>
      </c>
      <c r="U218" s="5">
        <f>[11]capacity_EXIOBASE!E185*capacity!$L218/(capacity!$L$218+capacity!$L$219)</f>
        <v>9.0002105234491907</v>
      </c>
      <c r="V218" s="5">
        <f>[11]capacity_EXIOBASE!F185*capacity!$L218/(capacity!$L$218+capacity!$L$219)</f>
        <v>9.0002105234491907</v>
      </c>
      <c r="W218" s="5">
        <f>[11]capacity_EXIOBASE!G185*capacity!$L218/(capacity!$L$218+capacity!$L$219)</f>
        <v>9.0002105234491907</v>
      </c>
      <c r="X218" s="5">
        <f>[11]capacity_EXIOBASE!H185*capacity!$L218/(capacity!$L$218+capacity!$L$219)</f>
        <v>9.0002105234491907</v>
      </c>
      <c r="Y218" s="5">
        <f>[11]capacity_EXIOBASE!I185*capacity!$L218/(capacity!$L$218+capacity!$L$219)</f>
        <v>9.0002105234491907</v>
      </c>
      <c r="Z218" s="5">
        <f>[11]capacity_EXIOBASE!J185*capacity!$L218/(capacity!$L$218+capacity!$L$219)</f>
        <v>9.0002105234491907</v>
      </c>
      <c r="AA218" s="5">
        <f>[11]capacity_EXIOBASE!K185*capacity!$L218/(capacity!$L$218+capacity!$L$219)</f>
        <v>9.0002105234491907</v>
      </c>
      <c r="AB218" s="5">
        <f>capacity!T218+T218/[12]lifespan!C$10</f>
        <v>0.36000842093796764</v>
      </c>
      <c r="AC218" s="5">
        <f>MAX((U218-T218),0)/5+U218/[12]lifespan!D$10</f>
        <v>0.36000842093796764</v>
      </c>
      <c r="AD218" s="5">
        <f>MAX((V218-U218),0)/5+V218/[12]lifespan!E$10</f>
        <v>0.36000842093796764</v>
      </c>
      <c r="AE218" s="5">
        <f>MAX((W218-V218),0)/5+W218/[12]lifespan!F$10</f>
        <v>0.36000842093796764</v>
      </c>
      <c r="AF218" s="5">
        <f>MAX((X218-W218),0)/5+X218/[12]lifespan!G$10</f>
        <v>0.36000842093796764</v>
      </c>
      <c r="AG218" s="5">
        <f>MAX((Y218-X218),0)/5+Y218/[12]lifespan!H$10</f>
        <v>0.36000842093796764</v>
      </c>
      <c r="AH218" s="5">
        <f>MAX((Z218-Y218),0)/5+Z218/[12]lifespan!I$10</f>
        <v>0.36000842093796764</v>
      </c>
      <c r="AI218" s="5">
        <f>MAX((AA218-Z218),0)/5+AA218/[12]lifespan!J$10</f>
        <v>0.36000842093796764</v>
      </c>
    </row>
    <row r="219" spans="1:35" x14ac:dyDescent="0.25">
      <c r="A219" s="3" t="s">
        <v>10</v>
      </c>
      <c r="B219" s="3" t="s">
        <v>81</v>
      </c>
      <c r="C219" s="3" t="s">
        <v>86</v>
      </c>
      <c r="D219" s="5">
        <f>[11]generation_EXIOBASE!D185*generation!$L219/(generation!$L$218+generation!$L$219)</f>
        <v>55.261950588417719</v>
      </c>
      <c r="E219" s="5">
        <f>[11]generation_EXIOBASE!E185*generation!$L219/(generation!$L$218+generation!$L$219)</f>
        <v>55.261950588417719</v>
      </c>
      <c r="F219" s="5">
        <f>[11]generation_EXIOBASE!F185*generation!$L219/(generation!$L$218+generation!$L$219)</f>
        <v>55.261950588417719</v>
      </c>
      <c r="G219" s="5">
        <f>[11]generation_EXIOBASE!G185*generation!$L219/(generation!$L$218+generation!$L$219)</f>
        <v>55.261950588417719</v>
      </c>
      <c r="H219" s="5">
        <f>[11]generation_EXIOBASE!H185*generation!$L219/(generation!$L$218+generation!$L$219)</f>
        <v>55.261950588417719</v>
      </c>
      <c r="I219" s="5">
        <f>[11]generation_EXIOBASE!I185*generation!$L219/(generation!$L$218+generation!$L$219)</f>
        <v>57.320830412384382</v>
      </c>
      <c r="J219" s="5">
        <f>[11]generation_EXIOBASE!J185*generation!$L219/(generation!$L$218+generation!$L$219)</f>
        <v>57.320830412384382</v>
      </c>
      <c r="K219" s="5">
        <f>[11]generation_EXIOBASE!K185*generation!$L219/(generation!$L$218+generation!$L$219)</f>
        <v>57.320830412384382</v>
      </c>
      <c r="L219" s="5">
        <f>[14]Xdet2015_el!A219</f>
        <v>0</v>
      </c>
      <c r="M219" s="24">
        <f t="shared" si="36"/>
        <v>22.876790950439784</v>
      </c>
      <c r="N219" s="24">
        <f t="shared" si="36"/>
        <v>22.876790950439784</v>
      </c>
      <c r="O219" s="24">
        <f t="shared" si="36"/>
        <v>22.876790950439784</v>
      </c>
      <c r="P219" s="24">
        <f t="shared" si="36"/>
        <v>22.876790950439784</v>
      </c>
      <c r="Q219" s="24">
        <f t="shared" si="36"/>
        <v>23.729105478310167</v>
      </c>
      <c r="R219" s="24">
        <f t="shared" si="36"/>
        <v>23.729105478310167</v>
      </c>
      <c r="S219" s="24">
        <f t="shared" si="36"/>
        <v>23.729105478310167</v>
      </c>
      <c r="T219" s="5">
        <f>[11]capacity_EXIOBASE!D185*capacity!$L219/(capacity!$L$218+capacity!$L$219)</f>
        <v>64.678835576550952</v>
      </c>
      <c r="U219" s="5">
        <f>[11]capacity_EXIOBASE!E185*capacity!$L219/(capacity!$L$218+capacity!$L$219)</f>
        <v>64.678835576550952</v>
      </c>
      <c r="V219" s="5">
        <f>[11]capacity_EXIOBASE!F185*capacity!$L219/(capacity!$L$218+capacity!$L$219)</f>
        <v>64.678835576550952</v>
      </c>
      <c r="W219" s="5">
        <f>[11]capacity_EXIOBASE!G185*capacity!$L219/(capacity!$L$218+capacity!$L$219)</f>
        <v>64.678835576550952</v>
      </c>
      <c r="X219" s="5">
        <f>[11]capacity_EXIOBASE!H185*capacity!$L219/(capacity!$L$218+capacity!$L$219)</f>
        <v>64.678835576550952</v>
      </c>
      <c r="Y219" s="5">
        <f>[11]capacity_EXIOBASE!I185*capacity!$L219/(capacity!$L$218+capacity!$L$219)</f>
        <v>64.678835576550952</v>
      </c>
      <c r="Z219" s="5">
        <f>[11]capacity_EXIOBASE!J185*capacity!$L219/(capacity!$L$218+capacity!$L$219)</f>
        <v>64.678835576550952</v>
      </c>
      <c r="AA219" s="5">
        <f>[11]capacity_EXIOBASE!K185*capacity!$L219/(capacity!$L$218+capacity!$L$219)</f>
        <v>64.678835576550952</v>
      </c>
      <c r="AB219" s="5">
        <f>capacity!T219+T219/[12]lifespan!C$11</f>
        <v>2.5871534230620381</v>
      </c>
      <c r="AC219" s="5">
        <f>MAX((U219-T219),0)/5+U219/[12]lifespan!D$11</f>
        <v>2.5871534230620381</v>
      </c>
      <c r="AD219" s="5">
        <f>MAX((V219-U219),0)/5+V219/[12]lifespan!E$11</f>
        <v>2.5871534230620381</v>
      </c>
      <c r="AE219" s="5">
        <f>MAX((W219-V219),0)/5+W219/[12]lifespan!F$11</f>
        <v>2.5871534230620381</v>
      </c>
      <c r="AF219" s="5">
        <f>MAX((X219-W219),0)/5+X219/[12]lifespan!G$11</f>
        <v>2.5871534230620381</v>
      </c>
      <c r="AG219" s="5">
        <f>MAX((Y219-X219),0)/5+Y219/[12]lifespan!H$11</f>
        <v>2.5871534230620381</v>
      </c>
      <c r="AH219" s="5">
        <f>MAX((Z219-Y219),0)/5+Z219/[12]lifespan!I$11</f>
        <v>2.5871534230620381</v>
      </c>
      <c r="AI219" s="5">
        <f>MAX((AA219-Z219),0)/5+AA219/[12]lifespan!J$11</f>
        <v>2.5871534230620381</v>
      </c>
    </row>
    <row r="220" spans="1:35" x14ac:dyDescent="0.25">
      <c r="A220" s="3" t="s">
        <v>10</v>
      </c>
      <c r="B220" s="3" t="s">
        <v>41</v>
      </c>
      <c r="C220" s="3" t="s">
        <v>42</v>
      </c>
      <c r="D220" s="5">
        <f>[11]generation_EXIOBASE!D186</f>
        <v>0</v>
      </c>
      <c r="E220" s="5">
        <f>[11]generation_EXIOBASE!E186</f>
        <v>0</v>
      </c>
      <c r="F220" s="5">
        <f>[11]generation_EXIOBASE!F186</f>
        <v>0</v>
      </c>
      <c r="G220" s="5">
        <f>[11]generation_EXIOBASE!G186</f>
        <v>0</v>
      </c>
      <c r="H220" s="5">
        <f>[11]generation_EXIOBASE!H186</f>
        <v>0</v>
      </c>
      <c r="I220" s="5">
        <f>[11]generation_EXIOBASE!I186</f>
        <v>0</v>
      </c>
      <c r="J220" s="5">
        <f>[11]generation_EXIOBASE!J186</f>
        <v>0</v>
      </c>
      <c r="K220" s="5">
        <f>[11]generation_EXIOBASE!K186</f>
        <v>0</v>
      </c>
      <c r="L220" s="5">
        <f>[14]Xdet2015_el!A220</f>
        <v>0</v>
      </c>
      <c r="M220" s="5">
        <f t="shared" si="27"/>
        <v>0</v>
      </c>
      <c r="N220" s="5">
        <f t="shared" si="28"/>
        <v>0</v>
      </c>
      <c r="O220" s="5">
        <f t="shared" si="29"/>
        <v>0</v>
      </c>
      <c r="P220" s="5">
        <f t="shared" si="30"/>
        <v>0</v>
      </c>
      <c r="Q220" s="5">
        <f t="shared" si="31"/>
        <v>0</v>
      </c>
      <c r="R220" s="5">
        <f t="shared" si="32"/>
        <v>0</v>
      </c>
      <c r="S220" s="5">
        <f t="shared" si="33"/>
        <v>0</v>
      </c>
      <c r="T220" s="5">
        <f>[11]capacity_EXIOBASE!D186</f>
        <v>0</v>
      </c>
      <c r="U220" s="5">
        <f>[11]capacity_EXIOBASE!E186</f>
        <v>0</v>
      </c>
      <c r="V220" s="5">
        <f>[11]capacity_EXIOBASE!F186</f>
        <v>0</v>
      </c>
      <c r="W220" s="5">
        <f>[11]capacity_EXIOBASE!G186</f>
        <v>0</v>
      </c>
      <c r="X220" s="5">
        <f>[11]capacity_EXIOBASE!H186</f>
        <v>0</v>
      </c>
      <c r="Y220" s="5">
        <f>[11]capacity_EXIOBASE!I186</f>
        <v>0</v>
      </c>
      <c r="Z220" s="5">
        <f>[11]capacity_EXIOBASE!J186</f>
        <v>0</v>
      </c>
      <c r="AA220" s="5">
        <f>[11]capacity_EXIOBASE!K186</f>
        <v>0</v>
      </c>
      <c r="AB220" s="5">
        <f>capacity!T220+T220/[12]lifespan!C$12</f>
        <v>0</v>
      </c>
      <c r="AC220" s="5">
        <f>MAX((U220-T220),0)/5+U220/[12]lifespan!D$12</f>
        <v>0</v>
      </c>
      <c r="AD220" s="5">
        <f>MAX((V220-U220),0)/5+V220/[12]lifespan!E$12</f>
        <v>0</v>
      </c>
      <c r="AE220" s="5">
        <f>MAX((W220-V220),0)/5+W220/[12]lifespan!F$12</f>
        <v>0</v>
      </c>
      <c r="AF220" s="5">
        <f>MAX((X220-W220),0)/5+X220/[12]lifespan!G$12</f>
        <v>0</v>
      </c>
      <c r="AG220" s="5">
        <f>MAX((Y220-X220),0)/5+Y220/[12]lifespan!H$12</f>
        <v>0</v>
      </c>
      <c r="AH220" s="5">
        <f>MAX((Z220-Y220),0)/5+Z220/[12]lifespan!I$12</f>
        <v>0</v>
      </c>
      <c r="AI220" s="5">
        <f>MAX((AA220-Z220),0)/5+AA220/[12]lifespan!J$12</f>
        <v>0</v>
      </c>
    </row>
    <row r="221" spans="1:35" x14ac:dyDescent="0.25">
      <c r="A221" s="3" t="s">
        <v>10</v>
      </c>
      <c r="B221" s="3" t="s">
        <v>43</v>
      </c>
      <c r="C221" s="3" t="s">
        <v>44</v>
      </c>
      <c r="D221" s="5">
        <f>[11]generation_EXIOBASE!D187</f>
        <v>0</v>
      </c>
      <c r="E221" s="5">
        <f>[11]generation_EXIOBASE!E187</f>
        <v>0</v>
      </c>
      <c r="F221" s="5">
        <f>[11]generation_EXIOBASE!F187</f>
        <v>0</v>
      </c>
      <c r="G221" s="5">
        <f>[11]generation_EXIOBASE!G187</f>
        <v>0</v>
      </c>
      <c r="H221" s="5">
        <f>[11]generation_EXIOBASE!H187</f>
        <v>0</v>
      </c>
      <c r="I221" s="5">
        <f>[11]generation_EXIOBASE!I187</f>
        <v>0</v>
      </c>
      <c r="J221" s="5">
        <f>[11]generation_EXIOBASE!J187</f>
        <v>0</v>
      </c>
      <c r="K221" s="5">
        <f>[11]generation_EXIOBASE!K187</f>
        <v>0</v>
      </c>
      <c r="L221" s="5">
        <f>[14]Xdet2015_el!A221</f>
        <v>0</v>
      </c>
      <c r="M221" s="5">
        <f t="shared" si="27"/>
        <v>0</v>
      </c>
      <c r="N221" s="5">
        <f t="shared" si="28"/>
        <v>0</v>
      </c>
      <c r="O221" s="5">
        <f t="shared" si="29"/>
        <v>0</v>
      </c>
      <c r="P221" s="5">
        <f t="shared" si="30"/>
        <v>0</v>
      </c>
      <c r="Q221" s="5">
        <f t="shared" si="31"/>
        <v>0</v>
      </c>
      <c r="R221" s="5">
        <f t="shared" si="32"/>
        <v>0</v>
      </c>
      <c r="S221" s="5">
        <f t="shared" si="33"/>
        <v>0</v>
      </c>
      <c r="T221" s="5">
        <f>[11]capacity_EXIOBASE!D187</f>
        <v>0</v>
      </c>
      <c r="U221" s="5">
        <f>[11]capacity_EXIOBASE!E187</f>
        <v>0</v>
      </c>
      <c r="V221" s="5">
        <f>[11]capacity_EXIOBASE!F187</f>
        <v>0</v>
      </c>
      <c r="W221" s="5">
        <f>[11]capacity_EXIOBASE!G187</f>
        <v>0</v>
      </c>
      <c r="X221" s="5">
        <f>[11]capacity_EXIOBASE!H187</f>
        <v>0</v>
      </c>
      <c r="Y221" s="5">
        <f>[11]capacity_EXIOBASE!I187</f>
        <v>0</v>
      </c>
      <c r="Z221" s="5">
        <f>[11]capacity_EXIOBASE!J187</f>
        <v>0</v>
      </c>
      <c r="AA221" s="5">
        <f>[11]capacity_EXIOBASE!K187</f>
        <v>0</v>
      </c>
      <c r="AB221" s="5">
        <f>capacity!T221+T221/[12]lifespan!C$13</f>
        <v>0</v>
      </c>
      <c r="AC221" s="5">
        <f>MAX((U221-T221),0)/5+U221/[12]lifespan!D$13</f>
        <v>0</v>
      </c>
      <c r="AD221" s="5">
        <f>MAX((V221-U221),0)/5+V221/[12]lifespan!E$13</f>
        <v>0</v>
      </c>
      <c r="AE221" s="5">
        <f>MAX((W221-V221),0)/5+W221/[12]lifespan!F$13</f>
        <v>0</v>
      </c>
      <c r="AF221" s="5">
        <f>MAX((X221-W221),0)/5+X221/[12]lifespan!G$13</f>
        <v>0</v>
      </c>
      <c r="AG221" s="5">
        <f>MAX((Y221-X221),0)/5+Y221/[12]lifespan!H$13</f>
        <v>0</v>
      </c>
      <c r="AH221" s="5">
        <f>MAX((Z221-Y221),0)/5+Z221/[12]lifespan!I$13</f>
        <v>0</v>
      </c>
      <c r="AI221" s="5">
        <f>MAX((AA221-Z221),0)/5+AA221/[12]lifespan!J$13</f>
        <v>0</v>
      </c>
    </row>
    <row r="222" spans="1:35" x14ac:dyDescent="0.25">
      <c r="A222" s="3" t="s">
        <v>10</v>
      </c>
      <c r="B222" s="3" t="s">
        <v>45</v>
      </c>
      <c r="C222" s="3" t="s">
        <v>46</v>
      </c>
      <c r="D222" s="5">
        <f>[11]generation_EXIOBASE!D188</f>
        <v>0</v>
      </c>
      <c r="E222" s="5">
        <f>[11]generation_EXIOBASE!E188</f>
        <v>0</v>
      </c>
      <c r="F222" s="5">
        <f>[11]generation_EXIOBASE!F188</f>
        <v>0</v>
      </c>
      <c r="G222" s="5">
        <f>[11]generation_EXIOBASE!G188</f>
        <v>0</v>
      </c>
      <c r="H222" s="5">
        <f>[11]generation_EXIOBASE!H188</f>
        <v>0</v>
      </c>
      <c r="I222" s="5">
        <f>[11]generation_EXIOBASE!I188</f>
        <v>0</v>
      </c>
      <c r="J222" s="5">
        <f>[11]generation_EXIOBASE!J188</f>
        <v>0</v>
      </c>
      <c r="K222" s="5">
        <f>[11]generation_EXIOBASE!K188</f>
        <v>0</v>
      </c>
      <c r="L222" s="5">
        <f>[14]Xdet2015_el!A222</f>
        <v>0</v>
      </c>
      <c r="M222" s="5">
        <f t="shared" si="27"/>
        <v>0</v>
      </c>
      <c r="N222" s="5">
        <f t="shared" si="28"/>
        <v>0</v>
      </c>
      <c r="O222" s="5">
        <f t="shared" si="29"/>
        <v>0</v>
      </c>
      <c r="P222" s="5">
        <f t="shared" si="30"/>
        <v>0</v>
      </c>
      <c r="Q222" s="5">
        <f t="shared" si="31"/>
        <v>0</v>
      </c>
      <c r="R222" s="5">
        <f t="shared" si="32"/>
        <v>0</v>
      </c>
      <c r="S222" s="5">
        <f t="shared" si="33"/>
        <v>0</v>
      </c>
      <c r="T222" s="5">
        <f>[11]capacity_EXIOBASE!D188</f>
        <v>0</v>
      </c>
      <c r="U222" s="5">
        <f>[11]capacity_EXIOBASE!E188</f>
        <v>0</v>
      </c>
      <c r="V222" s="5">
        <f>[11]capacity_EXIOBASE!F188</f>
        <v>0</v>
      </c>
      <c r="W222" s="5">
        <f>[11]capacity_EXIOBASE!G188</f>
        <v>0</v>
      </c>
      <c r="X222" s="5">
        <f>[11]capacity_EXIOBASE!H188</f>
        <v>0</v>
      </c>
      <c r="Y222" s="5">
        <f>[11]capacity_EXIOBASE!I188</f>
        <v>0</v>
      </c>
      <c r="Z222" s="5">
        <f>[11]capacity_EXIOBASE!J188</f>
        <v>0</v>
      </c>
      <c r="AA222" s="5">
        <f>[11]capacity_EXIOBASE!K188</f>
        <v>0</v>
      </c>
      <c r="AB222" s="5">
        <f>capacity!T222+T222/[12]lifespan!C$14</f>
        <v>0</v>
      </c>
      <c r="AC222" s="5">
        <f>MAX((U222-T222),0)/5+U222/[12]lifespan!D$14</f>
        <v>0</v>
      </c>
      <c r="AD222" s="5">
        <f>MAX((V222-U222),0)/5+V222/[12]lifespan!E$14</f>
        <v>0</v>
      </c>
      <c r="AE222" s="5">
        <f>MAX((W222-V222),0)/5+W222/[12]lifespan!F$14</f>
        <v>0</v>
      </c>
      <c r="AF222" s="5">
        <f>MAX((X222-W222),0)/5+X222/[12]lifespan!G$14</f>
        <v>0</v>
      </c>
      <c r="AG222" s="5">
        <f>MAX((Y222-X222),0)/5+Y222/[12]lifespan!H$14</f>
        <v>0</v>
      </c>
      <c r="AH222" s="5">
        <f>MAX((Z222-Y222),0)/5+Z222/[12]lifespan!I$14</f>
        <v>0</v>
      </c>
      <c r="AI222" s="5">
        <f>MAX((AA222-Z222),0)/5+AA222/[12]lifespan!J$14</f>
        <v>0</v>
      </c>
    </row>
    <row r="223" spans="1:35" x14ac:dyDescent="0.25">
      <c r="A223" s="3" t="s">
        <v>9</v>
      </c>
      <c r="B223" s="3" t="s">
        <v>29</v>
      </c>
      <c r="C223" s="3" t="s">
        <v>30</v>
      </c>
      <c r="D223" s="5">
        <f>[11]generation_EXIOBASE!D189</f>
        <v>0</v>
      </c>
      <c r="E223" s="5">
        <f>[11]generation_EXIOBASE!E189</f>
        <v>0</v>
      </c>
      <c r="F223" s="5">
        <f>[11]generation_EXIOBASE!F189</f>
        <v>0</v>
      </c>
      <c r="G223" s="5">
        <f>[11]generation_EXIOBASE!G189</f>
        <v>0</v>
      </c>
      <c r="H223" s="5">
        <f>[11]generation_EXIOBASE!H189</f>
        <v>0</v>
      </c>
      <c r="I223" s="5">
        <f>[11]generation_EXIOBASE!I189</f>
        <v>0</v>
      </c>
      <c r="J223" s="5">
        <f>[11]generation_EXIOBASE!J189</f>
        <v>0</v>
      </c>
      <c r="K223" s="5">
        <f>[11]generation_EXIOBASE!K189</f>
        <v>0</v>
      </c>
      <c r="L223" s="5">
        <f>[14]Xdet2015_el!A223</f>
        <v>0</v>
      </c>
      <c r="M223" s="5">
        <f t="shared" si="27"/>
        <v>0</v>
      </c>
      <c r="N223" s="5">
        <f t="shared" si="28"/>
        <v>0</v>
      </c>
      <c r="O223" s="5">
        <f t="shared" si="29"/>
        <v>0</v>
      </c>
      <c r="P223" s="5">
        <f t="shared" si="30"/>
        <v>0</v>
      </c>
      <c r="Q223" s="5">
        <f t="shared" si="31"/>
        <v>0</v>
      </c>
      <c r="R223" s="5">
        <f t="shared" si="32"/>
        <v>0</v>
      </c>
      <c r="S223" s="5">
        <f t="shared" si="33"/>
        <v>0</v>
      </c>
      <c r="T223" s="5">
        <f>[11]capacity_EXIOBASE!D189</f>
        <v>0</v>
      </c>
      <c r="U223" s="5">
        <f>[11]capacity_EXIOBASE!E189</f>
        <v>0</v>
      </c>
      <c r="V223" s="5">
        <f>[11]capacity_EXIOBASE!F189</f>
        <v>0</v>
      </c>
      <c r="W223" s="5">
        <f>[11]capacity_EXIOBASE!G189</f>
        <v>0</v>
      </c>
      <c r="X223" s="5">
        <f>[11]capacity_EXIOBASE!H189</f>
        <v>0</v>
      </c>
      <c r="Y223" s="5">
        <f>[11]capacity_EXIOBASE!I189</f>
        <v>0</v>
      </c>
      <c r="Z223" s="5">
        <f>[11]capacity_EXIOBASE!J189</f>
        <v>1.4824372030532547E-4</v>
      </c>
      <c r="AA223" s="5">
        <f>[11]capacity_EXIOBASE!K189</f>
        <v>1.6358452191528872E-4</v>
      </c>
      <c r="AB223" s="5">
        <f>capacity!T223+T223/[12]lifespan!C$2</f>
        <v>0</v>
      </c>
      <c r="AC223" s="5">
        <f>MAX((U223-T223),0)/5+U223/[12]lifespan!D$2</f>
        <v>0</v>
      </c>
      <c r="AD223" s="5">
        <f>MAX((V223-U223),0)/5+V223/[12]lifespan!E$2</f>
        <v>0</v>
      </c>
      <c r="AE223" s="5">
        <f>MAX((W223-V223),0)/5+W223/[12]lifespan!F$2</f>
        <v>0</v>
      </c>
      <c r="AF223" s="5">
        <f>MAX((X223-W223),0)/5+X223/[12]lifespan!G$2</f>
        <v>0</v>
      </c>
      <c r="AG223" s="5">
        <f>MAX((Y223-X223),0)/5+Y223/[12]lifespan!H$2</f>
        <v>0</v>
      </c>
      <c r="AH223" s="5">
        <f>MAX((Z223-Y223),0)/5+Z223/[12]lifespan!I$2</f>
        <v>3.335483706869823E-5</v>
      </c>
      <c r="AI223" s="5">
        <f>MAX((AA223-Z223),0)/5+AA223/[12]lifespan!J$2</f>
        <v>7.1577733698748679E-6</v>
      </c>
    </row>
    <row r="224" spans="1:35" x14ac:dyDescent="0.25">
      <c r="A224" s="3" t="s">
        <v>9</v>
      </c>
      <c r="B224" s="3" t="s">
        <v>31</v>
      </c>
      <c r="C224" s="3" t="s">
        <v>32</v>
      </c>
      <c r="D224" s="5">
        <f>[11]generation_EXIOBASE!D190</f>
        <v>2303.7019633071513</v>
      </c>
      <c r="E224" s="5">
        <f>[11]generation_EXIOBASE!E190</f>
        <v>2229.9590542723554</v>
      </c>
      <c r="F224" s="5">
        <f>[11]generation_EXIOBASE!F190</f>
        <v>2856.8656788813487</v>
      </c>
      <c r="G224" s="5">
        <f>[11]generation_EXIOBASE!G190</f>
        <v>3503.230377537162</v>
      </c>
      <c r="H224" s="5">
        <f>[11]generation_EXIOBASE!H190</f>
        <v>5158.3000753522438</v>
      </c>
      <c r="I224" s="5">
        <f>[11]generation_EXIOBASE!I190</f>
        <v>6747.066963898963</v>
      </c>
      <c r="J224" s="5">
        <f>[11]generation_EXIOBASE!J190</f>
        <v>8223.4869736241671</v>
      </c>
      <c r="K224" s="5">
        <f>[11]generation_EXIOBASE!K190</f>
        <v>7227.4498611154759</v>
      </c>
      <c r="L224" s="5">
        <f>[14]Xdet2015_el!A224</f>
        <v>390.547578395649</v>
      </c>
      <c r="M224" s="5">
        <f t="shared" si="27"/>
        <v>378.04591151073424</v>
      </c>
      <c r="N224" s="5">
        <f t="shared" si="28"/>
        <v>484.32565950806162</v>
      </c>
      <c r="O224" s="5">
        <f t="shared" si="29"/>
        <v>593.90414311453856</v>
      </c>
      <c r="P224" s="5">
        <f t="shared" si="30"/>
        <v>874.48881632884741</v>
      </c>
      <c r="Q224" s="5">
        <f t="shared" si="31"/>
        <v>1143.833145951395</v>
      </c>
      <c r="R224" s="5">
        <f t="shared" si="32"/>
        <v>1394.1312611925198</v>
      </c>
      <c r="S224" s="5">
        <f t="shared" si="33"/>
        <v>1225.2726638225618</v>
      </c>
      <c r="T224" s="5">
        <f>[11]capacity_EXIOBASE!D190</f>
        <v>468.97680000000003</v>
      </c>
      <c r="U224" s="5">
        <f>[11]capacity_EXIOBASE!E190</f>
        <v>468.97680000000003</v>
      </c>
      <c r="V224" s="5">
        <f>[11]capacity_EXIOBASE!F190</f>
        <v>457.33679999999998</v>
      </c>
      <c r="W224" s="5">
        <f>[11]capacity_EXIOBASE!G190</f>
        <v>682.2278</v>
      </c>
      <c r="X224" s="5">
        <f>[11]capacity_EXIOBASE!H190</f>
        <v>782.50066000000004</v>
      </c>
      <c r="Y224" s="5">
        <f>[11]capacity_EXIOBASE!I190</f>
        <v>1014.5827599999999</v>
      </c>
      <c r="Z224" s="5">
        <f>[11]capacity_EXIOBASE!J190</f>
        <v>1244.3066100000001</v>
      </c>
      <c r="AA224" s="5">
        <f>[11]capacity_EXIOBASE!K190</f>
        <v>1244.3066100000001</v>
      </c>
      <c r="AB224" s="5">
        <f>capacity!T224+T224/[12]lifespan!C$3</f>
        <v>15.632560000000002</v>
      </c>
      <c r="AC224" s="5">
        <f>MAX((U224-T224),0)/5+U224/[12]lifespan!D$3</f>
        <v>15.632560000000002</v>
      </c>
      <c r="AD224" s="5">
        <f>MAX((V224-U224),0)/5+V224/[12]lifespan!E$3</f>
        <v>15.24456</v>
      </c>
      <c r="AE224" s="5">
        <f>MAX((W224-V224),0)/5+W224/[12]lifespan!F$3</f>
        <v>67.719126666666668</v>
      </c>
      <c r="AF224" s="5">
        <f>MAX((X224-W224),0)/5+X224/[12]lifespan!G$3</f>
        <v>46.137927333333337</v>
      </c>
      <c r="AG224" s="5">
        <f>MAX((Y224-X224),0)/5+Y224/[12]lifespan!H$3</f>
        <v>80.235845333333302</v>
      </c>
      <c r="AH224" s="5">
        <f>MAX((Z224-Y224),0)/5+Z224/[12]lifespan!I$3</f>
        <v>87.421657000000039</v>
      </c>
      <c r="AI224" s="5">
        <f>MAX((AA224-Z224),0)/5+AA224/[12]lifespan!J$3</f>
        <v>41.476887000000005</v>
      </c>
    </row>
    <row r="225" spans="1:35" x14ac:dyDescent="0.25">
      <c r="A225" s="3" t="s">
        <v>9</v>
      </c>
      <c r="B225" s="3" t="s">
        <v>33</v>
      </c>
      <c r="C225" s="3" t="s">
        <v>34</v>
      </c>
      <c r="D225" s="5">
        <f>[11]generation_EXIOBASE!D191</f>
        <v>0</v>
      </c>
      <c r="E225" s="5">
        <f>[11]generation_EXIOBASE!E191</f>
        <v>0</v>
      </c>
      <c r="F225" s="5">
        <f>[11]generation_EXIOBASE!F191</f>
        <v>0</v>
      </c>
      <c r="G225" s="5">
        <f>[11]generation_EXIOBASE!G191</f>
        <v>0</v>
      </c>
      <c r="H225" s="5">
        <f>[11]generation_EXIOBASE!H191</f>
        <v>0</v>
      </c>
      <c r="I225" s="5">
        <f>[11]generation_EXIOBASE!I191</f>
        <v>0</v>
      </c>
      <c r="J225" s="5">
        <f>[11]generation_EXIOBASE!J191</f>
        <v>0</v>
      </c>
      <c r="K225" s="5">
        <f>[11]generation_EXIOBASE!K191</f>
        <v>0</v>
      </c>
      <c r="L225" s="5">
        <f>[14]Xdet2015_el!A225</f>
        <v>0</v>
      </c>
      <c r="M225" s="5">
        <f t="shared" si="27"/>
        <v>0</v>
      </c>
      <c r="N225" s="5">
        <f t="shared" si="28"/>
        <v>0</v>
      </c>
      <c r="O225" s="5">
        <f t="shared" si="29"/>
        <v>0</v>
      </c>
      <c r="P225" s="5">
        <f t="shared" si="30"/>
        <v>0</v>
      </c>
      <c r="Q225" s="5">
        <f t="shared" si="31"/>
        <v>0</v>
      </c>
      <c r="R225" s="5">
        <f t="shared" si="32"/>
        <v>0</v>
      </c>
      <c r="S225" s="5">
        <f t="shared" si="33"/>
        <v>0</v>
      </c>
      <c r="T225" s="5">
        <f>[11]capacity_EXIOBASE!D191</f>
        <v>0</v>
      </c>
      <c r="U225" s="5">
        <f>[11]capacity_EXIOBASE!E191</f>
        <v>0</v>
      </c>
      <c r="V225" s="5">
        <f>[11]capacity_EXIOBASE!F191</f>
        <v>0</v>
      </c>
      <c r="W225" s="5">
        <f>[11]capacity_EXIOBASE!G191</f>
        <v>0</v>
      </c>
      <c r="X225" s="5">
        <f>[11]capacity_EXIOBASE!H191</f>
        <v>0</v>
      </c>
      <c r="Y225" s="5">
        <f>[11]capacity_EXIOBASE!I191</f>
        <v>0</v>
      </c>
      <c r="Z225" s="5">
        <f>[11]capacity_EXIOBASE!J191</f>
        <v>0</v>
      </c>
      <c r="AA225" s="5">
        <f>[11]capacity_EXIOBASE!K191</f>
        <v>0</v>
      </c>
      <c r="AB225" s="5">
        <f>capacity!T225+T225/[12]lifespan!C$4</f>
        <v>0</v>
      </c>
      <c r="AC225" s="5">
        <f>MAX((U225-T225),0)/5+U225/[12]lifespan!D$4</f>
        <v>0</v>
      </c>
      <c r="AD225" s="5">
        <f>MAX((V225-U225),0)/5+V225/[12]lifespan!E$4</f>
        <v>0</v>
      </c>
      <c r="AE225" s="5">
        <f>MAX((W225-V225),0)/5+W225/[12]lifespan!F$4</f>
        <v>0</v>
      </c>
      <c r="AF225" s="5">
        <f>MAX((X225-W225),0)/5+X225/[12]lifespan!G$4</f>
        <v>0</v>
      </c>
      <c r="AG225" s="5">
        <f>MAX((Y225-X225),0)/5+Y225/[12]lifespan!H$4</f>
        <v>0</v>
      </c>
      <c r="AH225" s="5">
        <f>MAX((Z225-Y225),0)/5+Z225/[12]lifespan!I$4</f>
        <v>0</v>
      </c>
      <c r="AI225" s="5">
        <f>MAX((AA225-Z225),0)/5+AA225/[12]lifespan!J$4</f>
        <v>0</v>
      </c>
    </row>
    <row r="226" spans="1:35" x14ac:dyDescent="0.25">
      <c r="A226" s="3" t="s">
        <v>9</v>
      </c>
      <c r="B226" s="3" t="s">
        <v>35</v>
      </c>
      <c r="C226" s="3" t="s">
        <v>36</v>
      </c>
      <c r="D226" s="5">
        <f>[11]generation_EXIOBASE!D192</f>
        <v>110.40654548663899</v>
      </c>
      <c r="E226" s="5">
        <f>[11]generation_EXIOBASE!E192</f>
        <v>145.74315370286416</v>
      </c>
      <c r="F226" s="5">
        <f>[11]generation_EXIOBASE!F192</f>
        <v>145.74315370286413</v>
      </c>
      <c r="G226" s="5">
        <f>[11]generation_EXIOBASE!G192</f>
        <v>145.74315370286413</v>
      </c>
      <c r="H226" s="5">
        <f>[11]generation_EXIOBASE!H192</f>
        <v>145.74315370286413</v>
      </c>
      <c r="I226" s="5">
        <f>[11]generation_EXIOBASE!I192</f>
        <v>145.74315370286413</v>
      </c>
      <c r="J226" s="5">
        <f>[11]generation_EXIOBASE!J192</f>
        <v>155.38041048910739</v>
      </c>
      <c r="K226" s="5">
        <f>[11]generation_EXIOBASE!K192</f>
        <v>159.87711480657737</v>
      </c>
      <c r="L226" s="5">
        <f>[14]Xdet2015_el!A226</f>
        <v>9.56100747435333</v>
      </c>
      <c r="M226" s="5">
        <f t="shared" si="27"/>
        <v>12.62109393738382</v>
      </c>
      <c r="N226" s="5">
        <f t="shared" si="28"/>
        <v>12.621093937383819</v>
      </c>
      <c r="O226" s="5">
        <f t="shared" si="29"/>
        <v>12.621093937383819</v>
      </c>
      <c r="P226" s="5">
        <f t="shared" si="30"/>
        <v>12.621093937383819</v>
      </c>
      <c r="Q226" s="5">
        <f t="shared" si="31"/>
        <v>12.621093937383819</v>
      </c>
      <c r="R226" s="5">
        <f t="shared" si="32"/>
        <v>13.455662972755773</v>
      </c>
      <c r="S226" s="5">
        <f t="shared" si="33"/>
        <v>13.84506944679938</v>
      </c>
      <c r="T226" s="5">
        <f>[11]capacity_EXIOBASE!D192</f>
        <v>34</v>
      </c>
      <c r="U226" s="5">
        <f>[11]capacity_EXIOBASE!E192</f>
        <v>45</v>
      </c>
      <c r="V226" s="5">
        <f>[11]capacity_EXIOBASE!F192</f>
        <v>45</v>
      </c>
      <c r="W226" s="5">
        <f>[11]capacity_EXIOBASE!G192</f>
        <v>45</v>
      </c>
      <c r="X226" s="5">
        <f>[11]capacity_EXIOBASE!H192</f>
        <v>45</v>
      </c>
      <c r="Y226" s="5">
        <f>[11]capacity_EXIOBASE!I192</f>
        <v>45</v>
      </c>
      <c r="Z226" s="5">
        <f>[11]capacity_EXIOBASE!J192</f>
        <v>48</v>
      </c>
      <c r="AA226" s="5">
        <f>[11]capacity_EXIOBASE!K192</f>
        <v>49</v>
      </c>
      <c r="AB226" s="5">
        <f>capacity!T226+T226/[12]lifespan!C$5</f>
        <v>0.56666666666666665</v>
      </c>
      <c r="AC226" s="5">
        <f>MAX((U226-T226),0)/5+U226/[12]lifespan!D$5</f>
        <v>2.95</v>
      </c>
      <c r="AD226" s="5">
        <f>MAX((V226-U226),0)/5+V226/[12]lifespan!E$5</f>
        <v>0.75</v>
      </c>
      <c r="AE226" s="5">
        <f>MAX((W226-V226),0)/5+W226/[12]lifespan!F$5</f>
        <v>0.75</v>
      </c>
      <c r="AF226" s="5">
        <f>MAX((X226-W226),0)/5+X226/[12]lifespan!G$5</f>
        <v>0.75</v>
      </c>
      <c r="AG226" s="5">
        <f>MAX((Y226-X226),0)/5+Y226/[12]lifespan!H$5</f>
        <v>0.75</v>
      </c>
      <c r="AH226" s="5">
        <f>MAX((Z226-Y226),0)/5+Z226/[12]lifespan!I$5</f>
        <v>1.4</v>
      </c>
      <c r="AI226" s="5">
        <f>MAX((AA226-Z226),0)/5+AA226/[12]lifespan!J$5</f>
        <v>1.0166666666666666</v>
      </c>
    </row>
    <row r="227" spans="1:35" x14ac:dyDescent="0.25">
      <c r="A227" s="3" t="s">
        <v>9</v>
      </c>
      <c r="B227" s="3" t="s">
        <v>79</v>
      </c>
      <c r="C227" s="3" t="s">
        <v>83</v>
      </c>
      <c r="D227" s="5">
        <f>[11]generation_EXIOBASE!D193*generation!$L227/(generation!$L$227+generation!$L$228)</f>
        <v>77.772228654509291</v>
      </c>
      <c r="E227" s="5">
        <f>[11]generation_EXIOBASE!E193*generation!$L227/(generation!$L$227+generation!$L$228)</f>
        <v>500.90754116441519</v>
      </c>
      <c r="F227" s="5">
        <f>[11]generation_EXIOBASE!F193*generation!$L227/(generation!$L$227+generation!$L$228)</f>
        <v>491.0961760299291</v>
      </c>
      <c r="G227" s="5">
        <f>[11]generation_EXIOBASE!G193*generation!$L227/(generation!$L$227+generation!$L$228)</f>
        <v>512.08331178742537</v>
      </c>
      <c r="H227" s="5">
        <f>[11]generation_EXIOBASE!H193*generation!$L227/(generation!$L$227+generation!$L$228)</f>
        <v>514.95622117001017</v>
      </c>
      <c r="I227" s="5">
        <f>[11]generation_EXIOBASE!I193*generation!$L227/(generation!$L$227+generation!$L$228)</f>
        <v>522.94923023724618</v>
      </c>
      <c r="J227" s="5">
        <f>[11]generation_EXIOBASE!J193*generation!$L227/(generation!$L$227+generation!$L$228)</f>
        <v>662.55971571009638</v>
      </c>
      <c r="K227" s="5">
        <f>[11]generation_EXIOBASE!K193*generation!$L227/(generation!$L$227+generation!$L$228)</f>
        <v>989.53985732196998</v>
      </c>
      <c r="L227" s="5">
        <f>[14]Xdet2015_el!A227</f>
        <v>12.121465922336</v>
      </c>
      <c r="M227" s="5">
        <f t="shared" si="27"/>
        <v>78.070717472149127</v>
      </c>
      <c r="N227" s="5">
        <f t="shared" si="28"/>
        <v>76.541532438020965</v>
      </c>
      <c r="O227" s="5">
        <f t="shared" si="29"/>
        <v>79.812556752137496</v>
      </c>
      <c r="P227" s="5">
        <f t="shared" si="30"/>
        <v>80.260324210797592</v>
      </c>
      <c r="Q227" s="5">
        <f t="shared" si="31"/>
        <v>81.506102925148568</v>
      </c>
      <c r="R227" s="5">
        <f t="shared" si="32"/>
        <v>103.26558920112555</v>
      </c>
      <c r="S227" s="5">
        <f t="shared" si="33"/>
        <v>154.22823631049471</v>
      </c>
      <c r="T227" s="5">
        <f>[11]capacity_EXIOBASE!D193*capacity!$L227/(capacity!$L$227+capacity!$L$228)</f>
        <v>58.3</v>
      </c>
      <c r="U227" s="5">
        <f>[11]capacity_EXIOBASE!E193*capacity!$L227/(capacity!$L$227+capacity!$L$228)</f>
        <v>301.92750000000012</v>
      </c>
      <c r="V227" s="5">
        <f>[11]capacity_EXIOBASE!F193*capacity!$L227/(capacity!$L$227+capacity!$L$228)</f>
        <v>287.92750000000012</v>
      </c>
      <c r="W227" s="5">
        <f>[11]capacity_EXIOBASE!G193*capacity!$L227/(capacity!$L$227+capacity!$L$228)</f>
        <v>301.92750000000012</v>
      </c>
      <c r="X227" s="5">
        <f>[11]capacity_EXIOBASE!H193*capacity!$L227/(capacity!$L$227+capacity!$L$228)</f>
        <v>301.92750000000018</v>
      </c>
      <c r="Y227" s="5">
        <f>[11]capacity_EXIOBASE!I193*capacity!$L227/(capacity!$L$227+capacity!$L$228)</f>
        <v>305.04894358462457</v>
      </c>
      <c r="Z227" s="5">
        <f>[11]capacity_EXIOBASE!J193*capacity!$L227/(capacity!$L$227+capacity!$L$228)</f>
        <v>370.64750000000015</v>
      </c>
      <c r="AA227" s="5">
        <f>[11]capacity_EXIOBASE!K193*capacity!$L227/(capacity!$L$227+capacity!$L$228)</f>
        <v>484.82729959562113</v>
      </c>
      <c r="AB227" s="5">
        <f>capacity!T227+T227/[12]lifespan!C$6</f>
        <v>8.3669999999999973</v>
      </c>
      <c r="AC227" s="5">
        <f>MAX((U227-T227),0)/5+U227/[12]lifespan!D$6</f>
        <v>62.449477272727307</v>
      </c>
      <c r="AD227" s="5">
        <f>MAX((V227-U227),0)/5+V227/[12]lifespan!E$6</f>
        <v>12.252234042553196</v>
      </c>
      <c r="AE227" s="5">
        <f>MAX((W227-V227),0)/5+W227/[12]lifespan!F$6</f>
        <v>14.877100000000006</v>
      </c>
      <c r="AF227" s="5">
        <f>MAX((X227-W227),0)/5+X227/[12]lifespan!G$6</f>
        <v>12.077100000000017</v>
      </c>
      <c r="AG227" s="5">
        <f>MAX((Y227-X227),0)/5+Y227/[12]lifespan!H$6</f>
        <v>12.826246460309859</v>
      </c>
      <c r="AH227" s="5">
        <f>MAX((Z227-Y227),0)/5+Z227/[12]lifespan!I$6</f>
        <v>27.945611283075124</v>
      </c>
      <c r="AI227" s="5">
        <f>MAX((AA227-Z227),0)/5+AA227/[12]lifespan!J$6</f>
        <v>42.229051902949038</v>
      </c>
    </row>
    <row r="228" spans="1:35" x14ac:dyDescent="0.25">
      <c r="A228" s="3" t="s">
        <v>9</v>
      </c>
      <c r="B228" s="3" t="s">
        <v>78</v>
      </c>
      <c r="C228" s="3" t="s">
        <v>84</v>
      </c>
      <c r="D228" s="5">
        <f>[11]generation_EXIOBASE!D193*generation!$L228/(generation!$L$227+generation!$L$228)</f>
        <v>0</v>
      </c>
      <c r="E228" s="5">
        <f>[11]generation_EXIOBASE!E193*generation!$L228/(generation!$L$227+generation!$L$228)</f>
        <v>0</v>
      </c>
      <c r="F228" s="5">
        <f>[11]generation_EXIOBASE!F193*generation!$L228/(generation!$L$227+generation!$L$228)</f>
        <v>0</v>
      </c>
      <c r="G228" s="5">
        <f>[11]generation_EXIOBASE!G193*generation!$L228/(generation!$L$227+generation!$L$228)</f>
        <v>0</v>
      </c>
      <c r="H228" s="5">
        <f>[11]generation_EXIOBASE!H193*generation!$L228/(generation!$L$227+generation!$L$228)</f>
        <v>0</v>
      </c>
      <c r="I228" s="5">
        <f>[11]generation_EXIOBASE!I193*generation!$L228/(generation!$L$227+generation!$L$228)</f>
        <v>0</v>
      </c>
      <c r="J228" s="5">
        <f>[11]generation_EXIOBASE!J193*generation!$L228/(generation!$L$227+generation!$L$228)</f>
        <v>0</v>
      </c>
      <c r="K228" s="5">
        <f>[11]generation_EXIOBASE!K193*generation!$L228/(generation!$L$227+generation!$L$228)</f>
        <v>0</v>
      </c>
      <c r="L228" s="5">
        <f>[14]Xdet2015_el!A228</f>
        <v>0</v>
      </c>
      <c r="M228" s="5">
        <f t="shared" si="27"/>
        <v>0</v>
      </c>
      <c r="N228" s="5">
        <f t="shared" si="28"/>
        <v>0</v>
      </c>
      <c r="O228" s="5">
        <f t="shared" si="29"/>
        <v>0</v>
      </c>
      <c r="P228" s="5">
        <f t="shared" si="30"/>
        <v>0</v>
      </c>
      <c r="Q228" s="5">
        <f t="shared" si="31"/>
        <v>0</v>
      </c>
      <c r="R228" s="5">
        <f t="shared" si="32"/>
        <v>0</v>
      </c>
      <c r="S228" s="5">
        <f t="shared" si="33"/>
        <v>0</v>
      </c>
      <c r="T228" s="5">
        <f>[11]capacity_EXIOBASE!D193*capacity!$L228/(capacity!$L$227+capacity!$L$228)</f>
        <v>0</v>
      </c>
      <c r="U228" s="5">
        <f>[11]capacity_EXIOBASE!E193*capacity!$L228/(capacity!$L$227+capacity!$L$228)</f>
        <v>0</v>
      </c>
      <c r="V228" s="5">
        <f>[11]capacity_EXIOBASE!F193*capacity!$L228/(capacity!$L$227+capacity!$L$228)</f>
        <v>0</v>
      </c>
      <c r="W228" s="5">
        <f>[11]capacity_EXIOBASE!G193*capacity!$L228/(capacity!$L$227+capacity!$L$228)</f>
        <v>0</v>
      </c>
      <c r="X228" s="5">
        <f>[11]capacity_EXIOBASE!H193*capacity!$L228/(capacity!$L$227+capacity!$L$228)</f>
        <v>0</v>
      </c>
      <c r="Y228" s="5">
        <f>[11]capacity_EXIOBASE!I193*capacity!$L228/(capacity!$L$227+capacity!$L$228)</f>
        <v>0</v>
      </c>
      <c r="Z228" s="5">
        <f>[11]capacity_EXIOBASE!J193*capacity!$L228/(capacity!$L$227+capacity!$L$228)</f>
        <v>0</v>
      </c>
      <c r="AA228" s="5">
        <f>[11]capacity_EXIOBASE!K193*capacity!$L228/(capacity!$L$227+capacity!$L$228)</f>
        <v>0</v>
      </c>
      <c r="AB228" s="5">
        <f>capacity!T228+T228/[12]lifespan!C$7</f>
        <v>0</v>
      </c>
      <c r="AC228" s="5">
        <f>MAX((U228-T228),0)/5+U228/[12]lifespan!D$7</f>
        <v>0</v>
      </c>
      <c r="AD228" s="5">
        <f>MAX((V228-U228),0)/5+V228/[12]lifespan!E$7</f>
        <v>0</v>
      </c>
      <c r="AE228" s="5">
        <f>MAX((W228-V228),0)/5+W228/[12]lifespan!F$7</f>
        <v>0</v>
      </c>
      <c r="AF228" s="5">
        <f>MAX((X228-W228),0)/5+X228/[12]lifespan!G$7</f>
        <v>0</v>
      </c>
      <c r="AG228" s="5">
        <f>MAX((Y228-X228),0)/5+Y228/[12]lifespan!H$7</f>
        <v>0</v>
      </c>
      <c r="AH228" s="5">
        <f>MAX((Z228-Y228),0)/5+Z228/[12]lifespan!I$7</f>
        <v>0</v>
      </c>
      <c r="AI228" s="5">
        <f>MAX((AA228-Z228),0)/5+AA228/[12]lifespan!J$7</f>
        <v>0</v>
      </c>
    </row>
    <row r="229" spans="1:35" x14ac:dyDescent="0.25">
      <c r="A229" s="3" t="s">
        <v>9</v>
      </c>
      <c r="B229" s="1" t="s">
        <v>37</v>
      </c>
      <c r="C229" s="1" t="s">
        <v>38</v>
      </c>
      <c r="D229" s="5">
        <f>[11]generation_EXIOBASE!D194</f>
        <v>0</v>
      </c>
      <c r="E229" s="5">
        <f>[11]generation_EXIOBASE!E194</f>
        <v>2.886597938144329</v>
      </c>
      <c r="F229" s="5">
        <f>[11]generation_EXIOBASE!F194</f>
        <v>24.156852650832906</v>
      </c>
      <c r="G229" s="5">
        <f>[11]generation_EXIOBASE!G194</f>
        <v>24.15685265083291</v>
      </c>
      <c r="H229" s="5">
        <f>[11]generation_EXIOBASE!H194</f>
        <v>24.156852650832906</v>
      </c>
      <c r="I229" s="5">
        <f>[11]generation_EXIOBASE!I194</f>
        <v>24.156852650832903</v>
      </c>
      <c r="J229" s="5">
        <f>[11]generation_EXIOBASE!J194</f>
        <v>24.15685265083291</v>
      </c>
      <c r="K229" s="5">
        <f>[11]generation_EXIOBASE!K194</f>
        <v>0.83743755856220747</v>
      </c>
      <c r="L229" s="5">
        <f>[14]Xdet2015_el!A229</f>
        <v>2.8097339253206401</v>
      </c>
      <c r="M229" s="5">
        <f t="shared" si="27"/>
        <v>0</v>
      </c>
      <c r="N229" s="5">
        <f t="shared" si="28"/>
        <v>0</v>
      </c>
      <c r="O229" s="5">
        <f t="shared" si="29"/>
        <v>0</v>
      </c>
      <c r="P229" s="5">
        <f t="shared" si="30"/>
        <v>0</v>
      </c>
      <c r="Q229" s="5">
        <f t="shared" si="31"/>
        <v>0</v>
      </c>
      <c r="R229" s="5">
        <f t="shared" si="32"/>
        <v>0</v>
      </c>
      <c r="S229" s="5">
        <f t="shared" si="33"/>
        <v>0</v>
      </c>
      <c r="T229" s="5">
        <f>[11]capacity_EXIOBASE!D194</f>
        <v>1.2357800000000001</v>
      </c>
      <c r="U229" s="5">
        <f>[11]capacity_EXIOBASE!E194</f>
        <v>1.6091133333333334</v>
      </c>
      <c r="V229" s="5">
        <f>[11]capacity_EXIOBASE!F194</f>
        <v>4.3600662761743898</v>
      </c>
      <c r="W229" s="5">
        <f>[11]capacity_EXIOBASE!G194</f>
        <v>4.3600662761743898</v>
      </c>
      <c r="X229" s="5">
        <f>[11]capacity_EXIOBASE!H194</f>
        <v>4.0797362761743896</v>
      </c>
      <c r="Y229" s="5">
        <f>[11]capacity_EXIOBASE!I194</f>
        <v>3.3037362761743894</v>
      </c>
      <c r="Z229" s="5">
        <f>[11]capacity_EXIOBASE!J194</f>
        <v>3.1242862761743893</v>
      </c>
      <c r="AA229" s="5">
        <f>[11]capacity_EXIOBASE!K194</f>
        <v>3.1242862761743893</v>
      </c>
      <c r="AB229" s="5">
        <f>capacity!T229+T229/[12]lifespan!C$8</f>
        <v>3.5308000000000006E-2</v>
      </c>
      <c r="AC229" s="5">
        <f>MAX((U229-T229),0)/5+U229/[12]lifespan!D$8</f>
        <v>0.12064133333333332</v>
      </c>
      <c r="AD229" s="5">
        <f>MAX((V229-U229),0)/5+V229/[12]lifespan!E$8</f>
        <v>0.6747639107446225</v>
      </c>
      <c r="AE229" s="5">
        <f>MAX((W229-V229),0)/5+W229/[12]lifespan!F$8</f>
        <v>0.12457332217641114</v>
      </c>
      <c r="AF229" s="5">
        <f>MAX((X229-W229),0)/5+X229/[12]lifespan!G$8</f>
        <v>0.11656389360498257</v>
      </c>
      <c r="AG229" s="5">
        <f>MAX((Y229-X229),0)/5+Y229/[12]lifespan!H$8</f>
        <v>9.4392465033553988E-2</v>
      </c>
      <c r="AH229" s="5">
        <f>MAX((Z229-Y229),0)/5+Z229/[12]lifespan!I$8</f>
        <v>8.9265322176411116E-2</v>
      </c>
      <c r="AI229" s="5">
        <f>MAX((AA229-Z229),0)/5+AA229/[12]lifespan!J$8</f>
        <v>8.9265322176411116E-2</v>
      </c>
    </row>
    <row r="230" spans="1:35" x14ac:dyDescent="0.25">
      <c r="A230" s="3" t="s">
        <v>9</v>
      </c>
      <c r="B230" s="3" t="s">
        <v>39</v>
      </c>
      <c r="C230" s="3" t="s">
        <v>40</v>
      </c>
      <c r="D230" s="5">
        <f>[11]generation_EXIOBASE!D195</f>
        <v>157.53274827843455</v>
      </c>
      <c r="E230" s="5">
        <f>[11]generation_EXIOBASE!E195</f>
        <v>175.31215770066837</v>
      </c>
      <c r="F230" s="5">
        <f>[11]generation_EXIOBASE!F195</f>
        <v>197.68397621308878</v>
      </c>
      <c r="G230" s="5">
        <f>[11]generation_EXIOBASE!G195</f>
        <v>239.24498410743698</v>
      </c>
      <c r="H230" s="5">
        <f>[11]generation_EXIOBASE!H195</f>
        <v>223.36732634421898</v>
      </c>
      <c r="I230" s="5">
        <f>[11]generation_EXIOBASE!I195</f>
        <v>268.099615435808</v>
      </c>
      <c r="J230" s="5">
        <f>[11]generation_EXIOBASE!J195</f>
        <v>305.28077309781747</v>
      </c>
      <c r="K230" s="5">
        <f>[11]generation_EXIOBASE!K195</f>
        <v>328.20284958222248</v>
      </c>
      <c r="L230" s="5">
        <f>[14]Xdet2015_el!A230</f>
        <v>880.71933790500395</v>
      </c>
      <c r="M230" s="5">
        <f t="shared" si="27"/>
        <v>980.11879526110556</v>
      </c>
      <c r="N230" s="5">
        <f t="shared" si="28"/>
        <v>1105.1930633311631</v>
      </c>
      <c r="O230" s="5">
        <f t="shared" si="29"/>
        <v>1337.5484545459424</v>
      </c>
      <c r="P230" s="5">
        <f t="shared" si="30"/>
        <v>1248.7811322874127</v>
      </c>
      <c r="Q230" s="5">
        <f t="shared" si="31"/>
        <v>1498.86622546491</v>
      </c>
      <c r="R230" s="5">
        <f t="shared" si="32"/>
        <v>1706.7351601244427</v>
      </c>
      <c r="S230" s="5">
        <f t="shared" si="33"/>
        <v>1834.8857589388017</v>
      </c>
      <c r="T230" s="5">
        <f>[11]capacity_EXIOBASE!D195</f>
        <v>19.65635</v>
      </c>
      <c r="U230" s="5">
        <f>[11]capacity_EXIOBASE!E195</f>
        <v>33.896581046355045</v>
      </c>
      <c r="V230" s="5">
        <f>[11]capacity_EXIOBASE!F195</f>
        <v>34.812562940676052</v>
      </c>
      <c r="W230" s="5">
        <f>[11]capacity_EXIOBASE!G195</f>
        <v>34.842579801892086</v>
      </c>
      <c r="X230" s="5">
        <f>[11]capacity_EXIOBASE!H195</f>
        <v>34.254747492220623</v>
      </c>
      <c r="Y230" s="5">
        <f>[11]capacity_EXIOBASE!I195</f>
        <v>34.294717720716697</v>
      </c>
      <c r="Z230" s="5">
        <f>[11]capacity_EXIOBASE!J195</f>
        <v>30.176785298352172</v>
      </c>
      <c r="AA230" s="5">
        <f>[11]capacity_EXIOBASE!K195</f>
        <v>37.411628886085332</v>
      </c>
      <c r="AB230" s="5">
        <f>capacity!T230+T230/[12]lifespan!C$9</f>
        <v>2.4152539999999978</v>
      </c>
      <c r="AC230" s="5">
        <f>MAX((U230-T230),0)/5+U230/[12]lifespan!D$9</f>
        <v>4.2039094511252113</v>
      </c>
      <c r="AD230" s="5">
        <f>MAX((V230-U230),0)/5+V230/[12]lifespan!E$9</f>
        <v>1.5756988964912435</v>
      </c>
      <c r="AE230" s="5">
        <f>MAX((W230-V230),0)/5+W230/[12]lifespan!F$9</f>
        <v>1.3997065643188902</v>
      </c>
      <c r="AF230" s="5">
        <f>MAX((X230-W230),0)/5+X230/[12]lifespan!G$9</f>
        <v>1.3701898996888249</v>
      </c>
      <c r="AG230" s="5">
        <f>MAX((Y230-X230),0)/5+Y230/[12]lifespan!H$9</f>
        <v>1.3797827545278827</v>
      </c>
      <c r="AH230" s="5">
        <f>MAX((Z230-Y230),0)/5+Z230/[12]lifespan!I$9</f>
        <v>1.2070714119340868</v>
      </c>
      <c r="AI230" s="5">
        <f>MAX((AA230-Z230),0)/5+AA230/[12]lifespan!J$9</f>
        <v>2.9434338729900453</v>
      </c>
    </row>
    <row r="231" spans="1:35" x14ac:dyDescent="0.25">
      <c r="A231" s="3" t="s">
        <v>9</v>
      </c>
      <c r="B231" s="3" t="s">
        <v>80</v>
      </c>
      <c r="C231" s="3" t="s">
        <v>85</v>
      </c>
      <c r="D231" s="5">
        <f>[11]generation_EXIOBASE!D196*generation!$L231/(generation!$L$231+generation!$L$232)</f>
        <v>0</v>
      </c>
      <c r="E231" s="5">
        <f>[11]generation_EXIOBASE!E196*generation!$L231/(generation!$L$231+generation!$L$232)</f>
        <v>0</v>
      </c>
      <c r="F231" s="5">
        <f>[11]generation_EXIOBASE!F196*generation!$L231/(generation!$L$231+generation!$L$232)</f>
        <v>0</v>
      </c>
      <c r="G231" s="5">
        <f>[11]generation_EXIOBASE!G196*generation!$L231/(generation!$L$231+generation!$L$232)</f>
        <v>0</v>
      </c>
      <c r="H231" s="5">
        <f>[11]generation_EXIOBASE!H196*generation!$L231/(generation!$L$231+generation!$L$232)</f>
        <v>0</v>
      </c>
      <c r="I231" s="5">
        <f>[11]generation_EXIOBASE!I196*generation!$L231/(generation!$L$231+generation!$L$232)</f>
        <v>0</v>
      </c>
      <c r="J231" s="5">
        <f>[11]generation_EXIOBASE!J196*generation!$L231/(generation!$L$231+generation!$L$232)</f>
        <v>0</v>
      </c>
      <c r="K231" s="5">
        <f>[11]generation_EXIOBASE!K196*generation!$L231/(generation!$L$231+generation!$L$232)</f>
        <v>0</v>
      </c>
      <c r="L231" s="5">
        <f>[14]Xdet2015_el!A231</f>
        <v>0</v>
      </c>
      <c r="M231" s="5">
        <f t="shared" si="27"/>
        <v>0</v>
      </c>
      <c r="N231" s="5">
        <f t="shared" si="28"/>
        <v>0</v>
      </c>
      <c r="O231" s="5">
        <f t="shared" si="29"/>
        <v>0</v>
      </c>
      <c r="P231" s="5">
        <f t="shared" si="30"/>
        <v>0</v>
      </c>
      <c r="Q231" s="5">
        <f t="shared" si="31"/>
        <v>0</v>
      </c>
      <c r="R231" s="5">
        <f t="shared" si="32"/>
        <v>0</v>
      </c>
      <c r="S231" s="5">
        <f t="shared" si="33"/>
        <v>0</v>
      </c>
      <c r="T231" s="5">
        <f>[11]capacity_EXIOBASE!D196*capacity!$L231/(capacity!$L$231+capacity!$L$232)</f>
        <v>0</v>
      </c>
      <c r="U231" s="5">
        <f>[11]capacity_EXIOBASE!E196*capacity!$L231/(capacity!$L$231+capacity!$L$232)</f>
        <v>0</v>
      </c>
      <c r="V231" s="5">
        <f>[11]capacity_EXIOBASE!F196*capacity!$L231/(capacity!$L$231+capacity!$L$232)</f>
        <v>0</v>
      </c>
      <c r="W231" s="5">
        <f>[11]capacity_EXIOBASE!G196*capacity!$L231/(capacity!$L$231+capacity!$L$232)</f>
        <v>0</v>
      </c>
      <c r="X231" s="5">
        <f>[11]capacity_EXIOBASE!H196*capacity!$L231/(capacity!$L$231+capacity!$L$232)</f>
        <v>0</v>
      </c>
      <c r="Y231" s="5">
        <f>[11]capacity_EXIOBASE!I196*capacity!$L231/(capacity!$L$231+capacity!$L$232)</f>
        <v>0</v>
      </c>
      <c r="Z231" s="5">
        <f>[11]capacity_EXIOBASE!J196*capacity!$L231/(capacity!$L$231+capacity!$L$232)</f>
        <v>0</v>
      </c>
      <c r="AA231" s="5">
        <f>[11]capacity_EXIOBASE!K196*capacity!$L231/(capacity!$L$231+capacity!$L$232)</f>
        <v>0</v>
      </c>
      <c r="AB231" s="5">
        <f>capacity!T231+T231/[12]lifespan!C$10</f>
        <v>0</v>
      </c>
      <c r="AC231" s="5">
        <f>MAX((U231-T231),0)/5+U231/[12]lifespan!D$10</f>
        <v>0</v>
      </c>
      <c r="AD231" s="5">
        <f>MAX((V231-U231),0)/5+V231/[12]lifespan!E$10</f>
        <v>0</v>
      </c>
      <c r="AE231" s="5">
        <f>MAX((W231-V231),0)/5+W231/[12]lifespan!F$10</f>
        <v>0</v>
      </c>
      <c r="AF231" s="5">
        <f>MAX((X231-W231),0)/5+X231/[12]lifespan!G$10</f>
        <v>0</v>
      </c>
      <c r="AG231" s="5">
        <f>MAX((Y231-X231),0)/5+Y231/[12]lifespan!H$10</f>
        <v>0</v>
      </c>
      <c r="AH231" s="5">
        <f>MAX((Z231-Y231),0)/5+Z231/[12]lifespan!I$10</f>
        <v>0</v>
      </c>
      <c r="AI231" s="5">
        <f>MAX((AA231-Z231),0)/5+AA231/[12]lifespan!J$10</f>
        <v>0</v>
      </c>
    </row>
    <row r="232" spans="1:35" x14ac:dyDescent="0.25">
      <c r="A232" s="3" t="s">
        <v>9</v>
      </c>
      <c r="B232" s="3" t="s">
        <v>81</v>
      </c>
      <c r="C232" s="3" t="s">
        <v>86</v>
      </c>
      <c r="D232" s="5">
        <f>[11]generation_EXIOBASE!D196*generation!$L232/(generation!$L$231+generation!$L$232)</f>
        <v>112.19138755980894</v>
      </c>
      <c r="E232" s="5">
        <f>[11]generation_EXIOBASE!E196*generation!$L232/(generation!$L$231+generation!$L$232)</f>
        <v>121.42713150712919</v>
      </c>
      <c r="F232" s="5">
        <f>[11]generation_EXIOBASE!F196*generation!$L232/(generation!$L$231+generation!$L$232)</f>
        <v>121.42713150712919</v>
      </c>
      <c r="G232" s="5">
        <f>[11]generation_EXIOBASE!G196*generation!$L232/(generation!$L$231+generation!$L$232)</f>
        <v>122.04758318143641</v>
      </c>
      <c r="H232" s="5">
        <f>[11]generation_EXIOBASE!H196*generation!$L232/(generation!$L$231+generation!$L$232)</f>
        <v>122.20025609047831</v>
      </c>
      <c r="I232" s="5">
        <f>[11]generation_EXIOBASE!I196*generation!$L232/(generation!$L$231+generation!$L$232)</f>
        <v>125.40500404785512</v>
      </c>
      <c r="J232" s="5">
        <f>[11]generation_EXIOBASE!J196*generation!$L232/(generation!$L$231+generation!$L$232)</f>
        <v>149.16262518585359</v>
      </c>
      <c r="K232" s="5">
        <f>[11]generation_EXIOBASE!K196*generation!$L232/(generation!$L$231+generation!$L$232)</f>
        <v>154.03676353034331</v>
      </c>
      <c r="L232" s="5">
        <f>[14]Xdet2015_el!A232</f>
        <v>6.9728959684909402</v>
      </c>
      <c r="M232" s="5">
        <f t="shared" si="27"/>
        <v>7.5469140204733396</v>
      </c>
      <c r="N232" s="5">
        <f t="shared" si="28"/>
        <v>7.5469140204733396</v>
      </c>
      <c r="O232" s="5">
        <f t="shared" si="29"/>
        <v>7.5854762049022817</v>
      </c>
      <c r="P232" s="5">
        <f t="shared" si="30"/>
        <v>7.594965100040409</v>
      </c>
      <c r="Q232" s="5">
        <f t="shared" si="31"/>
        <v>7.7941459337751686</v>
      </c>
      <c r="R232" s="5">
        <f t="shared" si="32"/>
        <v>9.2707247002671327</v>
      </c>
      <c r="S232" s="5">
        <f t="shared" si="33"/>
        <v>9.5736611408565793</v>
      </c>
      <c r="T232" s="5">
        <f>[11]capacity_EXIOBASE!D196*capacity!$L232/(capacity!$L$231+capacity!$L$232)</f>
        <v>120</v>
      </c>
      <c r="U232" s="5">
        <f>[11]capacity_EXIOBASE!E196*capacity!$L232/(capacity!$L$231+capacity!$L$232)</f>
        <v>130.65213989563819</v>
      </c>
      <c r="V232" s="5">
        <f>[11]capacity_EXIOBASE!F196*capacity!$L232/(capacity!$L$231+capacity!$L$232)</f>
        <v>130.65213989563819</v>
      </c>
      <c r="W232" s="5">
        <f>[11]capacity_EXIOBASE!G196*capacity!$L232/(capacity!$L$231+capacity!$L$232)</f>
        <v>130.65213989563821</v>
      </c>
      <c r="X232" s="5">
        <f>[11]capacity_EXIOBASE!H196*capacity!$L232/(capacity!$L$231+capacity!$L$232)</f>
        <v>130.65213989563821</v>
      </c>
      <c r="Y232" s="5">
        <f>[11]capacity_EXIOBASE!I196*capacity!$L232/(capacity!$L$231+capacity!$L$232)</f>
        <v>130.65213989563819</v>
      </c>
      <c r="Z232" s="5">
        <f>[11]capacity_EXIOBASE!J196*capacity!$L232/(capacity!$L$231+capacity!$L$232)</f>
        <v>154.65213989563819</v>
      </c>
      <c r="AA232" s="5">
        <f>[11]capacity_EXIOBASE!K196*capacity!$L232/(capacity!$L$231+capacity!$L$232)</f>
        <v>159.65213989563821</v>
      </c>
      <c r="AB232" s="5">
        <f>capacity!T232+T232/[12]lifespan!C$11</f>
        <v>11.138999999999999</v>
      </c>
      <c r="AC232" s="5">
        <f>MAX((U232-T232),0)/5+U232/[12]lifespan!D$11</f>
        <v>7.3565135749531638</v>
      </c>
      <c r="AD232" s="5">
        <f>MAX((V232-U232),0)/5+V232/[12]lifespan!E$11</f>
        <v>5.226085595825527</v>
      </c>
      <c r="AE232" s="5">
        <f>MAX((W232-V232),0)/5+W232/[12]lifespan!F$11</f>
        <v>5.2260855958255341</v>
      </c>
      <c r="AF232" s="5">
        <f>MAX((X232-W232),0)/5+X232/[12]lifespan!G$11</f>
        <v>5.2260855958255288</v>
      </c>
      <c r="AG232" s="5">
        <f>MAX((Y232-X232),0)/5+Y232/[12]lifespan!H$11</f>
        <v>5.226085595825527</v>
      </c>
      <c r="AH232" s="5">
        <f>MAX((Z232-Y232),0)/5+Z232/[12]lifespan!I$11</f>
        <v>10.986085595825529</v>
      </c>
      <c r="AI232" s="5">
        <f>MAX((AA232-Z232),0)/5+AA232/[12]lifespan!J$11</f>
        <v>7.3860855958255343</v>
      </c>
    </row>
    <row r="233" spans="1:35" x14ac:dyDescent="0.25">
      <c r="A233" s="3" t="s">
        <v>9</v>
      </c>
      <c r="B233" s="3" t="s">
        <v>41</v>
      </c>
      <c r="C233" s="3" t="s">
        <v>42</v>
      </c>
      <c r="D233" s="5">
        <f>[11]generation_EXIOBASE!D197</f>
        <v>0</v>
      </c>
      <c r="E233" s="5">
        <f>[11]generation_EXIOBASE!E197</f>
        <v>0</v>
      </c>
      <c r="F233" s="5">
        <f>[11]generation_EXIOBASE!F197</f>
        <v>0</v>
      </c>
      <c r="G233" s="5">
        <f>[11]generation_EXIOBASE!G197</f>
        <v>0</v>
      </c>
      <c r="H233" s="5">
        <f>[11]generation_EXIOBASE!H197</f>
        <v>0</v>
      </c>
      <c r="I233" s="5">
        <f>[11]generation_EXIOBASE!I197</f>
        <v>0</v>
      </c>
      <c r="J233" s="5">
        <f>[11]generation_EXIOBASE!J197</f>
        <v>0</v>
      </c>
      <c r="K233" s="5">
        <f>[11]generation_EXIOBASE!K197</f>
        <v>0</v>
      </c>
      <c r="L233" s="5">
        <f>[14]Xdet2015_el!A233</f>
        <v>0</v>
      </c>
      <c r="M233" s="5">
        <f t="shared" si="27"/>
        <v>0</v>
      </c>
      <c r="N233" s="5">
        <f t="shared" si="28"/>
        <v>0</v>
      </c>
      <c r="O233" s="5">
        <f t="shared" si="29"/>
        <v>0</v>
      </c>
      <c r="P233" s="5">
        <f t="shared" si="30"/>
        <v>0</v>
      </c>
      <c r="Q233" s="5">
        <f t="shared" si="31"/>
        <v>0</v>
      </c>
      <c r="R233" s="5">
        <f t="shared" si="32"/>
        <v>0</v>
      </c>
      <c r="S233" s="5">
        <f t="shared" si="33"/>
        <v>0</v>
      </c>
      <c r="T233" s="5">
        <f>[11]capacity_EXIOBASE!D197</f>
        <v>0</v>
      </c>
      <c r="U233" s="5">
        <f>[11]capacity_EXIOBASE!E197</f>
        <v>0</v>
      </c>
      <c r="V233" s="5">
        <f>[11]capacity_EXIOBASE!F197</f>
        <v>0</v>
      </c>
      <c r="W233" s="5">
        <f>[11]capacity_EXIOBASE!G197</f>
        <v>0</v>
      </c>
      <c r="X233" s="5">
        <f>[11]capacity_EXIOBASE!H197</f>
        <v>0</v>
      </c>
      <c r="Y233" s="5">
        <f>[11]capacity_EXIOBASE!I197</f>
        <v>0</v>
      </c>
      <c r="Z233" s="5">
        <f>[11]capacity_EXIOBASE!J197</f>
        <v>0</v>
      </c>
      <c r="AA233" s="5">
        <f>[11]capacity_EXIOBASE!K197</f>
        <v>0</v>
      </c>
      <c r="AB233" s="5">
        <f>capacity!T233+T233/[12]lifespan!C$12</f>
        <v>0</v>
      </c>
      <c r="AC233" s="5">
        <f>MAX((U233-T233),0)/5+U233/[12]lifespan!D$12</f>
        <v>0</v>
      </c>
      <c r="AD233" s="5">
        <f>MAX((V233-U233),0)/5+V233/[12]lifespan!E$12</f>
        <v>0</v>
      </c>
      <c r="AE233" s="5">
        <f>MAX((W233-V233),0)/5+W233/[12]lifespan!F$12</f>
        <v>0</v>
      </c>
      <c r="AF233" s="5">
        <f>MAX((X233-W233),0)/5+X233/[12]lifespan!G$12</f>
        <v>0</v>
      </c>
      <c r="AG233" s="5">
        <f>MAX((Y233-X233),0)/5+Y233/[12]lifespan!H$12</f>
        <v>0</v>
      </c>
      <c r="AH233" s="5">
        <f>MAX((Z233-Y233),0)/5+Z233/[12]lifespan!I$12</f>
        <v>0</v>
      </c>
      <c r="AI233" s="5">
        <f>MAX((AA233-Z233),0)/5+AA233/[12]lifespan!J$12</f>
        <v>0</v>
      </c>
    </row>
    <row r="234" spans="1:35" x14ac:dyDescent="0.25">
      <c r="A234" s="3" t="s">
        <v>9</v>
      </c>
      <c r="B234" s="3" t="s">
        <v>43</v>
      </c>
      <c r="C234" s="3" t="s">
        <v>44</v>
      </c>
      <c r="D234" s="5">
        <f>[11]generation_EXIOBASE!D198</f>
        <v>0</v>
      </c>
      <c r="E234" s="5">
        <f>[11]generation_EXIOBASE!E198</f>
        <v>0</v>
      </c>
      <c r="F234" s="5">
        <f>[11]generation_EXIOBASE!F198</f>
        <v>0</v>
      </c>
      <c r="G234" s="5">
        <f>[11]generation_EXIOBASE!G198</f>
        <v>0</v>
      </c>
      <c r="H234" s="5">
        <f>[11]generation_EXIOBASE!H198</f>
        <v>0</v>
      </c>
      <c r="I234" s="5">
        <f>[11]generation_EXIOBASE!I198</f>
        <v>0</v>
      </c>
      <c r="J234" s="5">
        <f>[11]generation_EXIOBASE!J198</f>
        <v>0</v>
      </c>
      <c r="K234" s="5">
        <f>[11]generation_EXIOBASE!K198</f>
        <v>0</v>
      </c>
      <c r="L234" s="5">
        <f>[14]Xdet2015_el!A234</f>
        <v>6.3112014928019399E-4</v>
      </c>
      <c r="M234" s="5">
        <f t="shared" si="27"/>
        <v>0</v>
      </c>
      <c r="N234" s="5">
        <f t="shared" si="28"/>
        <v>0</v>
      </c>
      <c r="O234" s="5">
        <f t="shared" si="29"/>
        <v>0</v>
      </c>
      <c r="P234" s="5">
        <f t="shared" si="30"/>
        <v>0</v>
      </c>
      <c r="Q234" s="5">
        <f t="shared" si="31"/>
        <v>0</v>
      </c>
      <c r="R234" s="5">
        <f t="shared" si="32"/>
        <v>0</v>
      </c>
      <c r="S234" s="5">
        <f t="shared" si="33"/>
        <v>0</v>
      </c>
      <c r="T234" s="5">
        <f>[11]capacity_EXIOBASE!D198</f>
        <v>0</v>
      </c>
      <c r="U234" s="5">
        <f>[11]capacity_EXIOBASE!E198</f>
        <v>0</v>
      </c>
      <c r="V234" s="5">
        <f>[11]capacity_EXIOBASE!F198</f>
        <v>0</v>
      </c>
      <c r="W234" s="5">
        <f>[11]capacity_EXIOBASE!G198</f>
        <v>0</v>
      </c>
      <c r="X234" s="5">
        <f>[11]capacity_EXIOBASE!H198</f>
        <v>0</v>
      </c>
      <c r="Y234" s="5">
        <f>[11]capacity_EXIOBASE!I198</f>
        <v>0</v>
      </c>
      <c r="Z234" s="5">
        <f>[11]capacity_EXIOBASE!J198</f>
        <v>0</v>
      </c>
      <c r="AA234" s="5">
        <f>[11]capacity_EXIOBASE!K198</f>
        <v>0</v>
      </c>
      <c r="AB234" s="5">
        <f>capacity!T234+T234/[12]lifespan!C$13</f>
        <v>0</v>
      </c>
      <c r="AC234" s="5">
        <f>MAX((U234-T234),0)/5+U234/[12]lifespan!D$13</f>
        <v>0</v>
      </c>
      <c r="AD234" s="5">
        <f>MAX((V234-U234),0)/5+V234/[12]lifespan!E$13</f>
        <v>0</v>
      </c>
      <c r="AE234" s="5">
        <f>MAX((W234-V234),0)/5+W234/[12]lifespan!F$13</f>
        <v>0</v>
      </c>
      <c r="AF234" s="5">
        <f>MAX((X234-W234),0)/5+X234/[12]lifespan!G$13</f>
        <v>0</v>
      </c>
      <c r="AG234" s="5">
        <f>MAX((Y234-X234),0)/5+Y234/[12]lifespan!H$13</f>
        <v>0</v>
      </c>
      <c r="AH234" s="5">
        <f>MAX((Z234-Y234),0)/5+Z234/[12]lifespan!I$13</f>
        <v>0</v>
      </c>
      <c r="AI234" s="5">
        <f>MAX((AA234-Z234),0)/5+AA234/[12]lifespan!J$13</f>
        <v>0</v>
      </c>
    </row>
    <row r="235" spans="1:35" x14ac:dyDescent="0.25">
      <c r="A235" s="3" t="s">
        <v>9</v>
      </c>
      <c r="B235" s="3" t="s">
        <v>45</v>
      </c>
      <c r="C235" s="3" t="s">
        <v>46</v>
      </c>
      <c r="D235" s="5">
        <f>[11]generation_EXIOBASE!D199</f>
        <v>0</v>
      </c>
      <c r="E235" s="5">
        <f>[11]generation_EXIOBASE!E199</f>
        <v>0</v>
      </c>
      <c r="F235" s="5">
        <f>[11]generation_EXIOBASE!F199</f>
        <v>0</v>
      </c>
      <c r="G235" s="5">
        <f>[11]generation_EXIOBASE!G199</f>
        <v>-2.8421709430404007E-14</v>
      </c>
      <c r="H235" s="5">
        <f>[11]generation_EXIOBASE!H199</f>
        <v>0</v>
      </c>
      <c r="I235" s="5">
        <f>[11]generation_EXIOBASE!I199</f>
        <v>0</v>
      </c>
      <c r="J235" s="5">
        <f>[11]generation_EXIOBASE!J199</f>
        <v>0</v>
      </c>
      <c r="K235" s="5">
        <f>[11]generation_EXIOBASE!K199</f>
        <v>0</v>
      </c>
      <c r="L235" s="5">
        <f>[14]Xdet2015_el!A235</f>
        <v>0</v>
      </c>
      <c r="M235" s="5">
        <f t="shared" si="27"/>
        <v>0</v>
      </c>
      <c r="N235" s="5">
        <f t="shared" si="28"/>
        <v>0</v>
      </c>
      <c r="O235" s="5">
        <f t="shared" si="29"/>
        <v>0</v>
      </c>
      <c r="P235" s="5">
        <f t="shared" si="30"/>
        <v>0</v>
      </c>
      <c r="Q235" s="5">
        <f t="shared" si="31"/>
        <v>0</v>
      </c>
      <c r="R235" s="5">
        <f t="shared" si="32"/>
        <v>0</v>
      </c>
      <c r="S235" s="5">
        <f t="shared" si="33"/>
        <v>0</v>
      </c>
      <c r="T235" s="5">
        <f>[11]capacity_EXIOBASE!D199</f>
        <v>0</v>
      </c>
      <c r="U235" s="5">
        <f>[11]capacity_EXIOBASE!E199</f>
        <v>0</v>
      </c>
      <c r="V235" s="5">
        <f>[11]capacity_EXIOBASE!F199</f>
        <v>0</v>
      </c>
      <c r="W235" s="5">
        <f>[11]capacity_EXIOBASE!G199</f>
        <v>0</v>
      </c>
      <c r="X235" s="5">
        <f>[11]capacity_EXIOBASE!H199</f>
        <v>0</v>
      </c>
      <c r="Y235" s="5">
        <f>[11]capacity_EXIOBASE!I199</f>
        <v>0</v>
      </c>
      <c r="Z235" s="5">
        <f>[11]capacity_EXIOBASE!J199</f>
        <v>0</v>
      </c>
      <c r="AA235" s="5">
        <f>[11]capacity_EXIOBASE!K199</f>
        <v>0</v>
      </c>
      <c r="AB235" s="5">
        <f>capacity!T235+T235/[12]lifespan!C$14</f>
        <v>0</v>
      </c>
      <c r="AC235" s="5">
        <f>MAX((U235-T235),0)/5+U235/[12]lifespan!D$14</f>
        <v>0</v>
      </c>
      <c r="AD235" s="5">
        <f>MAX((V235-U235),0)/5+V235/[12]lifespan!E$14</f>
        <v>0</v>
      </c>
      <c r="AE235" s="5">
        <f>MAX((W235-V235),0)/5+W235/[12]lifespan!F$14</f>
        <v>0</v>
      </c>
      <c r="AF235" s="5">
        <f>MAX((X235-W235),0)/5+X235/[12]lifespan!G$14</f>
        <v>0</v>
      </c>
      <c r="AG235" s="5">
        <f>MAX((Y235-X235),0)/5+Y235/[12]lifespan!H$14</f>
        <v>0</v>
      </c>
      <c r="AH235" s="5">
        <f>MAX((Z235-Y235),0)/5+Z235/[12]lifespan!I$14</f>
        <v>0</v>
      </c>
      <c r="AI235" s="5">
        <f>MAX((AA235-Z235),0)/5+AA235/[12]lifespan!J$14</f>
        <v>0</v>
      </c>
    </row>
    <row r="236" spans="1:35" x14ac:dyDescent="0.25">
      <c r="A236" s="3" t="s">
        <v>8</v>
      </c>
      <c r="B236" s="3" t="s">
        <v>29</v>
      </c>
      <c r="C236" s="3" t="s">
        <v>30</v>
      </c>
      <c r="D236" s="5">
        <f>[11]generation_EXIOBASE!D200</f>
        <v>78.057123805708926</v>
      </c>
      <c r="E236" s="5">
        <f>[11]generation_EXIOBASE!E200</f>
        <v>110.73973229381457</v>
      </c>
      <c r="F236" s="5">
        <f>[11]generation_EXIOBASE!F200</f>
        <v>88.194799551572444</v>
      </c>
      <c r="G236" s="5">
        <f>[11]generation_EXIOBASE!G200</f>
        <v>88.194799551572444</v>
      </c>
      <c r="H236" s="5">
        <f>[11]generation_EXIOBASE!H200</f>
        <v>88.943851273791267</v>
      </c>
      <c r="I236" s="5">
        <f>[11]generation_EXIOBASE!I200</f>
        <v>95.632188508236439</v>
      </c>
      <c r="J236" s="5">
        <f>[11]generation_EXIOBASE!J200</f>
        <v>91.732873907671319</v>
      </c>
      <c r="K236" s="5">
        <f>[11]generation_EXIOBASE!K200</f>
        <v>75.647195316829283</v>
      </c>
      <c r="L236" s="5">
        <f>[14]Xdet2015_el!A236</f>
        <v>0.79492795545933004</v>
      </c>
      <c r="M236" s="5">
        <f t="shared" si="27"/>
        <v>1.1277652146080897</v>
      </c>
      <c r="N236" s="5">
        <f t="shared" si="28"/>
        <v>0.89816929283973101</v>
      </c>
      <c r="O236" s="5">
        <f t="shared" si="29"/>
        <v>0.89816929283973101</v>
      </c>
      <c r="P236" s="5">
        <f t="shared" si="30"/>
        <v>0.90579757998439714</v>
      </c>
      <c r="Q236" s="5">
        <f t="shared" si="31"/>
        <v>0.9739111099734582</v>
      </c>
      <c r="R236" s="5">
        <f t="shared" si="32"/>
        <v>0.9342007794873477</v>
      </c>
      <c r="S236" s="5">
        <f t="shared" si="33"/>
        <v>0.77038542259280163</v>
      </c>
      <c r="T236" s="5">
        <f>[11]capacity_EXIOBASE!D200</f>
        <v>21.16</v>
      </c>
      <c r="U236" s="5">
        <f>[11]capacity_EXIOBASE!E200</f>
        <v>21.16</v>
      </c>
      <c r="V236" s="5">
        <f>[11]capacity_EXIOBASE!F200</f>
        <v>21.16</v>
      </c>
      <c r="W236" s="5">
        <f>[11]capacity_EXIOBASE!G200</f>
        <v>21.16</v>
      </c>
      <c r="X236" s="5">
        <f>[11]capacity_EXIOBASE!H200</f>
        <v>21.16</v>
      </c>
      <c r="Y236" s="5">
        <f>[11]capacity_EXIOBASE!I200</f>
        <v>21.16</v>
      </c>
      <c r="Z236" s="5">
        <f>[11]capacity_EXIOBASE!J200</f>
        <v>21.16</v>
      </c>
      <c r="AA236" s="5">
        <f>[11]capacity_EXIOBASE!K200</f>
        <v>21.16</v>
      </c>
      <c r="AB236" s="5">
        <f>capacity!T236+T236/[12]lifespan!C$2</f>
        <v>0.52900000000000003</v>
      </c>
      <c r="AC236" s="5">
        <f>MAX((U236-T236),0)/5+U236/[12]lifespan!D$2</f>
        <v>0.52900000000000003</v>
      </c>
      <c r="AD236" s="5">
        <f>MAX((V236-U236),0)/5+V236/[12]lifespan!E$2</f>
        <v>0.52900000000000003</v>
      </c>
      <c r="AE236" s="5">
        <f>MAX((W236-V236),0)/5+W236/[12]lifespan!F$2</f>
        <v>0.52900000000000003</v>
      </c>
      <c r="AF236" s="5">
        <f>MAX((X236-W236),0)/5+X236/[12]lifespan!G$2</f>
        <v>0.52900000000000003</v>
      </c>
      <c r="AG236" s="5">
        <f>MAX((Y236-X236),0)/5+Y236/[12]lifespan!H$2</f>
        <v>0.52900000000000003</v>
      </c>
      <c r="AH236" s="5">
        <f>MAX((Z236-Y236),0)/5+Z236/[12]lifespan!I$2</f>
        <v>0.52900000000000003</v>
      </c>
      <c r="AI236" s="5">
        <f>MAX((AA236-Z236),0)/5+AA236/[12]lifespan!J$2</f>
        <v>0.52900000000000003</v>
      </c>
    </row>
    <row r="237" spans="1:35" x14ac:dyDescent="0.25">
      <c r="A237" s="3" t="s">
        <v>8</v>
      </c>
      <c r="B237" s="3" t="s">
        <v>31</v>
      </c>
      <c r="C237" s="3" t="s">
        <v>32</v>
      </c>
      <c r="D237" s="5">
        <f>[11]generation_EXIOBASE!D201</f>
        <v>2023.0114125562141</v>
      </c>
      <c r="E237" s="5">
        <f>[11]generation_EXIOBASE!E201</f>
        <v>2056.7288356615445</v>
      </c>
      <c r="F237" s="5">
        <f>[11]generation_EXIOBASE!F201</f>
        <v>3362.4218149049721</v>
      </c>
      <c r="G237" s="5">
        <f>[11]generation_EXIOBASE!G201</f>
        <v>2825.6425033434712</v>
      </c>
      <c r="H237" s="5">
        <f>[11]generation_EXIOBASE!H201</f>
        <v>3288.6699339532452</v>
      </c>
      <c r="I237" s="5">
        <f>[11]generation_EXIOBASE!I201</f>
        <v>3051.2963761995557</v>
      </c>
      <c r="J237" s="5">
        <f>[11]generation_EXIOBASE!J201</f>
        <v>3302.9046269348246</v>
      </c>
      <c r="K237" s="5">
        <f>[11]generation_EXIOBASE!K201</f>
        <v>2810.1345676075202</v>
      </c>
      <c r="L237" s="5">
        <f>[14]Xdet2015_el!A237</f>
        <v>292.14010959125801</v>
      </c>
      <c r="M237" s="5">
        <f t="shared" si="27"/>
        <v>297.00919318613484</v>
      </c>
      <c r="N237" s="5">
        <f t="shared" si="28"/>
        <v>485.56240039060071</v>
      </c>
      <c r="O237" s="5">
        <f t="shared" si="29"/>
        <v>408.04688765913738</v>
      </c>
      <c r="P237" s="5">
        <f t="shared" si="30"/>
        <v>474.91199948328494</v>
      </c>
      <c r="Q237" s="5">
        <f t="shared" si="31"/>
        <v>440.63323232170688</v>
      </c>
      <c r="R237" s="5">
        <f t="shared" si="32"/>
        <v>476.96761060926565</v>
      </c>
      <c r="S237" s="5">
        <f t="shared" si="33"/>
        <v>405.80740941530962</v>
      </c>
      <c r="T237" s="5">
        <f>[11]capacity_EXIOBASE!D201</f>
        <v>1098.1699000000001</v>
      </c>
      <c r="U237" s="5">
        <f>[11]capacity_EXIOBASE!E201</f>
        <v>1098.1699000000001</v>
      </c>
      <c r="V237" s="5">
        <f>[11]capacity_EXIOBASE!F201</f>
        <v>1090.6813729865066</v>
      </c>
      <c r="W237" s="5">
        <f>[11]capacity_EXIOBASE!G201</f>
        <v>1090.6813729865066</v>
      </c>
      <c r="X237" s="5">
        <f>[11]capacity_EXIOBASE!H201</f>
        <v>947.28812298650666</v>
      </c>
      <c r="Y237" s="5">
        <f>[11]capacity_EXIOBASE!I201</f>
        <v>867.05305568204108</v>
      </c>
      <c r="Z237" s="5">
        <f>[11]capacity_EXIOBASE!J201</f>
        <v>812.11797016072444</v>
      </c>
      <c r="AA237" s="5">
        <f>[11]capacity_EXIOBASE!K201</f>
        <v>802.71171376283087</v>
      </c>
      <c r="AB237" s="5">
        <f>capacity!T237+T237/[12]lifespan!C$3</f>
        <v>141.60566333333333</v>
      </c>
      <c r="AC237" s="5">
        <f>MAX((U237-T237),0)/5+U237/[12]lifespan!D$3</f>
        <v>36.605663333333339</v>
      </c>
      <c r="AD237" s="5">
        <f>MAX((V237-U237),0)/5+V237/[12]lifespan!E$3</f>
        <v>36.356045766216887</v>
      </c>
      <c r="AE237" s="5">
        <f>MAX((W237-V237),0)/5+W237/[12]lifespan!F$3</f>
        <v>36.356045766216887</v>
      </c>
      <c r="AF237" s="5">
        <f>MAX((X237-W237),0)/5+X237/[12]lifespan!G$3</f>
        <v>31.57627076621689</v>
      </c>
      <c r="AG237" s="5">
        <f>MAX((Y237-X237),0)/5+Y237/[12]lifespan!H$3</f>
        <v>28.901768522734702</v>
      </c>
      <c r="AH237" s="5">
        <f>MAX((Z237-Y237),0)/5+Z237/[12]lifespan!I$3</f>
        <v>27.070599005357483</v>
      </c>
      <c r="AI237" s="5">
        <f>MAX((AA237-Z237),0)/5+AA237/[12]lifespan!J$3</f>
        <v>26.757057125427696</v>
      </c>
    </row>
    <row r="238" spans="1:35" x14ac:dyDescent="0.25">
      <c r="A238" s="3" t="s">
        <v>8</v>
      </c>
      <c r="B238" s="3" t="s">
        <v>33</v>
      </c>
      <c r="C238" s="3" t="s">
        <v>34</v>
      </c>
      <c r="D238" s="5">
        <f>[11]generation_EXIOBASE!D202</f>
        <v>0</v>
      </c>
      <c r="E238" s="5">
        <f>[11]generation_EXIOBASE!E202</f>
        <v>0</v>
      </c>
      <c r="F238" s="5">
        <f>[11]generation_EXIOBASE!F202</f>
        <v>0</v>
      </c>
      <c r="G238" s="5">
        <f>[11]generation_EXIOBASE!G202</f>
        <v>0</v>
      </c>
      <c r="H238" s="5">
        <f>[11]generation_EXIOBASE!H202</f>
        <v>0</v>
      </c>
      <c r="I238" s="5">
        <f>[11]generation_EXIOBASE!I202</f>
        <v>0</v>
      </c>
      <c r="J238" s="5">
        <f>[11]generation_EXIOBASE!J202</f>
        <v>0</v>
      </c>
      <c r="K238" s="5">
        <f>[11]generation_EXIOBASE!K202</f>
        <v>0</v>
      </c>
      <c r="L238" s="5">
        <f>[14]Xdet2015_el!A238</f>
        <v>0</v>
      </c>
      <c r="M238" s="5">
        <f t="shared" si="27"/>
        <v>0</v>
      </c>
      <c r="N238" s="5">
        <f t="shared" si="28"/>
        <v>0</v>
      </c>
      <c r="O238" s="5">
        <f t="shared" si="29"/>
        <v>0</v>
      </c>
      <c r="P238" s="5">
        <f t="shared" si="30"/>
        <v>0</v>
      </c>
      <c r="Q238" s="5">
        <f t="shared" si="31"/>
        <v>0</v>
      </c>
      <c r="R238" s="5">
        <f t="shared" si="32"/>
        <v>0</v>
      </c>
      <c r="S238" s="5">
        <f t="shared" si="33"/>
        <v>0</v>
      </c>
      <c r="T238" s="5">
        <f>[11]capacity_EXIOBASE!D202</f>
        <v>0</v>
      </c>
      <c r="U238" s="5">
        <f>[11]capacity_EXIOBASE!E202</f>
        <v>0</v>
      </c>
      <c r="V238" s="5">
        <f>[11]capacity_EXIOBASE!F202</f>
        <v>0</v>
      </c>
      <c r="W238" s="5">
        <f>[11]capacity_EXIOBASE!G202</f>
        <v>0</v>
      </c>
      <c r="X238" s="5">
        <f>[11]capacity_EXIOBASE!H202</f>
        <v>0</v>
      </c>
      <c r="Y238" s="5">
        <f>[11]capacity_EXIOBASE!I202</f>
        <v>0</v>
      </c>
      <c r="Z238" s="5">
        <f>[11]capacity_EXIOBASE!J202</f>
        <v>0</v>
      </c>
      <c r="AA238" s="5">
        <f>[11]capacity_EXIOBASE!K202</f>
        <v>0</v>
      </c>
      <c r="AB238" s="5">
        <f>capacity!T238+T238/[12]lifespan!C$4</f>
        <v>0</v>
      </c>
      <c r="AC238" s="5">
        <f>MAX((U238-T238),0)/5+U238/[12]lifespan!D$4</f>
        <v>0</v>
      </c>
      <c r="AD238" s="5">
        <f>MAX((V238-U238),0)/5+V238/[12]lifespan!E$4</f>
        <v>0</v>
      </c>
      <c r="AE238" s="5">
        <f>MAX((W238-V238),0)/5+W238/[12]lifespan!F$4</f>
        <v>0</v>
      </c>
      <c r="AF238" s="5">
        <f>MAX((X238-W238),0)/5+X238/[12]lifespan!G$4</f>
        <v>0</v>
      </c>
      <c r="AG238" s="5">
        <f>MAX((Y238-X238),0)/5+Y238/[12]lifespan!H$4</f>
        <v>0</v>
      </c>
      <c r="AH238" s="5">
        <f>MAX((Z238-Y238),0)/5+Z238/[12]lifespan!I$4</f>
        <v>0</v>
      </c>
      <c r="AI238" s="5">
        <f>MAX((AA238-Z238),0)/5+AA238/[12]lifespan!J$4</f>
        <v>0</v>
      </c>
    </row>
    <row r="239" spans="1:35" x14ac:dyDescent="0.25">
      <c r="A239" s="3" t="s">
        <v>8</v>
      </c>
      <c r="B239" s="3" t="s">
        <v>35</v>
      </c>
      <c r="C239" s="3" t="s">
        <v>36</v>
      </c>
      <c r="D239" s="5">
        <f>[11]generation_EXIOBASE!D203</f>
        <v>2878.2955150238781</v>
      </c>
      <c r="E239" s="5">
        <f>[11]generation_EXIOBASE!E203</f>
        <v>3159.7957873285509</v>
      </c>
      <c r="F239" s="5">
        <f>[11]generation_EXIOBASE!F203</f>
        <v>3159.7957873285509</v>
      </c>
      <c r="G239" s="5">
        <f>[11]generation_EXIOBASE!G203</f>
        <v>3159.7957873285509</v>
      </c>
      <c r="H239" s="5">
        <f>[11]generation_EXIOBASE!H203</f>
        <v>3159.7957873285509</v>
      </c>
      <c r="I239" s="5">
        <f>[11]generation_EXIOBASE!I203</f>
        <v>3204.9951400444888</v>
      </c>
      <c r="J239" s="5">
        <f>[11]generation_EXIOBASE!J203</f>
        <v>3221.3890835701814</v>
      </c>
      <c r="K239" s="5">
        <f>[11]generation_EXIOBASE!K203</f>
        <v>3329.8412181131866</v>
      </c>
      <c r="L239" s="5">
        <f>[14]Xdet2015_el!A239</f>
        <v>371.16660169776299</v>
      </c>
      <c r="M239" s="5">
        <f t="shared" si="27"/>
        <v>407.46707845664559</v>
      </c>
      <c r="N239" s="5">
        <f t="shared" si="28"/>
        <v>407.46707845664559</v>
      </c>
      <c r="O239" s="5">
        <f t="shared" si="29"/>
        <v>407.46707845664559</v>
      </c>
      <c r="P239" s="5">
        <f t="shared" si="30"/>
        <v>407.46707845664559</v>
      </c>
      <c r="Q239" s="5">
        <f t="shared" si="31"/>
        <v>413.29569822794593</v>
      </c>
      <c r="R239" s="5">
        <f t="shared" si="32"/>
        <v>415.40975645271641</v>
      </c>
      <c r="S239" s="5">
        <f t="shared" si="33"/>
        <v>429.39505087960293</v>
      </c>
      <c r="T239" s="5">
        <f>[11]capacity_EXIOBASE!D203</f>
        <v>1589</v>
      </c>
      <c r="U239" s="5">
        <f>[11]capacity_EXIOBASE!E203</f>
        <v>1589</v>
      </c>
      <c r="V239" s="5">
        <f>[11]capacity_EXIOBASE!F203</f>
        <v>1589</v>
      </c>
      <c r="W239" s="5">
        <f>[11]capacity_EXIOBASE!G203</f>
        <v>1589</v>
      </c>
      <c r="X239" s="5">
        <f>[11]capacity_EXIOBASE!H203</f>
        <v>1589</v>
      </c>
      <c r="Y239" s="5">
        <f>[11]capacity_EXIOBASE!I203</f>
        <v>1611.9999999999998</v>
      </c>
      <c r="Z239" s="5">
        <f>[11]capacity_EXIOBASE!J203</f>
        <v>1620.3421703726735</v>
      </c>
      <c r="AA239" s="5">
        <f>[11]capacity_EXIOBASE!K203</f>
        <v>1664.9999999999998</v>
      </c>
      <c r="AB239" s="5">
        <f>capacity!T239+T239/[12]lifespan!C$5</f>
        <v>26.483333333333334</v>
      </c>
      <c r="AC239" s="5">
        <f>MAX((U239-T239),0)/5+U239/[12]lifespan!D$5</f>
        <v>26.483333333333334</v>
      </c>
      <c r="AD239" s="5">
        <f>MAX((V239-U239),0)/5+V239/[12]lifespan!E$5</f>
        <v>26.483333333333334</v>
      </c>
      <c r="AE239" s="5">
        <f>MAX((W239-V239),0)/5+W239/[12]lifespan!F$5</f>
        <v>26.483333333333334</v>
      </c>
      <c r="AF239" s="5">
        <f>MAX((X239-W239),0)/5+X239/[12]lifespan!G$5</f>
        <v>26.483333333333334</v>
      </c>
      <c r="AG239" s="5">
        <f>MAX((Y239-X239),0)/5+Y239/[12]lifespan!H$5</f>
        <v>31.466666666666619</v>
      </c>
      <c r="AH239" s="5">
        <f>MAX((Z239-Y239),0)/5+Z239/[12]lifespan!I$5</f>
        <v>28.674136914079309</v>
      </c>
      <c r="AI239" s="5">
        <f>MAX((AA239-Z239),0)/5+AA239/[12]lifespan!J$5</f>
        <v>36.681565925465243</v>
      </c>
    </row>
    <row r="240" spans="1:35" x14ac:dyDescent="0.25">
      <c r="A240" s="3" t="s">
        <v>8</v>
      </c>
      <c r="B240" s="3" t="s">
        <v>79</v>
      </c>
      <c r="C240" s="3" t="s">
        <v>83</v>
      </c>
      <c r="D240" s="5">
        <f>[11]generation_EXIOBASE!D204*generation!$L240/(generation!$L$240+generation!$L$241)</f>
        <v>95.426957085261137</v>
      </c>
      <c r="E240" s="5">
        <f>[11]generation_EXIOBASE!E204*generation!$L240/(generation!$L$240+generation!$L$241)</f>
        <v>633.59507670821904</v>
      </c>
      <c r="F240" s="5">
        <f>[11]generation_EXIOBASE!F204*generation!$L240/(generation!$L$240+generation!$L$241)</f>
        <v>646.20890039297922</v>
      </c>
      <c r="G240" s="5">
        <f>[11]generation_EXIOBASE!G204*generation!$L240/(generation!$L$240+generation!$L$241)</f>
        <v>652.80906623718431</v>
      </c>
      <c r="H240" s="5">
        <f>[11]generation_EXIOBASE!H204*generation!$L240/(generation!$L$240+generation!$L$241)</f>
        <v>658.28568419100202</v>
      </c>
      <c r="I240" s="5">
        <f>[11]generation_EXIOBASE!I204*generation!$L240/(generation!$L$240+generation!$L$241)</f>
        <v>659.32036849339465</v>
      </c>
      <c r="J240" s="5">
        <f>[11]generation_EXIOBASE!J204*generation!$L240/(generation!$L$240+generation!$L$241)</f>
        <v>668.1929181932685</v>
      </c>
      <c r="K240" s="5">
        <f>[11]generation_EXIOBASE!K204*generation!$L240/(generation!$L$240+generation!$L$241)</f>
        <v>1860.556021237112</v>
      </c>
      <c r="L240" s="5">
        <f>[14]Xdet2015_el!A240</f>
        <v>10.292689630800201</v>
      </c>
      <c r="M240" s="5">
        <f t="shared" si="27"/>
        <v>68.339153582504679</v>
      </c>
      <c r="N240" s="5">
        <f t="shared" si="28"/>
        <v>69.699672415027791</v>
      </c>
      <c r="O240" s="5">
        <f t="shared" si="29"/>
        <v>70.411562017517326</v>
      </c>
      <c r="P240" s="5">
        <f t="shared" si="30"/>
        <v>71.002266474065692</v>
      </c>
      <c r="Q240" s="5">
        <f t="shared" si="31"/>
        <v>71.113866851104575</v>
      </c>
      <c r="R240" s="5">
        <f t="shared" si="32"/>
        <v>72.070854300815</v>
      </c>
      <c r="S240" s="5">
        <f t="shared" si="33"/>
        <v>200.67836439759927</v>
      </c>
      <c r="T240" s="5">
        <f>[11]capacity_EXIOBASE!D204*capacity!$L240/(capacity!$L$240+capacity!$L$241)</f>
        <v>61.7</v>
      </c>
      <c r="U240" s="5">
        <f>[11]capacity_EXIOBASE!E204*capacity!$L240/(capacity!$L$240+capacity!$L$241)</f>
        <v>282.82270795133576</v>
      </c>
      <c r="V240" s="5">
        <f>[11]capacity_EXIOBASE!F204*capacity!$L240/(capacity!$L$240+capacity!$L$241)</f>
        <v>284.38456551391187</v>
      </c>
      <c r="W240" s="5">
        <f>[11]capacity_EXIOBASE!G204*capacity!$L240/(capacity!$L$240+capacity!$L$241)</f>
        <v>286.25790996575239</v>
      </c>
      <c r="X240" s="5">
        <f>[11]capacity_EXIOBASE!H204*capacity!$L240/(capacity!$L$240+capacity!$L$241)</f>
        <v>286.31222751455545</v>
      </c>
      <c r="Y240" s="5">
        <f>[11]capacity_EXIOBASE!I204*capacity!$L240/(capacity!$L$240+capacity!$L$241)</f>
        <v>286.31222751455545</v>
      </c>
      <c r="Z240" s="5">
        <f>[11]capacity_EXIOBASE!J204*capacity!$L240/(capacity!$L$240+capacity!$L$241)</f>
        <v>286.31222751455545</v>
      </c>
      <c r="AA240" s="5">
        <f>[11]capacity_EXIOBASE!K204*capacity!$L240/(capacity!$L$240+capacity!$L$241)</f>
        <v>682.69280545276047</v>
      </c>
      <c r="AB240" s="5">
        <f>capacity!T240+T240/[12]lifespan!C$6</f>
        <v>3.085</v>
      </c>
      <c r="AC240" s="5">
        <f>MAX((U240-T240),0)/5+U240/[12]lifespan!D$6</f>
        <v>57.08011922441878</v>
      </c>
      <c r="AD240" s="5">
        <f>MAX((V240-U240),0)/5+V240/[12]lifespan!E$6</f>
        <v>12.413842385447643</v>
      </c>
      <c r="AE240" s="5">
        <f>MAX((W240-V240),0)/5+W240/[12]lifespan!F$6</f>
        <v>11.824985288998199</v>
      </c>
      <c r="AF240" s="5">
        <f>MAX((X240-W240),0)/5+X240/[12]lifespan!G$6</f>
        <v>11.463352610342829</v>
      </c>
      <c r="AG240" s="5">
        <f>MAX((Y240-X240),0)/5+Y240/[12]lifespan!H$6</f>
        <v>11.452489100582218</v>
      </c>
      <c r="AH240" s="5">
        <f>MAX((Z240-Y240),0)/5+Z240/[12]lifespan!I$6</f>
        <v>11.452489100582218</v>
      </c>
      <c r="AI240" s="5">
        <f>MAX((AA240-Z240),0)/5+AA240/[12]lifespan!J$6</f>
        <v>106.58382780575141</v>
      </c>
    </row>
    <row r="241" spans="1:35" x14ac:dyDescent="0.25">
      <c r="A241" s="3" t="s">
        <v>8</v>
      </c>
      <c r="B241" s="3" t="s">
        <v>78</v>
      </c>
      <c r="C241" s="3" t="s">
        <v>84</v>
      </c>
      <c r="D241" s="5">
        <f>[11]generation_EXIOBASE!D204*generation!$L241/(generation!$L$240+generation!$L$241)</f>
        <v>0</v>
      </c>
      <c r="E241" s="5">
        <f>[11]generation_EXIOBASE!E204*generation!$L241/(generation!$L$240+generation!$L$241)</f>
        <v>0</v>
      </c>
      <c r="F241" s="5">
        <f>[11]generation_EXIOBASE!F204*generation!$L241/(generation!$L$240+generation!$L$241)</f>
        <v>0</v>
      </c>
      <c r="G241" s="5">
        <f>[11]generation_EXIOBASE!G204*generation!$L241/(generation!$L$240+generation!$L$241)</f>
        <v>0</v>
      </c>
      <c r="H241" s="5">
        <f>[11]generation_EXIOBASE!H204*generation!$L241/(generation!$L$240+generation!$L$241)</f>
        <v>0</v>
      </c>
      <c r="I241" s="5">
        <f>[11]generation_EXIOBASE!I204*generation!$L241/(generation!$L$240+generation!$L$241)</f>
        <v>0</v>
      </c>
      <c r="J241" s="5">
        <f>[11]generation_EXIOBASE!J204*generation!$L241/(generation!$L$240+generation!$L$241)</f>
        <v>0</v>
      </c>
      <c r="K241" s="5">
        <f>[11]generation_EXIOBASE!K204*generation!$L241/(generation!$L$240+generation!$L$241)</f>
        <v>0</v>
      </c>
      <c r="L241" s="5">
        <f>[14]Xdet2015_el!A241</f>
        <v>0</v>
      </c>
      <c r="M241" s="5">
        <f t="shared" ref="M241:M300" si="37">IFERROR($L241*E241/$D241,0)</f>
        <v>0</v>
      </c>
      <c r="N241" s="5">
        <f t="shared" ref="N241:N300" si="38">IFERROR($L241*F241/$D241,0)</f>
        <v>0</v>
      </c>
      <c r="O241" s="5">
        <f t="shared" ref="O241:O300" si="39">IFERROR($L241*G241/$D241,0)</f>
        <v>0</v>
      </c>
      <c r="P241" s="5">
        <f t="shared" ref="P241:P300" si="40">IFERROR($L241*H241/$D241,0)</f>
        <v>0</v>
      </c>
      <c r="Q241" s="5">
        <f t="shared" ref="Q241:Q300" si="41">IFERROR($L241*I241/$D241,0)</f>
        <v>0</v>
      </c>
      <c r="R241" s="5">
        <f t="shared" ref="R241:R300" si="42">IFERROR($L241*J241/$D241,0)</f>
        <v>0</v>
      </c>
      <c r="S241" s="5">
        <f t="shared" ref="S241:S300" si="43">IFERROR($L241*K241/$D241,0)</f>
        <v>0</v>
      </c>
      <c r="T241" s="5">
        <f>[11]capacity_EXIOBASE!D204*capacity!$L241/(capacity!$L$240+capacity!$L$241)</f>
        <v>0</v>
      </c>
      <c r="U241" s="5">
        <f>[11]capacity_EXIOBASE!E204*capacity!$L241/(capacity!$L$240+capacity!$L$241)</f>
        <v>0</v>
      </c>
      <c r="V241" s="5">
        <f>[11]capacity_EXIOBASE!F204*capacity!$L241/(capacity!$L$240+capacity!$L$241)</f>
        <v>0</v>
      </c>
      <c r="W241" s="5">
        <f>[11]capacity_EXIOBASE!G204*capacity!$L241/(capacity!$L$240+capacity!$L$241)</f>
        <v>0</v>
      </c>
      <c r="X241" s="5">
        <f>[11]capacity_EXIOBASE!H204*capacity!$L241/(capacity!$L$240+capacity!$L$241)</f>
        <v>0</v>
      </c>
      <c r="Y241" s="5">
        <f>[11]capacity_EXIOBASE!I204*capacity!$L241/(capacity!$L$240+capacity!$L$241)</f>
        <v>0</v>
      </c>
      <c r="Z241" s="5">
        <f>[11]capacity_EXIOBASE!J204*capacity!$L241/(capacity!$L$240+capacity!$L$241)</f>
        <v>0</v>
      </c>
      <c r="AA241" s="5">
        <f>[11]capacity_EXIOBASE!K204*capacity!$L241/(capacity!$L$240+capacity!$L$241)</f>
        <v>0</v>
      </c>
      <c r="AB241" s="5">
        <f>capacity!T241+T241/[12]lifespan!C$7</f>
        <v>0</v>
      </c>
      <c r="AC241" s="5">
        <f>MAX((U241-T241),0)/5+U241/[12]lifespan!D$7</f>
        <v>0</v>
      </c>
      <c r="AD241" s="5">
        <f>MAX((V241-U241),0)/5+V241/[12]lifespan!E$7</f>
        <v>0</v>
      </c>
      <c r="AE241" s="5">
        <f>MAX((W241-V241),0)/5+W241/[12]lifespan!F$7</f>
        <v>0</v>
      </c>
      <c r="AF241" s="5">
        <f>MAX((X241-W241),0)/5+X241/[12]lifespan!G$7</f>
        <v>0</v>
      </c>
      <c r="AG241" s="5">
        <f>MAX((Y241-X241),0)/5+Y241/[12]lifespan!H$7</f>
        <v>0</v>
      </c>
      <c r="AH241" s="5">
        <f>MAX((Z241-Y241),0)/5+Z241/[12]lifespan!I$7</f>
        <v>0</v>
      </c>
      <c r="AI241" s="5">
        <f>MAX((AA241-Z241),0)/5+AA241/[12]lifespan!J$7</f>
        <v>0</v>
      </c>
    </row>
    <row r="242" spans="1:35" x14ac:dyDescent="0.25">
      <c r="A242" s="3" t="s">
        <v>8</v>
      </c>
      <c r="B242" s="1" t="s">
        <v>37</v>
      </c>
      <c r="C242" s="1" t="s">
        <v>38</v>
      </c>
      <c r="D242" s="5">
        <f>[11]generation_EXIOBASE!D205</f>
        <v>0</v>
      </c>
      <c r="E242" s="5">
        <f>[11]generation_EXIOBASE!E205</f>
        <v>0</v>
      </c>
      <c r="F242" s="5">
        <f>[11]generation_EXIOBASE!F205</f>
        <v>0</v>
      </c>
      <c r="G242" s="5">
        <f>[11]generation_EXIOBASE!G205</f>
        <v>0</v>
      </c>
      <c r="H242" s="5">
        <f>[11]generation_EXIOBASE!H205</f>
        <v>0</v>
      </c>
      <c r="I242" s="5">
        <f>[11]generation_EXIOBASE!I205</f>
        <v>0</v>
      </c>
      <c r="J242" s="5">
        <f>[11]generation_EXIOBASE!J205</f>
        <v>0</v>
      </c>
      <c r="K242" s="5">
        <f>[11]generation_EXIOBASE!K205</f>
        <v>0</v>
      </c>
      <c r="L242" s="5">
        <f>[14]Xdet2015_el!A242</f>
        <v>1.93506744363692</v>
      </c>
      <c r="M242" s="5">
        <f t="shared" si="37"/>
        <v>0</v>
      </c>
      <c r="N242" s="5">
        <f t="shared" si="38"/>
        <v>0</v>
      </c>
      <c r="O242" s="5">
        <f t="shared" si="39"/>
        <v>0</v>
      </c>
      <c r="P242" s="5">
        <f t="shared" si="40"/>
        <v>0</v>
      </c>
      <c r="Q242" s="5">
        <f t="shared" si="41"/>
        <v>0</v>
      </c>
      <c r="R242" s="5">
        <f t="shared" si="42"/>
        <v>0</v>
      </c>
      <c r="S242" s="5">
        <f t="shared" si="43"/>
        <v>0</v>
      </c>
      <c r="T242" s="5">
        <f>[11]capacity_EXIOBASE!D205</f>
        <v>15.214499999999999</v>
      </c>
      <c r="U242" s="5">
        <f>[11]capacity_EXIOBASE!E205</f>
        <v>15.214499999999999</v>
      </c>
      <c r="V242" s="5">
        <f>[11]capacity_EXIOBASE!F205</f>
        <v>15.214499999999999</v>
      </c>
      <c r="W242" s="5">
        <f>[11]capacity_EXIOBASE!G205</f>
        <v>15.214499999999999</v>
      </c>
      <c r="X242" s="5">
        <f>[11]capacity_EXIOBASE!H205</f>
        <v>15.214499999999999</v>
      </c>
      <c r="Y242" s="5">
        <f>[11]capacity_EXIOBASE!I205</f>
        <v>7.6</v>
      </c>
      <c r="Z242" s="5">
        <f>[11]capacity_EXIOBASE!J205</f>
        <v>0</v>
      </c>
      <c r="AA242" s="5">
        <f>[11]capacity_EXIOBASE!K205</f>
        <v>0</v>
      </c>
      <c r="AB242" s="5">
        <f>capacity!T242+T242/[12]lifespan!C$8</f>
        <v>0.43469999999999998</v>
      </c>
      <c r="AC242" s="5">
        <f>MAX((U242-T242),0)/5+U242/[12]lifespan!D$8</f>
        <v>0.43469999999999998</v>
      </c>
      <c r="AD242" s="5">
        <f>MAX((V242-U242),0)/5+V242/[12]lifespan!E$8</f>
        <v>0.43469999999999998</v>
      </c>
      <c r="AE242" s="5">
        <f>MAX((W242-V242),0)/5+W242/[12]lifespan!F$8</f>
        <v>0.43469999999999998</v>
      </c>
      <c r="AF242" s="5">
        <f>MAX((X242-W242),0)/5+X242/[12]lifespan!G$8</f>
        <v>0.43469999999999998</v>
      </c>
      <c r="AG242" s="5">
        <f>MAX((Y242-X242),0)/5+Y242/[12]lifespan!H$8</f>
        <v>0.21714285714285714</v>
      </c>
      <c r="AH242" s="5">
        <f>MAX((Z242-Y242),0)/5+Z242/[12]lifespan!I$8</f>
        <v>0</v>
      </c>
      <c r="AI242" s="5">
        <f>MAX((AA242-Z242),0)/5+AA242/[12]lifespan!J$8</f>
        <v>0</v>
      </c>
    </row>
    <row r="243" spans="1:35" x14ac:dyDescent="0.25">
      <c r="A243" s="3" t="s">
        <v>8</v>
      </c>
      <c r="B243" s="3" t="s">
        <v>39</v>
      </c>
      <c r="C243" s="3" t="s">
        <v>40</v>
      </c>
      <c r="D243" s="5">
        <f>[11]generation_EXIOBASE!D206</f>
        <v>511.13278006020545</v>
      </c>
      <c r="E243" s="5">
        <f>[11]generation_EXIOBASE!E206</f>
        <v>663.3146972115328</v>
      </c>
      <c r="F243" s="5">
        <f>[11]generation_EXIOBASE!F206</f>
        <v>795.60703600541331</v>
      </c>
      <c r="G243" s="5">
        <f>[11]generation_EXIOBASE!G206</f>
        <v>811.21338642956118</v>
      </c>
      <c r="H243" s="5">
        <f>[11]generation_EXIOBASE!H206</f>
        <v>808.68558237843183</v>
      </c>
      <c r="I243" s="5">
        <f>[11]generation_EXIOBASE!I206</f>
        <v>1036.9303582178206</v>
      </c>
      <c r="J243" s="5">
        <f>[11]generation_EXIOBASE!J206</f>
        <v>1406.6586830762915</v>
      </c>
      <c r="K243" s="5">
        <f>[11]generation_EXIOBASE!K206</f>
        <v>1540.7285347676539</v>
      </c>
      <c r="L243" s="5">
        <f>[14]Xdet2015_el!A243</f>
        <v>16.812082518528499</v>
      </c>
      <c r="M243" s="5">
        <f t="shared" si="37"/>
        <v>21.81762129198502</v>
      </c>
      <c r="N243" s="5">
        <f t="shared" si="38"/>
        <v>26.168955824099893</v>
      </c>
      <c r="O243" s="5">
        <f t="shared" si="39"/>
        <v>26.682276944128514</v>
      </c>
      <c r="P243" s="5">
        <f t="shared" si="40"/>
        <v>26.599132892414101</v>
      </c>
      <c r="Q243" s="5">
        <f t="shared" si="41"/>
        <v>34.106516796422092</v>
      </c>
      <c r="R243" s="5">
        <f t="shared" si="42"/>
        <v>46.267550777114479</v>
      </c>
      <c r="S243" s="5">
        <f t="shared" si="43"/>
        <v>50.677350926532725</v>
      </c>
      <c r="T243" s="5">
        <f>[11]capacity_EXIOBASE!D206</f>
        <v>50.408929999999998</v>
      </c>
      <c r="U243" s="5">
        <f>[11]capacity_EXIOBASE!E206</f>
        <v>94.838921929017403</v>
      </c>
      <c r="V243" s="5">
        <f>[11]capacity_EXIOBASE!F206</f>
        <v>105.05540402681549</v>
      </c>
      <c r="W243" s="5">
        <f>[11]capacity_EXIOBASE!G206</f>
        <v>108.47204716410772</v>
      </c>
      <c r="X243" s="5">
        <f>[11]capacity_EXIOBASE!H206</f>
        <v>108.47204716410772</v>
      </c>
      <c r="Y243" s="5">
        <f>[11]capacity_EXIOBASE!I206</f>
        <v>131.70939766273233</v>
      </c>
      <c r="Z243" s="5">
        <f>[11]capacity_EXIOBASE!J206</f>
        <v>161.11649237335251</v>
      </c>
      <c r="AA243" s="5">
        <f>[11]capacity_EXIOBASE!K206</f>
        <v>134.16115447581038</v>
      </c>
      <c r="AB243" s="5">
        <f>capacity!T243+T243/[12]lifespan!C$9</f>
        <v>7.0163571999999998</v>
      </c>
      <c r="AC243" s="5">
        <f>MAX((U243-T243),0)/5+U243/[12]lifespan!D$9</f>
        <v>12.679555262964177</v>
      </c>
      <c r="AD243" s="5">
        <f>MAX((V243-U243),0)/5+V243/[12]lifespan!E$9</f>
        <v>6.2455125806322389</v>
      </c>
      <c r="AE243" s="5">
        <f>MAX((W243-V243),0)/5+W243/[12]lifespan!F$9</f>
        <v>5.0222105140227544</v>
      </c>
      <c r="AF243" s="5">
        <f>MAX((X243-W243),0)/5+X243/[12]lifespan!G$9</f>
        <v>4.3388818865643088</v>
      </c>
      <c r="AG243" s="5">
        <f>MAX((Y243-X243),0)/5+Y243/[12]lifespan!H$9</f>
        <v>9.9158460062342151</v>
      </c>
      <c r="AH243" s="5">
        <f>MAX((Z243-Y243),0)/5+Z243/[12]lifespan!I$9</f>
        <v>12.326078637058139</v>
      </c>
      <c r="AI243" s="5">
        <f>MAX((AA243-Z243),0)/5+AA243/[12]lifespan!J$9</f>
        <v>5.3664461790324154</v>
      </c>
    </row>
    <row r="244" spans="1:35" x14ac:dyDescent="0.25">
      <c r="A244" s="3" t="s">
        <v>8</v>
      </c>
      <c r="B244" s="3" t="s">
        <v>80</v>
      </c>
      <c r="C244" s="3" t="s">
        <v>85</v>
      </c>
      <c r="D244" s="5">
        <f>[11]generation_EXIOBASE!D207*generation!$L244/(generation!$L$244+generation!$L$245)</f>
        <v>0</v>
      </c>
      <c r="E244" s="5">
        <f>[11]generation_EXIOBASE!E207*generation!$L244/(generation!$L$244+generation!$L$245)</f>
        <v>0</v>
      </c>
      <c r="F244" s="5">
        <f>[11]generation_EXIOBASE!F207*generation!$L244/(generation!$L$244+generation!$L$245)</f>
        <v>0</v>
      </c>
      <c r="G244" s="5">
        <f>[11]generation_EXIOBASE!G207*generation!$L244/(generation!$L$244+generation!$L$245)</f>
        <v>0</v>
      </c>
      <c r="H244" s="5">
        <f>[11]generation_EXIOBASE!H207*generation!$L244/(generation!$L$244+generation!$L$245)</f>
        <v>0</v>
      </c>
      <c r="I244" s="5">
        <f>[11]generation_EXIOBASE!I207*generation!$L244/(generation!$L$244+generation!$L$245)</f>
        <v>0</v>
      </c>
      <c r="J244" s="5">
        <f>[11]generation_EXIOBASE!J207*generation!$L244/(generation!$L$244+generation!$L$245)</f>
        <v>0</v>
      </c>
      <c r="K244" s="5">
        <f>[11]generation_EXIOBASE!K207*generation!$L244/(generation!$L$244+generation!$L$245)</f>
        <v>0</v>
      </c>
      <c r="L244" s="5">
        <f>[14]Xdet2015_el!A244</f>
        <v>0</v>
      </c>
      <c r="M244" s="24">
        <f t="shared" ref="M244:S245" si="44">IFERROR($L322*E244/$D322,0)</f>
        <v>0</v>
      </c>
      <c r="N244" s="24">
        <f t="shared" si="44"/>
        <v>0</v>
      </c>
      <c r="O244" s="24">
        <f t="shared" si="44"/>
        <v>0</v>
      </c>
      <c r="P244" s="24">
        <f t="shared" si="44"/>
        <v>0</v>
      </c>
      <c r="Q244" s="24">
        <f t="shared" si="44"/>
        <v>0</v>
      </c>
      <c r="R244" s="24">
        <f t="shared" si="44"/>
        <v>0</v>
      </c>
      <c r="S244" s="24">
        <f t="shared" si="44"/>
        <v>0</v>
      </c>
      <c r="T244" s="24">
        <f>[11]capacity_EXIOBASE!D207*capacity!$M244/(capacity!$M$244+capacity!$M$245)</f>
        <v>0</v>
      </c>
      <c r="U244" s="5">
        <f>[11]capacity_EXIOBASE!E207*capacity!$M244/(capacity!$M$244+capacity!$M$245)</f>
        <v>0</v>
      </c>
      <c r="V244" s="5">
        <f>[11]capacity_EXIOBASE!F207*capacity!$M244/(capacity!$M$244+capacity!$M$245)</f>
        <v>0</v>
      </c>
      <c r="W244" s="5">
        <f>[11]capacity_EXIOBASE!G207*capacity!$M244/(capacity!$M$244+capacity!$M$245)</f>
        <v>0</v>
      </c>
      <c r="X244" s="5">
        <f>[11]capacity_EXIOBASE!H207*capacity!$M244/(capacity!$M$244+capacity!$M$245)</f>
        <v>0</v>
      </c>
      <c r="Y244" s="5">
        <f>[11]capacity_EXIOBASE!I207*capacity!$M244/(capacity!$M$244+capacity!$M$245)</f>
        <v>0</v>
      </c>
      <c r="Z244" s="5">
        <f>[11]capacity_EXIOBASE!J207*capacity!$M244/(capacity!$M$244+capacity!$M$245)</f>
        <v>0</v>
      </c>
      <c r="AA244" s="5">
        <f>[11]capacity_EXIOBASE!K207*capacity!$M244/(capacity!$M$244+capacity!$M$245)</f>
        <v>0</v>
      </c>
      <c r="AB244" s="5">
        <f>capacity!T244+T244/[12]lifespan!C$10</f>
        <v>0</v>
      </c>
      <c r="AC244" s="5">
        <f>MAX((U244-T244),0)/5+U244/[12]lifespan!D$10</f>
        <v>0</v>
      </c>
      <c r="AD244" s="5">
        <f>MAX((V244-U244),0)/5+V244/[12]lifespan!E$10</f>
        <v>0</v>
      </c>
      <c r="AE244" s="5">
        <f>MAX((W244-V244),0)/5+W244/[12]lifespan!F$10</f>
        <v>0</v>
      </c>
      <c r="AF244" s="5">
        <f>MAX((X244-W244),0)/5+X244/[12]lifespan!G$10</f>
        <v>0</v>
      </c>
      <c r="AG244" s="5">
        <f>MAX((Y244-X244),0)/5+Y244/[12]lifespan!H$10</f>
        <v>0</v>
      </c>
      <c r="AH244" s="5">
        <f>MAX((Z244-Y244),0)/5+Z244/[12]lifespan!I$10</f>
        <v>0</v>
      </c>
      <c r="AI244" s="5">
        <f>MAX((AA244-Z244),0)/5+AA244/[12]lifespan!J$10</f>
        <v>0</v>
      </c>
    </row>
    <row r="245" spans="1:35" x14ac:dyDescent="0.25">
      <c r="A245" s="3" t="s">
        <v>8</v>
      </c>
      <c r="B245" s="3" t="s">
        <v>81</v>
      </c>
      <c r="C245" s="3" t="s">
        <v>86</v>
      </c>
      <c r="D245" s="5">
        <f>[11]generation_EXIOBASE!D207*generation!$L245/(generation!$L$244+generation!$L$245)</f>
        <v>0.98960663645898084</v>
      </c>
      <c r="E245" s="5">
        <f>[11]generation_EXIOBASE!E207*generation!$L245/(generation!$L$244+generation!$L$245)</f>
        <v>1.5656507627068215</v>
      </c>
      <c r="F245" s="5">
        <f>[11]generation_EXIOBASE!F207*generation!$L245/(generation!$L$244+generation!$L$245)</f>
        <v>1.5656507627068215</v>
      </c>
      <c r="G245" s="5">
        <f>[11]generation_EXIOBASE!G207*generation!$L245/(generation!$L$244+generation!$L$245)</f>
        <v>1.5656507627068215</v>
      </c>
      <c r="H245" s="5">
        <f>[11]generation_EXIOBASE!H207*generation!$L245/(generation!$L$244+generation!$L$245)</f>
        <v>1.5656507627068215</v>
      </c>
      <c r="I245" s="5">
        <f>[11]generation_EXIOBASE!I207*generation!$L245/(generation!$L$244+generation!$L$245)</f>
        <v>1.6048699365729264</v>
      </c>
      <c r="J245" s="5">
        <f>[11]generation_EXIOBASE!J207*generation!$L245/(generation!$L$244+generation!$L$245)</f>
        <v>1.6183616170916011</v>
      </c>
      <c r="K245" s="5">
        <f>[11]generation_EXIOBASE!K207*generation!$L245/(generation!$L$244+generation!$L$245)</f>
        <v>1.6183616170916011</v>
      </c>
      <c r="L245" s="5">
        <f>[14]Xdet2015_el!A245</f>
        <v>0</v>
      </c>
      <c r="M245" s="24">
        <f t="shared" si="44"/>
        <v>0.64813248208700414</v>
      </c>
      <c r="N245" s="24">
        <f t="shared" si="44"/>
        <v>0.64813248208700414</v>
      </c>
      <c r="O245" s="24">
        <f t="shared" si="44"/>
        <v>0.64813248208700414</v>
      </c>
      <c r="P245" s="24">
        <f t="shared" si="44"/>
        <v>0.64813248208700414</v>
      </c>
      <c r="Q245" s="24">
        <f t="shared" si="44"/>
        <v>0.664368044390371</v>
      </c>
      <c r="R245" s="24">
        <f t="shared" si="44"/>
        <v>0.66995319568361056</v>
      </c>
      <c r="S245" s="24">
        <f t="shared" si="44"/>
        <v>0.66995319568361056</v>
      </c>
      <c r="T245" s="24">
        <f>[11]capacity_EXIOBASE!D207*capacity!$M245/(capacity!$M$244+capacity!$M$245)</f>
        <v>1.2</v>
      </c>
      <c r="U245" s="5">
        <f>[11]capacity_EXIOBASE!E207*capacity!$M245/(capacity!$M$244+capacity!$M$245)</f>
        <v>1.8194832025918763</v>
      </c>
      <c r="V245" s="5">
        <f>[11]capacity_EXIOBASE!F207*capacity!$M245/(capacity!$M$244+capacity!$M$245)</f>
        <v>1.8194832025918763</v>
      </c>
      <c r="W245" s="5">
        <f>[11]capacity_EXIOBASE!G207*capacity!$M245/(capacity!$M$244+capacity!$M$245)</f>
        <v>1.8194832025918763</v>
      </c>
      <c r="X245" s="5">
        <f>[11]capacity_EXIOBASE!H207*capacity!$M245/(capacity!$M$244+capacity!$M$245)</f>
        <v>1.8194832025918763</v>
      </c>
      <c r="Y245" s="5">
        <f>[11]capacity_EXIOBASE!I207*capacity!$M245/(capacity!$M$244+capacity!$M$245)</f>
        <v>1.8194832025918763</v>
      </c>
      <c r="Z245" s="5">
        <f>[11]capacity_EXIOBASE!J207*capacity!$M245/(capacity!$M$244+capacity!$M$245)</f>
        <v>1.8194832025918763</v>
      </c>
      <c r="AA245" s="5">
        <f>[11]capacity_EXIOBASE!K207*capacity!$M245/(capacity!$M$244+capacity!$M$245)</f>
        <v>1.8194832025918763</v>
      </c>
      <c r="AB245" s="5">
        <f>capacity!T245+T245/[12]lifespan!C$11</f>
        <v>4.8000000000000001E-2</v>
      </c>
      <c r="AC245" s="5">
        <f>MAX((U245-T245),0)/5+U245/[12]lifespan!D$11</f>
        <v>0.19667596862205033</v>
      </c>
      <c r="AD245" s="5">
        <f>MAX((V245-U245),0)/5+V245/[12]lifespan!E$11</f>
        <v>7.2779328103675059E-2</v>
      </c>
      <c r="AE245" s="5">
        <f>MAX((W245-V245),0)/5+W245/[12]lifespan!F$11</f>
        <v>7.2779328103675059E-2</v>
      </c>
      <c r="AF245" s="5">
        <f>MAX((X245-W245),0)/5+X245/[12]lifespan!G$11</f>
        <v>7.2779328103675059E-2</v>
      </c>
      <c r="AG245" s="5">
        <f>MAX((Y245-X245),0)/5+Y245/[12]lifespan!H$11</f>
        <v>7.2779328103675059E-2</v>
      </c>
      <c r="AH245" s="5">
        <f>MAX((Z245-Y245),0)/5+Z245/[12]lifespan!I$11</f>
        <v>7.2779328103675059E-2</v>
      </c>
      <c r="AI245" s="5">
        <f>MAX((AA245-Z245),0)/5+AA245/[12]lifespan!J$11</f>
        <v>7.2779328103675059E-2</v>
      </c>
    </row>
    <row r="246" spans="1:35" x14ac:dyDescent="0.25">
      <c r="A246" s="3" t="s">
        <v>8</v>
      </c>
      <c r="B246" s="3" t="s">
        <v>41</v>
      </c>
      <c r="C246" s="3" t="s">
        <v>42</v>
      </c>
      <c r="D246" s="5">
        <f>[11]generation_EXIOBASE!D208</f>
        <v>0</v>
      </c>
      <c r="E246" s="5">
        <f>[11]generation_EXIOBASE!E208</f>
        <v>0</v>
      </c>
      <c r="F246" s="5">
        <f>[11]generation_EXIOBASE!F208</f>
        <v>0</v>
      </c>
      <c r="G246" s="5">
        <f>[11]generation_EXIOBASE!G208</f>
        <v>0</v>
      </c>
      <c r="H246" s="5">
        <f>[11]generation_EXIOBASE!H208</f>
        <v>0</v>
      </c>
      <c r="I246" s="5">
        <f>[11]generation_EXIOBASE!I208</f>
        <v>0</v>
      </c>
      <c r="J246" s="5">
        <f>[11]generation_EXIOBASE!J208</f>
        <v>0</v>
      </c>
      <c r="K246" s="5">
        <f>[11]generation_EXIOBASE!K208</f>
        <v>0</v>
      </c>
      <c r="L246" s="5">
        <f>[14]Xdet2015_el!A246</f>
        <v>0</v>
      </c>
      <c r="M246" s="5">
        <f t="shared" si="37"/>
        <v>0</v>
      </c>
      <c r="N246" s="5">
        <f t="shared" si="38"/>
        <v>0</v>
      </c>
      <c r="O246" s="5">
        <f t="shared" si="39"/>
        <v>0</v>
      </c>
      <c r="P246" s="5">
        <f t="shared" si="40"/>
        <v>0</v>
      </c>
      <c r="Q246" s="5">
        <f t="shared" si="41"/>
        <v>0</v>
      </c>
      <c r="R246" s="5">
        <f t="shared" si="42"/>
        <v>0</v>
      </c>
      <c r="S246" s="5">
        <f t="shared" si="43"/>
        <v>0</v>
      </c>
      <c r="T246" s="5">
        <f>[11]capacity_EXIOBASE!D208</f>
        <v>0</v>
      </c>
      <c r="U246" s="5">
        <f>[11]capacity_EXIOBASE!E208</f>
        <v>0</v>
      </c>
      <c r="V246" s="5">
        <f>[11]capacity_EXIOBASE!F208</f>
        <v>0</v>
      </c>
      <c r="W246" s="5">
        <f>[11]capacity_EXIOBASE!G208</f>
        <v>0</v>
      </c>
      <c r="X246" s="5">
        <f>[11]capacity_EXIOBASE!H208</f>
        <v>0</v>
      </c>
      <c r="Y246" s="5">
        <f>[11]capacity_EXIOBASE!I208</f>
        <v>0</v>
      </c>
      <c r="Z246" s="5">
        <f>[11]capacity_EXIOBASE!J208</f>
        <v>0</v>
      </c>
      <c r="AA246" s="5">
        <f>[11]capacity_EXIOBASE!K208</f>
        <v>0</v>
      </c>
      <c r="AB246" s="5">
        <f>capacity!T246+T246/[12]lifespan!C$12</f>
        <v>0</v>
      </c>
      <c r="AC246" s="5">
        <f>MAX((U246-T246),0)/5+U246/[12]lifespan!D$12</f>
        <v>0</v>
      </c>
      <c r="AD246" s="5">
        <f>MAX((V246-U246),0)/5+V246/[12]lifespan!E$12</f>
        <v>0</v>
      </c>
      <c r="AE246" s="5">
        <f>MAX((W246-V246),0)/5+W246/[12]lifespan!F$12</f>
        <v>0</v>
      </c>
      <c r="AF246" s="5">
        <f>MAX((X246-W246),0)/5+X246/[12]lifespan!G$12</f>
        <v>0</v>
      </c>
      <c r="AG246" s="5">
        <f>MAX((Y246-X246),0)/5+Y246/[12]lifespan!H$12</f>
        <v>0</v>
      </c>
      <c r="AH246" s="5">
        <f>MAX((Z246-Y246),0)/5+Z246/[12]lifespan!I$12</f>
        <v>0</v>
      </c>
      <c r="AI246" s="5">
        <f>MAX((AA246-Z246),0)/5+AA246/[12]lifespan!J$12</f>
        <v>0</v>
      </c>
    </row>
    <row r="247" spans="1:35" x14ac:dyDescent="0.25">
      <c r="A247" s="3" t="s">
        <v>8</v>
      </c>
      <c r="B247" s="3" t="s">
        <v>43</v>
      </c>
      <c r="C247" s="3" t="s">
        <v>44</v>
      </c>
      <c r="D247" s="5">
        <f>[11]generation_EXIOBASE!D209</f>
        <v>0</v>
      </c>
      <c r="E247" s="5">
        <f>[11]generation_EXIOBASE!E209</f>
        <v>0</v>
      </c>
      <c r="F247" s="5">
        <f>[11]generation_EXIOBASE!F209</f>
        <v>0</v>
      </c>
      <c r="G247" s="5">
        <f>[11]generation_EXIOBASE!G209</f>
        <v>0</v>
      </c>
      <c r="H247" s="5">
        <f>[11]generation_EXIOBASE!H209</f>
        <v>0</v>
      </c>
      <c r="I247" s="5">
        <f>[11]generation_EXIOBASE!I209</f>
        <v>0</v>
      </c>
      <c r="J247" s="5">
        <f>[11]generation_EXIOBASE!J209</f>
        <v>0</v>
      </c>
      <c r="K247" s="5">
        <f>[11]generation_EXIOBASE!K209</f>
        <v>0</v>
      </c>
      <c r="L247" s="5">
        <f>[14]Xdet2015_el!A247</f>
        <v>0</v>
      </c>
      <c r="M247" s="5">
        <f t="shared" si="37"/>
        <v>0</v>
      </c>
      <c r="N247" s="5">
        <f t="shared" si="38"/>
        <v>0</v>
      </c>
      <c r="O247" s="5">
        <f t="shared" si="39"/>
        <v>0</v>
      </c>
      <c r="P247" s="5">
        <f t="shared" si="40"/>
        <v>0</v>
      </c>
      <c r="Q247" s="5">
        <f t="shared" si="41"/>
        <v>0</v>
      </c>
      <c r="R247" s="5">
        <f t="shared" si="42"/>
        <v>0</v>
      </c>
      <c r="S247" s="5">
        <f t="shared" si="43"/>
        <v>0</v>
      </c>
      <c r="T247" s="5">
        <f>[11]capacity_EXIOBASE!D209</f>
        <v>0</v>
      </c>
      <c r="U247" s="5">
        <f>[11]capacity_EXIOBASE!E209</f>
        <v>0</v>
      </c>
      <c r="V247" s="5">
        <f>[11]capacity_EXIOBASE!F209</f>
        <v>0</v>
      </c>
      <c r="W247" s="5">
        <f>[11]capacity_EXIOBASE!G209</f>
        <v>0</v>
      </c>
      <c r="X247" s="5">
        <f>[11]capacity_EXIOBASE!H209</f>
        <v>0</v>
      </c>
      <c r="Y247" s="5">
        <f>[11]capacity_EXIOBASE!I209</f>
        <v>0</v>
      </c>
      <c r="Z247" s="5">
        <f>[11]capacity_EXIOBASE!J209</f>
        <v>0</v>
      </c>
      <c r="AA247" s="5">
        <f>[11]capacity_EXIOBASE!K209</f>
        <v>0</v>
      </c>
      <c r="AB247" s="5">
        <f>capacity!T247+T247/[12]lifespan!C$13</f>
        <v>0</v>
      </c>
      <c r="AC247" s="5">
        <f>MAX((U247-T247),0)/5+U247/[12]lifespan!D$13</f>
        <v>0</v>
      </c>
      <c r="AD247" s="5">
        <f>MAX((V247-U247),0)/5+V247/[12]lifespan!E$13</f>
        <v>0</v>
      </c>
      <c r="AE247" s="5">
        <f>MAX((W247-V247),0)/5+W247/[12]lifespan!F$13</f>
        <v>0</v>
      </c>
      <c r="AF247" s="5">
        <f>MAX((X247-W247),0)/5+X247/[12]lifespan!G$13</f>
        <v>0</v>
      </c>
      <c r="AG247" s="5">
        <f>MAX((Y247-X247),0)/5+Y247/[12]lifespan!H$13</f>
        <v>0</v>
      </c>
      <c r="AH247" s="5">
        <f>MAX((Z247-Y247),0)/5+Z247/[12]lifespan!I$13</f>
        <v>0</v>
      </c>
      <c r="AI247" s="5">
        <f>MAX((AA247-Z247),0)/5+AA247/[12]lifespan!J$13</f>
        <v>0</v>
      </c>
    </row>
    <row r="248" spans="1:35" x14ac:dyDescent="0.25">
      <c r="A248" s="3" t="s">
        <v>8</v>
      </c>
      <c r="B248" s="3" t="s">
        <v>45</v>
      </c>
      <c r="C248" s="3" t="s">
        <v>46</v>
      </c>
      <c r="D248" s="5">
        <f>[11]generation_EXIOBASE!D210</f>
        <v>0</v>
      </c>
      <c r="E248" s="5">
        <f>[11]generation_EXIOBASE!E210</f>
        <v>0</v>
      </c>
      <c r="F248" s="5">
        <f>[11]generation_EXIOBASE!F210</f>
        <v>0</v>
      </c>
      <c r="G248" s="5">
        <f>[11]generation_EXIOBASE!G210</f>
        <v>0</v>
      </c>
      <c r="H248" s="5">
        <f>[11]generation_EXIOBASE!H210</f>
        <v>0</v>
      </c>
      <c r="I248" s="5">
        <f>[11]generation_EXIOBASE!I210</f>
        <v>-2.2204460492503131E-16</v>
      </c>
      <c r="J248" s="5">
        <f>[11]generation_EXIOBASE!J210</f>
        <v>0</v>
      </c>
      <c r="K248" s="5">
        <f>[11]generation_EXIOBASE!K210</f>
        <v>0</v>
      </c>
      <c r="L248" s="5">
        <f>[14]Xdet2015_el!A248</f>
        <v>0</v>
      </c>
      <c r="M248" s="5">
        <f t="shared" si="37"/>
        <v>0</v>
      </c>
      <c r="N248" s="5">
        <f t="shared" si="38"/>
        <v>0</v>
      </c>
      <c r="O248" s="5">
        <f t="shared" si="39"/>
        <v>0</v>
      </c>
      <c r="P248" s="5">
        <f t="shared" si="40"/>
        <v>0</v>
      </c>
      <c r="Q248" s="5">
        <f t="shared" si="41"/>
        <v>0</v>
      </c>
      <c r="R248" s="5">
        <f t="shared" si="42"/>
        <v>0</v>
      </c>
      <c r="S248" s="5">
        <f t="shared" si="43"/>
        <v>0</v>
      </c>
      <c r="T248" s="5">
        <f>[11]capacity_EXIOBASE!D210</f>
        <v>0</v>
      </c>
      <c r="U248" s="5">
        <f>[11]capacity_EXIOBASE!E210</f>
        <v>0</v>
      </c>
      <c r="V248" s="5">
        <f>[11]capacity_EXIOBASE!F210</f>
        <v>0</v>
      </c>
      <c r="W248" s="5">
        <f>[11]capacity_EXIOBASE!G210</f>
        <v>0</v>
      </c>
      <c r="X248" s="5">
        <f>[11]capacity_EXIOBASE!H210</f>
        <v>0</v>
      </c>
      <c r="Y248" s="5">
        <f>[11]capacity_EXIOBASE!I210</f>
        <v>0</v>
      </c>
      <c r="Z248" s="5">
        <f>[11]capacity_EXIOBASE!J210</f>
        <v>0</v>
      </c>
      <c r="AA248" s="5">
        <f>[11]capacity_EXIOBASE!K210</f>
        <v>0</v>
      </c>
      <c r="AB248" s="5">
        <f>capacity!T248+T248/[12]lifespan!C$14</f>
        <v>0</v>
      </c>
      <c r="AC248" s="5">
        <f>MAX((U248-T248),0)/5+U248/[12]lifespan!D$14</f>
        <v>0</v>
      </c>
      <c r="AD248" s="5">
        <f>MAX((V248-U248),0)/5+V248/[12]lifespan!E$14</f>
        <v>0</v>
      </c>
      <c r="AE248" s="5">
        <f>MAX((W248-V248),0)/5+W248/[12]lifespan!F$14</f>
        <v>0</v>
      </c>
      <c r="AF248" s="5">
        <f>MAX((X248-W248),0)/5+X248/[12]lifespan!G$14</f>
        <v>0</v>
      </c>
      <c r="AG248" s="5">
        <f>MAX((Y248-X248),0)/5+Y248/[12]lifespan!H$14</f>
        <v>0</v>
      </c>
      <c r="AH248" s="5">
        <f>MAX((Z248-Y248),0)/5+Z248/[12]lifespan!I$14</f>
        <v>0</v>
      </c>
      <c r="AI248" s="5">
        <f>MAX((AA248-Z248),0)/5+AA248/[12]lifespan!J$14</f>
        <v>0</v>
      </c>
    </row>
    <row r="249" spans="1:35" x14ac:dyDescent="0.25">
      <c r="A249" s="3" t="s">
        <v>7</v>
      </c>
      <c r="B249" s="3" t="s">
        <v>29</v>
      </c>
      <c r="C249" s="3" t="s">
        <v>30</v>
      </c>
      <c r="D249" s="5">
        <f>[11]generation_EXIOBASE!D211</f>
        <v>0</v>
      </c>
      <c r="E249" s="5">
        <f>[11]generation_EXIOBASE!E211</f>
        <v>0</v>
      </c>
      <c r="F249" s="5">
        <f>[11]generation_EXIOBASE!F211</f>
        <v>0</v>
      </c>
      <c r="G249" s="5">
        <f>[11]generation_EXIOBASE!G211</f>
        <v>0</v>
      </c>
      <c r="H249" s="5">
        <f>[11]generation_EXIOBASE!H211</f>
        <v>0</v>
      </c>
      <c r="I249" s="5">
        <f>[11]generation_EXIOBASE!I211</f>
        <v>0</v>
      </c>
      <c r="J249" s="5">
        <f>[11]generation_EXIOBASE!J211</f>
        <v>0</v>
      </c>
      <c r="K249" s="5">
        <f>[11]generation_EXIOBASE!K211</f>
        <v>0</v>
      </c>
      <c r="L249" s="5">
        <f>[14]Xdet2015_el!A249</f>
        <v>1.7913453179358801E-3</v>
      </c>
      <c r="M249" s="5">
        <f t="shared" si="37"/>
        <v>0</v>
      </c>
      <c r="N249" s="5">
        <f t="shared" si="38"/>
        <v>0</v>
      </c>
      <c r="O249" s="5">
        <f t="shared" si="39"/>
        <v>0</v>
      </c>
      <c r="P249" s="5">
        <f t="shared" si="40"/>
        <v>0</v>
      </c>
      <c r="Q249" s="5">
        <f t="shared" si="41"/>
        <v>0</v>
      </c>
      <c r="R249" s="5">
        <f t="shared" si="42"/>
        <v>0</v>
      </c>
      <c r="S249" s="5">
        <f t="shared" si="43"/>
        <v>0</v>
      </c>
      <c r="T249" s="5">
        <f>[11]capacity_EXIOBASE!D211</f>
        <v>0</v>
      </c>
      <c r="U249" s="5">
        <f>[11]capacity_EXIOBASE!E211</f>
        <v>0</v>
      </c>
      <c r="V249" s="5">
        <f>[11]capacity_EXIOBASE!F211</f>
        <v>0</v>
      </c>
      <c r="W249" s="5">
        <f>[11]capacity_EXIOBASE!G211</f>
        <v>0</v>
      </c>
      <c r="X249" s="5">
        <f>[11]capacity_EXIOBASE!H211</f>
        <v>0</v>
      </c>
      <c r="Y249" s="5">
        <f>[11]capacity_EXIOBASE!I211</f>
        <v>0</v>
      </c>
      <c r="Z249" s="5">
        <f>[11]capacity_EXIOBASE!J211</f>
        <v>0</v>
      </c>
      <c r="AA249" s="5">
        <f>[11]capacity_EXIOBASE!K211</f>
        <v>0</v>
      </c>
      <c r="AB249" s="5">
        <f>capacity!T249+T249/[12]lifespan!C$2</f>
        <v>0</v>
      </c>
      <c r="AC249" s="5">
        <f>MAX((U249-T249),0)/5+U249/[12]lifespan!D$2</f>
        <v>0</v>
      </c>
      <c r="AD249" s="5">
        <f>MAX((V249-U249),0)/5+V249/[12]lifespan!E$2</f>
        <v>0</v>
      </c>
      <c r="AE249" s="5">
        <f>MAX((W249-V249),0)/5+W249/[12]lifespan!F$2</f>
        <v>0</v>
      </c>
      <c r="AF249" s="5">
        <f>MAX((X249-W249),0)/5+X249/[12]lifespan!G$2</f>
        <v>0</v>
      </c>
      <c r="AG249" s="5">
        <f>MAX((Y249-X249),0)/5+Y249/[12]lifespan!H$2</f>
        <v>0</v>
      </c>
      <c r="AH249" s="5">
        <f>MAX((Z249-Y249),0)/5+Z249/[12]lifespan!I$2</f>
        <v>0</v>
      </c>
      <c r="AI249" s="5">
        <f>MAX((AA249-Z249),0)/5+AA249/[12]lifespan!J$2</f>
        <v>0</v>
      </c>
    </row>
    <row r="250" spans="1:35" x14ac:dyDescent="0.25">
      <c r="A250" s="3" t="s">
        <v>7</v>
      </c>
      <c r="B250" s="3" t="s">
        <v>31</v>
      </c>
      <c r="C250" s="3" t="s">
        <v>32</v>
      </c>
      <c r="D250" s="5">
        <f>[11]generation_EXIOBASE!D212</f>
        <v>0</v>
      </c>
      <c r="E250" s="5">
        <f>[11]generation_EXIOBASE!E212</f>
        <v>2125.7855869753553</v>
      </c>
      <c r="F250" s="5">
        <f>[11]generation_EXIOBASE!F212</f>
        <v>2320.6311411554193</v>
      </c>
      <c r="G250" s="5">
        <f>[11]generation_EXIOBASE!G212</f>
        <v>2427.1765321863409</v>
      </c>
      <c r="H250" s="5">
        <f>[11]generation_EXIOBASE!H212</f>
        <v>2402.1038622534716</v>
      </c>
      <c r="I250" s="5">
        <f>[11]generation_EXIOBASE!I212</f>
        <v>2376.6065479062518</v>
      </c>
      <c r="J250" s="5">
        <f>[11]generation_EXIOBASE!J212</f>
        <v>2462.0063050028843</v>
      </c>
      <c r="K250" s="5">
        <f>[11]generation_EXIOBASE!K212</f>
        <v>2674.3584159034153</v>
      </c>
      <c r="L250" s="5">
        <f>[14]Xdet2015_el!A250</f>
        <v>7.1612065285584501E-4</v>
      </c>
      <c r="M250" s="24">
        <f t="shared" ref="M250:S250" si="45">IFERROR($L198*E250/$D198,0)</f>
        <v>358.06128812106959</v>
      </c>
      <c r="N250" s="24">
        <f t="shared" si="45"/>
        <v>390.88052000496054</v>
      </c>
      <c r="O250" s="24">
        <f t="shared" si="45"/>
        <v>408.82672313552916</v>
      </c>
      <c r="P250" s="24">
        <f t="shared" si="45"/>
        <v>404.6035538056575</v>
      </c>
      <c r="Q250" s="24">
        <f t="shared" si="45"/>
        <v>400.30885857640664</v>
      </c>
      <c r="R250" s="24">
        <f t="shared" si="45"/>
        <v>414.69335116992102</v>
      </c>
      <c r="S250" s="24">
        <f t="shared" si="45"/>
        <v>450.46133775809705</v>
      </c>
      <c r="T250" s="5">
        <f>[11]capacity_EXIOBASE!D212</f>
        <v>0</v>
      </c>
      <c r="U250" s="5">
        <f>[11]capacity_EXIOBASE!E212</f>
        <v>232.75831526080344</v>
      </c>
      <c r="V250" s="5">
        <f>[11]capacity_EXIOBASE!F212</f>
        <v>472.75831526080344</v>
      </c>
      <c r="W250" s="5">
        <f>[11]capacity_EXIOBASE!G212</f>
        <v>712.75831526080344</v>
      </c>
      <c r="X250" s="5">
        <f>[11]capacity_EXIOBASE!H212</f>
        <v>712.75831526080344</v>
      </c>
      <c r="Y250" s="5">
        <f>[11]capacity_EXIOBASE!I212</f>
        <v>712.75831526080344</v>
      </c>
      <c r="Z250" s="5">
        <f>[11]capacity_EXIOBASE!J212</f>
        <v>712.75831526080344</v>
      </c>
      <c r="AA250" s="5">
        <f>[11]capacity_EXIOBASE!K212</f>
        <v>712.75831526080344</v>
      </c>
      <c r="AB250" s="5">
        <f>capacity!T250+T250/[12]lifespan!C$3</f>
        <v>0</v>
      </c>
      <c r="AC250" s="5">
        <f>MAX((U250-T250),0)/5+U250/[12]lifespan!D$3</f>
        <v>54.310273560854142</v>
      </c>
      <c r="AD250" s="5">
        <f>MAX((V250-U250),0)/5+V250/[12]lifespan!E$3</f>
        <v>63.758610508693451</v>
      </c>
      <c r="AE250" s="5">
        <f>MAX((W250-V250),0)/5+W250/[12]lifespan!F$3</f>
        <v>71.758610508693451</v>
      </c>
      <c r="AF250" s="5">
        <f>MAX((X250-W250),0)/5+X250/[12]lifespan!G$3</f>
        <v>23.758610508693447</v>
      </c>
      <c r="AG250" s="5">
        <f>MAX((Y250-X250),0)/5+Y250/[12]lifespan!H$3</f>
        <v>23.758610508693447</v>
      </c>
      <c r="AH250" s="5">
        <f>MAX((Z250-Y250),0)/5+Z250/[12]lifespan!I$3</f>
        <v>23.758610508693447</v>
      </c>
      <c r="AI250" s="5">
        <f>MAX((AA250-Z250),0)/5+AA250/[12]lifespan!J$3</f>
        <v>23.758610508693447</v>
      </c>
    </row>
    <row r="251" spans="1:35" x14ac:dyDescent="0.25">
      <c r="A251" s="3" t="s">
        <v>7</v>
      </c>
      <c r="B251" s="3" t="s">
        <v>33</v>
      </c>
      <c r="C251" s="3" t="s">
        <v>34</v>
      </c>
      <c r="D251" s="5">
        <f>[11]generation_EXIOBASE!D213</f>
        <v>0</v>
      </c>
      <c r="E251" s="5">
        <f>[11]generation_EXIOBASE!E213</f>
        <v>0</v>
      </c>
      <c r="F251" s="5">
        <f>[11]generation_EXIOBASE!F213</f>
        <v>0</v>
      </c>
      <c r="G251" s="5">
        <f>[11]generation_EXIOBASE!G213</f>
        <v>0</v>
      </c>
      <c r="H251" s="5">
        <f>[11]generation_EXIOBASE!H213</f>
        <v>0</v>
      </c>
      <c r="I251" s="5">
        <f>[11]generation_EXIOBASE!I213</f>
        <v>0</v>
      </c>
      <c r="J251" s="5">
        <f>[11]generation_EXIOBASE!J213</f>
        <v>0</v>
      </c>
      <c r="K251" s="5">
        <f>[11]generation_EXIOBASE!K213</f>
        <v>0</v>
      </c>
      <c r="L251" s="5">
        <f>[14]Xdet2015_el!A251</f>
        <v>2.55745878614116E-9</v>
      </c>
      <c r="M251" s="5">
        <f t="shared" si="37"/>
        <v>0</v>
      </c>
      <c r="N251" s="5">
        <f t="shared" si="38"/>
        <v>0</v>
      </c>
      <c r="O251" s="5">
        <f t="shared" si="39"/>
        <v>0</v>
      </c>
      <c r="P251" s="5">
        <f t="shared" si="40"/>
        <v>0</v>
      </c>
      <c r="Q251" s="5">
        <f t="shared" si="41"/>
        <v>0</v>
      </c>
      <c r="R251" s="5">
        <f t="shared" si="42"/>
        <v>0</v>
      </c>
      <c r="S251" s="5">
        <f t="shared" si="43"/>
        <v>0</v>
      </c>
      <c r="T251" s="5">
        <f>[11]capacity_EXIOBASE!D213</f>
        <v>0</v>
      </c>
      <c r="U251" s="5">
        <f>[11]capacity_EXIOBASE!E213</f>
        <v>0</v>
      </c>
      <c r="V251" s="5">
        <f>[11]capacity_EXIOBASE!F213</f>
        <v>0</v>
      </c>
      <c r="W251" s="5">
        <f>[11]capacity_EXIOBASE!G213</f>
        <v>0</v>
      </c>
      <c r="X251" s="5">
        <f>[11]capacity_EXIOBASE!H213</f>
        <v>0</v>
      </c>
      <c r="Y251" s="5">
        <f>[11]capacity_EXIOBASE!I213</f>
        <v>0</v>
      </c>
      <c r="Z251" s="5">
        <f>[11]capacity_EXIOBASE!J213</f>
        <v>0</v>
      </c>
      <c r="AA251" s="5">
        <f>[11]capacity_EXIOBASE!K213</f>
        <v>0</v>
      </c>
      <c r="AB251" s="5">
        <f>capacity!T251+T251/[12]lifespan!C$4</f>
        <v>0</v>
      </c>
      <c r="AC251" s="5">
        <f>MAX((U251-T251),0)/5+U251/[12]lifespan!D$4</f>
        <v>0</v>
      </c>
      <c r="AD251" s="5">
        <f>MAX((V251-U251),0)/5+V251/[12]lifespan!E$4</f>
        <v>0</v>
      </c>
      <c r="AE251" s="5">
        <f>MAX((W251-V251),0)/5+W251/[12]lifespan!F$4</f>
        <v>0</v>
      </c>
      <c r="AF251" s="5">
        <f>MAX((X251-W251),0)/5+X251/[12]lifespan!G$4</f>
        <v>0</v>
      </c>
      <c r="AG251" s="5">
        <f>MAX((Y251-X251),0)/5+Y251/[12]lifespan!H$4</f>
        <v>0</v>
      </c>
      <c r="AH251" s="5">
        <f>MAX((Z251-Y251),0)/5+Z251/[12]lifespan!I$4</f>
        <v>0</v>
      </c>
      <c r="AI251" s="5">
        <f>MAX((AA251-Z251),0)/5+AA251/[12]lifespan!J$4</f>
        <v>0</v>
      </c>
    </row>
    <row r="252" spans="1:35" x14ac:dyDescent="0.25">
      <c r="A252" s="3" t="s">
        <v>7</v>
      </c>
      <c r="B252" s="3" t="s">
        <v>35</v>
      </c>
      <c r="C252" s="3" t="s">
        <v>36</v>
      </c>
      <c r="D252" s="5">
        <f>[11]generation_EXIOBASE!D214</f>
        <v>0</v>
      </c>
      <c r="E252" s="5">
        <f>[11]generation_EXIOBASE!E214</f>
        <v>0</v>
      </c>
      <c r="F252" s="5">
        <f>[11]generation_EXIOBASE!F214</f>
        <v>0</v>
      </c>
      <c r="G252" s="5">
        <f>[11]generation_EXIOBASE!G214</f>
        <v>0</v>
      </c>
      <c r="H252" s="5">
        <f>[11]generation_EXIOBASE!H214</f>
        <v>0</v>
      </c>
      <c r="I252" s="5">
        <f>[11]generation_EXIOBASE!I214</f>
        <v>0</v>
      </c>
      <c r="J252" s="5">
        <f>[11]generation_EXIOBASE!J214</f>
        <v>0</v>
      </c>
      <c r="K252" s="5">
        <f>[11]generation_EXIOBASE!K214</f>
        <v>0</v>
      </c>
      <c r="L252" s="5">
        <f>[14]Xdet2015_el!A252</f>
        <v>1.916439473222E-3</v>
      </c>
      <c r="M252" s="5">
        <f t="shared" si="37"/>
        <v>0</v>
      </c>
      <c r="N252" s="5">
        <f t="shared" si="38"/>
        <v>0</v>
      </c>
      <c r="O252" s="5">
        <f t="shared" si="39"/>
        <v>0</v>
      </c>
      <c r="P252" s="5">
        <f t="shared" si="40"/>
        <v>0</v>
      </c>
      <c r="Q252" s="5">
        <f t="shared" si="41"/>
        <v>0</v>
      </c>
      <c r="R252" s="5">
        <f t="shared" si="42"/>
        <v>0</v>
      </c>
      <c r="S252" s="5">
        <f t="shared" si="43"/>
        <v>0</v>
      </c>
      <c r="T252" s="5">
        <f>[11]capacity_EXIOBASE!D214</f>
        <v>0</v>
      </c>
      <c r="U252" s="5">
        <f>[11]capacity_EXIOBASE!E214</f>
        <v>0</v>
      </c>
      <c r="V252" s="5">
        <f>[11]capacity_EXIOBASE!F214</f>
        <v>0</v>
      </c>
      <c r="W252" s="5">
        <f>[11]capacity_EXIOBASE!G214</f>
        <v>0</v>
      </c>
      <c r="X252" s="5">
        <f>[11]capacity_EXIOBASE!H214</f>
        <v>0</v>
      </c>
      <c r="Y252" s="5">
        <f>[11]capacity_EXIOBASE!I214</f>
        <v>0</v>
      </c>
      <c r="Z252" s="5">
        <f>[11]capacity_EXIOBASE!J214</f>
        <v>0</v>
      </c>
      <c r="AA252" s="5">
        <f>[11]capacity_EXIOBASE!K214</f>
        <v>0</v>
      </c>
      <c r="AB252" s="5">
        <f>capacity!T252+T252/[12]lifespan!C$5</f>
        <v>0</v>
      </c>
      <c r="AC252" s="5">
        <f>MAX((U252-T252),0)/5+U252/[12]lifespan!D$5</f>
        <v>0</v>
      </c>
      <c r="AD252" s="5">
        <f>MAX((V252-U252),0)/5+V252/[12]lifespan!E$5</f>
        <v>0</v>
      </c>
      <c r="AE252" s="5">
        <f>MAX((W252-V252),0)/5+W252/[12]lifespan!F$5</f>
        <v>0</v>
      </c>
      <c r="AF252" s="5">
        <f>MAX((X252-W252),0)/5+X252/[12]lifespan!G$5</f>
        <v>0</v>
      </c>
      <c r="AG252" s="5">
        <f>MAX((Y252-X252),0)/5+Y252/[12]lifespan!H$5</f>
        <v>0</v>
      </c>
      <c r="AH252" s="5">
        <f>MAX((Z252-Y252),0)/5+Z252/[12]lifespan!I$5</f>
        <v>0</v>
      </c>
      <c r="AI252" s="5">
        <f>MAX((AA252-Z252),0)/5+AA252/[12]lifespan!J$5</f>
        <v>0</v>
      </c>
    </row>
    <row r="253" spans="1:35" x14ac:dyDescent="0.25">
      <c r="A253" s="3" t="s">
        <v>7</v>
      </c>
      <c r="B253" s="3" t="s">
        <v>79</v>
      </c>
      <c r="C253" s="3" t="s">
        <v>83</v>
      </c>
      <c r="D253" s="5">
        <f>[11]generation_EXIOBASE!D215*generation!$L253/(generation!$L$253+generation!$L$254)</f>
        <v>0</v>
      </c>
      <c r="E253" s="5">
        <f>[11]generation_EXIOBASE!E215*generation!$L253/(generation!$L$253+generation!$L$254)</f>
        <v>0</v>
      </c>
      <c r="F253" s="5">
        <f>[11]generation_EXIOBASE!F215*generation!$L253/(generation!$L$253+generation!$L$254)</f>
        <v>0</v>
      </c>
      <c r="G253" s="5">
        <f>[11]generation_EXIOBASE!G215*generation!$L253/(generation!$L$253+generation!$L$254)</f>
        <v>0</v>
      </c>
      <c r="H253" s="5">
        <f>[11]generation_EXIOBASE!H215*generation!$L253/(generation!$L$253+generation!$L$254)</f>
        <v>0</v>
      </c>
      <c r="I253" s="5">
        <f>[11]generation_EXIOBASE!I215*generation!$L253/(generation!$L$253+generation!$L$254)</f>
        <v>0</v>
      </c>
      <c r="J253" s="5">
        <f>[11]generation_EXIOBASE!J215*generation!$L253/(generation!$L$253+generation!$L$254)</f>
        <v>0.4108252234707272</v>
      </c>
      <c r="K253" s="5">
        <f>[11]generation_EXIOBASE!K215*generation!$L253/(generation!$L$253+generation!$L$254)</f>
        <v>86.347639220144814</v>
      </c>
      <c r="L253" s="5">
        <f>[14]Xdet2015_el!A253</f>
        <v>2.30414899029468E-4</v>
      </c>
      <c r="M253" s="5">
        <f t="shared" si="37"/>
        <v>0</v>
      </c>
      <c r="N253" s="5">
        <f t="shared" si="38"/>
        <v>0</v>
      </c>
      <c r="O253" s="5">
        <f t="shared" si="39"/>
        <v>0</v>
      </c>
      <c r="P253" s="5">
        <f t="shared" si="40"/>
        <v>0</v>
      </c>
      <c r="Q253" s="5">
        <f t="shared" si="41"/>
        <v>0</v>
      </c>
      <c r="R253" s="24">
        <f>IFERROR($L201*J253/$D201,0)</f>
        <v>2.4530869043463112E-2</v>
      </c>
      <c r="S253" s="24">
        <f>IFERROR($L201*K253/$D201,0)</f>
        <v>5.1559215669056897</v>
      </c>
      <c r="T253" s="5">
        <f>[11]capacity_EXIOBASE!D215*capacity!$L253/(capacity!$L$253+capacity!$L$254)</f>
        <v>0</v>
      </c>
      <c r="U253" s="5">
        <f>[11]capacity_EXIOBASE!E215*capacity!$L253/(capacity!$L$253+capacity!$L$254)</f>
        <v>0</v>
      </c>
      <c r="V253" s="5">
        <f>[11]capacity_EXIOBASE!F215*capacity!$L253/(capacity!$L$253+capacity!$L$254)</f>
        <v>0</v>
      </c>
      <c r="W253" s="5">
        <f>[11]capacity_EXIOBASE!G215*capacity!$L253/(capacity!$L$253+capacity!$L$254)</f>
        <v>0</v>
      </c>
      <c r="X253" s="5">
        <f>[11]capacity_EXIOBASE!H215*capacity!$L253/(capacity!$L$253+capacity!$L$254)</f>
        <v>0</v>
      </c>
      <c r="Y253" s="5">
        <f>[11]capacity_EXIOBASE!I215*capacity!$L253/(capacity!$L$253+capacity!$L$254)</f>
        <v>0</v>
      </c>
      <c r="Z253" s="5">
        <f>[11]capacity_EXIOBASE!J215*capacity!$L253/(capacity!$L$253+capacity!$L$254)</f>
        <v>0.19582031641195585</v>
      </c>
      <c r="AA253" s="5">
        <f>[11]capacity_EXIOBASE!K215*capacity!$L253/(capacity!$L$253+capacity!$L$254)</f>
        <v>54.013512548639163</v>
      </c>
      <c r="AB253" s="5">
        <f>capacity!T253+T253/[12]lifespan!C$6</f>
        <v>0</v>
      </c>
      <c r="AC253" s="5">
        <f>MAX((U253-T253),0)/5+U253/[12]lifespan!D$6</f>
        <v>0</v>
      </c>
      <c r="AD253" s="5">
        <f>MAX((V253-U253),0)/5+V253/[12]lifespan!E$6</f>
        <v>0</v>
      </c>
      <c r="AE253" s="5">
        <f>MAX((W253-V253),0)/5+W253/[12]lifespan!F$6</f>
        <v>0</v>
      </c>
      <c r="AF253" s="5">
        <f>MAX((X253-W253),0)/5+X253/[12]lifespan!G$6</f>
        <v>0</v>
      </c>
      <c r="AG253" s="5">
        <f>MAX((Y253-X253),0)/5+Y253/[12]lifespan!H$6</f>
        <v>0</v>
      </c>
      <c r="AH253" s="5">
        <f>MAX((Z253-Y253),0)/5+Z253/[12]lifespan!I$6</f>
        <v>4.6996875938869406E-2</v>
      </c>
      <c r="AI253" s="5">
        <f>MAX((AA253-Z253),0)/5+AA253/[12]lifespan!J$6</f>
        <v>12.924078948391008</v>
      </c>
    </row>
    <row r="254" spans="1:35" x14ac:dyDescent="0.25">
      <c r="A254" s="3" t="s">
        <v>7</v>
      </c>
      <c r="B254" s="3" t="s">
        <v>78</v>
      </c>
      <c r="C254" s="3" t="s">
        <v>84</v>
      </c>
      <c r="D254" s="5">
        <f>[11]generation_EXIOBASE!D215*generation!$L254/(generation!$L$253+generation!$L$254)</f>
        <v>0</v>
      </c>
      <c r="E254" s="5">
        <f>[11]generation_EXIOBASE!E215*generation!$L254/(generation!$L$253+generation!$L$254)</f>
        <v>0</v>
      </c>
      <c r="F254" s="5">
        <f>[11]generation_EXIOBASE!F215*generation!$L254/(generation!$L$253+generation!$L$254)</f>
        <v>0</v>
      </c>
      <c r="G254" s="5">
        <f>[11]generation_EXIOBASE!G215*generation!$L254/(generation!$L$253+generation!$L$254)</f>
        <v>0</v>
      </c>
      <c r="H254" s="5">
        <f>[11]generation_EXIOBASE!H215*generation!$L254/(generation!$L$253+generation!$L$254)</f>
        <v>0</v>
      </c>
      <c r="I254" s="5">
        <f>[11]generation_EXIOBASE!I215*generation!$L254/(generation!$L$253+generation!$L$254)</f>
        <v>0</v>
      </c>
      <c r="J254" s="5">
        <f>[11]generation_EXIOBASE!J215*generation!$L254/(generation!$L$253+generation!$L$254)</f>
        <v>0</v>
      </c>
      <c r="K254" s="5">
        <f>[11]generation_EXIOBASE!K215*generation!$L254/(generation!$L$253+generation!$L$254)</f>
        <v>0</v>
      </c>
      <c r="L254" s="5">
        <f>[14]Xdet2015_el!A254</f>
        <v>0</v>
      </c>
      <c r="M254" s="5">
        <f t="shared" si="37"/>
        <v>0</v>
      </c>
      <c r="N254" s="5">
        <f t="shared" si="38"/>
        <v>0</v>
      </c>
      <c r="O254" s="5">
        <f t="shared" si="39"/>
        <v>0</v>
      </c>
      <c r="P254" s="5">
        <f t="shared" si="40"/>
        <v>0</v>
      </c>
      <c r="Q254" s="5">
        <f t="shared" si="41"/>
        <v>0</v>
      </c>
      <c r="R254" s="24">
        <f>IFERROR($L202*J254/$D202,0)</f>
        <v>0</v>
      </c>
      <c r="S254" s="24">
        <f>IFERROR($L202*K254/$D202,0)</f>
        <v>0</v>
      </c>
      <c r="T254" s="5">
        <f>[11]capacity_EXIOBASE!D215*capacity!$L254/(capacity!$L$253+capacity!$L$254)</f>
        <v>0</v>
      </c>
      <c r="U254" s="5">
        <f>[11]capacity_EXIOBASE!E215*capacity!$L254/(capacity!$L$253+capacity!$L$254)</f>
        <v>0</v>
      </c>
      <c r="V254" s="5">
        <f>[11]capacity_EXIOBASE!F215*capacity!$L254/(capacity!$L$253+capacity!$L$254)</f>
        <v>0</v>
      </c>
      <c r="W254" s="5">
        <f>[11]capacity_EXIOBASE!G215*capacity!$L254/(capacity!$L$253+capacity!$L$254)</f>
        <v>0</v>
      </c>
      <c r="X254" s="5">
        <f>[11]capacity_EXIOBASE!H215*capacity!$L254/(capacity!$L$253+capacity!$L$254)</f>
        <v>0</v>
      </c>
      <c r="Y254" s="5">
        <f>[11]capacity_EXIOBASE!I215*capacity!$L254/(capacity!$L$253+capacity!$L$254)</f>
        <v>0</v>
      </c>
      <c r="Z254" s="5">
        <f>[11]capacity_EXIOBASE!J215*capacity!$L254/(capacity!$L$253+capacity!$L$254)</f>
        <v>0</v>
      </c>
      <c r="AA254" s="5">
        <f>[11]capacity_EXIOBASE!K215*capacity!$L254/(capacity!$L$253+capacity!$L$254)</f>
        <v>0</v>
      </c>
      <c r="AB254" s="5">
        <f>capacity!T254+T254/[12]lifespan!C$7</f>
        <v>0</v>
      </c>
      <c r="AC254" s="5">
        <f>MAX((U254-T254),0)/5+U254/[12]lifespan!D$7</f>
        <v>0</v>
      </c>
      <c r="AD254" s="5">
        <f>MAX((V254-U254),0)/5+V254/[12]lifespan!E$7</f>
        <v>0</v>
      </c>
      <c r="AE254" s="5">
        <f>MAX((W254-V254),0)/5+W254/[12]lifespan!F$7</f>
        <v>0</v>
      </c>
      <c r="AF254" s="5">
        <f>MAX((X254-W254),0)/5+X254/[12]lifespan!G$7</f>
        <v>0</v>
      </c>
      <c r="AG254" s="5">
        <f>MAX((Y254-X254),0)/5+Y254/[12]lifespan!H$7</f>
        <v>0</v>
      </c>
      <c r="AH254" s="5">
        <f>MAX((Z254-Y254),0)/5+Z254/[12]lifespan!I$7</f>
        <v>0</v>
      </c>
      <c r="AI254" s="5">
        <f>MAX((AA254-Z254),0)/5+AA254/[12]lifespan!J$7</f>
        <v>0</v>
      </c>
    </row>
    <row r="255" spans="1:35" x14ac:dyDescent="0.25">
      <c r="A255" s="3" t="s">
        <v>7</v>
      </c>
      <c r="B255" s="1" t="s">
        <v>37</v>
      </c>
      <c r="C255" s="1" t="s">
        <v>38</v>
      </c>
      <c r="D255" s="5">
        <f>[11]generation_EXIOBASE!D216</f>
        <v>1293.4458392972037</v>
      </c>
      <c r="E255" s="5">
        <f>[11]generation_EXIOBASE!E216</f>
        <v>0</v>
      </c>
      <c r="F255" s="5">
        <f>[11]generation_EXIOBASE!F216</f>
        <v>0</v>
      </c>
      <c r="G255" s="5">
        <f>[11]generation_EXIOBASE!G216</f>
        <v>0</v>
      </c>
      <c r="H255" s="5">
        <f>[11]generation_EXIOBASE!H216</f>
        <v>0</v>
      </c>
      <c r="I255" s="5">
        <f>[11]generation_EXIOBASE!I216</f>
        <v>0</v>
      </c>
      <c r="J255" s="5">
        <f>[11]generation_EXIOBASE!J216</f>
        <v>0</v>
      </c>
      <c r="K255" s="5">
        <f>[11]generation_EXIOBASE!K216</f>
        <v>0</v>
      </c>
      <c r="L255" s="5">
        <f>[14]Xdet2015_el!A255</f>
        <v>299.85266353762103</v>
      </c>
      <c r="M255" s="5">
        <f t="shared" si="37"/>
        <v>0</v>
      </c>
      <c r="N255" s="5">
        <f t="shared" si="38"/>
        <v>0</v>
      </c>
      <c r="O255" s="5">
        <f t="shared" si="39"/>
        <v>0</v>
      </c>
      <c r="P255" s="5">
        <f t="shared" si="40"/>
        <v>0</v>
      </c>
      <c r="Q255" s="5">
        <f t="shared" si="41"/>
        <v>0</v>
      </c>
      <c r="R255" s="5">
        <f t="shared" si="42"/>
        <v>0</v>
      </c>
      <c r="S255" s="5">
        <f t="shared" si="43"/>
        <v>0</v>
      </c>
      <c r="T255" s="5">
        <f>[11]capacity_EXIOBASE!D216</f>
        <v>479.351</v>
      </c>
      <c r="U255" s="5">
        <f>[11]capacity_EXIOBASE!E216</f>
        <v>361.47100000000006</v>
      </c>
      <c r="V255" s="5">
        <f>[11]capacity_EXIOBASE!F216</f>
        <v>252.83100000000002</v>
      </c>
      <c r="W255" s="5">
        <f>[11]capacity_EXIOBASE!G216</f>
        <v>144.38249999999999</v>
      </c>
      <c r="X255" s="5">
        <f>[11]capacity_EXIOBASE!H216</f>
        <v>136.88925</v>
      </c>
      <c r="Y255" s="5">
        <f>[11]capacity_EXIOBASE!I216</f>
        <v>136.88925</v>
      </c>
      <c r="Z255" s="5">
        <f>[11]capacity_EXIOBASE!J216</f>
        <v>136.88925</v>
      </c>
      <c r="AA255" s="5">
        <f>[11]capacity_EXIOBASE!K216</f>
        <v>136.88925</v>
      </c>
      <c r="AB255" s="5">
        <f>capacity!T255+T255/[12]lifespan!C$8</f>
        <v>13.695742857142857</v>
      </c>
      <c r="AC255" s="5">
        <f>MAX((U255-T255),0)/5+U255/[12]lifespan!D$8</f>
        <v>10.327742857142859</v>
      </c>
      <c r="AD255" s="5">
        <f>MAX((V255-U255),0)/5+V255/[12]lifespan!E$8</f>
        <v>7.2237428571428577</v>
      </c>
      <c r="AE255" s="5">
        <f>MAX((W255-V255),0)/5+W255/[12]lifespan!F$8</f>
        <v>4.1252142857142857</v>
      </c>
      <c r="AF255" s="5">
        <f>MAX((X255-W255),0)/5+X255/[12]lifespan!G$8</f>
        <v>3.9111214285714286</v>
      </c>
      <c r="AG255" s="5">
        <f>MAX((Y255-X255),0)/5+Y255/[12]lifespan!H$8</f>
        <v>3.9111214285714286</v>
      </c>
      <c r="AH255" s="5">
        <f>MAX((Z255-Y255),0)/5+Z255/[12]lifespan!I$8</f>
        <v>3.9111214285714286</v>
      </c>
      <c r="AI255" s="5">
        <f>MAX((AA255-Z255),0)/5+AA255/[12]lifespan!J$8</f>
        <v>3.9111214285714286</v>
      </c>
    </row>
    <row r="256" spans="1:35" x14ac:dyDescent="0.25">
      <c r="A256" s="3" t="s">
        <v>7</v>
      </c>
      <c r="B256" s="3" t="s">
        <v>39</v>
      </c>
      <c r="C256" s="3" t="s">
        <v>40</v>
      </c>
      <c r="D256" s="5">
        <f>[11]generation_EXIOBASE!D217</f>
        <v>5.5176523990028761</v>
      </c>
      <c r="E256" s="5">
        <f>[11]generation_EXIOBASE!E217</f>
        <v>8.0554797886321019</v>
      </c>
      <c r="F256" s="5">
        <f>[11]generation_EXIOBASE!F217</f>
        <v>9.0167895697701486</v>
      </c>
      <c r="G256" s="5">
        <f>[11]generation_EXIOBASE!G217</f>
        <v>10.523164171509563</v>
      </c>
      <c r="H256" s="5">
        <f>[11]generation_EXIOBASE!H217</f>
        <v>16.788981058442427</v>
      </c>
      <c r="I256" s="5">
        <f>[11]generation_EXIOBASE!I217</f>
        <v>17.744259054669637</v>
      </c>
      <c r="J256" s="5">
        <f>[11]generation_EXIOBASE!J217</f>
        <v>48.395864973484585</v>
      </c>
      <c r="K256" s="5">
        <f>[11]generation_EXIOBASE!K217</f>
        <v>56.697606355871883</v>
      </c>
      <c r="L256" s="5">
        <f>[14]Xdet2015_el!A256</f>
        <v>49.725104901590498</v>
      </c>
      <c r="M256" s="5">
        <f t="shared" si="37"/>
        <v>72.596015217406688</v>
      </c>
      <c r="N256" s="5">
        <f t="shared" si="38"/>
        <v>81.259342707672801</v>
      </c>
      <c r="O256" s="5">
        <f t="shared" si="39"/>
        <v>94.834796483289466</v>
      </c>
      <c r="P256" s="5">
        <f t="shared" si="40"/>
        <v>151.30236266292036</v>
      </c>
      <c r="Q256" s="5">
        <f t="shared" si="41"/>
        <v>159.91133168408655</v>
      </c>
      <c r="R256" s="5">
        <f t="shared" si="42"/>
        <v>436.1437235597914</v>
      </c>
      <c r="S256" s="5">
        <f t="shared" si="43"/>
        <v>510.95904921888575</v>
      </c>
      <c r="T256" s="5">
        <f>[11]capacity_EXIOBASE!D217</f>
        <v>1.649</v>
      </c>
      <c r="U256" s="5">
        <f>[11]capacity_EXIOBASE!E217</f>
        <v>1.9453527467889615</v>
      </c>
      <c r="V256" s="5">
        <f>[11]capacity_EXIOBASE!F217</f>
        <v>2.0576089212315334</v>
      </c>
      <c r="W256" s="5">
        <f>[11]capacity_EXIOBASE!G217</f>
        <v>2.2448698029734189</v>
      </c>
      <c r="X256" s="5">
        <f>[11]capacity_EXIOBASE!H217</f>
        <v>2.9885281197750708</v>
      </c>
      <c r="Y256" s="5">
        <f>[11]capacity_EXIOBASE!I217</f>
        <v>3.1101585110187413</v>
      </c>
      <c r="Z256" s="5">
        <f>[11]capacity_EXIOBASE!J217</f>
        <v>3.2718324723549377</v>
      </c>
      <c r="AA256" s="5">
        <f>[11]capacity_EXIOBASE!K217</f>
        <v>3.6073316203341363</v>
      </c>
      <c r="AB256" s="5">
        <f>capacity!T256+T256/[12]lifespan!C$9</f>
        <v>6.5960000000000005E-2</v>
      </c>
      <c r="AC256" s="5">
        <f>MAX((U256-T256),0)/5+U256/[12]lifespan!D$9</f>
        <v>0.13708465922935076</v>
      </c>
      <c r="AD256" s="5">
        <f>MAX((V256-U256),0)/5+V256/[12]lifespan!E$9</f>
        <v>0.10475559173777571</v>
      </c>
      <c r="AE256" s="5">
        <f>MAX((W256-V256),0)/5+W256/[12]lifespan!F$9</f>
        <v>0.12724696846731387</v>
      </c>
      <c r="AF256" s="5">
        <f>MAX((X256-W256),0)/5+X256/[12]lifespan!G$9</f>
        <v>0.26827278815133321</v>
      </c>
      <c r="AG256" s="5">
        <f>MAX((Y256-X256),0)/5+Y256/[12]lifespan!H$9</f>
        <v>0.14873241868948375</v>
      </c>
      <c r="AH256" s="5">
        <f>MAX((Z256-Y256),0)/5+Z256/[12]lifespan!I$9</f>
        <v>0.16320809116143681</v>
      </c>
      <c r="AI256" s="5">
        <f>MAX((AA256-Z256),0)/5+AA256/[12]lifespan!J$9</f>
        <v>0.2113930944092052</v>
      </c>
    </row>
    <row r="257" spans="1:35" x14ac:dyDescent="0.25">
      <c r="A257" s="3" t="s">
        <v>7</v>
      </c>
      <c r="B257" s="3" t="s">
        <v>80</v>
      </c>
      <c r="C257" s="3" t="s">
        <v>85</v>
      </c>
      <c r="D257" s="5">
        <f>[11]generation_EXIOBASE!D218*generation!$L257/(generation!$L$257+generation!$L$258)</f>
        <v>3.6574376701043234</v>
      </c>
      <c r="E257" s="5">
        <f>[11]generation_EXIOBASE!E218*generation!$L257/(generation!$L$257+generation!$L$258)</f>
        <v>11.583111405299487</v>
      </c>
      <c r="F257" s="5">
        <f>[11]generation_EXIOBASE!F218*generation!$L257/(generation!$L$257+generation!$L$258)</f>
        <v>11.619282955167733</v>
      </c>
      <c r="G257" s="5">
        <f>[11]generation_EXIOBASE!G218*generation!$L257/(generation!$L$257+generation!$L$258)</f>
        <v>12.463774457952088</v>
      </c>
      <c r="H257" s="5">
        <f>[11]generation_EXIOBASE!H218*generation!$L257/(generation!$L$257+generation!$L$258)</f>
        <v>14.340293770414995</v>
      </c>
      <c r="I257" s="5">
        <f>[11]generation_EXIOBASE!I218*generation!$L257/(generation!$L$257+generation!$L$258)</f>
        <v>20.804084770008949</v>
      </c>
      <c r="J257" s="5">
        <f>[11]generation_EXIOBASE!J218*generation!$L257/(generation!$L$257+generation!$L$258)</f>
        <v>21.259803982008052</v>
      </c>
      <c r="K257" s="5">
        <f>[11]generation_EXIOBASE!K218*generation!$L257/(generation!$L$257+generation!$L$258)</f>
        <v>21.223632432139805</v>
      </c>
      <c r="L257" s="5">
        <f>[14]Xdet2015_el!A257</f>
        <v>4.7056554712838497E-2</v>
      </c>
      <c r="M257" s="5">
        <f t="shared" si="37"/>
        <v>0.14902818988377503</v>
      </c>
      <c r="N257" s="5">
        <f t="shared" si="38"/>
        <v>0.14949357266509658</v>
      </c>
      <c r="O257" s="5">
        <f t="shared" si="39"/>
        <v>0.1603587914848518</v>
      </c>
      <c r="P257" s="5">
        <f t="shared" si="40"/>
        <v>0.18450206928241716</v>
      </c>
      <c r="Q257" s="5">
        <f t="shared" si="41"/>
        <v>0.2676651365059442</v>
      </c>
      <c r="R257" s="5">
        <f t="shared" si="42"/>
        <v>0.2735284151089985</v>
      </c>
      <c r="S257" s="5">
        <f t="shared" si="43"/>
        <v>0.27306303232767692</v>
      </c>
      <c r="T257" s="5">
        <f>[11]capacity_EXIOBASE!D218*capacity!$L257/(capacity!$L$257+capacity!$L$258)</f>
        <v>1.5925133689839572</v>
      </c>
      <c r="U257" s="5">
        <f>[11]capacity_EXIOBASE!E218*capacity!$L257/(capacity!$L$257+capacity!$L$258)</f>
        <v>4.9354825592296381</v>
      </c>
      <c r="V257" s="5">
        <f>[11]capacity_EXIOBASE!F218*capacity!$L257/(capacity!$L$257+capacity!$L$258)</f>
        <v>4.9490440144287726</v>
      </c>
      <c r="W257" s="5">
        <f>[11]capacity_EXIOBASE!G218*capacity!$L257/(capacity!$L$257+capacity!$L$258)</f>
        <v>5.2960707418796416</v>
      </c>
      <c r="X257" s="5">
        <f>[11]capacity_EXIOBASE!H218*capacity!$L257/(capacity!$L$257+capacity!$L$258)</f>
        <v>6.1115628151604033</v>
      </c>
      <c r="Y257" s="5">
        <f>[11]capacity_EXIOBASE!I218*capacity!$L257/(capacity!$L$257+capacity!$L$258)</f>
        <v>8.7624020378322172</v>
      </c>
      <c r="Z257" s="5">
        <f>[11]capacity_EXIOBASE!J218*capacity!$L257/(capacity!$L$257+capacity!$L$258)</f>
        <v>8.3718618247078851</v>
      </c>
      <c r="AA257" s="5">
        <f>[11]capacity_EXIOBASE!K218*capacity!$L257/(capacity!$L$257+capacity!$L$258)</f>
        <v>8.358300369508747</v>
      </c>
      <c r="AB257" s="5">
        <f>capacity!T257+T257/[12]lifespan!C$10</f>
        <v>6.3700534759358288E-2</v>
      </c>
      <c r="AC257" s="5">
        <f>MAX((U257-T257),0)/5+U257/[12]lifespan!D$10</f>
        <v>0.86601314041832156</v>
      </c>
      <c r="AD257" s="5">
        <f>MAX((V257-U257),0)/5+V257/[12]lifespan!E$10</f>
        <v>0.20067405161697779</v>
      </c>
      <c r="AE257" s="5">
        <f>MAX((W257-V257),0)/5+W257/[12]lifespan!F$10</f>
        <v>0.28124817516535944</v>
      </c>
      <c r="AF257" s="5">
        <f>MAX((X257-W257),0)/5+X257/[12]lifespan!G$10</f>
        <v>0.40756092726256848</v>
      </c>
      <c r="AG257" s="5">
        <f>MAX((Y257-X257),0)/5+Y257/[12]lifespan!H$10</f>
        <v>0.88066392604765142</v>
      </c>
      <c r="AH257" s="5">
        <f>MAX((Z257-Y257),0)/5+Z257/[12]lifespan!I$10</f>
        <v>0.33487447298831541</v>
      </c>
      <c r="AI257" s="5">
        <f>MAX((AA257-Z257),0)/5+AA257/[12]lifespan!J$10</f>
        <v>0.33433201478034991</v>
      </c>
    </row>
    <row r="258" spans="1:35" x14ac:dyDescent="0.25">
      <c r="A258" s="3" t="s">
        <v>7</v>
      </c>
      <c r="B258" s="3" t="s">
        <v>81</v>
      </c>
      <c r="C258" s="3" t="s">
        <v>86</v>
      </c>
      <c r="D258" s="5">
        <f>[11]generation_EXIOBASE!D218*generation!$L258/(generation!$L$257+generation!$L$258)</f>
        <v>99.266511998435007</v>
      </c>
      <c r="E258" s="5">
        <f>[11]generation_EXIOBASE!E218*generation!$L258/(generation!$L$257+generation!$L$258)</f>
        <v>314.37721459804777</v>
      </c>
      <c r="F258" s="5">
        <f>[11]generation_EXIOBASE!F218*generation!$L258/(generation!$L$257+generation!$L$258)</f>
        <v>315.35894659538229</v>
      </c>
      <c r="G258" s="5">
        <f>[11]generation_EXIOBASE!G218*generation!$L258/(generation!$L$257+generation!$L$258)</f>
        <v>338.27928959368927</v>
      </c>
      <c r="H258" s="5">
        <f>[11]generation_EXIOBASE!H218*generation!$L258/(generation!$L$257+generation!$L$258)</f>
        <v>389.20989830057147</v>
      </c>
      <c r="I258" s="5">
        <f>[11]generation_EXIOBASE!I218*generation!$L258/(generation!$L$257+generation!$L$258)</f>
        <v>564.6436430944417</v>
      </c>
      <c r="J258" s="5">
        <f>[11]generation_EXIOBASE!J218*generation!$L258/(generation!$L$257+generation!$L$258)</f>
        <v>577.01231775309577</v>
      </c>
      <c r="K258" s="5">
        <f>[11]generation_EXIOBASE!K218*generation!$L258/(generation!$L$257+generation!$L$258)</f>
        <v>576.03058575576119</v>
      </c>
      <c r="L258" s="5">
        <f>[14]Xdet2015_el!A258</f>
        <v>1.2771619024949099</v>
      </c>
      <c r="M258" s="5">
        <f t="shared" si="37"/>
        <v>4.0447739465593724</v>
      </c>
      <c r="N258" s="5">
        <f t="shared" si="38"/>
        <v>4.0574049001429495</v>
      </c>
      <c r="O258" s="5">
        <f t="shared" si="39"/>
        <v>4.3522977928237676</v>
      </c>
      <c r="P258" s="5">
        <f t="shared" si="40"/>
        <v>5.0075704704044108</v>
      </c>
      <c r="Q258" s="5">
        <f t="shared" si="41"/>
        <v>7.2646991913801031</v>
      </c>
      <c r="R258" s="5">
        <f t="shared" si="42"/>
        <v>7.4238344298443719</v>
      </c>
      <c r="S258" s="5">
        <f t="shared" si="43"/>
        <v>7.4112034762607939</v>
      </c>
      <c r="T258" s="5">
        <f>[11]capacity_EXIOBASE!D218*capacity!$L258/(capacity!$L$257+capacity!$L$258)</f>
        <v>57.967486631016044</v>
      </c>
      <c r="U258" s="5">
        <f>[11]capacity_EXIOBASE!E218*capacity!$L258/(capacity!$L$257+capacity!$L$258)</f>
        <v>179.65156515595882</v>
      </c>
      <c r="V258" s="5">
        <f>[11]capacity_EXIOBASE!F218*capacity!$L258/(capacity!$L$257+capacity!$L$258)</f>
        <v>180.14520212520731</v>
      </c>
      <c r="W258" s="5">
        <f>[11]capacity_EXIOBASE!G218*capacity!$L258/(capacity!$L$257+capacity!$L$258)</f>
        <v>192.77697500441894</v>
      </c>
      <c r="X258" s="5">
        <f>[11]capacity_EXIOBASE!H218*capacity!$L258/(capacity!$L$257+capacity!$L$258)</f>
        <v>222.46088647183868</v>
      </c>
      <c r="Y258" s="5">
        <f>[11]capacity_EXIOBASE!I218*capacity!$L258/(capacity!$L$257+capacity!$L$258)</f>
        <v>318.95143417709272</v>
      </c>
      <c r="Z258" s="5">
        <f>[11]capacity_EXIOBASE!J218*capacity!$L258/(capacity!$L$257+capacity!$L$258)</f>
        <v>304.73577041936699</v>
      </c>
      <c r="AA258" s="5">
        <f>[11]capacity_EXIOBASE!K218*capacity!$L258/(capacity!$L$257+capacity!$L$258)</f>
        <v>304.24213345011839</v>
      </c>
      <c r="AB258" s="5">
        <f>capacity!T258+T258/[12]lifespan!C$11</f>
        <v>22.518699465240644</v>
      </c>
      <c r="AC258" s="5">
        <f>MAX((U258-T258),0)/5+U258/[12]lifespan!D$11</f>
        <v>31.522878311226908</v>
      </c>
      <c r="AD258" s="5">
        <f>MAX((V258-U258),0)/5+V258/[12]lifespan!E$11</f>
        <v>7.3045354788579893</v>
      </c>
      <c r="AE258" s="5">
        <f>MAX((W258-V258),0)/5+W258/[12]lifespan!F$11</f>
        <v>10.237433576019086</v>
      </c>
      <c r="AF258" s="5">
        <f>MAX((X258-W258),0)/5+X258/[12]lifespan!G$11</f>
        <v>14.835217752357494</v>
      </c>
      <c r="AG258" s="5">
        <f>MAX((Y258-X258),0)/5+Y258/[12]lifespan!H$11</f>
        <v>32.056166908134514</v>
      </c>
      <c r="AH258" s="5">
        <f>MAX((Z258-Y258),0)/5+Z258/[12]lifespan!I$11</f>
        <v>12.18943081677468</v>
      </c>
      <c r="AI258" s="5">
        <f>MAX((AA258-Z258),0)/5+AA258/[12]lifespan!J$11</f>
        <v>12.169685338004735</v>
      </c>
    </row>
    <row r="259" spans="1:35" x14ac:dyDescent="0.25">
      <c r="A259" s="3" t="s">
        <v>7</v>
      </c>
      <c r="B259" s="3" t="s">
        <v>41</v>
      </c>
      <c r="C259" s="3" t="s">
        <v>42</v>
      </c>
      <c r="D259" s="5">
        <f>[11]generation_EXIOBASE!D219</f>
        <v>0</v>
      </c>
      <c r="E259" s="5">
        <f>[11]generation_EXIOBASE!E219</f>
        <v>0</v>
      </c>
      <c r="F259" s="5">
        <f>[11]generation_EXIOBASE!F219</f>
        <v>0</v>
      </c>
      <c r="G259" s="5">
        <f>[11]generation_EXIOBASE!G219</f>
        <v>0</v>
      </c>
      <c r="H259" s="5">
        <f>[11]generation_EXIOBASE!H219</f>
        <v>0</v>
      </c>
      <c r="I259" s="5">
        <f>[11]generation_EXIOBASE!I219</f>
        <v>0</v>
      </c>
      <c r="J259" s="5">
        <f>[11]generation_EXIOBASE!J219</f>
        <v>0</v>
      </c>
      <c r="K259" s="5">
        <f>[11]generation_EXIOBASE!K219</f>
        <v>0</v>
      </c>
      <c r="L259" s="5">
        <f>[14]Xdet2015_el!A259</f>
        <v>0</v>
      </c>
      <c r="M259" s="5">
        <f t="shared" si="37"/>
        <v>0</v>
      </c>
      <c r="N259" s="5">
        <f t="shared" si="38"/>
        <v>0</v>
      </c>
      <c r="O259" s="5">
        <f t="shared" si="39"/>
        <v>0</v>
      </c>
      <c r="P259" s="5">
        <f t="shared" si="40"/>
        <v>0</v>
      </c>
      <c r="Q259" s="5">
        <f t="shared" si="41"/>
        <v>0</v>
      </c>
      <c r="R259" s="5">
        <f t="shared" si="42"/>
        <v>0</v>
      </c>
      <c r="S259" s="5">
        <f t="shared" si="43"/>
        <v>0</v>
      </c>
      <c r="T259" s="5">
        <f>[11]capacity_EXIOBASE!D219</f>
        <v>0</v>
      </c>
      <c r="U259" s="5">
        <f>[11]capacity_EXIOBASE!E219</f>
        <v>0</v>
      </c>
      <c r="V259" s="5">
        <f>[11]capacity_EXIOBASE!F219</f>
        <v>0</v>
      </c>
      <c r="W259" s="5">
        <f>[11]capacity_EXIOBASE!G219</f>
        <v>0</v>
      </c>
      <c r="X259" s="5">
        <f>[11]capacity_EXIOBASE!H219</f>
        <v>0</v>
      </c>
      <c r="Y259" s="5">
        <f>[11]capacity_EXIOBASE!I219</f>
        <v>0</v>
      </c>
      <c r="Z259" s="5">
        <f>[11]capacity_EXIOBASE!J219</f>
        <v>0</v>
      </c>
      <c r="AA259" s="5">
        <f>[11]capacity_EXIOBASE!K219</f>
        <v>0</v>
      </c>
      <c r="AB259" s="5">
        <f>capacity!T259+T259/[12]lifespan!C$12</f>
        <v>0</v>
      </c>
      <c r="AC259" s="5">
        <f>MAX((U259-T259),0)/5+U259/[12]lifespan!D$12</f>
        <v>0</v>
      </c>
      <c r="AD259" s="5">
        <f>MAX((V259-U259),0)/5+V259/[12]lifespan!E$12</f>
        <v>0</v>
      </c>
      <c r="AE259" s="5">
        <f>MAX((W259-V259),0)/5+W259/[12]lifespan!F$12</f>
        <v>0</v>
      </c>
      <c r="AF259" s="5">
        <f>MAX((X259-W259),0)/5+X259/[12]lifespan!G$12</f>
        <v>0</v>
      </c>
      <c r="AG259" s="5">
        <f>MAX((Y259-X259),0)/5+Y259/[12]lifespan!H$12</f>
        <v>0</v>
      </c>
      <c r="AH259" s="5">
        <f>MAX((Z259-Y259),0)/5+Z259/[12]lifespan!I$12</f>
        <v>0</v>
      </c>
      <c r="AI259" s="5">
        <f>MAX((AA259-Z259),0)/5+AA259/[12]lifespan!J$12</f>
        <v>0</v>
      </c>
    </row>
    <row r="260" spans="1:35" x14ac:dyDescent="0.25">
      <c r="A260" s="3" t="s">
        <v>7</v>
      </c>
      <c r="B260" s="3" t="s">
        <v>43</v>
      </c>
      <c r="C260" s="3" t="s">
        <v>44</v>
      </c>
      <c r="D260" s="5">
        <f>[11]generation_EXIOBASE!D220</f>
        <v>0</v>
      </c>
      <c r="E260" s="5">
        <f>[11]generation_EXIOBASE!E220</f>
        <v>0</v>
      </c>
      <c r="F260" s="5">
        <f>[11]generation_EXIOBASE!F220</f>
        <v>0</v>
      </c>
      <c r="G260" s="5">
        <f>[11]generation_EXIOBASE!G220</f>
        <v>0</v>
      </c>
      <c r="H260" s="5">
        <f>[11]generation_EXIOBASE!H220</f>
        <v>0</v>
      </c>
      <c r="I260" s="5">
        <f>[11]generation_EXIOBASE!I220</f>
        <v>0</v>
      </c>
      <c r="J260" s="5">
        <f>[11]generation_EXIOBASE!J220</f>
        <v>0</v>
      </c>
      <c r="K260" s="5">
        <f>[11]generation_EXIOBASE!K220</f>
        <v>0</v>
      </c>
      <c r="L260" s="5">
        <f>[14]Xdet2015_el!A260</f>
        <v>4.4375307872424898E-4</v>
      </c>
      <c r="M260" s="5">
        <f t="shared" si="37"/>
        <v>0</v>
      </c>
      <c r="N260" s="5">
        <f t="shared" si="38"/>
        <v>0</v>
      </c>
      <c r="O260" s="5">
        <f t="shared" si="39"/>
        <v>0</v>
      </c>
      <c r="P260" s="5">
        <f t="shared" si="40"/>
        <v>0</v>
      </c>
      <c r="Q260" s="5">
        <f t="shared" si="41"/>
        <v>0</v>
      </c>
      <c r="R260" s="5">
        <f t="shared" si="42"/>
        <v>0</v>
      </c>
      <c r="S260" s="5">
        <f t="shared" si="43"/>
        <v>0</v>
      </c>
      <c r="T260" s="5">
        <f>[11]capacity_EXIOBASE!D220</f>
        <v>0</v>
      </c>
      <c r="U260" s="5">
        <f>[11]capacity_EXIOBASE!E220</f>
        <v>0</v>
      </c>
      <c r="V260" s="5">
        <f>[11]capacity_EXIOBASE!F220</f>
        <v>0</v>
      </c>
      <c r="W260" s="5">
        <f>[11]capacity_EXIOBASE!G220</f>
        <v>0</v>
      </c>
      <c r="X260" s="5">
        <f>[11]capacity_EXIOBASE!H220</f>
        <v>0</v>
      </c>
      <c r="Y260" s="5">
        <f>[11]capacity_EXIOBASE!I220</f>
        <v>0</v>
      </c>
      <c r="Z260" s="5">
        <f>[11]capacity_EXIOBASE!J220</f>
        <v>0</v>
      </c>
      <c r="AA260" s="5">
        <f>[11]capacity_EXIOBASE!K220</f>
        <v>0</v>
      </c>
      <c r="AB260" s="5">
        <f>capacity!T260+T260/[12]lifespan!C$13</f>
        <v>0</v>
      </c>
      <c r="AC260" s="5">
        <f>MAX((U260-T260),0)/5+U260/[12]lifespan!D$13</f>
        <v>0</v>
      </c>
      <c r="AD260" s="5">
        <f>MAX((V260-U260),0)/5+V260/[12]lifespan!E$13</f>
        <v>0</v>
      </c>
      <c r="AE260" s="5">
        <f>MAX((W260-V260),0)/5+W260/[12]lifespan!F$13</f>
        <v>0</v>
      </c>
      <c r="AF260" s="5">
        <f>MAX((X260-W260),0)/5+X260/[12]lifespan!G$13</f>
        <v>0</v>
      </c>
      <c r="AG260" s="5">
        <f>MAX((Y260-X260),0)/5+Y260/[12]lifespan!H$13</f>
        <v>0</v>
      </c>
      <c r="AH260" s="5">
        <f>MAX((Z260-Y260),0)/5+Z260/[12]lifespan!I$13</f>
        <v>0</v>
      </c>
      <c r="AI260" s="5">
        <f>MAX((AA260-Z260),0)/5+AA260/[12]lifespan!J$13</f>
        <v>0</v>
      </c>
    </row>
    <row r="261" spans="1:35" x14ac:dyDescent="0.25">
      <c r="A261" s="3" t="s">
        <v>7</v>
      </c>
      <c r="B261" s="3" t="s">
        <v>45</v>
      </c>
      <c r="C261" s="3" t="s">
        <v>46</v>
      </c>
      <c r="D261" s="5">
        <f>[11]generation_EXIOBASE!D221</f>
        <v>1.4210854715202004E-14</v>
      </c>
      <c r="E261" s="5">
        <f>[11]generation_EXIOBASE!E221</f>
        <v>0</v>
      </c>
      <c r="F261" s="5">
        <f>[11]generation_EXIOBASE!F221</f>
        <v>0</v>
      </c>
      <c r="G261" s="5">
        <f>[11]generation_EXIOBASE!G221</f>
        <v>0</v>
      </c>
      <c r="H261" s="5">
        <f>[11]generation_EXIOBASE!H221</f>
        <v>0</v>
      </c>
      <c r="I261" s="5">
        <f>[11]generation_EXIOBASE!I221</f>
        <v>0</v>
      </c>
      <c r="J261" s="5">
        <f>[11]generation_EXIOBASE!J221</f>
        <v>0</v>
      </c>
      <c r="K261" s="5">
        <f>[11]generation_EXIOBASE!K221</f>
        <v>0</v>
      </c>
      <c r="L261" s="5">
        <f>[14]Xdet2015_el!A261</f>
        <v>6.1149766637487299E-13</v>
      </c>
      <c r="M261" s="5">
        <f t="shared" si="37"/>
        <v>0</v>
      </c>
      <c r="N261" s="5">
        <f t="shared" si="38"/>
        <v>0</v>
      </c>
      <c r="O261" s="5">
        <f t="shared" si="39"/>
        <v>0</v>
      </c>
      <c r="P261" s="5">
        <f t="shared" si="40"/>
        <v>0</v>
      </c>
      <c r="Q261" s="5">
        <f t="shared" si="41"/>
        <v>0</v>
      </c>
      <c r="R261" s="5">
        <f t="shared" si="42"/>
        <v>0</v>
      </c>
      <c r="S261" s="5">
        <f t="shared" si="43"/>
        <v>0</v>
      </c>
      <c r="T261" s="5">
        <f>[11]capacity_EXIOBASE!D221</f>
        <v>0</v>
      </c>
      <c r="U261" s="5">
        <f>[11]capacity_EXIOBASE!E221</f>
        <v>0</v>
      </c>
      <c r="V261" s="5">
        <f>[11]capacity_EXIOBASE!F221</f>
        <v>0</v>
      </c>
      <c r="W261" s="5">
        <f>[11]capacity_EXIOBASE!G221</f>
        <v>0</v>
      </c>
      <c r="X261" s="5">
        <f>[11]capacity_EXIOBASE!H221</f>
        <v>0</v>
      </c>
      <c r="Y261" s="5">
        <f>[11]capacity_EXIOBASE!I221</f>
        <v>0</v>
      </c>
      <c r="Z261" s="5">
        <f>[11]capacity_EXIOBASE!J221</f>
        <v>0</v>
      </c>
      <c r="AA261" s="5">
        <f>[11]capacity_EXIOBASE!K221</f>
        <v>0</v>
      </c>
      <c r="AB261" s="5">
        <f>capacity!T261+T261/[12]lifespan!C$14</f>
        <v>0</v>
      </c>
      <c r="AC261" s="5">
        <f>MAX((U261-T261),0)/5+U261/[12]lifespan!D$14</f>
        <v>0</v>
      </c>
      <c r="AD261" s="5">
        <f>MAX((V261-U261),0)/5+V261/[12]lifespan!E$14</f>
        <v>0</v>
      </c>
      <c r="AE261" s="5">
        <f>MAX((W261-V261),0)/5+W261/[12]lifespan!F$14</f>
        <v>0</v>
      </c>
      <c r="AF261" s="5">
        <f>MAX((X261-W261),0)/5+X261/[12]lifespan!G$14</f>
        <v>0</v>
      </c>
      <c r="AG261" s="5">
        <f>MAX((Y261-X261),0)/5+Y261/[12]lifespan!H$14</f>
        <v>0</v>
      </c>
      <c r="AH261" s="5">
        <f>MAX((Z261-Y261),0)/5+Z261/[12]lifespan!I$14</f>
        <v>0</v>
      </c>
      <c r="AI261" s="5">
        <f>MAX((AA261-Z261),0)/5+AA261/[12]lifespan!J$14</f>
        <v>0</v>
      </c>
    </row>
    <row r="262" spans="1:35" x14ac:dyDescent="0.25">
      <c r="A262" s="3" t="s">
        <v>6</v>
      </c>
      <c r="B262" s="3" t="s">
        <v>29</v>
      </c>
      <c r="C262" s="3" t="s">
        <v>30</v>
      </c>
      <c r="D262" s="5">
        <f>[11]generation_EXIOBASE!D222</f>
        <v>29437.4484177546</v>
      </c>
      <c r="E262" s="5">
        <f>[11]generation_EXIOBASE!E222</f>
        <v>23752.741274894372</v>
      </c>
      <c r="F262" s="5">
        <f>[11]generation_EXIOBASE!F222</f>
        <v>24221.680544342471</v>
      </c>
      <c r="G262" s="5">
        <f>[11]generation_EXIOBASE!G222</f>
        <v>20753.5009199181</v>
      </c>
      <c r="H262" s="5">
        <f>[11]generation_EXIOBASE!H222</f>
        <v>18462.480513599625</v>
      </c>
      <c r="I262" s="5">
        <f>[11]generation_EXIOBASE!I222</f>
        <v>15953.352211275709</v>
      </c>
      <c r="J262" s="5">
        <f>[11]generation_EXIOBASE!J222</f>
        <v>7829.2964575301976</v>
      </c>
      <c r="K262" s="5">
        <f>[11]generation_EXIOBASE!K222</f>
        <v>2096.5641460231727</v>
      </c>
      <c r="L262" s="5">
        <f>[14]Xdet2015_el!A262</f>
        <v>2203.3529961702998</v>
      </c>
      <c r="M262" s="5">
        <f t="shared" si="37"/>
        <v>1777.8603944400038</v>
      </c>
      <c r="N262" s="5">
        <f t="shared" si="38"/>
        <v>1812.9598612720952</v>
      </c>
      <c r="O262" s="5">
        <f t="shared" si="39"/>
        <v>1553.3713311016838</v>
      </c>
      <c r="P262" s="5">
        <f t="shared" si="40"/>
        <v>1381.8915681510146</v>
      </c>
      <c r="Q262" s="5">
        <f t="shared" si="41"/>
        <v>1194.0867256848892</v>
      </c>
      <c r="R262" s="5">
        <f t="shared" si="42"/>
        <v>586.01219653264047</v>
      </c>
      <c r="S262" s="5">
        <f t="shared" si="43"/>
        <v>156.9249762155759</v>
      </c>
      <c r="T262" s="5">
        <f>[11]capacity_EXIOBASE!D222</f>
        <v>6975.44</v>
      </c>
      <c r="U262" s="5">
        <f>[11]capacity_EXIOBASE!E222</f>
        <v>5388.4400000000005</v>
      </c>
      <c r="V262" s="5">
        <f>[11]capacity_EXIOBASE!F222</f>
        <v>5054.2399999999989</v>
      </c>
      <c r="W262" s="5">
        <f>[11]capacity_EXIOBASE!G222</f>
        <v>4428.6399999999994</v>
      </c>
      <c r="X262" s="5">
        <f>[11]capacity_EXIOBASE!H222</f>
        <v>4036.72</v>
      </c>
      <c r="Y262" s="5">
        <f>[11]capacity_EXIOBASE!I222</f>
        <v>3484.7200000000003</v>
      </c>
      <c r="Z262" s="5">
        <f>[11]capacity_EXIOBASE!J222</f>
        <v>3485.126106316181</v>
      </c>
      <c r="AA262" s="5">
        <f>[11]capacity_EXIOBASE!K222</f>
        <v>3496.3482920491788</v>
      </c>
      <c r="AB262" s="5">
        <f>capacity!T262+T262/[12]lifespan!C$2</f>
        <v>174.386</v>
      </c>
      <c r="AC262" s="5">
        <f>MAX((U262-T262),0)/5+U262/[12]lifespan!D$2</f>
        <v>134.71100000000001</v>
      </c>
      <c r="AD262" s="5">
        <f>MAX((V262-U262),0)/5+V262/[12]lifespan!E$2</f>
        <v>126.35599999999997</v>
      </c>
      <c r="AE262" s="5">
        <f>MAX((W262-V262),0)/5+W262/[12]lifespan!F$2</f>
        <v>110.71599999999998</v>
      </c>
      <c r="AF262" s="5">
        <f>MAX((X262-W262),0)/5+X262/[12]lifespan!G$2</f>
        <v>100.91799999999999</v>
      </c>
      <c r="AG262" s="5">
        <f>MAX((Y262-X262),0)/5+Y262/[12]lifespan!H$2</f>
        <v>87.118000000000009</v>
      </c>
      <c r="AH262" s="5">
        <f>MAX((Z262-Y262),0)/5+Z262/[12]lifespan!I$2</f>
        <v>87.209373921140667</v>
      </c>
      <c r="AI262" s="5">
        <f>MAX((AA262-Z262),0)/5+AA262/[12]lifespan!J$2</f>
        <v>89.653144447829021</v>
      </c>
    </row>
    <row r="263" spans="1:35" x14ac:dyDescent="0.25">
      <c r="A263" s="3" t="s">
        <v>6</v>
      </c>
      <c r="B263" s="3" t="s">
        <v>31</v>
      </c>
      <c r="C263" s="3" t="s">
        <v>32</v>
      </c>
      <c r="D263" s="5">
        <f>[11]generation_EXIOBASE!D223</f>
        <v>56701.682479278439</v>
      </c>
      <c r="E263" s="5">
        <f>[11]generation_EXIOBASE!E223</f>
        <v>46304.588242671889</v>
      </c>
      <c r="F263" s="5">
        <f>[11]generation_EXIOBASE!F223</f>
        <v>58572.16109169933</v>
      </c>
      <c r="G263" s="5">
        <f>[11]generation_EXIOBASE!G223</f>
        <v>61569.088540871337</v>
      </c>
      <c r="H263" s="5">
        <f>[11]generation_EXIOBASE!H223</f>
        <v>70683.856406478779</v>
      </c>
      <c r="I263" s="5">
        <f>[11]generation_EXIOBASE!I223</f>
        <v>77074.515955892901</v>
      </c>
      <c r="J263" s="5">
        <f>[11]generation_EXIOBASE!J223</f>
        <v>87906.869612168928</v>
      </c>
      <c r="K263" s="5">
        <f>[11]generation_EXIOBASE!K223</f>
        <v>87522.12978338926</v>
      </c>
      <c r="L263" s="5">
        <f>[14]Xdet2015_el!A263</f>
        <v>8671.6895685322397</v>
      </c>
      <c r="M263" s="5">
        <f t="shared" si="37"/>
        <v>7081.6067051608279</v>
      </c>
      <c r="N263" s="5">
        <f t="shared" si="38"/>
        <v>8957.7518009434298</v>
      </c>
      <c r="O263" s="5">
        <f t="shared" si="39"/>
        <v>9416.0878389989193</v>
      </c>
      <c r="P263" s="5">
        <f t="shared" si="40"/>
        <v>10810.057717206082</v>
      </c>
      <c r="Q263" s="5">
        <f t="shared" si="41"/>
        <v>11787.415236904861</v>
      </c>
      <c r="R263" s="5">
        <f t="shared" si="42"/>
        <v>13444.06463594358</v>
      </c>
      <c r="S263" s="5">
        <f t="shared" si="43"/>
        <v>13385.224329731383</v>
      </c>
      <c r="T263" s="5">
        <f>[11]capacity_EXIOBASE!D223</f>
        <v>17356.29</v>
      </c>
      <c r="U263" s="5">
        <f>[11]capacity_EXIOBASE!E223</f>
        <v>14406.37760996695</v>
      </c>
      <c r="V263" s="5">
        <f>[11]capacity_EXIOBASE!F223</f>
        <v>13613.793819782693</v>
      </c>
      <c r="W263" s="5">
        <f>[11]capacity_EXIOBASE!G223</f>
        <v>12288.689577910642</v>
      </c>
      <c r="X263" s="5">
        <f>[11]capacity_EXIOBASE!H223</f>
        <v>13414.048767095588</v>
      </c>
      <c r="Y263" s="5">
        <f>[11]capacity_EXIOBASE!I223</f>
        <v>15005.392010264361</v>
      </c>
      <c r="Z263" s="5">
        <f>[11]capacity_EXIOBASE!J223</f>
        <v>16103.547865475948</v>
      </c>
      <c r="AA263" s="5">
        <f>[11]capacity_EXIOBASE!K223</f>
        <v>17788.295661277123</v>
      </c>
      <c r="AB263" s="5">
        <f>capacity!T263+T263/[12]lifespan!C$3</f>
        <v>578.54300000000001</v>
      </c>
      <c r="AC263" s="5">
        <f>MAX((U263-T263),0)/5+U263/[12]lifespan!D$3</f>
        <v>480.21258699889836</v>
      </c>
      <c r="AD263" s="5">
        <f>MAX((V263-U263),0)/5+V263/[12]lifespan!E$3</f>
        <v>453.7931273260898</v>
      </c>
      <c r="AE263" s="5">
        <f>MAX((W263-V263),0)/5+W263/[12]lifespan!F$3</f>
        <v>409.62298593035473</v>
      </c>
      <c r="AF263" s="5">
        <f>MAX((X263-W263),0)/5+X263/[12]lifespan!G$3</f>
        <v>672.20679674017561</v>
      </c>
      <c r="AG263" s="5">
        <f>MAX((Y263-X263),0)/5+Y263/[12]lifespan!H$3</f>
        <v>818.44838230923324</v>
      </c>
      <c r="AH263" s="5">
        <f>MAX((Z263-Y263),0)/5+Z263/[12]lifespan!I$3</f>
        <v>756.41609989151584</v>
      </c>
      <c r="AI263" s="5">
        <f>MAX((AA263-Z263),0)/5+AA263/[12]lifespan!J$3</f>
        <v>929.89274786947249</v>
      </c>
    </row>
    <row r="264" spans="1:35" x14ac:dyDescent="0.25">
      <c r="A264" s="3" t="s">
        <v>6</v>
      </c>
      <c r="B264" s="3" t="s">
        <v>33</v>
      </c>
      <c r="C264" s="3" t="s">
        <v>34</v>
      </c>
      <c r="D264" s="5">
        <f>[11]generation_EXIOBASE!D224</f>
        <v>3906.8121744463465</v>
      </c>
      <c r="E264" s="5">
        <f>[11]generation_EXIOBASE!E224</f>
        <v>3907.4339147958826</v>
      </c>
      <c r="F264" s="5">
        <f>[11]generation_EXIOBASE!F224</f>
        <v>4046.6271238584814</v>
      </c>
      <c r="G264" s="5">
        <f>[11]generation_EXIOBASE!G224</f>
        <v>4046.62712385848</v>
      </c>
      <c r="H264" s="5">
        <f>[11]generation_EXIOBASE!H224</f>
        <v>0</v>
      </c>
      <c r="I264" s="5">
        <f>[11]generation_EXIOBASE!I224</f>
        <v>0</v>
      </c>
      <c r="J264" s="5">
        <f>[11]generation_EXIOBASE!J224</f>
        <v>0</v>
      </c>
      <c r="K264" s="5">
        <f>[11]generation_EXIOBASE!K224</f>
        <v>0</v>
      </c>
      <c r="L264" s="5">
        <f>[14]Xdet2015_el!A264</f>
        <v>530.64502463172505</v>
      </c>
      <c r="M264" s="5">
        <f t="shared" si="37"/>
        <v>530.72947287452826</v>
      </c>
      <c r="N264" s="5">
        <f t="shared" si="38"/>
        <v>549.63547105245675</v>
      </c>
      <c r="O264" s="5">
        <f t="shared" si="39"/>
        <v>549.63547105245652</v>
      </c>
      <c r="P264" s="5">
        <f t="shared" si="40"/>
        <v>0</v>
      </c>
      <c r="Q264" s="5">
        <f t="shared" si="41"/>
        <v>0</v>
      </c>
      <c r="R264" s="5">
        <f t="shared" si="42"/>
        <v>0</v>
      </c>
      <c r="S264" s="5">
        <f t="shared" si="43"/>
        <v>0</v>
      </c>
      <c r="T264" s="5">
        <f>[11]capacity_EXIOBASE!D224</f>
        <v>485</v>
      </c>
      <c r="U264" s="5">
        <f>[11]capacity_EXIOBASE!E224</f>
        <v>485</v>
      </c>
      <c r="V264" s="5">
        <f>[11]capacity_EXIOBASE!F224</f>
        <v>485</v>
      </c>
      <c r="W264" s="5">
        <f>[11]capacity_EXIOBASE!G224</f>
        <v>485</v>
      </c>
      <c r="X264" s="5">
        <f>[11]capacity_EXIOBASE!H224</f>
        <v>0</v>
      </c>
      <c r="Y264" s="5">
        <f>[11]capacity_EXIOBASE!I224</f>
        <v>0</v>
      </c>
      <c r="Z264" s="5">
        <f>[11]capacity_EXIOBASE!J224</f>
        <v>0</v>
      </c>
      <c r="AA264" s="5">
        <f>[11]capacity_EXIOBASE!K224</f>
        <v>0</v>
      </c>
      <c r="AB264" s="5">
        <f>capacity!T264+T264/[12]lifespan!C$4</f>
        <v>8.0833333333333339</v>
      </c>
      <c r="AC264" s="5">
        <f>MAX((U264-T264),0)/5+U264/[12]lifespan!D$4</f>
        <v>8.0833333333333339</v>
      </c>
      <c r="AD264" s="5">
        <f>MAX((V264-U264),0)/5+V264/[12]lifespan!E$4</f>
        <v>8.0833333333333339</v>
      </c>
      <c r="AE264" s="5">
        <f>MAX((W264-V264),0)/5+W264/[12]lifespan!F$4</f>
        <v>8.0833333333333339</v>
      </c>
      <c r="AF264" s="5">
        <f>MAX((X264-W264),0)/5+X264/[12]lifespan!G$4</f>
        <v>0</v>
      </c>
      <c r="AG264" s="5">
        <f>MAX((Y264-X264),0)/5+Y264/[12]lifespan!H$4</f>
        <v>0</v>
      </c>
      <c r="AH264" s="5">
        <f>MAX((Z264-Y264),0)/5+Z264/[12]lifespan!I$4</f>
        <v>0</v>
      </c>
      <c r="AI264" s="5">
        <f>MAX((AA264-Z264),0)/5+AA264/[12]lifespan!J$4</f>
        <v>0</v>
      </c>
    </row>
    <row r="265" spans="1:35" x14ac:dyDescent="0.25">
      <c r="A265" s="3" t="s">
        <v>6</v>
      </c>
      <c r="B265" s="3" t="s">
        <v>35</v>
      </c>
      <c r="C265" s="3" t="s">
        <v>36</v>
      </c>
      <c r="D265" s="5">
        <f>[11]generation_EXIOBASE!D225</f>
        <v>100.11494418604651</v>
      </c>
      <c r="E265" s="5">
        <f>[11]generation_EXIOBASE!E225</f>
        <v>103.7184</v>
      </c>
      <c r="F265" s="5">
        <f>[11]generation_EXIOBASE!F225</f>
        <v>105.07739194103662</v>
      </c>
      <c r="G265" s="5">
        <f>[11]generation_EXIOBASE!G225</f>
        <v>105.05068524263031</v>
      </c>
      <c r="H265" s="5">
        <f>[11]generation_EXIOBASE!H225</f>
        <v>105.03755073090126</v>
      </c>
      <c r="I265" s="5">
        <f>[11]generation_EXIOBASE!I225</f>
        <v>105.02794418198928</v>
      </c>
      <c r="J265" s="5">
        <f>[11]generation_EXIOBASE!J225</f>
        <v>105.01227563092647</v>
      </c>
      <c r="K265" s="5">
        <f>[11]generation_EXIOBASE!K225</f>
        <v>105.029877533633</v>
      </c>
      <c r="L265" s="5">
        <f>[14]Xdet2015_el!A265</f>
        <v>10.071623406729</v>
      </c>
      <c r="M265" s="5">
        <f t="shared" si="37"/>
        <v>10.434133221981794</v>
      </c>
      <c r="N265" s="5">
        <f t="shared" si="38"/>
        <v>10.570848626002448</v>
      </c>
      <c r="O265" s="5">
        <f t="shared" si="39"/>
        <v>10.568161916131386</v>
      </c>
      <c r="P265" s="5">
        <f t="shared" si="40"/>
        <v>10.566840576376949</v>
      </c>
      <c r="Q265" s="5">
        <f t="shared" si="41"/>
        <v>10.56587415179702</v>
      </c>
      <c r="R265" s="5">
        <f t="shared" si="42"/>
        <v>10.564297886166381</v>
      </c>
      <c r="S265" s="5">
        <f t="shared" si="43"/>
        <v>10.566068648131472</v>
      </c>
      <c r="T265" s="5">
        <f>[11]capacity_EXIOBASE!D225</f>
        <v>37</v>
      </c>
      <c r="U265" s="5">
        <f>[11]capacity_EXIOBASE!E225</f>
        <v>37</v>
      </c>
      <c r="V265" s="5">
        <f>[11]capacity_EXIOBASE!F225</f>
        <v>37</v>
      </c>
      <c r="W265" s="5">
        <f>[11]capacity_EXIOBASE!G225</f>
        <v>37</v>
      </c>
      <c r="X265" s="5">
        <f>[11]capacity_EXIOBASE!H225</f>
        <v>37</v>
      </c>
      <c r="Y265" s="5">
        <f>[11]capacity_EXIOBASE!I225</f>
        <v>37</v>
      </c>
      <c r="Z265" s="5">
        <f>[11]capacity_EXIOBASE!J225</f>
        <v>37</v>
      </c>
      <c r="AA265" s="5">
        <f>[11]capacity_EXIOBASE!K225</f>
        <v>37</v>
      </c>
      <c r="AB265" s="5">
        <f>capacity!T265+T265/[12]lifespan!C$5</f>
        <v>0.6166666666666667</v>
      </c>
      <c r="AC265" s="5">
        <f>MAX((U265-T265),0)/5+U265/[12]lifespan!D$5</f>
        <v>0.6166666666666667</v>
      </c>
      <c r="AD265" s="5">
        <f>MAX((V265-U265),0)/5+V265/[12]lifespan!E$5</f>
        <v>0.6166666666666667</v>
      </c>
      <c r="AE265" s="5">
        <f>MAX((W265-V265),0)/5+W265/[12]lifespan!F$5</f>
        <v>0.6166666666666667</v>
      </c>
      <c r="AF265" s="5">
        <f>MAX((X265-W265),0)/5+X265/[12]lifespan!G$5</f>
        <v>0.6166666666666667</v>
      </c>
      <c r="AG265" s="5">
        <f>MAX((Y265-X265),0)/5+Y265/[12]lifespan!H$5</f>
        <v>0.6166666666666667</v>
      </c>
      <c r="AH265" s="5">
        <f>MAX((Z265-Y265),0)/5+Z265/[12]lifespan!I$5</f>
        <v>0.6166666666666667</v>
      </c>
      <c r="AI265" s="5">
        <f>MAX((AA265-Z265),0)/5+AA265/[12]lifespan!J$5</f>
        <v>0.6166666666666667</v>
      </c>
    </row>
    <row r="266" spans="1:35" x14ac:dyDescent="0.25">
      <c r="A266" s="3" t="s">
        <v>6</v>
      </c>
      <c r="B266" s="3" t="s">
        <v>79</v>
      </c>
      <c r="C266" s="3" t="s">
        <v>83</v>
      </c>
      <c r="D266" s="5">
        <f>[11]generation_EXIOBASE!D226*generation!$L266/(generation!$L$266+generation!$L$267)</f>
        <v>6109.4744137443304</v>
      </c>
      <c r="E266" s="5">
        <f>[11]generation_EXIOBASE!E226*generation!$L266/(generation!$L$266+generation!$L$267)</f>
        <v>23468.00867549684</v>
      </c>
      <c r="F266" s="5">
        <f>[11]generation_EXIOBASE!F226*generation!$L266/(generation!$L$266+generation!$L$267)</f>
        <v>23468.008675496836</v>
      </c>
      <c r="G266" s="5">
        <f>[11]generation_EXIOBASE!G226*generation!$L266/(generation!$L$266+generation!$L$267)</f>
        <v>23468.008675496836</v>
      </c>
      <c r="H266" s="5">
        <f>[11]generation_EXIOBASE!H226*generation!$L266/(generation!$L$266+generation!$L$267)</f>
        <v>23616.830268738118</v>
      </c>
      <c r="I266" s="5">
        <f>[11]generation_EXIOBASE!I226*generation!$L266/(generation!$L$266+generation!$L$267)</f>
        <v>23835.494087394891</v>
      </c>
      <c r="J266" s="5">
        <f>[11]generation_EXIOBASE!J226*generation!$L266/(generation!$L$266+generation!$L$267)</f>
        <v>24580.90130106486</v>
      </c>
      <c r="K266" s="5">
        <f>[11]generation_EXIOBASE!K226*generation!$L266/(generation!$L$266+generation!$L$267)</f>
        <v>33463.430151301356</v>
      </c>
      <c r="L266" s="5">
        <f>[14]Xdet2015_el!A266</f>
        <v>532.32351297286402</v>
      </c>
      <c r="M266" s="5">
        <f t="shared" si="37"/>
        <v>2044.786830191792</v>
      </c>
      <c r="N266" s="5">
        <f t="shared" si="38"/>
        <v>2044.7868301917918</v>
      </c>
      <c r="O266" s="5">
        <f t="shared" si="39"/>
        <v>2044.7868301917918</v>
      </c>
      <c r="P266" s="5">
        <f t="shared" si="40"/>
        <v>2057.753777584549</v>
      </c>
      <c r="Q266" s="5">
        <f t="shared" si="41"/>
        <v>2076.8061353201952</v>
      </c>
      <c r="R266" s="5">
        <f t="shared" si="42"/>
        <v>2141.7540767803389</v>
      </c>
      <c r="S266" s="5">
        <f t="shared" si="43"/>
        <v>2915.6960955902368</v>
      </c>
      <c r="T266" s="5">
        <f>[11]capacity_EXIOBASE!D226*capacity!$L266/(capacity!$L$266+capacity!$L$267)</f>
        <v>3069.7888528457684</v>
      </c>
      <c r="U266" s="5">
        <f>[11]capacity_EXIOBASE!E226*capacity!$L266/(capacity!$L$266+capacity!$L$267)</f>
        <v>9032.9609574205824</v>
      </c>
      <c r="V266" s="5">
        <f>[11]capacity_EXIOBASE!F226*capacity!$L266/(capacity!$L$266+capacity!$L$267)</f>
        <v>9032.9609574205824</v>
      </c>
      <c r="W266" s="5">
        <f>[11]capacity_EXIOBASE!G226*capacity!$L266/(capacity!$L$266+capacity!$L$267)</f>
        <v>9032.9609574205824</v>
      </c>
      <c r="X266" s="5">
        <f>[11]capacity_EXIOBASE!H226*capacity!$L266/(capacity!$L$266+capacity!$L$267)</f>
        <v>9032.9609574205824</v>
      </c>
      <c r="Y266" s="5">
        <f>[11]capacity_EXIOBASE!I226*capacity!$L266/(capacity!$L$266+capacity!$L$267)</f>
        <v>9032.3301058175639</v>
      </c>
      <c r="Z266" s="5">
        <f>[11]capacity_EXIOBASE!J226*capacity!$L266/(capacity!$L$266+capacity!$L$267)</f>
        <v>9312.3149020097608</v>
      </c>
      <c r="AA266" s="5">
        <f>[11]capacity_EXIOBASE!K226*capacity!$L266/(capacity!$L$266+capacity!$L$267)</f>
        <v>11457.999453217933</v>
      </c>
      <c r="AB266" s="5">
        <f>capacity!T266+T266/[12]lifespan!C$6</f>
        <v>550.4894426422884</v>
      </c>
      <c r="AC266" s="5">
        <f>MAX((U266-T266),0)/5+U266/[12]lifespan!D$6</f>
        <v>1603.2235553431713</v>
      </c>
      <c r="AD266" s="5">
        <f>MAX((V266-U266),0)/5+V266/[12]lifespan!E$6</f>
        <v>384.38131733704608</v>
      </c>
      <c r="AE266" s="5">
        <f>MAX((W266-V266),0)/5+W266/[12]lifespan!F$6</f>
        <v>361.31843829682327</v>
      </c>
      <c r="AF266" s="5">
        <f>MAX((X266-W266),0)/5+X266/[12]lifespan!G$6</f>
        <v>361.31843829682327</v>
      </c>
      <c r="AG266" s="5">
        <f>MAX((Y266-X266),0)/5+Y266/[12]lifespan!H$6</f>
        <v>361.29320423270258</v>
      </c>
      <c r="AH266" s="5">
        <f>MAX((Z266-Y266),0)/5+Z266/[12]lifespan!I$6</f>
        <v>428.48955531882984</v>
      </c>
      <c r="AI266" s="5">
        <f>MAX((AA266-Z266),0)/5+AA266/[12]lifespan!J$6</f>
        <v>887.45688837035186</v>
      </c>
    </row>
    <row r="267" spans="1:35" x14ac:dyDescent="0.25">
      <c r="A267" s="3" t="s">
        <v>6</v>
      </c>
      <c r="B267" s="3" t="s">
        <v>78</v>
      </c>
      <c r="C267" s="3" t="s">
        <v>84</v>
      </c>
      <c r="D267" s="5">
        <f>[11]generation_EXIOBASE!D226*generation!$L267/(generation!$L$266+generation!$L$267)</f>
        <v>1075.2630583846644</v>
      </c>
      <c r="E267" s="5">
        <f>[11]generation_EXIOBASE!E226*generation!$L267/(generation!$L$266+generation!$L$267)</f>
        <v>4130.3524777587481</v>
      </c>
      <c r="F267" s="5">
        <f>[11]generation_EXIOBASE!F226*generation!$L267/(generation!$L$266+generation!$L$267)</f>
        <v>4130.3524777587472</v>
      </c>
      <c r="G267" s="5">
        <f>[11]generation_EXIOBASE!G226*generation!$L267/(generation!$L$266+generation!$L$267)</f>
        <v>4130.3524777587472</v>
      </c>
      <c r="H267" s="5">
        <f>[11]generation_EXIOBASE!H226*generation!$L267/(generation!$L$266+generation!$L$267)</f>
        <v>4156.5449700527324</v>
      </c>
      <c r="I267" s="5">
        <f>[11]generation_EXIOBASE!I226*generation!$L267/(generation!$L$266+generation!$L$267)</f>
        <v>4195.0296432805972</v>
      </c>
      <c r="J267" s="5">
        <f>[11]generation_EXIOBASE!J226*generation!$L267/(generation!$L$266+generation!$L$267)</f>
        <v>4326.2207713602284</v>
      </c>
      <c r="K267" s="5">
        <f>[11]generation_EXIOBASE!K226*generation!$L267/(generation!$L$266+generation!$L$267)</f>
        <v>5889.5393959883204</v>
      </c>
      <c r="L267" s="5">
        <f>[14]Xdet2015_el!A267</f>
        <v>93.688551558802502</v>
      </c>
      <c r="M267" s="5">
        <f t="shared" si="37"/>
        <v>359.8809966091988</v>
      </c>
      <c r="N267" s="5">
        <f t="shared" si="38"/>
        <v>359.88099660919869</v>
      </c>
      <c r="O267" s="5">
        <f t="shared" si="39"/>
        <v>359.88099660919869</v>
      </c>
      <c r="P267" s="5">
        <f t="shared" si="40"/>
        <v>362.16316993004637</v>
      </c>
      <c r="Q267" s="5">
        <f t="shared" si="41"/>
        <v>365.51637105029039</v>
      </c>
      <c r="R267" s="5">
        <f t="shared" si="42"/>
        <v>376.94716156364683</v>
      </c>
      <c r="S267" s="5">
        <f t="shared" si="43"/>
        <v>513.160394617831</v>
      </c>
      <c r="T267" s="5">
        <f>[11]capacity_EXIOBASE!D226*capacity!$L267/(capacity!$L$266+capacity!$L$267)</f>
        <v>361.21114715423181</v>
      </c>
      <c r="U267" s="5">
        <f>[11]capacity_EXIOBASE!E226*capacity!$L267/(capacity!$L$266+capacity!$L$267)</f>
        <v>1062.8764211599039</v>
      </c>
      <c r="V267" s="5">
        <f>[11]capacity_EXIOBASE!F226*capacity!$L267/(capacity!$L$266+capacity!$L$267)</f>
        <v>1062.8764211599039</v>
      </c>
      <c r="W267" s="5">
        <f>[11]capacity_EXIOBASE!G226*capacity!$L267/(capacity!$L$266+capacity!$L$267)</f>
        <v>1062.8764211599039</v>
      </c>
      <c r="X267" s="5">
        <f>[11]capacity_EXIOBASE!H226*capacity!$L267/(capacity!$L$266+capacity!$L$267)</f>
        <v>1062.8764211599039</v>
      </c>
      <c r="Y267" s="5">
        <f>[11]capacity_EXIOBASE!I226*capacity!$L267/(capacity!$L$266+capacity!$L$267)</f>
        <v>1062.8021910932334</v>
      </c>
      <c r="Z267" s="5">
        <f>[11]capacity_EXIOBASE!J226*capacity!$L267/(capacity!$L$266+capacity!$L$267)</f>
        <v>1095.7470072569165</v>
      </c>
      <c r="AA267" s="5">
        <f>[11]capacity_EXIOBASE!K226*capacity!$L267/(capacity!$L$266+capacity!$L$267)</f>
        <v>1348.2220846403434</v>
      </c>
      <c r="AB267" s="5">
        <f>capacity!T267+T267/[12]lifespan!C$7</f>
        <v>147.06055735771159</v>
      </c>
      <c r="AC267" s="5">
        <f>MAX((U267-T267),0)/5+U267/[12]lifespan!D$7</f>
        <v>182.84811164753057</v>
      </c>
      <c r="AD267" s="5">
        <f>MAX((V267-U267),0)/5+V267/[12]lifespan!E$7</f>
        <v>38.650051678541956</v>
      </c>
      <c r="AE267" s="5">
        <f>MAX((W267-V267),0)/5+W267/[12]lifespan!F$7</f>
        <v>35.42921403866346</v>
      </c>
      <c r="AF267" s="5">
        <f>MAX((X267-W267),0)/5+X267/[12]lifespan!G$7</f>
        <v>35.42921403866346</v>
      </c>
      <c r="AG267" s="5">
        <f>MAX((Y267-X267),0)/5+Y267/[12]lifespan!H$7</f>
        <v>35.426739703107778</v>
      </c>
      <c r="AH267" s="5">
        <f>MAX((Z267-Y267),0)/5+Z267/[12]lifespan!I$7</f>
        <v>43.113863474633831</v>
      </c>
      <c r="AI267" s="5">
        <f>MAX((AA267-Z267),0)/5+AA267/[12]lifespan!J$7</f>
        <v>95.435751631363487</v>
      </c>
    </row>
    <row r="268" spans="1:35" x14ac:dyDescent="0.25">
      <c r="A268" s="3" t="s">
        <v>6</v>
      </c>
      <c r="B268" s="1" t="s">
        <v>37</v>
      </c>
      <c r="C268" s="1" t="s">
        <v>38</v>
      </c>
      <c r="D268" s="5">
        <f>[11]generation_EXIOBASE!D227</f>
        <v>799.49911638383787</v>
      </c>
      <c r="E268" s="5">
        <f>[11]generation_EXIOBASE!E227</f>
        <v>0</v>
      </c>
      <c r="F268" s="5">
        <f>[11]generation_EXIOBASE!F227</f>
        <v>56.806087804715489</v>
      </c>
      <c r="G268" s="5">
        <f>[11]generation_EXIOBASE!G227</f>
        <v>56.949672166741685</v>
      </c>
      <c r="H268" s="5">
        <f>[11]generation_EXIOBASE!H227</f>
        <v>500.56687493097985</v>
      </c>
      <c r="I268" s="5">
        <f>[11]generation_EXIOBASE!I227</f>
        <v>442.80088051841057</v>
      </c>
      <c r="J268" s="5">
        <f>[11]generation_EXIOBASE!J227</f>
        <v>223.56568692451881</v>
      </c>
      <c r="K268" s="5">
        <f>[11]generation_EXIOBASE!K227</f>
        <v>109.00544121183415</v>
      </c>
      <c r="L268" s="5">
        <f>[14]Xdet2015_el!A268</f>
        <v>158.30031748758299</v>
      </c>
      <c r="M268" s="5">
        <f t="shared" si="37"/>
        <v>0</v>
      </c>
      <c r="N268" s="5">
        <f t="shared" si="38"/>
        <v>11.247569322386513</v>
      </c>
      <c r="O268" s="5">
        <f t="shared" si="39"/>
        <v>11.275998934914172</v>
      </c>
      <c r="P268" s="5">
        <f t="shared" si="40"/>
        <v>99.111923454957832</v>
      </c>
      <c r="Q268" s="5">
        <f t="shared" si="41"/>
        <v>87.674293233606264</v>
      </c>
      <c r="R268" s="5">
        <f t="shared" si="42"/>
        <v>44.265864081943512</v>
      </c>
      <c r="S268" s="5">
        <f t="shared" si="43"/>
        <v>21.583008158601931</v>
      </c>
      <c r="T268" s="5">
        <f>[11]capacity_EXIOBASE!D227</f>
        <v>204.10042999999999</v>
      </c>
      <c r="U268" s="5">
        <f>[11]capacity_EXIOBASE!E227</f>
        <v>77.000429999999994</v>
      </c>
      <c r="V268" s="5">
        <f>[11]capacity_EXIOBASE!F227</f>
        <v>76.979234282587697</v>
      </c>
      <c r="W268" s="5">
        <f>[11]capacity_EXIOBASE!G227</f>
        <v>65.762713104690988</v>
      </c>
      <c r="X268" s="5">
        <f>[11]capacity_EXIOBASE!H227</f>
        <v>59.606713104690989</v>
      </c>
      <c r="Y268" s="5">
        <f>[11]capacity_EXIOBASE!I227</f>
        <v>60.85759190935083</v>
      </c>
      <c r="Z268" s="5">
        <f>[11]capacity_EXIOBASE!J227</f>
        <v>44.003815633210301</v>
      </c>
      <c r="AA268" s="5">
        <f>[11]capacity_EXIOBASE!K227</f>
        <v>57.745351675156698</v>
      </c>
      <c r="AB268" s="5">
        <f>capacity!T268+T268/[12]lifespan!C$8</f>
        <v>5.8314408571428569</v>
      </c>
      <c r="AC268" s="5">
        <f>MAX((U268-T268),0)/5+U268/[12]lifespan!D$8</f>
        <v>2.2000122857142856</v>
      </c>
      <c r="AD268" s="5">
        <f>MAX((V268-U268),0)/5+V268/[12]lifespan!E$8</f>
        <v>2.19940669378822</v>
      </c>
      <c r="AE268" s="5">
        <f>MAX((W268-V268),0)/5+W268/[12]lifespan!F$8</f>
        <v>1.8789346601340282</v>
      </c>
      <c r="AF268" s="5">
        <f>MAX((X268-W268),0)/5+X268/[12]lifespan!G$8</f>
        <v>1.703048945848314</v>
      </c>
      <c r="AG268" s="5">
        <f>MAX((Y268-X268),0)/5+Y268/[12]lifespan!H$8</f>
        <v>1.988964101199135</v>
      </c>
      <c r="AH268" s="5">
        <f>MAX((Z268-Y268),0)/5+Z268/[12]lifespan!I$8</f>
        <v>1.25725187523458</v>
      </c>
      <c r="AI268" s="5">
        <f>MAX((AA268-Z268),0)/5+AA268/[12]lifespan!J$8</f>
        <v>4.3981743991080418</v>
      </c>
    </row>
    <row r="269" spans="1:35" x14ac:dyDescent="0.25">
      <c r="A269" s="3" t="s">
        <v>6</v>
      </c>
      <c r="B269" s="3" t="s">
        <v>39</v>
      </c>
      <c r="C269" s="3" t="s">
        <v>40</v>
      </c>
      <c r="D269" s="5">
        <f>[11]generation_EXIOBASE!D228</f>
        <v>8343.3134018344845</v>
      </c>
      <c r="E269" s="5">
        <f>[11]generation_EXIOBASE!E228</f>
        <v>15859.172165153532</v>
      </c>
      <c r="F269" s="5">
        <f>[11]generation_EXIOBASE!F228</f>
        <v>16030.14134021905</v>
      </c>
      <c r="G269" s="5">
        <f>[11]generation_EXIOBASE!G228</f>
        <v>17606.737280027399</v>
      </c>
      <c r="H269" s="5">
        <f>[11]generation_EXIOBASE!H228</f>
        <v>18500.50581382907</v>
      </c>
      <c r="I269" s="5">
        <f>[11]generation_EXIOBASE!I228</f>
        <v>19143.639810897526</v>
      </c>
      <c r="J269" s="5">
        <f>[11]generation_EXIOBASE!J228</f>
        <v>19995.268186058966</v>
      </c>
      <c r="K269" s="5">
        <f>[11]generation_EXIOBASE!K228</f>
        <v>21693.008548983904</v>
      </c>
      <c r="L269" s="5">
        <f>[14]Xdet2015_el!A269</f>
        <v>1108.2265959578499</v>
      </c>
      <c r="M269" s="5">
        <f t="shared" si="37"/>
        <v>2106.5439516431397</v>
      </c>
      <c r="N269" s="5">
        <f t="shared" si="38"/>
        <v>2129.2534649708932</v>
      </c>
      <c r="O269" s="5">
        <f t="shared" si="39"/>
        <v>2338.6697325164228</v>
      </c>
      <c r="P269" s="5">
        <f t="shared" si="40"/>
        <v>2457.3873225294597</v>
      </c>
      <c r="Q269" s="5">
        <f t="shared" si="41"/>
        <v>2542.8135993560295</v>
      </c>
      <c r="R269" s="5">
        <f t="shared" si="42"/>
        <v>2655.9337915111942</v>
      </c>
      <c r="S269" s="5">
        <f t="shared" si="43"/>
        <v>2881.441444479241</v>
      </c>
      <c r="T269" s="5">
        <f>[11]capacity_EXIOBASE!D228</f>
        <v>1138.11103</v>
      </c>
      <c r="U269" s="5">
        <f>[11]capacity_EXIOBASE!E228</f>
        <v>2253.6337396771419</v>
      </c>
      <c r="V269" s="5">
        <f>[11]capacity_EXIOBASE!F228</f>
        <v>2256.9395677870043</v>
      </c>
      <c r="W269" s="5">
        <f>[11]capacity_EXIOBASE!G228</f>
        <v>2308.4158789687053</v>
      </c>
      <c r="X269" s="5">
        <f>[11]capacity_EXIOBASE!H228</f>
        <v>2334.4659051923591</v>
      </c>
      <c r="Y269" s="5">
        <f>[11]capacity_EXIOBASE!I228</f>
        <v>2434.32459539091</v>
      </c>
      <c r="Z269" s="5">
        <f>[11]capacity_EXIOBASE!J228</f>
        <v>2522.3029715484581</v>
      </c>
      <c r="AA269" s="5">
        <f>[11]capacity_EXIOBASE!K228</f>
        <v>2644.3855952488871</v>
      </c>
      <c r="AB269" s="5">
        <f>capacity!T269+T269/[12]lifespan!C$9</f>
        <v>75.334441199999944</v>
      </c>
      <c r="AC269" s="5">
        <f>MAX((U269-T269),0)/5+U269/[12]lifespan!D$9</f>
        <v>313.24989152251402</v>
      </c>
      <c r="AD269" s="5">
        <f>MAX((V269-U269),0)/5+V269/[12]lifespan!E$9</f>
        <v>90.938748333452665</v>
      </c>
      <c r="AE269" s="5">
        <f>MAX((W269-V269),0)/5+W269/[12]lifespan!F$9</f>
        <v>102.63189739508842</v>
      </c>
      <c r="AF269" s="5">
        <f>MAX((X269-W269),0)/5+X269/[12]lifespan!G$9</f>
        <v>98.588641452425108</v>
      </c>
      <c r="AG269" s="5">
        <f>MAX((Y269-X269),0)/5+Y269/[12]lifespan!H$9</f>
        <v>117.34472185534659</v>
      </c>
      <c r="AH269" s="5">
        <f>MAX((Z269-Y269),0)/5+Z269/[12]lifespan!I$9</f>
        <v>118.48779409344796</v>
      </c>
      <c r="AI269" s="5">
        <f>MAX((AA269-Z269),0)/5+AA269/[12]lifespan!J$9</f>
        <v>130.19194855004127</v>
      </c>
    </row>
    <row r="270" spans="1:35" x14ac:dyDescent="0.25">
      <c r="A270" s="3" t="s">
        <v>6</v>
      </c>
      <c r="B270" s="3" t="s">
        <v>80</v>
      </c>
      <c r="C270" s="3" t="s">
        <v>85</v>
      </c>
      <c r="D270" s="5">
        <f>[11]generation_EXIOBASE!D229*generation!$L270/(generation!$L$270+generation!$L$271)</f>
        <v>112.97123990441497</v>
      </c>
      <c r="E270" s="5">
        <f>[11]generation_EXIOBASE!E229*generation!$L270/(generation!$L$270+generation!$L$271)</f>
        <v>507.71408606178659</v>
      </c>
      <c r="F270" s="5">
        <f>[11]generation_EXIOBASE!F229*generation!$L270/(generation!$L$270+generation!$L$271)</f>
        <v>507.71408606178659</v>
      </c>
      <c r="G270" s="5">
        <f>[11]generation_EXIOBASE!G229*generation!$L270/(generation!$L$270+generation!$L$271)</f>
        <v>507.81020393926758</v>
      </c>
      <c r="H270" s="5">
        <f>[11]generation_EXIOBASE!H229*generation!$L270/(generation!$L$270+generation!$L$271)</f>
        <v>507.92059802662817</v>
      </c>
      <c r="I270" s="5">
        <f>[11]generation_EXIOBASE!I229*generation!$L270/(generation!$L$270+generation!$L$271)</f>
        <v>518.03545491627767</v>
      </c>
      <c r="J270" s="5">
        <f>[11]generation_EXIOBASE!J229*generation!$L270/(generation!$L$270+generation!$L$271)</f>
        <v>539.95264641278686</v>
      </c>
      <c r="K270" s="5">
        <f>[11]generation_EXIOBASE!K229*generation!$L270/(generation!$L$270+generation!$L$271)</f>
        <v>549.63127405554928</v>
      </c>
      <c r="L270" s="5">
        <f>[14]Xdet2015_el!A270</f>
        <v>1.41038067081469</v>
      </c>
      <c r="M270" s="5">
        <f t="shared" si="37"/>
        <v>6.3385170764502297</v>
      </c>
      <c r="N270" s="5">
        <f t="shared" si="38"/>
        <v>6.3385170764502297</v>
      </c>
      <c r="O270" s="5">
        <f t="shared" si="39"/>
        <v>6.3397170526267645</v>
      </c>
      <c r="P270" s="5">
        <f t="shared" si="40"/>
        <v>6.3410952590367966</v>
      </c>
      <c r="Q270" s="5">
        <f t="shared" si="41"/>
        <v>6.467373404317744</v>
      </c>
      <c r="R270" s="5">
        <f t="shared" si="42"/>
        <v>6.7409968793842738</v>
      </c>
      <c r="S270" s="5">
        <f t="shared" si="43"/>
        <v>6.8618289545116653</v>
      </c>
      <c r="T270" s="5">
        <f>[11]capacity_EXIOBASE!D229*capacity!$L270/(capacity!$L$270+capacity!$L$271)</f>
        <v>85.448220000000006</v>
      </c>
      <c r="U270" s="5">
        <f>[11]capacity_EXIOBASE!E229*capacity!$L270/(capacity!$L$270+capacity!$L$271)</f>
        <v>385.41153742228539</v>
      </c>
      <c r="V270" s="5">
        <f>[11]capacity_EXIOBASE!F229*capacity!$L270/(capacity!$L$270+capacity!$L$271)</f>
        <v>385.41153742228539</v>
      </c>
      <c r="W270" s="5">
        <f>[11]capacity_EXIOBASE!G229*capacity!$L270/(capacity!$L$270+capacity!$L$271)</f>
        <v>385.41153742228539</v>
      </c>
      <c r="X270" s="5">
        <f>[11]capacity_EXIOBASE!H229*capacity!$L270/(capacity!$L$270+capacity!$L$271)</f>
        <v>385.41153742228533</v>
      </c>
      <c r="Y270" s="5">
        <f>[11]capacity_EXIOBASE!I229*capacity!$L270/(capacity!$L$270+capacity!$L$271)</f>
        <v>390.24153742228532</v>
      </c>
      <c r="Z270" s="5">
        <f>[11]capacity_EXIOBASE!J229*capacity!$L270/(capacity!$L$270+capacity!$L$271)</f>
        <v>397.69353742228537</v>
      </c>
      <c r="AA270" s="5">
        <f>[11]capacity_EXIOBASE!K229*capacity!$L270/(capacity!$L$270+capacity!$L$271)</f>
        <v>405.07653742228536</v>
      </c>
      <c r="AB270" s="5">
        <f>capacity!T270+T270/[12]lifespan!C$10</f>
        <v>39.228928800000006</v>
      </c>
      <c r="AC270" s="5">
        <f>MAX((U270-T270),0)/5+U270/[12]lifespan!D$10</f>
        <v>75.409124981348498</v>
      </c>
      <c r="AD270" s="5">
        <f>MAX((V270-U270),0)/5+V270/[12]lifespan!E$10</f>
        <v>15.416461496891415</v>
      </c>
      <c r="AE270" s="5">
        <f>MAX((W270-V270),0)/5+W270/[12]lifespan!F$10</f>
        <v>15.416461496891415</v>
      </c>
      <c r="AF270" s="5">
        <f>MAX((X270-W270),0)/5+X270/[12]lifespan!G$10</f>
        <v>15.416461496891413</v>
      </c>
      <c r="AG270" s="5">
        <f>MAX((Y270-X270),0)/5+Y270/[12]lifespan!H$10</f>
        <v>16.57566149689141</v>
      </c>
      <c r="AH270" s="5">
        <f>MAX((Z270-Y270),0)/5+Z270/[12]lifespan!I$10</f>
        <v>17.398141496891427</v>
      </c>
      <c r="AI270" s="5">
        <f>MAX((AA270-Z270),0)/5+AA270/[12]lifespan!J$10</f>
        <v>17.679661496891413</v>
      </c>
    </row>
    <row r="271" spans="1:35" x14ac:dyDescent="0.25">
      <c r="A271" s="3" t="s">
        <v>6</v>
      </c>
      <c r="B271" s="3" t="s">
        <v>81</v>
      </c>
      <c r="C271" s="3" t="s">
        <v>86</v>
      </c>
      <c r="D271" s="5">
        <f>[11]generation_EXIOBASE!D229*generation!$L271/(generation!$L$270+generation!$L$271)</f>
        <v>1000.3173511645001</v>
      </c>
      <c r="E271" s="5">
        <f>[11]generation_EXIOBASE!E229*generation!$L271/(generation!$L$270+generation!$L$271)</f>
        <v>4495.6150799791612</v>
      </c>
      <c r="F271" s="5">
        <f>[11]generation_EXIOBASE!F229*generation!$L271/(generation!$L$270+generation!$L$271)</f>
        <v>4495.6150799791612</v>
      </c>
      <c r="G271" s="5">
        <f>[11]generation_EXIOBASE!G229*generation!$L271/(generation!$L$270+generation!$L$271)</f>
        <v>4496.4661672176708</v>
      </c>
      <c r="H271" s="5">
        <f>[11]generation_EXIOBASE!H229*generation!$L271/(generation!$L$270+generation!$L$271)</f>
        <v>4497.4436648634983</v>
      </c>
      <c r="I271" s="5">
        <f>[11]generation_EXIOBASE!I229*generation!$L271/(generation!$L$270+generation!$L$271)</f>
        <v>4587.0068745779636</v>
      </c>
      <c r="J271" s="5">
        <f>[11]generation_EXIOBASE!J229*generation!$L271/(generation!$L$270+generation!$L$271)</f>
        <v>4781.0752672175695</v>
      </c>
      <c r="K271" s="5">
        <f>[11]generation_EXIOBASE!K229*generation!$L271/(generation!$L$270+generation!$L$271)</f>
        <v>4866.7758329076269</v>
      </c>
      <c r="L271" s="5">
        <f>[14]Xdet2015_el!A271</f>
        <v>12.488384282200199</v>
      </c>
      <c r="M271" s="5">
        <f t="shared" si="37"/>
        <v>56.125157319600817</v>
      </c>
      <c r="N271" s="5">
        <f t="shared" si="38"/>
        <v>56.125157319600817</v>
      </c>
      <c r="O271" s="5">
        <f t="shared" si="39"/>
        <v>56.135782652131354</v>
      </c>
      <c r="P271" s="5">
        <f t="shared" si="40"/>
        <v>56.147986145574535</v>
      </c>
      <c r="Q271" s="5">
        <f t="shared" si="41"/>
        <v>57.266131081438587</v>
      </c>
      <c r="R271" s="5">
        <f t="shared" si="42"/>
        <v>59.688962857265452</v>
      </c>
      <c r="S271" s="5">
        <f t="shared" si="43"/>
        <v>60.758884913794269</v>
      </c>
      <c r="T271" s="5">
        <f>[11]capacity_EXIOBASE!D229*capacity!$L271/(capacity!$L$270+capacity!$L$271)</f>
        <v>1152.9317799999999</v>
      </c>
      <c r="U271" s="5">
        <f>[11]capacity_EXIOBASE!E229*capacity!$L271/(capacity!$L$270+capacity!$L$271)</f>
        <v>5200.2629179731548</v>
      </c>
      <c r="V271" s="5">
        <f>[11]capacity_EXIOBASE!F229*capacity!$L271/(capacity!$L$270+capacity!$L$271)</f>
        <v>5200.2629179731548</v>
      </c>
      <c r="W271" s="5">
        <f>[11]capacity_EXIOBASE!G229*capacity!$L271/(capacity!$L$270+capacity!$L$271)</f>
        <v>5200.2629179731548</v>
      </c>
      <c r="X271" s="5">
        <f>[11]capacity_EXIOBASE!H229*capacity!$L271/(capacity!$L$270+capacity!$L$271)</f>
        <v>5200.2629179731539</v>
      </c>
      <c r="Y271" s="5">
        <f>[11]capacity_EXIOBASE!I229*capacity!$L271/(capacity!$L$270+capacity!$L$271)</f>
        <v>5265.432917973154</v>
      </c>
      <c r="Z271" s="5">
        <f>[11]capacity_EXIOBASE!J229*capacity!$L271/(capacity!$L$270+capacity!$L$271)</f>
        <v>5365.9809179731546</v>
      </c>
      <c r="AA271" s="5">
        <f>[11]capacity_EXIOBASE!K229*capacity!$L271/(capacity!$L$270+capacity!$L$271)</f>
        <v>5465.5979179731548</v>
      </c>
      <c r="AB271" s="5">
        <f>capacity!T271+T271/[12]lifespan!C$11</f>
        <v>529.30627120000008</v>
      </c>
      <c r="AC271" s="5">
        <f>MAX((U271-T271),0)/5+U271/[12]lifespan!D$11</f>
        <v>1017.4767443135571</v>
      </c>
      <c r="AD271" s="5">
        <f>MAX((V271-U271),0)/5+V271/[12]lifespan!E$11</f>
        <v>208.0105167189262</v>
      </c>
      <c r="AE271" s="5">
        <f>MAX((W271-V271),0)/5+W271/[12]lifespan!F$11</f>
        <v>208.0105167189262</v>
      </c>
      <c r="AF271" s="5">
        <f>MAX((X271-W271),0)/5+X271/[12]lifespan!G$11</f>
        <v>208.01051671892617</v>
      </c>
      <c r="AG271" s="5">
        <f>MAX((Y271-X271),0)/5+Y271/[12]lifespan!H$11</f>
        <v>223.65131671892618</v>
      </c>
      <c r="AH271" s="5">
        <f>MAX((Z271-Y271),0)/5+Z271/[12]lifespan!I$11</f>
        <v>234.74883671892633</v>
      </c>
      <c r="AI271" s="5">
        <f>MAX((AA271-Z271),0)/5+AA271/[12]lifespan!J$11</f>
        <v>238.54731671892623</v>
      </c>
    </row>
    <row r="272" spans="1:35" x14ac:dyDescent="0.25">
      <c r="A272" s="3" t="s">
        <v>6</v>
      </c>
      <c r="B272" s="3" t="s">
        <v>41</v>
      </c>
      <c r="C272" s="3" t="s">
        <v>42</v>
      </c>
      <c r="D272" s="5">
        <f>[11]generation_EXIOBASE!D230</f>
        <v>0</v>
      </c>
      <c r="E272" s="5">
        <f>[11]generation_EXIOBASE!E230</f>
        <v>0</v>
      </c>
      <c r="F272" s="5">
        <f>[11]generation_EXIOBASE!F230</f>
        <v>0</v>
      </c>
      <c r="G272" s="5">
        <f>[11]generation_EXIOBASE!G230</f>
        <v>0</v>
      </c>
      <c r="H272" s="5">
        <f>[11]generation_EXIOBASE!H230</f>
        <v>0</v>
      </c>
      <c r="I272" s="5">
        <f>[11]generation_EXIOBASE!I230</f>
        <v>0</v>
      </c>
      <c r="J272" s="5">
        <f>[11]generation_EXIOBASE!J230</f>
        <v>0</v>
      </c>
      <c r="K272" s="5">
        <f>[11]generation_EXIOBASE!K230</f>
        <v>0</v>
      </c>
      <c r="L272" s="5">
        <f>[14]Xdet2015_el!A272</f>
        <v>1.5127557199382601E-4</v>
      </c>
      <c r="M272" s="5">
        <f t="shared" si="37"/>
        <v>0</v>
      </c>
      <c r="N272" s="5">
        <f t="shared" si="38"/>
        <v>0</v>
      </c>
      <c r="O272" s="5">
        <f t="shared" si="39"/>
        <v>0</v>
      </c>
      <c r="P272" s="5">
        <f t="shared" si="40"/>
        <v>0</v>
      </c>
      <c r="Q272" s="5">
        <f t="shared" si="41"/>
        <v>0</v>
      </c>
      <c r="R272" s="5">
        <f t="shared" si="42"/>
        <v>0</v>
      </c>
      <c r="S272" s="5">
        <f t="shared" si="43"/>
        <v>0</v>
      </c>
      <c r="T272" s="5">
        <f>[11]capacity_EXIOBASE!D230</f>
        <v>0</v>
      </c>
      <c r="U272" s="5">
        <f>[11]capacity_EXIOBASE!E230</f>
        <v>0</v>
      </c>
      <c r="V272" s="5">
        <f>[11]capacity_EXIOBASE!F230</f>
        <v>0</v>
      </c>
      <c r="W272" s="5">
        <f>[11]capacity_EXIOBASE!G230</f>
        <v>0</v>
      </c>
      <c r="X272" s="5">
        <f>[11]capacity_EXIOBASE!H230</f>
        <v>0</v>
      </c>
      <c r="Y272" s="5">
        <f>[11]capacity_EXIOBASE!I230</f>
        <v>0</v>
      </c>
      <c r="Z272" s="5">
        <f>[11]capacity_EXIOBASE!J230</f>
        <v>0</v>
      </c>
      <c r="AA272" s="5">
        <f>[11]capacity_EXIOBASE!K230</f>
        <v>0</v>
      </c>
      <c r="AB272" s="5">
        <f>capacity!T272+T272/[12]lifespan!C$12</f>
        <v>0</v>
      </c>
      <c r="AC272" s="5">
        <f>MAX((U272-T272),0)/5+U272/[12]lifespan!D$12</f>
        <v>0</v>
      </c>
      <c r="AD272" s="5">
        <f>MAX((V272-U272),0)/5+V272/[12]lifespan!E$12</f>
        <v>0</v>
      </c>
      <c r="AE272" s="5">
        <f>MAX((W272-V272),0)/5+W272/[12]lifespan!F$12</f>
        <v>0</v>
      </c>
      <c r="AF272" s="5">
        <f>MAX((X272-W272),0)/5+X272/[12]lifespan!G$12</f>
        <v>0</v>
      </c>
      <c r="AG272" s="5">
        <f>MAX((Y272-X272),0)/5+Y272/[12]lifespan!H$12</f>
        <v>0</v>
      </c>
      <c r="AH272" s="5">
        <f>MAX((Z272-Y272),0)/5+Z272/[12]lifespan!I$12</f>
        <v>0</v>
      </c>
      <c r="AI272" s="5">
        <f>MAX((AA272-Z272),0)/5+AA272/[12]lifespan!J$12</f>
        <v>0</v>
      </c>
    </row>
    <row r="273" spans="1:35" x14ac:dyDescent="0.25">
      <c r="A273" s="3" t="s">
        <v>6</v>
      </c>
      <c r="B273" s="3" t="s">
        <v>43</v>
      </c>
      <c r="C273" s="3" t="s">
        <v>44</v>
      </c>
      <c r="D273" s="5">
        <f>[11]generation_EXIOBASE!D231</f>
        <v>0</v>
      </c>
      <c r="E273" s="5">
        <f>[11]generation_EXIOBASE!E231</f>
        <v>0</v>
      </c>
      <c r="F273" s="5">
        <f>[11]generation_EXIOBASE!F231</f>
        <v>0</v>
      </c>
      <c r="G273" s="5">
        <f>[11]generation_EXIOBASE!G231</f>
        <v>0</v>
      </c>
      <c r="H273" s="5">
        <f>[11]generation_EXIOBASE!H231</f>
        <v>0</v>
      </c>
      <c r="I273" s="5">
        <f>[11]generation_EXIOBASE!I231</f>
        <v>0</v>
      </c>
      <c r="J273" s="5">
        <f>[11]generation_EXIOBASE!J231</f>
        <v>0</v>
      </c>
      <c r="K273" s="5">
        <f>[11]generation_EXIOBASE!K231</f>
        <v>0</v>
      </c>
      <c r="L273" s="5">
        <f>[14]Xdet2015_el!A273</f>
        <v>1.5739120709218799E-4</v>
      </c>
      <c r="M273" s="5">
        <f t="shared" si="37"/>
        <v>0</v>
      </c>
      <c r="N273" s="5">
        <f t="shared" si="38"/>
        <v>0</v>
      </c>
      <c r="O273" s="5">
        <f t="shared" si="39"/>
        <v>0</v>
      </c>
      <c r="P273" s="5">
        <f t="shared" si="40"/>
        <v>0</v>
      </c>
      <c r="Q273" s="5">
        <f t="shared" si="41"/>
        <v>0</v>
      </c>
      <c r="R273" s="5">
        <f t="shared" si="42"/>
        <v>0</v>
      </c>
      <c r="S273" s="5">
        <f t="shared" si="43"/>
        <v>0</v>
      </c>
      <c r="T273" s="5">
        <f>[11]capacity_EXIOBASE!D231</f>
        <v>0</v>
      </c>
      <c r="U273" s="5">
        <f>[11]capacity_EXIOBASE!E231</f>
        <v>0</v>
      </c>
      <c r="V273" s="5">
        <f>[11]capacity_EXIOBASE!F231</f>
        <v>0</v>
      </c>
      <c r="W273" s="5">
        <f>[11]capacity_EXIOBASE!G231</f>
        <v>0</v>
      </c>
      <c r="X273" s="5">
        <f>[11]capacity_EXIOBASE!H231</f>
        <v>0</v>
      </c>
      <c r="Y273" s="5">
        <f>[11]capacity_EXIOBASE!I231</f>
        <v>0</v>
      </c>
      <c r="Z273" s="5">
        <f>[11]capacity_EXIOBASE!J231</f>
        <v>0</v>
      </c>
      <c r="AA273" s="5">
        <f>[11]capacity_EXIOBASE!K231</f>
        <v>0</v>
      </c>
      <c r="AB273" s="5">
        <f>capacity!T273+T273/[12]lifespan!C$13</f>
        <v>0</v>
      </c>
      <c r="AC273" s="5">
        <f>MAX((U273-T273),0)/5+U273/[12]lifespan!D$13</f>
        <v>0</v>
      </c>
      <c r="AD273" s="5">
        <f>MAX((V273-U273),0)/5+V273/[12]lifespan!E$13</f>
        <v>0</v>
      </c>
      <c r="AE273" s="5">
        <f>MAX((W273-V273),0)/5+W273/[12]lifespan!F$13</f>
        <v>0</v>
      </c>
      <c r="AF273" s="5">
        <f>MAX((X273-W273),0)/5+X273/[12]lifespan!G$13</f>
        <v>0</v>
      </c>
      <c r="AG273" s="5">
        <f>MAX((Y273-X273),0)/5+Y273/[12]lifespan!H$13</f>
        <v>0</v>
      </c>
      <c r="AH273" s="5">
        <f>MAX((Z273-Y273),0)/5+Z273/[12]lifespan!I$13</f>
        <v>0</v>
      </c>
      <c r="AI273" s="5">
        <f>MAX((AA273-Z273),0)/5+AA273/[12]lifespan!J$13</f>
        <v>0</v>
      </c>
    </row>
    <row r="274" spans="1:35" x14ac:dyDescent="0.25">
      <c r="A274" s="3" t="s">
        <v>6</v>
      </c>
      <c r="B274" s="3" t="s">
        <v>45</v>
      </c>
      <c r="C274" s="3" t="s">
        <v>46</v>
      </c>
      <c r="D274" s="5">
        <f>[11]generation_EXIOBASE!D232</f>
        <v>0</v>
      </c>
      <c r="E274" s="5">
        <f>[11]generation_EXIOBASE!E232</f>
        <v>0</v>
      </c>
      <c r="F274" s="5">
        <f>[11]generation_EXIOBASE!F232</f>
        <v>0</v>
      </c>
      <c r="G274" s="5">
        <f>[11]generation_EXIOBASE!G232</f>
        <v>0</v>
      </c>
      <c r="H274" s="5">
        <f>[11]generation_EXIOBASE!H232</f>
        <v>0</v>
      </c>
      <c r="I274" s="5">
        <f>[11]generation_EXIOBASE!I232</f>
        <v>0</v>
      </c>
      <c r="J274" s="5">
        <f>[11]generation_EXIOBASE!J232</f>
        <v>0</v>
      </c>
      <c r="K274" s="5">
        <f>[11]generation_EXIOBASE!K232</f>
        <v>0</v>
      </c>
      <c r="L274" s="5">
        <f>[14]Xdet2015_el!A274</f>
        <v>1.18215567162125E-3</v>
      </c>
      <c r="M274" s="5">
        <f t="shared" si="37"/>
        <v>0</v>
      </c>
      <c r="N274" s="5">
        <f t="shared" si="38"/>
        <v>0</v>
      </c>
      <c r="O274" s="5">
        <f t="shared" si="39"/>
        <v>0</v>
      </c>
      <c r="P274" s="5">
        <f t="shared" si="40"/>
        <v>0</v>
      </c>
      <c r="Q274" s="5">
        <f t="shared" si="41"/>
        <v>0</v>
      </c>
      <c r="R274" s="5">
        <f t="shared" si="42"/>
        <v>0</v>
      </c>
      <c r="S274" s="5">
        <f t="shared" si="43"/>
        <v>0</v>
      </c>
      <c r="T274" s="5">
        <f>[11]capacity_EXIOBASE!D232</f>
        <v>0</v>
      </c>
      <c r="U274" s="5">
        <f>[11]capacity_EXIOBASE!E232</f>
        <v>0</v>
      </c>
      <c r="V274" s="5">
        <f>[11]capacity_EXIOBASE!F232</f>
        <v>0</v>
      </c>
      <c r="W274" s="5">
        <f>[11]capacity_EXIOBASE!G232</f>
        <v>0</v>
      </c>
      <c r="X274" s="5">
        <f>[11]capacity_EXIOBASE!H232</f>
        <v>0</v>
      </c>
      <c r="Y274" s="5">
        <f>[11]capacity_EXIOBASE!I232</f>
        <v>0</v>
      </c>
      <c r="Z274" s="5">
        <f>[11]capacity_EXIOBASE!J232</f>
        <v>0</v>
      </c>
      <c r="AA274" s="5">
        <f>[11]capacity_EXIOBASE!K232</f>
        <v>0</v>
      </c>
      <c r="AB274" s="5">
        <f>capacity!T274+T274/[12]lifespan!C$14</f>
        <v>0</v>
      </c>
      <c r="AC274" s="5">
        <f>MAX((U274-T274),0)/5+U274/[12]lifespan!D$14</f>
        <v>0</v>
      </c>
      <c r="AD274" s="5">
        <f>MAX((V274-U274),0)/5+V274/[12]lifespan!E$14</f>
        <v>0</v>
      </c>
      <c r="AE274" s="5">
        <f>MAX((W274-V274),0)/5+W274/[12]lifespan!F$14</f>
        <v>0</v>
      </c>
      <c r="AF274" s="5">
        <f>MAX((X274-W274),0)/5+X274/[12]lifespan!G$14</f>
        <v>0</v>
      </c>
      <c r="AG274" s="5">
        <f>MAX((Y274-X274),0)/5+Y274/[12]lifespan!H$14</f>
        <v>0</v>
      </c>
      <c r="AH274" s="5">
        <f>MAX((Z274-Y274),0)/5+Z274/[12]lifespan!I$14</f>
        <v>0</v>
      </c>
      <c r="AI274" s="5">
        <f>MAX((AA274-Z274),0)/5+AA274/[12]lifespan!J$14</f>
        <v>0</v>
      </c>
    </row>
    <row r="275" spans="1:35" x14ac:dyDescent="0.25">
      <c r="A275" s="3" t="s">
        <v>5</v>
      </c>
      <c r="B275" s="3" t="s">
        <v>29</v>
      </c>
      <c r="C275" s="3" t="s">
        <v>30</v>
      </c>
      <c r="D275" s="5">
        <f>[11]generation_EXIOBASE!D233</f>
        <v>137628.49928848972</v>
      </c>
      <c r="E275" s="5">
        <f>[11]generation_EXIOBASE!E233</f>
        <v>141227.95740891725</v>
      </c>
      <c r="F275" s="5">
        <f>[11]generation_EXIOBASE!F233</f>
        <v>131371.55614844576</v>
      </c>
      <c r="G275" s="5">
        <f>[11]generation_EXIOBASE!G233</f>
        <v>132074.61398316437</v>
      </c>
      <c r="H275" s="5">
        <f>[11]generation_EXIOBASE!H233</f>
        <v>105487.46557560869</v>
      </c>
      <c r="I275" s="5">
        <f>[11]generation_EXIOBASE!I233</f>
        <v>76601.229933664523</v>
      </c>
      <c r="J275" s="5">
        <f>[11]generation_EXIOBASE!J233</f>
        <v>69230.38357930354</v>
      </c>
      <c r="K275" s="5">
        <f>[11]generation_EXIOBASE!K233</f>
        <v>63562.755977947098</v>
      </c>
      <c r="L275" s="5">
        <f>[14]Xdet2015_el!A275</f>
        <v>2946.13244089924</v>
      </c>
      <c r="M275" s="5">
        <f t="shared" si="37"/>
        <v>3023.1839265513595</v>
      </c>
      <c r="N275" s="5">
        <f t="shared" si="38"/>
        <v>2812.1937344464031</v>
      </c>
      <c r="O275" s="5">
        <f t="shared" si="39"/>
        <v>2827.2436805360653</v>
      </c>
      <c r="P275" s="5">
        <f t="shared" si="40"/>
        <v>2258.1082119416383</v>
      </c>
      <c r="Q275" s="5">
        <f t="shared" si="41"/>
        <v>1639.7575334109965</v>
      </c>
      <c r="R275" s="5">
        <f t="shared" si="42"/>
        <v>1481.9741551591717</v>
      </c>
      <c r="S275" s="5">
        <f t="shared" si="43"/>
        <v>1360.6505802774057</v>
      </c>
      <c r="T275" s="5">
        <f>[11]capacity_EXIOBASE!D233</f>
        <v>28543.311000000002</v>
      </c>
      <c r="U275" s="5">
        <f>[11]capacity_EXIOBASE!E233</f>
        <v>22966.557550218291</v>
      </c>
      <c r="V275" s="5">
        <f>[11]capacity_EXIOBASE!F233</f>
        <v>20694.978193362629</v>
      </c>
      <c r="W275" s="5">
        <f>[11]capacity_EXIOBASE!G233</f>
        <v>20703.92261566297</v>
      </c>
      <c r="X275" s="5">
        <f>[11]capacity_EXIOBASE!H233</f>
        <v>17464.458553103774</v>
      </c>
      <c r="Y275" s="5">
        <f>[11]capacity_EXIOBASE!I233</f>
        <v>12707.736669891965</v>
      </c>
      <c r="Z275" s="5">
        <f>[11]capacity_EXIOBASE!J233</f>
        <v>9951.7958573748456</v>
      </c>
      <c r="AA275" s="5">
        <f>[11]capacity_EXIOBASE!K233</f>
        <v>9982.9742325852003</v>
      </c>
      <c r="AB275" s="5">
        <f>capacity!T275+T275/[12]lifespan!C$2</f>
        <v>1021.5827750000001</v>
      </c>
      <c r="AC275" s="5">
        <f>MAX((U275-T275),0)/5+U275/[12]lifespan!D$2</f>
        <v>574.16393875545725</v>
      </c>
      <c r="AD275" s="5">
        <f>MAX((V275-U275),0)/5+V275/[12]lifespan!E$2</f>
        <v>517.37445483406577</v>
      </c>
      <c r="AE275" s="5">
        <f>MAX((W275-V275),0)/5+W275/[12]lifespan!F$2</f>
        <v>519.38694985164238</v>
      </c>
      <c r="AF275" s="5">
        <f>MAX((X275-W275),0)/5+X275/[12]lifespan!G$2</f>
        <v>436.61146382759432</v>
      </c>
      <c r="AG275" s="5">
        <f>MAX((Y275-X275),0)/5+Y275/[12]lifespan!H$2</f>
        <v>317.69341674729912</v>
      </c>
      <c r="AH275" s="5">
        <f>MAX((Z275-Y275),0)/5+Z275/[12]lifespan!I$2</f>
        <v>248.79489643437114</v>
      </c>
      <c r="AI275" s="5">
        <f>MAX((AA275-Z275),0)/5+AA275/[12]lifespan!J$2</f>
        <v>255.81003085670093</v>
      </c>
    </row>
    <row r="276" spans="1:35" x14ac:dyDescent="0.25">
      <c r="A276" s="3" t="s">
        <v>5</v>
      </c>
      <c r="B276" s="3" t="s">
        <v>31</v>
      </c>
      <c r="C276" s="3" t="s">
        <v>32</v>
      </c>
      <c r="D276" s="5">
        <f>[11]generation_EXIOBASE!D234</f>
        <v>2968.4840134977239</v>
      </c>
      <c r="E276" s="5">
        <f>[11]generation_EXIOBASE!E234</f>
        <v>9649.0002963256156</v>
      </c>
      <c r="F276" s="5">
        <f>[11]generation_EXIOBASE!F234</f>
        <v>20733.193368327316</v>
      </c>
      <c r="G276" s="5">
        <f>[11]generation_EXIOBASE!G234</f>
        <v>30214.177101196736</v>
      </c>
      <c r="H276" s="5">
        <f>[11]generation_EXIOBASE!H234</f>
        <v>35885.577564964631</v>
      </c>
      <c r="I276" s="5">
        <f>[11]generation_EXIOBASE!I234</f>
        <v>43645.98522441322</v>
      </c>
      <c r="J276" s="5">
        <f>[11]generation_EXIOBASE!J234</f>
        <v>45153.937188655065</v>
      </c>
      <c r="K276" s="5">
        <f>[11]generation_EXIOBASE!K234</f>
        <v>41709.682061381041</v>
      </c>
      <c r="L276" s="5">
        <f>[14]Xdet2015_el!A276</f>
        <v>160.66460638872201</v>
      </c>
      <c r="M276" s="5">
        <f t="shared" si="37"/>
        <v>522.23721859535146</v>
      </c>
      <c r="N276" s="5">
        <f t="shared" si="38"/>
        <v>1122.1520266092293</v>
      </c>
      <c r="O276" s="5">
        <f t="shared" si="39"/>
        <v>1635.2956085497319</v>
      </c>
      <c r="P276" s="5">
        <f t="shared" si="40"/>
        <v>1942.2513876749958</v>
      </c>
      <c r="Q276" s="5">
        <f t="shared" si="41"/>
        <v>2362.2714505596255</v>
      </c>
      <c r="R276" s="5">
        <f t="shared" si="42"/>
        <v>2443.8870185351952</v>
      </c>
      <c r="S276" s="5">
        <f t="shared" si="43"/>
        <v>2257.4720364063915</v>
      </c>
      <c r="T276" s="5">
        <f>[11]capacity_EXIOBASE!D234</f>
        <v>1659.44173</v>
      </c>
      <c r="U276" s="5">
        <f>[11]capacity_EXIOBASE!E234</f>
        <v>1711.5870694117882</v>
      </c>
      <c r="V276" s="5">
        <f>[11]capacity_EXIOBASE!F234</f>
        <v>3289.6528993370544</v>
      </c>
      <c r="W276" s="5">
        <f>[11]capacity_EXIOBASE!G234</f>
        <v>5403.3261420239714</v>
      </c>
      <c r="X276" s="5">
        <f>[11]capacity_EXIOBASE!H234</f>
        <v>6517.8438151430446</v>
      </c>
      <c r="Y276" s="5">
        <f>[11]capacity_EXIOBASE!I234</f>
        <v>8035.9184058606952</v>
      </c>
      <c r="Z276" s="5">
        <f>[11]capacity_EXIOBASE!J234</f>
        <v>9237.1239385917488</v>
      </c>
      <c r="AA276" s="5">
        <f>[11]capacity_EXIOBASE!K234</f>
        <v>9143.4283483897925</v>
      </c>
      <c r="AB276" s="5">
        <f>capacity!T276+T276/[12]lifespan!C$3</f>
        <v>55.314724333333331</v>
      </c>
      <c r="AC276" s="5">
        <f>MAX((U276-T276),0)/5+U276/[12]lifespan!D$3</f>
        <v>67.481970196083907</v>
      </c>
      <c r="AD276" s="5">
        <f>MAX((V276-U276),0)/5+V276/[12]lifespan!E$3</f>
        <v>425.26826262962169</v>
      </c>
      <c r="AE276" s="5">
        <f>MAX((W276-V276),0)/5+W276/[12]lifespan!F$3</f>
        <v>602.84551993818241</v>
      </c>
      <c r="AF276" s="5">
        <f>MAX((X276-W276),0)/5+X276/[12]lifespan!G$3</f>
        <v>440.1649951285828</v>
      </c>
      <c r="AG276" s="5">
        <f>MAX((Y276-X276),0)/5+Y276/[12]lifespan!H$3</f>
        <v>571.4788650055533</v>
      </c>
      <c r="AH276" s="5">
        <f>MAX((Z276-Y276),0)/5+Z276/[12]lifespan!I$3</f>
        <v>548.14523783260233</v>
      </c>
      <c r="AI276" s="5">
        <f>MAX((AA276-Z276),0)/5+AA276/[12]lifespan!J$3</f>
        <v>304.78094494632643</v>
      </c>
    </row>
    <row r="277" spans="1:35" x14ac:dyDescent="0.25">
      <c r="A277" s="3" t="s">
        <v>5</v>
      </c>
      <c r="B277" s="3" t="s">
        <v>33</v>
      </c>
      <c r="C277" s="3" t="s">
        <v>34</v>
      </c>
      <c r="D277" s="5">
        <f>[11]generation_EXIOBASE!D235</f>
        <v>0</v>
      </c>
      <c r="E277" s="5">
        <f>[11]generation_EXIOBASE!E235</f>
        <v>0</v>
      </c>
      <c r="F277" s="5">
        <f>[11]generation_EXIOBASE!F235</f>
        <v>0</v>
      </c>
      <c r="G277" s="5">
        <f>[11]generation_EXIOBASE!G235</f>
        <v>0</v>
      </c>
      <c r="H277" s="5">
        <f>[11]generation_EXIOBASE!H235</f>
        <v>27703.273495248151</v>
      </c>
      <c r="I277" s="5">
        <f>[11]generation_EXIOBASE!I235</f>
        <v>41554.910242872225</v>
      </c>
      <c r="J277" s="5">
        <f>[11]generation_EXIOBASE!J235</f>
        <v>55406.546990496303</v>
      </c>
      <c r="K277" s="5">
        <f>[11]generation_EXIOBASE!K235</f>
        <v>69258.18373812038</v>
      </c>
      <c r="L277" s="5">
        <f>[14]Xdet2015_el!A277</f>
        <v>0</v>
      </c>
      <c r="M277" s="5">
        <f t="shared" si="37"/>
        <v>0</v>
      </c>
      <c r="N277" s="5">
        <f t="shared" si="38"/>
        <v>0</v>
      </c>
      <c r="O277" s="5">
        <f t="shared" si="39"/>
        <v>0</v>
      </c>
      <c r="P277" s="24">
        <f>IFERROR($L56*H277/$D56,0)</f>
        <v>1712.466481996355</v>
      </c>
      <c r="Q277" s="24">
        <f>IFERROR($L56*I277/$D56,0)</f>
        <v>2568.6997229945323</v>
      </c>
      <c r="R277" s="24">
        <f>IFERROR($L56*J277/$D56,0)</f>
        <v>3424.93296399271</v>
      </c>
      <c r="S277" s="24">
        <f>IFERROR($L56*K277/$D56,0)</f>
        <v>4281.1662049908873</v>
      </c>
      <c r="T277" s="5">
        <f>[11]capacity_EXIOBASE!D235</f>
        <v>0</v>
      </c>
      <c r="U277" s="5">
        <f>[11]capacity_EXIOBASE!E235</f>
        <v>0</v>
      </c>
      <c r="V277" s="5">
        <f>[11]capacity_EXIOBASE!F235</f>
        <v>0</v>
      </c>
      <c r="W277" s="5">
        <f>[11]capacity_EXIOBASE!G235</f>
        <v>0</v>
      </c>
      <c r="X277" s="5">
        <f>[11]capacity_EXIOBASE!H235</f>
        <v>3300.0000000000005</v>
      </c>
      <c r="Y277" s="5">
        <f>[11]capacity_EXIOBASE!I235</f>
        <v>4950</v>
      </c>
      <c r="Z277" s="5">
        <f>[11]capacity_EXIOBASE!J235</f>
        <v>6600.0000000000009</v>
      </c>
      <c r="AA277" s="5">
        <f>[11]capacity_EXIOBASE!K235</f>
        <v>8250</v>
      </c>
      <c r="AB277" s="5">
        <f>capacity!T277+T277/[12]lifespan!C$4</f>
        <v>0</v>
      </c>
      <c r="AC277" s="5">
        <f>MAX((U277-T277),0)/5+U277/[12]lifespan!D$4</f>
        <v>0</v>
      </c>
      <c r="AD277" s="5">
        <f>MAX((V277-U277),0)/5+V277/[12]lifespan!E$4</f>
        <v>0</v>
      </c>
      <c r="AE277" s="5">
        <f>MAX((W277-V277),0)/5+W277/[12]lifespan!F$4</f>
        <v>0</v>
      </c>
      <c r="AF277" s="5">
        <f>MAX((X277-W277),0)/5+X277/[12]lifespan!G$4</f>
        <v>715.00000000000011</v>
      </c>
      <c r="AG277" s="5">
        <f>MAX((Y277-X277),0)/5+Y277/[12]lifespan!H$4</f>
        <v>412.49999999999989</v>
      </c>
      <c r="AH277" s="5">
        <f>MAX((Z277-Y277),0)/5+Z277/[12]lifespan!I$4</f>
        <v>440.00000000000017</v>
      </c>
      <c r="AI277" s="5">
        <f>MAX((AA277-Z277),0)/5+AA277/[12]lifespan!J$4</f>
        <v>467.49999999999983</v>
      </c>
    </row>
    <row r="278" spans="1:35" x14ac:dyDescent="0.25">
      <c r="A278" s="3" t="s">
        <v>5</v>
      </c>
      <c r="B278" s="3" t="s">
        <v>35</v>
      </c>
      <c r="C278" s="3" t="s">
        <v>36</v>
      </c>
      <c r="D278" s="5">
        <f>[11]generation_EXIOBASE!D236</f>
        <v>2397.0376900250035</v>
      </c>
      <c r="E278" s="5">
        <f>[11]generation_EXIOBASE!E236</f>
        <v>2427.1425542465263</v>
      </c>
      <c r="F278" s="5">
        <f>[11]generation_EXIOBASE!F236</f>
        <v>2553.4837978870219</v>
      </c>
      <c r="G278" s="5">
        <f>[11]generation_EXIOBASE!G236</f>
        <v>2764.8866371059903</v>
      </c>
      <c r="H278" s="5">
        <f>[11]generation_EXIOBASE!H236</f>
        <v>2765.5210964794296</v>
      </c>
      <c r="I278" s="5">
        <f>[11]generation_EXIOBASE!I236</f>
        <v>3242.5636127067783</v>
      </c>
      <c r="J278" s="5">
        <f>[11]generation_EXIOBASE!J236</f>
        <v>4018.5768227953345</v>
      </c>
      <c r="K278" s="5">
        <f>[11]generation_EXIOBASE!K236</f>
        <v>4402.7237363241074</v>
      </c>
      <c r="L278" s="5">
        <f>[14]Xdet2015_el!A278</f>
        <v>50.610963806364701</v>
      </c>
      <c r="M278" s="5">
        <f t="shared" si="37"/>
        <v>51.246596779451217</v>
      </c>
      <c r="N278" s="5">
        <f t="shared" si="38"/>
        <v>53.914161055035684</v>
      </c>
      <c r="O278" s="5">
        <f t="shared" si="39"/>
        <v>58.377712666592672</v>
      </c>
      <c r="P278" s="5">
        <f t="shared" si="40"/>
        <v>58.391108617986923</v>
      </c>
      <c r="Q278" s="5">
        <f t="shared" si="41"/>
        <v>68.463366398225517</v>
      </c>
      <c r="R278" s="5">
        <f t="shared" si="42"/>
        <v>84.848080185785165</v>
      </c>
      <c r="S278" s="5">
        <f t="shared" si="43"/>
        <v>92.958943697793032</v>
      </c>
      <c r="T278" s="5">
        <f>[11]capacity_EXIOBASE!D236</f>
        <v>949</v>
      </c>
      <c r="U278" s="5">
        <f>[11]capacity_EXIOBASE!E236</f>
        <v>949</v>
      </c>
      <c r="V278" s="5">
        <f>[11]capacity_EXIOBASE!F236</f>
        <v>988.10604958701174</v>
      </c>
      <c r="W278" s="5">
        <f>[11]capacity_EXIOBASE!G236</f>
        <v>1039.220983756469</v>
      </c>
      <c r="X278" s="5">
        <f>[11]capacity_EXIOBASE!H236</f>
        <v>1039.220983756469</v>
      </c>
      <c r="Y278" s="5">
        <f>[11]capacity_EXIOBASE!I236</f>
        <v>1154.6190937595134</v>
      </c>
      <c r="Z278" s="5">
        <f>[11]capacity_EXIOBASE!J236</f>
        <v>1342.3672037256601</v>
      </c>
      <c r="AA278" s="5">
        <f>[11]capacity_EXIOBASE!K236</f>
        <v>1427.4295017649495</v>
      </c>
      <c r="AB278" s="5">
        <f>capacity!T278+T278/[12]lifespan!C$5</f>
        <v>21.816666666666666</v>
      </c>
      <c r="AC278" s="5">
        <f>MAX((U278-T278),0)/5+U278/[12]lifespan!D$5</f>
        <v>15.816666666666666</v>
      </c>
      <c r="AD278" s="5">
        <f>MAX((V278-U278),0)/5+V278/[12]lifespan!E$5</f>
        <v>24.289644077185876</v>
      </c>
      <c r="AE278" s="5">
        <f>MAX((W278-V278),0)/5+W278/[12]lifespan!F$5</f>
        <v>27.54333656316593</v>
      </c>
      <c r="AF278" s="5">
        <f>MAX((X278-W278),0)/5+X278/[12]lifespan!G$5</f>
        <v>17.320349729274483</v>
      </c>
      <c r="AG278" s="5">
        <f>MAX((Y278-X278),0)/5+Y278/[12]lifespan!H$5</f>
        <v>42.323273563267435</v>
      </c>
      <c r="AH278" s="5">
        <f>MAX((Z278-Y278),0)/5+Z278/[12]lifespan!I$5</f>
        <v>59.922408721990365</v>
      </c>
      <c r="AI278" s="5">
        <f>MAX((AA278-Z278),0)/5+AA278/[12]lifespan!J$5</f>
        <v>40.802951303940354</v>
      </c>
    </row>
    <row r="279" spans="1:35" x14ac:dyDescent="0.25">
      <c r="A279" s="3" t="s">
        <v>5</v>
      </c>
      <c r="B279" s="3" t="s">
        <v>79</v>
      </c>
      <c r="C279" s="3" t="s">
        <v>83</v>
      </c>
      <c r="D279" s="5">
        <f>[11]generation_EXIOBASE!D237*generation!$L279/(generation!$L$279+generation!$L$280)</f>
        <v>9668.7198238400288</v>
      </c>
      <c r="E279" s="5">
        <f>[11]generation_EXIOBASE!E237*generation!$L279/(generation!$L$279+generation!$L$280)</f>
        <v>11437.322457105982</v>
      </c>
      <c r="F279" s="5">
        <f>[11]generation_EXIOBASE!F237*generation!$L279/(generation!$L$279+generation!$L$280)</f>
        <v>20135.351848226746</v>
      </c>
      <c r="G279" s="5">
        <f>[11]generation_EXIOBASE!G237*generation!$L279/(generation!$L$279+generation!$L$280)</f>
        <v>21665.06196816768</v>
      </c>
      <c r="H279" s="5">
        <f>[11]generation_EXIOBASE!H237*generation!$L279/(generation!$L$279+generation!$L$280)</f>
        <v>21686.738241690855</v>
      </c>
      <c r="I279" s="5">
        <f>[11]generation_EXIOBASE!I237*generation!$L279/(generation!$L$279+generation!$L$280)</f>
        <v>32411.310714126317</v>
      </c>
      <c r="J279" s="5">
        <f>[11]generation_EXIOBASE!J237*generation!$L279/(generation!$L$279+generation!$L$280)</f>
        <v>37072.984520291946</v>
      </c>
      <c r="K279" s="5">
        <f>[11]generation_EXIOBASE!K237*generation!$L279/(generation!$L$279+generation!$L$280)</f>
        <v>44967.704783117661</v>
      </c>
      <c r="L279" s="5">
        <f>[14]Xdet2015_el!A279</f>
        <v>70.714759438288993</v>
      </c>
      <c r="M279" s="5">
        <f t="shared" si="37"/>
        <v>83.649906182840638</v>
      </c>
      <c r="N279" s="5">
        <f t="shared" si="38"/>
        <v>147.26526242304115</v>
      </c>
      <c r="O279" s="5">
        <f t="shared" si="39"/>
        <v>158.45320509930099</v>
      </c>
      <c r="P279" s="5">
        <f t="shared" si="40"/>
        <v>158.61174030309604</v>
      </c>
      <c r="Q279" s="5">
        <f t="shared" si="41"/>
        <v>237.04875950359343</v>
      </c>
      <c r="R279" s="5">
        <f t="shared" si="42"/>
        <v>271.14315336222654</v>
      </c>
      <c r="S279" s="5">
        <f t="shared" si="43"/>
        <v>328.88329418643156</v>
      </c>
      <c r="T279" s="5">
        <f>[11]capacity_EXIOBASE!D237*capacity!$L279/(capacity!$L$279+capacity!$L$280)</f>
        <v>5100</v>
      </c>
      <c r="U279" s="5">
        <f>[11]capacity_EXIOBASE!E237*capacity!$L279/(capacity!$L$279+capacity!$L$280)</f>
        <v>5728.1115322664964</v>
      </c>
      <c r="V279" s="5">
        <f>[11]capacity_EXIOBASE!F237*capacity!$L279/(capacity!$L$279+capacity!$L$280)</f>
        <v>9669.1476499743749</v>
      </c>
      <c r="W279" s="5">
        <f>[11]capacity_EXIOBASE!G237*capacity!$L279/(capacity!$L$279+capacity!$L$280)</f>
        <v>10339.029275749419</v>
      </c>
      <c r="X279" s="5">
        <f>[11]capacity_EXIOBASE!H237*capacity!$L279/(capacity!$L$279+capacity!$L$280)</f>
        <v>10339.029275749419</v>
      </c>
      <c r="Y279" s="5">
        <f>[11]capacity_EXIOBASE!I237*capacity!$L279/(capacity!$L$279+capacity!$L$280)</f>
        <v>14663.790328510233</v>
      </c>
      <c r="Z279" s="5">
        <f>[11]capacity_EXIOBASE!J237*capacity!$L279/(capacity!$L$279+capacity!$L$280)</f>
        <v>15276.260510101392</v>
      </c>
      <c r="AA279" s="5">
        <f>[11]capacity_EXIOBASE!K237*capacity!$L279/(capacity!$L$279+capacity!$L$280)</f>
        <v>18876.997711725988</v>
      </c>
      <c r="AB279" s="5">
        <f>capacity!T279+T279/[12]lifespan!C$6</f>
        <v>1305</v>
      </c>
      <c r="AC279" s="5">
        <f>MAX((U279-T279),0)/5+U279/[12]lifespan!D$6</f>
        <v>385.99101246541272</v>
      </c>
      <c r="AD279" s="5">
        <f>MAX((V279-U279),0)/5+V279/[12]lifespan!E$6</f>
        <v>1199.660315029847</v>
      </c>
      <c r="AE279" s="5">
        <f>MAX((W279-V279),0)/5+W279/[12]lifespan!F$6</f>
        <v>547.53749618498557</v>
      </c>
      <c r="AF279" s="5">
        <f>MAX((X279-W279),0)/5+X279/[12]lifespan!G$6</f>
        <v>413.56117102997678</v>
      </c>
      <c r="AG279" s="5">
        <f>MAX((Y279-X279),0)/5+Y279/[12]lifespan!H$6</f>
        <v>1451.503823692572</v>
      </c>
      <c r="AH279" s="5">
        <f>MAX((Z279-Y279),0)/5+Z279/[12]lifespan!I$6</f>
        <v>733.54445672228758</v>
      </c>
      <c r="AI279" s="5">
        <f>MAX((AA279-Z279),0)/5+AA279/[12]lifespan!J$6</f>
        <v>1475.2273487939588</v>
      </c>
    </row>
    <row r="280" spans="1:35" x14ac:dyDescent="0.25">
      <c r="A280" s="3" t="s">
        <v>5</v>
      </c>
      <c r="B280" s="3" t="s">
        <v>78</v>
      </c>
      <c r="C280" s="3" t="s">
        <v>84</v>
      </c>
      <c r="D280" s="5">
        <f>[11]generation_EXIOBASE!D237*generation!$L280/(generation!$L$279+generation!$L$280)</f>
        <v>0</v>
      </c>
      <c r="E280" s="5">
        <f>[11]generation_EXIOBASE!E237*generation!$L280/(generation!$L$279+generation!$L$280)</f>
        <v>0</v>
      </c>
      <c r="F280" s="5">
        <f>[11]generation_EXIOBASE!F237*generation!$L280/(generation!$L$279+generation!$L$280)</f>
        <v>0</v>
      </c>
      <c r="G280" s="5">
        <f>[11]generation_EXIOBASE!G237*generation!$L280/(generation!$L$279+generation!$L$280)</f>
        <v>0</v>
      </c>
      <c r="H280" s="5">
        <f>[11]generation_EXIOBASE!H237*generation!$L280/(generation!$L$279+generation!$L$280)</f>
        <v>0</v>
      </c>
      <c r="I280" s="5">
        <f>[11]generation_EXIOBASE!I237*generation!$L280/(generation!$L$279+generation!$L$280)</f>
        <v>0</v>
      </c>
      <c r="J280" s="5">
        <f>[11]generation_EXIOBASE!J237*generation!$L280/(generation!$L$279+generation!$L$280)</f>
        <v>0</v>
      </c>
      <c r="K280" s="5">
        <f>[11]generation_EXIOBASE!K237*generation!$L280/(generation!$L$279+generation!$L$280)</f>
        <v>0</v>
      </c>
      <c r="L280" s="5">
        <f>[14]Xdet2015_el!A280</f>
        <v>0</v>
      </c>
      <c r="M280" s="5">
        <f t="shared" si="37"/>
        <v>0</v>
      </c>
      <c r="N280" s="5">
        <f t="shared" si="38"/>
        <v>0</v>
      </c>
      <c r="O280" s="5">
        <f t="shared" si="39"/>
        <v>0</v>
      </c>
      <c r="P280" s="5">
        <f t="shared" si="40"/>
        <v>0</v>
      </c>
      <c r="Q280" s="5">
        <f t="shared" si="41"/>
        <v>0</v>
      </c>
      <c r="R280" s="5">
        <f t="shared" si="42"/>
        <v>0</v>
      </c>
      <c r="S280" s="5">
        <f t="shared" si="43"/>
        <v>0</v>
      </c>
      <c r="T280" s="5">
        <f>[11]capacity_EXIOBASE!D237*capacity!$L280/(capacity!$L$279+capacity!$L$280)</f>
        <v>0</v>
      </c>
      <c r="U280" s="5">
        <f>[11]capacity_EXIOBASE!E237*capacity!$L280/(capacity!$L$279+capacity!$L$280)</f>
        <v>0</v>
      </c>
      <c r="V280" s="5">
        <f>[11]capacity_EXIOBASE!F237*capacity!$L280/(capacity!$L$279+capacity!$L$280)</f>
        <v>0</v>
      </c>
      <c r="W280" s="5">
        <f>[11]capacity_EXIOBASE!G237*capacity!$L280/(capacity!$L$279+capacity!$L$280)</f>
        <v>0</v>
      </c>
      <c r="X280" s="5">
        <f>[11]capacity_EXIOBASE!H237*capacity!$L280/(capacity!$L$279+capacity!$L$280)</f>
        <v>0</v>
      </c>
      <c r="Y280" s="5">
        <f>[11]capacity_EXIOBASE!I237*capacity!$L280/(capacity!$L$279+capacity!$L$280)</f>
        <v>0</v>
      </c>
      <c r="Z280" s="5">
        <f>[11]capacity_EXIOBASE!J237*capacity!$L280/(capacity!$L$279+capacity!$L$280)</f>
        <v>0</v>
      </c>
      <c r="AA280" s="5">
        <f>[11]capacity_EXIOBASE!K237*capacity!$L280/(capacity!$L$279+capacity!$L$280)</f>
        <v>0</v>
      </c>
      <c r="AB280" s="5">
        <f>capacity!T280+T280/[12]lifespan!C$7</f>
        <v>0</v>
      </c>
      <c r="AC280" s="5">
        <f>MAX((U280-T280),0)/5+U280/[12]lifespan!D$7</f>
        <v>0</v>
      </c>
      <c r="AD280" s="5">
        <f>MAX((V280-U280),0)/5+V280/[12]lifespan!E$7</f>
        <v>0</v>
      </c>
      <c r="AE280" s="5">
        <f>MAX((W280-V280),0)/5+W280/[12]lifespan!F$7</f>
        <v>0</v>
      </c>
      <c r="AF280" s="5">
        <f>MAX((X280-W280),0)/5+X280/[12]lifespan!G$7</f>
        <v>0</v>
      </c>
      <c r="AG280" s="5">
        <f>MAX((Y280-X280),0)/5+Y280/[12]lifespan!H$7</f>
        <v>0</v>
      </c>
      <c r="AH280" s="5">
        <f>MAX((Z280-Y280),0)/5+Z280/[12]lifespan!I$7</f>
        <v>0</v>
      </c>
      <c r="AI280" s="5">
        <f>MAX((AA280-Z280),0)/5+AA280/[12]lifespan!J$7</f>
        <v>0</v>
      </c>
    </row>
    <row r="281" spans="1:35" x14ac:dyDescent="0.25">
      <c r="A281" s="3" t="s">
        <v>5</v>
      </c>
      <c r="B281" s="1" t="s">
        <v>37</v>
      </c>
      <c r="C281" s="1" t="s">
        <v>38</v>
      </c>
      <c r="D281" s="5">
        <f>[11]generation_EXIOBASE!D238</f>
        <v>8.5364146799815028</v>
      </c>
      <c r="E281" s="5">
        <f>[11]generation_EXIOBASE!E238</f>
        <v>0</v>
      </c>
      <c r="F281" s="5">
        <f>[11]generation_EXIOBASE!F238</f>
        <v>470.55554573896495</v>
      </c>
      <c r="G281" s="5">
        <f>[11]generation_EXIOBASE!G238</f>
        <v>470.76381946771386</v>
      </c>
      <c r="H281" s="5">
        <f>[11]generation_EXIOBASE!H238</f>
        <v>447.36579632901709</v>
      </c>
      <c r="I281" s="5">
        <f>[11]generation_EXIOBASE!I238</f>
        <v>283.46187131698326</v>
      </c>
      <c r="J281" s="5">
        <f>[11]generation_EXIOBASE!J238</f>
        <v>279.23758564276483</v>
      </c>
      <c r="K281" s="5">
        <f>[11]generation_EXIOBASE!K238</f>
        <v>292.28089939289492</v>
      </c>
      <c r="L281" s="5">
        <f>[14]Xdet2015_el!A281</f>
        <v>56.293287989076397</v>
      </c>
      <c r="M281" s="5">
        <f t="shared" si="37"/>
        <v>0</v>
      </c>
      <c r="N281" s="5">
        <f t="shared" si="38"/>
        <v>3103.0731102203158</v>
      </c>
      <c r="O281" s="5">
        <f t="shared" si="39"/>
        <v>3104.4465689184408</v>
      </c>
      <c r="P281" s="5">
        <f t="shared" si="40"/>
        <v>2950.1485756390675</v>
      </c>
      <c r="Q281" s="5">
        <f t="shared" si="41"/>
        <v>1869.2860356690205</v>
      </c>
      <c r="R281" s="5">
        <f t="shared" si="42"/>
        <v>1841.4290325920069</v>
      </c>
      <c r="S281" s="5">
        <f t="shared" si="43"/>
        <v>1927.4430144326295</v>
      </c>
      <c r="T281" s="5">
        <f>[11]capacity_EXIOBASE!D238</f>
        <v>398.42050000000006</v>
      </c>
      <c r="U281" s="5">
        <f>[11]capacity_EXIOBASE!E238</f>
        <v>170.61788312982065</v>
      </c>
      <c r="V281" s="5">
        <f>[11]capacity_EXIOBASE!F238</f>
        <v>161.90756726264442</v>
      </c>
      <c r="W281" s="5">
        <f>[11]capacity_EXIOBASE!G238</f>
        <v>155.2974827362126</v>
      </c>
      <c r="X281" s="5">
        <f>[11]capacity_EXIOBASE!H238</f>
        <v>147.82169218321249</v>
      </c>
      <c r="Y281" s="5">
        <f>[11]capacity_EXIOBASE!I238</f>
        <v>95.60266256315883</v>
      </c>
      <c r="Z281" s="5">
        <f>[11]capacity_EXIOBASE!J238</f>
        <v>68.31145938305302</v>
      </c>
      <c r="AA281" s="5">
        <f>[11]capacity_EXIOBASE!K238</f>
        <v>63.211198780634611</v>
      </c>
      <c r="AB281" s="5">
        <f>capacity!T281+T281/[12]lifespan!C$8</f>
        <v>11.383442857142859</v>
      </c>
      <c r="AC281" s="5">
        <f>MAX((U281-T281),0)/5+U281/[12]lifespan!D$8</f>
        <v>4.8747966608520183</v>
      </c>
      <c r="AD281" s="5">
        <f>MAX((V281-U281),0)/5+V281/[12]lifespan!E$8</f>
        <v>4.6259304932184122</v>
      </c>
      <c r="AE281" s="5">
        <f>MAX((W281-V281),0)/5+W281/[12]lifespan!F$8</f>
        <v>4.4370709353203601</v>
      </c>
      <c r="AF281" s="5">
        <f>MAX((X281-W281),0)/5+X281/[12]lifespan!G$8</f>
        <v>4.2234769195203565</v>
      </c>
      <c r="AG281" s="5">
        <f>MAX((Y281-X281),0)/5+Y281/[12]lifespan!H$8</f>
        <v>2.7315046446616811</v>
      </c>
      <c r="AH281" s="5">
        <f>MAX((Z281-Y281),0)/5+Z281/[12]lifespan!I$8</f>
        <v>1.9517559823729433</v>
      </c>
      <c r="AI281" s="5">
        <f>MAX((AA281-Z281),0)/5+AA281/[12]lifespan!J$8</f>
        <v>1.8060342508752747</v>
      </c>
    </row>
    <row r="282" spans="1:35" x14ac:dyDescent="0.25">
      <c r="A282" s="3" t="s">
        <v>5</v>
      </c>
      <c r="B282" s="3" t="s">
        <v>39</v>
      </c>
      <c r="C282" s="3" t="s">
        <v>40</v>
      </c>
      <c r="D282" s="5">
        <f>[11]generation_EXIOBASE!D239</f>
        <v>9666.5570422306027</v>
      </c>
      <c r="E282" s="5">
        <f>[11]generation_EXIOBASE!E239</f>
        <v>11435.508386064186</v>
      </c>
      <c r="F282" s="5">
        <f>[11]generation_EXIOBASE!F239</f>
        <v>13081.99423727947</v>
      </c>
      <c r="G282" s="5">
        <f>[11]generation_EXIOBASE!G239</f>
        <v>15892.19475712555</v>
      </c>
      <c r="H282" s="5">
        <f>[11]generation_EXIOBASE!H239</f>
        <v>17444.241660932545</v>
      </c>
      <c r="I282" s="5">
        <f>[11]generation_EXIOBASE!I239</f>
        <v>21299.061151648166</v>
      </c>
      <c r="J282" s="5">
        <f>[11]generation_EXIOBASE!J239</f>
        <v>20772.458126809699</v>
      </c>
      <c r="K282" s="5">
        <f>[11]generation_EXIOBASE!K239</f>
        <v>20850.171736009754</v>
      </c>
      <c r="L282" s="5">
        <f>[14]Xdet2015_el!A282</f>
        <v>174.19415489501</v>
      </c>
      <c r="M282" s="5">
        <f t="shared" si="37"/>
        <v>206.07116995252198</v>
      </c>
      <c r="N282" s="5">
        <f t="shared" si="38"/>
        <v>235.7413213979693</v>
      </c>
      <c r="O282" s="5">
        <f t="shared" si="39"/>
        <v>286.38194789006172</v>
      </c>
      <c r="P282" s="5">
        <f t="shared" si="40"/>
        <v>314.35028217753933</v>
      </c>
      <c r="Q282" s="5">
        <f t="shared" si="41"/>
        <v>383.81524478257785</v>
      </c>
      <c r="R282" s="5">
        <f t="shared" si="42"/>
        <v>374.32570590372535</v>
      </c>
      <c r="S282" s="5">
        <f t="shared" si="43"/>
        <v>375.7261276277481</v>
      </c>
      <c r="T282" s="5">
        <f>[11]capacity_EXIOBASE!D239</f>
        <v>1574.4969999999998</v>
      </c>
      <c r="U282" s="5">
        <f>[11]capacity_EXIOBASE!E239</f>
        <v>1978.0774451405791</v>
      </c>
      <c r="V282" s="5">
        <f>[11]capacity_EXIOBASE!F239</f>
        <v>2055.2690735826018</v>
      </c>
      <c r="W282" s="5">
        <f>[11]capacity_EXIOBASE!G239</f>
        <v>2104.5217443489828</v>
      </c>
      <c r="X282" s="5">
        <f>[11]capacity_EXIOBASE!H239</f>
        <v>2114.7749198080323</v>
      </c>
      <c r="Y282" s="5">
        <f>[11]capacity_EXIOBASE!I239</f>
        <v>2493.5523712370232</v>
      </c>
      <c r="Z282" s="5">
        <f>[11]capacity_EXIOBASE!J239</f>
        <v>3150.6241962870376</v>
      </c>
      <c r="AA282" s="5">
        <f>[11]capacity_EXIOBASE!K239</f>
        <v>3015.5574037879537</v>
      </c>
      <c r="AB282" s="5">
        <f>capacity!T282+T282/[12]lifespan!C$9</f>
        <v>214.97987999999998</v>
      </c>
      <c r="AC282" s="5">
        <f>MAX((U282-T282),0)/5+U282/[12]lifespan!D$9</f>
        <v>159.83918683373901</v>
      </c>
      <c r="AD282" s="5">
        <f>MAX((V282-U282),0)/5+V282/[12]lifespan!E$9</f>
        <v>97.649088631708608</v>
      </c>
      <c r="AE282" s="5">
        <f>MAX((W282-V282),0)/5+W282/[12]lifespan!F$9</f>
        <v>94.031403927235516</v>
      </c>
      <c r="AF282" s="5">
        <f>MAX((X282-W282),0)/5+X282/[12]lifespan!G$9</f>
        <v>86.641631884131201</v>
      </c>
      <c r="AG282" s="5">
        <f>MAX((Y282-X282),0)/5+Y282/[12]lifespan!H$9</f>
        <v>175.49758513527911</v>
      </c>
      <c r="AH282" s="5">
        <f>MAX((Z282-Y282),0)/5+Z282/[12]lifespan!I$9</f>
        <v>257.43933286148439</v>
      </c>
      <c r="AI282" s="5">
        <f>MAX((AA282-Z282),0)/5+AA282/[12]lifespan!J$9</f>
        <v>120.62229615151814</v>
      </c>
    </row>
    <row r="283" spans="1:35" x14ac:dyDescent="0.25">
      <c r="A283" s="3" t="s">
        <v>5</v>
      </c>
      <c r="B283" s="3" t="s">
        <v>80</v>
      </c>
      <c r="C283" s="3" t="s">
        <v>85</v>
      </c>
      <c r="D283" s="5">
        <f>[11]generation_EXIOBASE!D240*generation!$L283/(generation!$L$283+generation!$L$284)</f>
        <v>12.154296820179052</v>
      </c>
      <c r="E283" s="5">
        <f>[11]generation_EXIOBASE!E240*generation!$L283/(generation!$L$283+generation!$L$284)</f>
        <v>27.615212347413745</v>
      </c>
      <c r="F283" s="5">
        <f>[11]generation_EXIOBASE!F240*generation!$L283/(generation!$L$283+generation!$L$284)</f>
        <v>27.615212347413745</v>
      </c>
      <c r="G283" s="5">
        <f>[11]generation_EXIOBASE!G240*generation!$L283/(generation!$L$283+generation!$L$284)</f>
        <v>34.786349229455347</v>
      </c>
      <c r="H283" s="5">
        <f>[11]generation_EXIOBASE!H240*generation!$L283/(generation!$L$283+generation!$L$284)</f>
        <v>54.476948533641398</v>
      </c>
      <c r="I283" s="5">
        <f>[11]generation_EXIOBASE!I240*generation!$L283/(generation!$L$283+generation!$L$284)</f>
        <v>78.272582600753495</v>
      </c>
      <c r="J283" s="5">
        <f>[11]generation_EXIOBASE!J240*generation!$L283/(generation!$L$283+generation!$L$284)</f>
        <v>99.543614225582516</v>
      </c>
      <c r="K283" s="5">
        <f>[11]generation_EXIOBASE!K240*generation!$L283/(generation!$L$283+generation!$L$284)</f>
        <v>125.06869531552125</v>
      </c>
      <c r="L283" s="5">
        <f>[14]Xdet2015_el!A283</f>
        <v>0</v>
      </c>
      <c r="M283" s="24">
        <f t="shared" ref="M283:S284" si="46">IFERROR($L62*E283/$D62,0)</f>
        <v>1.4427036327203231</v>
      </c>
      <c r="N283" s="24">
        <f t="shared" si="46"/>
        <v>1.4427036327203231</v>
      </c>
      <c r="O283" s="24">
        <f t="shared" si="46"/>
        <v>1.8173458806342717</v>
      </c>
      <c r="P283" s="24">
        <f t="shared" si="46"/>
        <v>2.8460433532158995</v>
      </c>
      <c r="Q283" s="24">
        <f t="shared" si="46"/>
        <v>4.0892004682007936</v>
      </c>
      <c r="R283" s="24">
        <f t="shared" si="46"/>
        <v>5.2004645863535455</v>
      </c>
      <c r="S283" s="24">
        <f t="shared" si="46"/>
        <v>6.5339733332954903</v>
      </c>
      <c r="T283" s="5">
        <f>[11]capacity_EXIOBASE!D240*capacity!$L283/(capacity!$L$283+capacity!$L$284)</f>
        <v>11.793750057990108</v>
      </c>
      <c r="U283" s="5">
        <f>[11]capacity_EXIOBASE!E240*capacity!$L283/(capacity!$L$283+capacity!$L$284)</f>
        <v>26.728644136782439</v>
      </c>
      <c r="V283" s="5">
        <f>[11]capacity_EXIOBASE!F240*capacity!$L283/(capacity!$L$283+capacity!$L$284)</f>
        <v>26.728644136782439</v>
      </c>
      <c r="W283" s="5">
        <f>[11]capacity_EXIOBASE!G240*capacity!$L283/(capacity!$L$283+capacity!$L$284)</f>
        <v>33.512089054065342</v>
      </c>
      <c r="X283" s="5">
        <f>[11]capacity_EXIOBASE!H240*capacity!$L283/(capacity!$L$283+capacity!$L$284)</f>
        <v>52.09852305095523</v>
      </c>
      <c r="Y283" s="5">
        <f>[11]capacity_EXIOBASE!I240*capacity!$L283/(capacity!$L$283+capacity!$L$284)</f>
        <v>74.119580716214458</v>
      </c>
      <c r="Z283" s="5">
        <f>[11]capacity_EXIOBASE!J240*capacity!$L283/(capacity!$L$283+capacity!$L$284)</f>
        <v>93.783237209720866</v>
      </c>
      <c r="AA283" s="5">
        <f>[11]capacity_EXIOBASE!K240*capacity!$L283/(capacity!$L$283+capacity!$L$284)</f>
        <v>117.82581805348248</v>
      </c>
      <c r="AB283" s="5">
        <f>capacity!T283+T283/[12]lifespan!C$10</f>
        <v>24.856750002319604</v>
      </c>
      <c r="AC283" s="5">
        <f>MAX((U283-T283),0)/5+U283/[12]lifespan!D$10</f>
        <v>4.0561245812297635</v>
      </c>
      <c r="AD283" s="5">
        <f>MAX((V283-U283),0)/5+V283/[12]lifespan!E$10</f>
        <v>1.0691457654712975</v>
      </c>
      <c r="AE283" s="5">
        <f>MAX((W283-V283),0)/5+W283/[12]lifespan!F$10</f>
        <v>2.6971725456191944</v>
      </c>
      <c r="AF283" s="5">
        <f>MAX((X283-W283),0)/5+X283/[12]lifespan!G$10</f>
        <v>5.8012277214161863</v>
      </c>
      <c r="AG283" s="5">
        <f>MAX((Y283-X283),0)/5+Y283/[12]lifespan!H$10</f>
        <v>7.3689947617004243</v>
      </c>
      <c r="AH283" s="5">
        <f>MAX((Z283-Y283),0)/5+Z283/[12]lifespan!I$10</f>
        <v>7.6840607870901163</v>
      </c>
      <c r="AI283" s="5">
        <f>MAX((AA283-Z283),0)/5+AA283/[12]lifespan!J$10</f>
        <v>9.5215488908916228</v>
      </c>
    </row>
    <row r="284" spans="1:35" x14ac:dyDescent="0.25">
      <c r="A284" s="3" t="s">
        <v>5</v>
      </c>
      <c r="B284" s="3" t="s">
        <v>81</v>
      </c>
      <c r="C284" s="3" t="s">
        <v>86</v>
      </c>
      <c r="D284" s="5">
        <f>[11]generation_EXIOBASE!D240*generation!$L284/(generation!$L$283+generation!$L$284)</f>
        <v>17.316972150878847</v>
      </c>
      <c r="E284" s="5">
        <f>[11]generation_EXIOBASE!E240*generation!$L284/(generation!$L$283+generation!$L$284)</f>
        <v>39.345086781723396</v>
      </c>
      <c r="F284" s="5">
        <f>[11]generation_EXIOBASE!F240*generation!$L284/(generation!$L$283+generation!$L$284)</f>
        <v>39.345086781723396</v>
      </c>
      <c r="G284" s="5">
        <f>[11]generation_EXIOBASE!G240*generation!$L284/(generation!$L$283+generation!$L$284)</f>
        <v>49.562245331799453</v>
      </c>
      <c r="H284" s="5">
        <f>[11]generation_EXIOBASE!H240*generation!$L284/(generation!$L$283+generation!$L$284)</f>
        <v>77.616649862927318</v>
      </c>
      <c r="I284" s="5">
        <f>[11]generation_EXIOBASE!I240*generation!$L284/(generation!$L$283+generation!$L$284)</f>
        <v>111.51974919883885</v>
      </c>
      <c r="J284" s="5">
        <f>[11]generation_EXIOBASE!J240*generation!$L284/(generation!$L$283+generation!$L$284)</f>
        <v>141.82589259136142</v>
      </c>
      <c r="K284" s="5">
        <f>[11]generation_EXIOBASE!K240*generation!$L284/(generation!$L$283+generation!$L$284)</f>
        <v>178.19304117453069</v>
      </c>
      <c r="L284" s="5">
        <f>[14]Xdet2015_el!A284</f>
        <v>0</v>
      </c>
      <c r="M284" s="24">
        <f t="shared" si="46"/>
        <v>2.0555083522652953</v>
      </c>
      <c r="N284" s="24">
        <f t="shared" si="46"/>
        <v>2.0555083522652953</v>
      </c>
      <c r="O284" s="24">
        <f t="shared" si="46"/>
        <v>2.5892841411614</v>
      </c>
      <c r="P284" s="24">
        <f t="shared" si="46"/>
        <v>4.0549325244393284</v>
      </c>
      <c r="Q284" s="24">
        <f t="shared" si="46"/>
        <v>5.8261347139085782</v>
      </c>
      <c r="R284" s="24">
        <f t="shared" si="46"/>
        <v>7.4094208612711236</v>
      </c>
      <c r="S284" s="24">
        <f t="shared" si="46"/>
        <v>9.3093525624130748</v>
      </c>
      <c r="T284" s="5">
        <f>[11]capacity_EXIOBASE!D240*capacity!$L284/(capacity!$L$283+capacity!$L$284)</f>
        <v>23.20624994200989</v>
      </c>
      <c r="U284" s="5">
        <f>[11]capacity_EXIOBASE!E240*capacity!$L284/(capacity!$L$283+capacity!$L$284)</f>
        <v>52.593245863217582</v>
      </c>
      <c r="V284" s="5">
        <f>[11]capacity_EXIOBASE!F240*capacity!$L284/(capacity!$L$283+capacity!$L$284)</f>
        <v>52.593245863217582</v>
      </c>
      <c r="W284" s="5">
        <f>[11]capacity_EXIOBASE!G240*capacity!$L284/(capacity!$L$283+capacity!$L$284)</f>
        <v>65.940850945934656</v>
      </c>
      <c r="X284" s="5">
        <f>[11]capacity_EXIOBASE!H240*capacity!$L284/(capacity!$L$283+capacity!$L$284)</f>
        <v>102.51288534904481</v>
      </c>
      <c r="Y284" s="5">
        <f>[11]capacity_EXIOBASE!I240*capacity!$L284/(capacity!$L$283+capacity!$L$284)</f>
        <v>145.84313786878556</v>
      </c>
      <c r="Z284" s="5">
        <f>[11]capacity_EXIOBASE!J240*capacity!$L284/(capacity!$L$283+capacity!$L$284)</f>
        <v>184.53479447659919</v>
      </c>
      <c r="AA284" s="5">
        <f>[11]capacity_EXIOBASE!K240*capacity!$L284/(capacity!$L$283+capacity!$L$284)</f>
        <v>231.84274466783759</v>
      </c>
      <c r="AB284" s="5">
        <f>capacity!T284+T284/[12]lifespan!C$11</f>
        <v>57.170249997680386</v>
      </c>
      <c r="AC284" s="5">
        <f>MAX((U284-T284),0)/5+U284/[12]lifespan!D$11</f>
        <v>7.9811290187702415</v>
      </c>
      <c r="AD284" s="5">
        <f>MAX((V284-U284),0)/5+V284/[12]lifespan!E$11</f>
        <v>2.1037298345287034</v>
      </c>
      <c r="AE284" s="5">
        <f>MAX((W284-V284),0)/5+W284/[12]lifespan!F$11</f>
        <v>5.307155054380801</v>
      </c>
      <c r="AF284" s="5">
        <f>MAX((X284-W284),0)/5+X284/[12]lifespan!G$11</f>
        <v>11.414922294583823</v>
      </c>
      <c r="AG284" s="5">
        <f>MAX((Y284-X284),0)/5+Y284/[12]lifespan!H$11</f>
        <v>14.499776018699574</v>
      </c>
      <c r="AH284" s="5">
        <f>MAX((Z284-Y284),0)/5+Z284/[12]lifespan!I$11</f>
        <v>15.119723100626693</v>
      </c>
      <c r="AI284" s="5">
        <f>MAX((AA284-Z284),0)/5+AA284/[12]lifespan!J$11</f>
        <v>18.735299824961185</v>
      </c>
    </row>
    <row r="285" spans="1:35" x14ac:dyDescent="0.25">
      <c r="A285" s="3" t="s">
        <v>5</v>
      </c>
      <c r="B285" s="3" t="s">
        <v>41</v>
      </c>
      <c r="C285" s="3" t="s">
        <v>42</v>
      </c>
      <c r="D285" s="5">
        <f>[11]generation_EXIOBASE!D241</f>
        <v>0</v>
      </c>
      <c r="E285" s="5">
        <f>[11]generation_EXIOBASE!E241</f>
        <v>0</v>
      </c>
      <c r="F285" s="5">
        <f>[11]generation_EXIOBASE!F241</f>
        <v>0</v>
      </c>
      <c r="G285" s="5">
        <f>[11]generation_EXIOBASE!G241</f>
        <v>0</v>
      </c>
      <c r="H285" s="5">
        <f>[11]generation_EXIOBASE!H241</f>
        <v>0</v>
      </c>
      <c r="I285" s="5">
        <f>[11]generation_EXIOBASE!I241</f>
        <v>0</v>
      </c>
      <c r="J285" s="5">
        <f>[11]generation_EXIOBASE!J241</f>
        <v>0</v>
      </c>
      <c r="K285" s="5">
        <f>[11]generation_EXIOBASE!K241</f>
        <v>0</v>
      </c>
      <c r="L285" s="5">
        <f>[14]Xdet2015_el!A285</f>
        <v>0</v>
      </c>
      <c r="M285" s="5">
        <f t="shared" si="37"/>
        <v>0</v>
      </c>
      <c r="N285" s="5">
        <f t="shared" si="38"/>
        <v>0</v>
      </c>
      <c r="O285" s="5">
        <f t="shared" si="39"/>
        <v>0</v>
      </c>
      <c r="P285" s="5">
        <f t="shared" si="40"/>
        <v>0</v>
      </c>
      <c r="Q285" s="5">
        <f t="shared" si="41"/>
        <v>0</v>
      </c>
      <c r="R285" s="5">
        <f t="shared" si="42"/>
        <v>0</v>
      </c>
      <c r="S285" s="5">
        <f t="shared" si="43"/>
        <v>0</v>
      </c>
      <c r="T285" s="5">
        <f>[11]capacity_EXIOBASE!D241</f>
        <v>0</v>
      </c>
      <c r="U285" s="5">
        <f>[11]capacity_EXIOBASE!E241</f>
        <v>0</v>
      </c>
      <c r="V285" s="5">
        <f>[11]capacity_EXIOBASE!F241</f>
        <v>0</v>
      </c>
      <c r="W285" s="5">
        <f>[11]capacity_EXIOBASE!G241</f>
        <v>0</v>
      </c>
      <c r="X285" s="5">
        <f>[11]capacity_EXIOBASE!H241</f>
        <v>0</v>
      </c>
      <c r="Y285" s="5">
        <f>[11]capacity_EXIOBASE!I241</f>
        <v>0</v>
      </c>
      <c r="Z285" s="5">
        <f>[11]capacity_EXIOBASE!J241</f>
        <v>0</v>
      </c>
      <c r="AA285" s="5">
        <f>[11]capacity_EXIOBASE!K241</f>
        <v>0</v>
      </c>
      <c r="AB285" s="5">
        <f>capacity!T285+T285/[12]lifespan!C$12</f>
        <v>0</v>
      </c>
      <c r="AC285" s="5">
        <f>MAX((U285-T285),0)/5+U285/[12]lifespan!D$12</f>
        <v>0</v>
      </c>
      <c r="AD285" s="5">
        <f>MAX((V285-U285),0)/5+V285/[12]lifespan!E$12</f>
        <v>0</v>
      </c>
      <c r="AE285" s="5">
        <f>MAX((W285-V285),0)/5+W285/[12]lifespan!F$12</f>
        <v>0</v>
      </c>
      <c r="AF285" s="5">
        <f>MAX((X285-W285),0)/5+X285/[12]lifespan!G$12</f>
        <v>0</v>
      </c>
      <c r="AG285" s="5">
        <f>MAX((Y285-X285),0)/5+Y285/[12]lifespan!H$12</f>
        <v>0</v>
      </c>
      <c r="AH285" s="5">
        <f>MAX((Z285-Y285),0)/5+Z285/[12]lifespan!I$12</f>
        <v>0</v>
      </c>
      <c r="AI285" s="5">
        <f>MAX((AA285-Z285),0)/5+AA285/[12]lifespan!J$12</f>
        <v>0</v>
      </c>
    </row>
    <row r="286" spans="1:35" x14ac:dyDescent="0.25">
      <c r="A286" s="3" t="s">
        <v>5</v>
      </c>
      <c r="B286" s="3" t="s">
        <v>43</v>
      </c>
      <c r="C286" s="3" t="s">
        <v>44</v>
      </c>
      <c r="D286" s="5">
        <f>[11]generation_EXIOBASE!D242</f>
        <v>0</v>
      </c>
      <c r="E286" s="5">
        <f>[11]generation_EXIOBASE!E242</f>
        <v>0</v>
      </c>
      <c r="F286" s="5">
        <f>[11]generation_EXIOBASE!F242</f>
        <v>0</v>
      </c>
      <c r="G286" s="5">
        <f>[11]generation_EXIOBASE!G242</f>
        <v>0</v>
      </c>
      <c r="H286" s="5">
        <f>[11]generation_EXIOBASE!H242</f>
        <v>0</v>
      </c>
      <c r="I286" s="5">
        <f>[11]generation_EXIOBASE!I242</f>
        <v>0</v>
      </c>
      <c r="J286" s="5">
        <f>[11]generation_EXIOBASE!J242</f>
        <v>0</v>
      </c>
      <c r="K286" s="5">
        <f>[11]generation_EXIOBASE!K242</f>
        <v>0</v>
      </c>
      <c r="L286" s="5">
        <f>[14]Xdet2015_el!A286</f>
        <v>0</v>
      </c>
      <c r="M286" s="5">
        <f t="shared" si="37"/>
        <v>0</v>
      </c>
      <c r="N286" s="5">
        <f t="shared" si="38"/>
        <v>0</v>
      </c>
      <c r="O286" s="5">
        <f t="shared" si="39"/>
        <v>0</v>
      </c>
      <c r="P286" s="5">
        <f t="shared" si="40"/>
        <v>0</v>
      </c>
      <c r="Q286" s="5">
        <f t="shared" si="41"/>
        <v>0</v>
      </c>
      <c r="R286" s="5">
        <f t="shared" si="42"/>
        <v>0</v>
      </c>
      <c r="S286" s="5">
        <f t="shared" si="43"/>
        <v>0</v>
      </c>
      <c r="T286" s="5">
        <f>[11]capacity_EXIOBASE!D242</f>
        <v>0</v>
      </c>
      <c r="U286" s="5">
        <f>[11]capacity_EXIOBASE!E242</f>
        <v>0</v>
      </c>
      <c r="V286" s="5">
        <f>[11]capacity_EXIOBASE!F242</f>
        <v>0</v>
      </c>
      <c r="W286" s="5">
        <f>[11]capacity_EXIOBASE!G242</f>
        <v>0</v>
      </c>
      <c r="X286" s="5">
        <f>[11]capacity_EXIOBASE!H242</f>
        <v>0</v>
      </c>
      <c r="Y286" s="5">
        <f>[11]capacity_EXIOBASE!I242</f>
        <v>0</v>
      </c>
      <c r="Z286" s="5">
        <f>[11]capacity_EXIOBASE!J242</f>
        <v>0</v>
      </c>
      <c r="AA286" s="5">
        <f>[11]capacity_EXIOBASE!K242</f>
        <v>0</v>
      </c>
      <c r="AB286" s="5">
        <f>capacity!T286+T286/[12]lifespan!C$13</f>
        <v>0</v>
      </c>
      <c r="AC286" s="5">
        <f>MAX((U286-T286),0)/5+U286/[12]lifespan!D$13</f>
        <v>0</v>
      </c>
      <c r="AD286" s="5">
        <f>MAX((V286-U286),0)/5+V286/[12]lifespan!E$13</f>
        <v>0</v>
      </c>
      <c r="AE286" s="5">
        <f>MAX((W286-V286),0)/5+W286/[12]lifespan!F$13</f>
        <v>0</v>
      </c>
      <c r="AF286" s="5">
        <f>MAX((X286-W286),0)/5+X286/[12]lifespan!G$13</f>
        <v>0</v>
      </c>
      <c r="AG286" s="5">
        <f>MAX((Y286-X286),0)/5+Y286/[12]lifespan!H$13</f>
        <v>0</v>
      </c>
      <c r="AH286" s="5">
        <f>MAX((Z286-Y286),0)/5+Z286/[12]lifespan!I$13</f>
        <v>0</v>
      </c>
      <c r="AI286" s="5">
        <f>MAX((AA286-Z286),0)/5+AA286/[12]lifespan!J$13</f>
        <v>0</v>
      </c>
    </row>
    <row r="287" spans="1:35" x14ac:dyDescent="0.25">
      <c r="A287" s="3" t="s">
        <v>5</v>
      </c>
      <c r="B287" s="3" t="s">
        <v>45</v>
      </c>
      <c r="C287" s="3" t="s">
        <v>46</v>
      </c>
      <c r="D287" s="5">
        <f>[11]generation_EXIOBASE!D243</f>
        <v>0</v>
      </c>
      <c r="E287" s="5">
        <f>[11]generation_EXIOBASE!E243</f>
        <v>0</v>
      </c>
      <c r="F287" s="5">
        <f>[11]generation_EXIOBASE!F243</f>
        <v>0</v>
      </c>
      <c r="G287" s="5">
        <f>[11]generation_EXIOBASE!G243</f>
        <v>0</v>
      </c>
      <c r="H287" s="5">
        <f>[11]generation_EXIOBASE!H243</f>
        <v>0</v>
      </c>
      <c r="I287" s="5">
        <f>[11]generation_EXIOBASE!I243</f>
        <v>0</v>
      </c>
      <c r="J287" s="5">
        <f>[11]generation_EXIOBASE!J243</f>
        <v>-2.8421709430404007E-14</v>
      </c>
      <c r="K287" s="5">
        <f>[11]generation_EXIOBASE!K243</f>
        <v>0</v>
      </c>
      <c r="L287" s="5">
        <f>[14]Xdet2015_el!A287</f>
        <v>0</v>
      </c>
      <c r="M287" s="5">
        <f t="shared" si="37"/>
        <v>0</v>
      </c>
      <c r="N287" s="5">
        <f t="shared" si="38"/>
        <v>0</v>
      </c>
      <c r="O287" s="5">
        <f t="shared" si="39"/>
        <v>0</v>
      </c>
      <c r="P287" s="5">
        <f t="shared" si="40"/>
        <v>0</v>
      </c>
      <c r="Q287" s="5">
        <f t="shared" si="41"/>
        <v>0</v>
      </c>
      <c r="R287" s="5">
        <f t="shared" si="42"/>
        <v>0</v>
      </c>
      <c r="S287" s="5">
        <f t="shared" si="43"/>
        <v>0</v>
      </c>
      <c r="T287" s="5">
        <f>[11]capacity_EXIOBASE!D243</f>
        <v>0</v>
      </c>
      <c r="U287" s="5">
        <f>[11]capacity_EXIOBASE!E243</f>
        <v>0</v>
      </c>
      <c r="V287" s="5">
        <f>[11]capacity_EXIOBASE!F243</f>
        <v>0</v>
      </c>
      <c r="W287" s="5">
        <f>[11]capacity_EXIOBASE!G243</f>
        <v>0</v>
      </c>
      <c r="X287" s="5">
        <f>[11]capacity_EXIOBASE!H243</f>
        <v>0</v>
      </c>
      <c r="Y287" s="5">
        <f>[11]capacity_EXIOBASE!I243</f>
        <v>0</v>
      </c>
      <c r="Z287" s="5">
        <f>[11]capacity_EXIOBASE!J243</f>
        <v>0</v>
      </c>
      <c r="AA287" s="5">
        <f>[11]capacity_EXIOBASE!K243</f>
        <v>0</v>
      </c>
      <c r="AB287" s="5">
        <f>capacity!T287+T287/[12]lifespan!C$14</f>
        <v>0</v>
      </c>
      <c r="AC287" s="5">
        <f>MAX((U287-T287),0)/5+U287/[12]lifespan!D$14</f>
        <v>0</v>
      </c>
      <c r="AD287" s="5">
        <f>MAX((V287-U287),0)/5+V287/[12]lifespan!E$14</f>
        <v>0</v>
      </c>
      <c r="AE287" s="5">
        <f>MAX((W287-V287),0)/5+W287/[12]lifespan!F$14</f>
        <v>0</v>
      </c>
      <c r="AF287" s="5">
        <f>MAX((X287-W287),0)/5+X287/[12]lifespan!G$14</f>
        <v>0</v>
      </c>
      <c r="AG287" s="5">
        <f>MAX((Y287-X287),0)/5+Y287/[12]lifespan!H$14</f>
        <v>0</v>
      </c>
      <c r="AH287" s="5">
        <f>MAX((Z287-Y287),0)/5+Z287/[12]lifespan!I$14</f>
        <v>0</v>
      </c>
      <c r="AI287" s="5">
        <f>MAX((AA287-Z287),0)/5+AA287/[12]lifespan!J$14</f>
        <v>0</v>
      </c>
    </row>
    <row r="288" spans="1:35" x14ac:dyDescent="0.25">
      <c r="A288" s="3" t="s">
        <v>4</v>
      </c>
      <c r="B288" s="3" t="s">
        <v>29</v>
      </c>
      <c r="C288" s="3" t="s">
        <v>30</v>
      </c>
      <c r="D288" s="5">
        <f>[11]generation_EXIOBASE!D244</f>
        <v>14861.990938495255</v>
      </c>
      <c r="E288" s="5">
        <f>[11]generation_EXIOBASE!E244</f>
        <v>3528.2751334436925</v>
      </c>
      <c r="F288" s="5">
        <f>[11]generation_EXIOBASE!F244</f>
        <v>0</v>
      </c>
      <c r="G288" s="5">
        <f>[11]generation_EXIOBASE!G244</f>
        <v>0</v>
      </c>
      <c r="H288" s="5">
        <f>[11]generation_EXIOBASE!H244</f>
        <v>0</v>
      </c>
      <c r="I288" s="5">
        <f>[11]generation_EXIOBASE!I244</f>
        <v>0</v>
      </c>
      <c r="J288" s="5">
        <f>[11]generation_EXIOBASE!J244</f>
        <v>0</v>
      </c>
      <c r="K288" s="5">
        <f>[11]generation_EXIOBASE!K244</f>
        <v>0</v>
      </c>
      <c r="L288" s="5">
        <f>[14]Xdet2015_el!A288</f>
        <v>742.30776273756305</v>
      </c>
      <c r="M288" s="5">
        <f t="shared" si="37"/>
        <v>176.22578505584389</v>
      </c>
      <c r="N288" s="5">
        <f t="shared" si="38"/>
        <v>0</v>
      </c>
      <c r="O288" s="5">
        <f t="shared" si="39"/>
        <v>0</v>
      </c>
      <c r="P288" s="5">
        <f t="shared" si="40"/>
        <v>0</v>
      </c>
      <c r="Q288" s="5">
        <f t="shared" si="41"/>
        <v>0</v>
      </c>
      <c r="R288" s="5">
        <f t="shared" si="42"/>
        <v>0</v>
      </c>
      <c r="S288" s="5">
        <f t="shared" si="43"/>
        <v>0</v>
      </c>
      <c r="T288" s="5">
        <f>[11]capacity_EXIOBASE!D244</f>
        <v>1727.76</v>
      </c>
      <c r="U288" s="5">
        <f>[11]capacity_EXIOBASE!E244</f>
        <v>577.7600000000001</v>
      </c>
      <c r="V288" s="5">
        <f>[11]capacity_EXIOBASE!F244</f>
        <v>0</v>
      </c>
      <c r="W288" s="5">
        <f>[11]capacity_EXIOBASE!G244</f>
        <v>0</v>
      </c>
      <c r="X288" s="5">
        <f>[11]capacity_EXIOBASE!H244</f>
        <v>0</v>
      </c>
      <c r="Y288" s="5">
        <f>[11]capacity_EXIOBASE!I244</f>
        <v>0</v>
      </c>
      <c r="Z288" s="5">
        <f>[11]capacity_EXIOBASE!J244</f>
        <v>0</v>
      </c>
      <c r="AA288" s="5">
        <f>[11]capacity_EXIOBASE!K244</f>
        <v>0</v>
      </c>
      <c r="AB288" s="5">
        <f>capacity!T288+T288/[12]lifespan!C$2</f>
        <v>43.194000000000003</v>
      </c>
      <c r="AC288" s="5">
        <f>MAX((U288-T288),0)/5+U288/[12]lifespan!D$2</f>
        <v>14.444000000000003</v>
      </c>
      <c r="AD288" s="5">
        <f>MAX((V288-U288),0)/5+V288/[12]lifespan!E$2</f>
        <v>0</v>
      </c>
      <c r="AE288" s="5">
        <f>MAX((W288-V288),0)/5+W288/[12]lifespan!F$2</f>
        <v>0</v>
      </c>
      <c r="AF288" s="5">
        <f>MAX((X288-W288),0)/5+X288/[12]lifespan!G$2</f>
        <v>0</v>
      </c>
      <c r="AG288" s="5">
        <f>MAX((Y288-X288),0)/5+Y288/[12]lifespan!H$2</f>
        <v>0</v>
      </c>
      <c r="AH288" s="5">
        <f>MAX((Z288-Y288),0)/5+Z288/[12]lifespan!I$2</f>
        <v>0</v>
      </c>
      <c r="AI288" s="5">
        <f>MAX((AA288-Z288),0)/5+AA288/[12]lifespan!J$2</f>
        <v>0</v>
      </c>
    </row>
    <row r="289" spans="1:35" x14ac:dyDescent="0.25">
      <c r="A289" s="3" t="s">
        <v>4</v>
      </c>
      <c r="B289" s="3" t="s">
        <v>31</v>
      </c>
      <c r="C289" s="3" t="s">
        <v>32</v>
      </c>
      <c r="D289" s="5">
        <f>[11]generation_EXIOBASE!D245</f>
        <v>9527.5509543118915</v>
      </c>
      <c r="E289" s="5">
        <f>[11]generation_EXIOBASE!E245</f>
        <v>8631.6527296951463</v>
      </c>
      <c r="F289" s="5">
        <f>[11]generation_EXIOBASE!F245</f>
        <v>10868.002452662084</v>
      </c>
      <c r="G289" s="5">
        <f>[11]generation_EXIOBASE!G245</f>
        <v>5139.1643462727998</v>
      </c>
      <c r="H289" s="5">
        <f>[11]generation_EXIOBASE!H245</f>
        <v>4851.9383706093595</v>
      </c>
      <c r="I289" s="5">
        <f>[11]generation_EXIOBASE!I245</f>
        <v>3560.4619637520773</v>
      </c>
      <c r="J289" s="5">
        <f>[11]generation_EXIOBASE!J245</f>
        <v>3501.1414560525009</v>
      </c>
      <c r="K289" s="5">
        <f>[11]generation_EXIOBASE!K245</f>
        <v>1379.0752352342165</v>
      </c>
      <c r="L289" s="5">
        <f>[14]Xdet2015_el!A289</f>
        <v>1330.2872780566599</v>
      </c>
      <c r="M289" s="5">
        <f t="shared" si="37"/>
        <v>1205.1972085984821</v>
      </c>
      <c r="N289" s="5">
        <f t="shared" si="38"/>
        <v>1517.4482372221662</v>
      </c>
      <c r="O289" s="5">
        <f t="shared" si="39"/>
        <v>717.55742713661868</v>
      </c>
      <c r="P289" s="5">
        <f t="shared" si="40"/>
        <v>677.4534105656486</v>
      </c>
      <c r="Q289" s="5">
        <f t="shared" si="41"/>
        <v>497.13061384787954</v>
      </c>
      <c r="R289" s="5">
        <f t="shared" si="42"/>
        <v>488.84796943075423</v>
      </c>
      <c r="S289" s="5">
        <f t="shared" si="43"/>
        <v>192.55381049259071</v>
      </c>
      <c r="T289" s="5">
        <f>[11]capacity_EXIOBASE!D245</f>
        <v>5061.6811700000007</v>
      </c>
      <c r="U289" s="5">
        <f>[11]capacity_EXIOBASE!E245</f>
        <v>4990.9593965516215</v>
      </c>
      <c r="V289" s="5">
        <f>[11]capacity_EXIOBASE!F245</f>
        <v>4443.7863965516208</v>
      </c>
      <c r="W289" s="5">
        <f>[11]capacity_EXIOBASE!G245</f>
        <v>4368.0264565516209</v>
      </c>
      <c r="X289" s="5">
        <f>[11]capacity_EXIOBASE!H245</f>
        <v>3405.9185165516205</v>
      </c>
      <c r="Y289" s="5">
        <f>[11]capacity_EXIOBASE!I245</f>
        <v>1018.8945673874858</v>
      </c>
      <c r="Z289" s="5">
        <f>[11]capacity_EXIOBASE!J245</f>
        <v>751.29990473288183</v>
      </c>
      <c r="AA289" s="5">
        <f>[11]capacity_EXIOBASE!K245</f>
        <v>630.54440473288184</v>
      </c>
      <c r="AB289" s="5">
        <f>capacity!T289+T289/[12]lifespan!C$3</f>
        <v>188.72270566666668</v>
      </c>
      <c r="AC289" s="5">
        <f>MAX((U289-T289),0)/5+U289/[12]lifespan!D$3</f>
        <v>166.36531321838737</v>
      </c>
      <c r="AD289" s="5">
        <f>MAX((V289-U289),0)/5+V289/[12]lifespan!E$3</f>
        <v>148.12621321838736</v>
      </c>
      <c r="AE289" s="5">
        <f>MAX((W289-V289),0)/5+W289/[12]lifespan!F$3</f>
        <v>145.60088188505404</v>
      </c>
      <c r="AF289" s="5">
        <f>MAX((X289-W289),0)/5+X289/[12]lifespan!G$3</f>
        <v>113.53061721838735</v>
      </c>
      <c r="AG289" s="5">
        <f>MAX((Y289-X289),0)/5+Y289/[12]lifespan!H$3</f>
        <v>33.963152246249528</v>
      </c>
      <c r="AH289" s="5">
        <f>MAX((Z289-Y289),0)/5+Z289/[12]lifespan!I$3</f>
        <v>25.043330157762728</v>
      </c>
      <c r="AI289" s="5">
        <f>MAX((AA289-Z289),0)/5+AA289/[12]lifespan!J$3</f>
        <v>21.018146824429394</v>
      </c>
    </row>
    <row r="290" spans="1:35" x14ac:dyDescent="0.25">
      <c r="A290" s="3" t="s">
        <v>4</v>
      </c>
      <c r="B290" s="3" t="s">
        <v>33</v>
      </c>
      <c r="C290" s="3" t="s">
        <v>34</v>
      </c>
      <c r="D290" s="5">
        <f>[11]generation_EXIOBASE!D246</f>
        <v>0</v>
      </c>
      <c r="E290" s="5">
        <f>[11]generation_EXIOBASE!E246</f>
        <v>0</v>
      </c>
      <c r="F290" s="5">
        <f>[11]generation_EXIOBASE!F246</f>
        <v>0</v>
      </c>
      <c r="G290" s="5">
        <f>[11]generation_EXIOBASE!G246</f>
        <v>0</v>
      </c>
      <c r="H290" s="5">
        <f>[11]generation_EXIOBASE!H246</f>
        <v>0</v>
      </c>
      <c r="I290" s="5">
        <f>[11]generation_EXIOBASE!I246</f>
        <v>0</v>
      </c>
      <c r="J290" s="5">
        <f>[11]generation_EXIOBASE!J246</f>
        <v>0</v>
      </c>
      <c r="K290" s="5">
        <f>[11]generation_EXIOBASE!K246</f>
        <v>0</v>
      </c>
      <c r="L290" s="5">
        <f>[14]Xdet2015_el!A290</f>
        <v>0</v>
      </c>
      <c r="M290" s="5">
        <f t="shared" si="37"/>
        <v>0</v>
      </c>
      <c r="N290" s="5">
        <f t="shared" si="38"/>
        <v>0</v>
      </c>
      <c r="O290" s="5">
        <f t="shared" si="39"/>
        <v>0</v>
      </c>
      <c r="P290" s="5">
        <f t="shared" si="40"/>
        <v>0</v>
      </c>
      <c r="Q290" s="5">
        <f t="shared" si="41"/>
        <v>0</v>
      </c>
      <c r="R290" s="5">
        <f t="shared" si="42"/>
        <v>0</v>
      </c>
      <c r="S290" s="5">
        <f t="shared" si="43"/>
        <v>0</v>
      </c>
      <c r="T290" s="5">
        <f>[11]capacity_EXIOBASE!D246</f>
        <v>0</v>
      </c>
      <c r="U290" s="5">
        <f>[11]capacity_EXIOBASE!E246</f>
        <v>0</v>
      </c>
      <c r="V290" s="5">
        <f>[11]capacity_EXIOBASE!F246</f>
        <v>0</v>
      </c>
      <c r="W290" s="5">
        <f>[11]capacity_EXIOBASE!G246</f>
        <v>0</v>
      </c>
      <c r="X290" s="5">
        <f>[11]capacity_EXIOBASE!H246</f>
        <v>0</v>
      </c>
      <c r="Y290" s="5">
        <f>[11]capacity_EXIOBASE!I246</f>
        <v>0</v>
      </c>
      <c r="Z290" s="5">
        <f>[11]capacity_EXIOBASE!J246</f>
        <v>0</v>
      </c>
      <c r="AA290" s="5">
        <f>[11]capacity_EXIOBASE!K246</f>
        <v>0</v>
      </c>
      <c r="AB290" s="5">
        <f>capacity!T290+T290/[12]lifespan!C$4</f>
        <v>0</v>
      </c>
      <c r="AC290" s="5">
        <f>MAX((U290-T290),0)/5+U290/[12]lifespan!D$4</f>
        <v>0</v>
      </c>
      <c r="AD290" s="5">
        <f>MAX((V290-U290),0)/5+V290/[12]lifespan!E$4</f>
        <v>0</v>
      </c>
      <c r="AE290" s="5">
        <f>MAX((W290-V290),0)/5+W290/[12]lifespan!F$4</f>
        <v>0</v>
      </c>
      <c r="AF290" s="5">
        <f>MAX((X290-W290),0)/5+X290/[12]lifespan!G$4</f>
        <v>0</v>
      </c>
      <c r="AG290" s="5">
        <f>MAX((Y290-X290),0)/5+Y290/[12]lifespan!H$4</f>
        <v>0</v>
      </c>
      <c r="AH290" s="5">
        <f>MAX((Z290-Y290),0)/5+Z290/[12]lifespan!I$4</f>
        <v>0</v>
      </c>
      <c r="AI290" s="5">
        <f>MAX((AA290-Z290),0)/5+AA290/[12]lifespan!J$4</f>
        <v>0</v>
      </c>
    </row>
    <row r="291" spans="1:35" x14ac:dyDescent="0.25">
      <c r="A291" s="3" t="s">
        <v>4</v>
      </c>
      <c r="B291" s="3" t="s">
        <v>35</v>
      </c>
      <c r="C291" s="3" t="s">
        <v>36</v>
      </c>
      <c r="D291" s="5">
        <f>[11]generation_EXIOBASE!D247</f>
        <v>9539.9906355935873</v>
      </c>
      <c r="E291" s="5">
        <f>[11]generation_EXIOBASE!E247</f>
        <v>18540.211769768386</v>
      </c>
      <c r="F291" s="5">
        <f>[11]generation_EXIOBASE!F247</f>
        <v>18170.274833652504</v>
      </c>
      <c r="G291" s="5">
        <f>[11]generation_EXIOBASE!G247</f>
        <v>18871.091426578416</v>
      </c>
      <c r="H291" s="5">
        <f>[11]generation_EXIOBASE!H247</f>
        <v>18891.52947758243</v>
      </c>
      <c r="I291" s="5">
        <f>[11]generation_EXIOBASE!I247</f>
        <v>18936.109442706555</v>
      </c>
      <c r="J291" s="5">
        <f>[11]generation_EXIOBASE!J247</f>
        <v>18943.706296962024</v>
      </c>
      <c r="K291" s="5">
        <f>[11]generation_EXIOBASE!K247</f>
        <v>19136.031951150453</v>
      </c>
      <c r="L291" s="5">
        <f>[14]Xdet2015_el!A291</f>
        <v>1033.9430348306801</v>
      </c>
      <c r="M291" s="5">
        <f t="shared" si="37"/>
        <v>2009.3859161786352</v>
      </c>
      <c r="N291" s="5">
        <f t="shared" si="38"/>
        <v>1969.2921956464011</v>
      </c>
      <c r="O291" s="5">
        <f t="shared" si="39"/>
        <v>2045.2466134889116</v>
      </c>
      <c r="P291" s="5">
        <f t="shared" si="40"/>
        <v>2047.4616869924719</v>
      </c>
      <c r="Q291" s="5">
        <f t="shared" si="41"/>
        <v>2052.2932582375329</v>
      </c>
      <c r="R291" s="5">
        <f t="shared" si="42"/>
        <v>2053.1166043857729</v>
      </c>
      <c r="S291" s="5">
        <f t="shared" si="43"/>
        <v>2073.9608355976425</v>
      </c>
      <c r="T291" s="5">
        <f>[11]capacity_EXIOBASE!D247</f>
        <v>7065</v>
      </c>
      <c r="U291" s="5">
        <f>[11]capacity_EXIOBASE!E247</f>
        <v>9183.4997793853563</v>
      </c>
      <c r="V291" s="5">
        <f>[11]capacity_EXIOBASE!F247</f>
        <v>9408.4997793853581</v>
      </c>
      <c r="W291" s="5">
        <f>[11]capacity_EXIOBASE!G247</f>
        <v>9971.4997793853563</v>
      </c>
      <c r="X291" s="5">
        <f>[11]capacity_EXIOBASE!H247</f>
        <v>9971.4997793853563</v>
      </c>
      <c r="Y291" s="5">
        <f>[11]capacity_EXIOBASE!I247</f>
        <v>9971.4997793853563</v>
      </c>
      <c r="Z291" s="5">
        <f>[11]capacity_EXIOBASE!J247</f>
        <v>9971.4997793853563</v>
      </c>
      <c r="AA291" s="5">
        <f>[11]capacity_EXIOBASE!K247</f>
        <v>9971.4997793853563</v>
      </c>
      <c r="AB291" s="5">
        <f>capacity!T291+T291/[12]lifespan!C$5</f>
        <v>570.75</v>
      </c>
      <c r="AC291" s="5">
        <f>MAX((U291-T291),0)/5+U291/[12]lifespan!D$5</f>
        <v>576.7582855334939</v>
      </c>
      <c r="AD291" s="5">
        <f>MAX((V291-U291),0)/5+V291/[12]lifespan!E$5</f>
        <v>201.80832965642301</v>
      </c>
      <c r="AE291" s="5">
        <f>MAX((W291-V291),0)/5+W291/[12]lifespan!F$5</f>
        <v>278.79166298975559</v>
      </c>
      <c r="AF291" s="5">
        <f>MAX((X291-W291),0)/5+X291/[12]lifespan!G$5</f>
        <v>166.19166298975594</v>
      </c>
      <c r="AG291" s="5">
        <f>MAX((Y291-X291),0)/5+Y291/[12]lifespan!H$5</f>
        <v>166.19166298975594</v>
      </c>
      <c r="AH291" s="5">
        <f>MAX((Z291-Y291),0)/5+Z291/[12]lifespan!I$5</f>
        <v>166.19166298975594</v>
      </c>
      <c r="AI291" s="5">
        <f>MAX((AA291-Z291),0)/5+AA291/[12]lifespan!J$5</f>
        <v>166.19166298975594</v>
      </c>
    </row>
    <row r="292" spans="1:35" x14ac:dyDescent="0.25">
      <c r="A292" s="3" t="s">
        <v>4</v>
      </c>
      <c r="B292" s="3" t="s">
        <v>79</v>
      </c>
      <c r="C292" s="3" t="s">
        <v>83</v>
      </c>
      <c r="D292" s="5">
        <f>[11]generation_EXIOBASE!D248*generation!$L292/(generation!$L$292+generation!$L$293)</f>
        <v>11671.2239960805</v>
      </c>
      <c r="E292" s="5">
        <f>[11]generation_EXIOBASE!E248*generation!$L292/(generation!$L$292+generation!$L$293)</f>
        <v>11762.715253902141</v>
      </c>
      <c r="F292" s="5">
        <f>[11]generation_EXIOBASE!F248*generation!$L292/(generation!$L$292+generation!$L$293)</f>
        <v>11776.217998942704</v>
      </c>
      <c r="G292" s="5">
        <f>[11]generation_EXIOBASE!G248*generation!$L292/(generation!$L$292+generation!$L$293)</f>
        <v>15582.014767010853</v>
      </c>
      <c r="H292" s="5">
        <f>[11]generation_EXIOBASE!H248*generation!$L292/(generation!$L$292+generation!$L$293)</f>
        <v>15787.951331709653</v>
      </c>
      <c r="I292" s="5">
        <f>[11]generation_EXIOBASE!I248*generation!$L292/(generation!$L$292+generation!$L$293)</f>
        <v>16813.457771059653</v>
      </c>
      <c r="J292" s="5">
        <f>[11]generation_EXIOBASE!J248*generation!$L292/(generation!$L$292+generation!$L$293)</f>
        <v>17782.120264067464</v>
      </c>
      <c r="K292" s="5">
        <f>[11]generation_EXIOBASE!K248*generation!$L292/(generation!$L$292+generation!$L$293)</f>
        <v>19212.091820839756</v>
      </c>
      <c r="L292" s="5">
        <f>[14]Xdet2015_el!A292</f>
        <v>813.34140385887599</v>
      </c>
      <c r="M292" s="5">
        <f t="shared" si="37"/>
        <v>819.71722426147107</v>
      </c>
      <c r="N292" s="5">
        <f t="shared" si="38"/>
        <v>820.65820025601363</v>
      </c>
      <c r="O292" s="5">
        <f t="shared" si="39"/>
        <v>1085.8756347925832</v>
      </c>
      <c r="P292" s="5">
        <f t="shared" si="40"/>
        <v>1100.2268917553702</v>
      </c>
      <c r="Q292" s="5">
        <f t="shared" si="41"/>
        <v>1171.6921337323347</v>
      </c>
      <c r="R292" s="5">
        <f t="shared" si="42"/>
        <v>1239.1960486767307</v>
      </c>
      <c r="S292" s="5">
        <f t="shared" si="43"/>
        <v>1338.8475568522247</v>
      </c>
      <c r="T292" s="5">
        <f>[11]capacity_EXIOBASE!D248*capacity!$L292/(capacity!$L$292+capacity!$L$293)</f>
        <v>5076.9424076706591</v>
      </c>
      <c r="U292" s="5">
        <f>[11]capacity_EXIOBASE!E248*capacity!$L292/(capacity!$L$292+capacity!$L$293)</f>
        <v>5110.9097451401331</v>
      </c>
      <c r="V292" s="5">
        <f>[11]capacity_EXIOBASE!F248*capacity!$L292/(capacity!$L$292+capacity!$L$293)</f>
        <v>5110.9097451401331</v>
      </c>
      <c r="W292" s="5">
        <f>[11]capacity_EXIOBASE!G248*capacity!$L292/(capacity!$L$292+capacity!$L$293)</f>
        <v>6299.8813531464612</v>
      </c>
      <c r="X292" s="5">
        <f>[11]capacity_EXIOBASE!H248*capacity!$L292/(capacity!$L$292+capacity!$L$293)</f>
        <v>6299.8813531464621</v>
      </c>
      <c r="Y292" s="5">
        <f>[11]capacity_EXIOBASE!I248*capacity!$L292/(capacity!$L$292+capacity!$L$293)</f>
        <v>6531.4365646386041</v>
      </c>
      <c r="Z292" s="5">
        <f>[11]capacity_EXIOBASE!J248*capacity!$L292/(capacity!$L$292+capacity!$L$293)</f>
        <v>7000.1593031180546</v>
      </c>
      <c r="AA292" s="5">
        <f>[11]capacity_EXIOBASE!K248*capacity!$L292/(capacity!$L$292+capacity!$L$293)</f>
        <v>7100.2696736036851</v>
      </c>
      <c r="AB292" s="5">
        <f>capacity!T292+T292/[12]lifespan!C$6</f>
        <v>334.12912038353312</v>
      </c>
      <c r="AC292" s="5">
        <f>MAX((U292-T292),0)/5+U292/[12]lifespan!D$6</f>
        <v>239.10754681844628</v>
      </c>
      <c r="AD292" s="5">
        <f>MAX((V292-U292),0)/5+V292/[12]lifespan!E$6</f>
        <v>217.4855210697929</v>
      </c>
      <c r="AE292" s="5">
        <f>MAX((W292-V292),0)/5+W292/[12]lifespan!F$6</f>
        <v>489.78957572712409</v>
      </c>
      <c r="AF292" s="5">
        <f>MAX((X292-W292),0)/5+X292/[12]lifespan!G$6</f>
        <v>251.99525412585865</v>
      </c>
      <c r="AG292" s="5">
        <f>MAX((Y292-X292),0)/5+Y292/[12]lifespan!H$6</f>
        <v>307.56850488397254</v>
      </c>
      <c r="AH292" s="5">
        <f>MAX((Z292-Y292),0)/5+Z292/[12]lifespan!I$6</f>
        <v>373.7509198206123</v>
      </c>
      <c r="AI292" s="5">
        <f>MAX((AA292-Z292),0)/5+AA292/[12]lifespan!J$6</f>
        <v>304.03286104127352</v>
      </c>
    </row>
    <row r="293" spans="1:35" x14ac:dyDescent="0.25">
      <c r="A293" s="3" t="s">
        <v>4</v>
      </c>
      <c r="B293" s="3" t="s">
        <v>78</v>
      </c>
      <c r="C293" s="3" t="s">
        <v>84</v>
      </c>
      <c r="D293" s="5">
        <f>[11]generation_EXIOBASE!D248*generation!$L293/(generation!$L$292+generation!$L$293)</f>
        <v>4.4318180423118907</v>
      </c>
      <c r="E293" s="5">
        <f>[11]generation_EXIOBASE!E248*generation!$L293/(generation!$L$292+generation!$L$293)</f>
        <v>4.4665592663055289</v>
      </c>
      <c r="F293" s="5">
        <f>[11]generation_EXIOBASE!F248*generation!$L293/(generation!$L$292+generation!$L$293)</f>
        <v>4.471686552793356</v>
      </c>
      <c r="G293" s="5">
        <f>[11]generation_EXIOBASE!G248*generation!$L293/(generation!$L$292+generation!$L$293)</f>
        <v>5.9168305057978516</v>
      </c>
      <c r="H293" s="5">
        <f>[11]generation_EXIOBASE!H248*generation!$L293/(generation!$L$292+generation!$L$293)</f>
        <v>5.9950291063311258</v>
      </c>
      <c r="I293" s="5">
        <f>[11]generation_EXIOBASE!I248*generation!$L293/(generation!$L$292+generation!$L$293)</f>
        <v>6.3844362449435499</v>
      </c>
      <c r="J293" s="5">
        <f>[11]generation_EXIOBASE!J248*generation!$L293/(generation!$L$292+generation!$L$293)</f>
        <v>6.7522584986218694</v>
      </c>
      <c r="K293" s="5">
        <f>[11]generation_EXIOBASE!K248*generation!$L293/(generation!$L$292+generation!$L$293)</f>
        <v>7.2952498547490858</v>
      </c>
      <c r="L293" s="5">
        <f>[14]Xdet2015_el!A293</f>
        <v>0.30884345201425001</v>
      </c>
      <c r="M293" s="5">
        <f t="shared" si="37"/>
        <v>0.31126448993660077</v>
      </c>
      <c r="N293" s="5">
        <f t="shared" si="38"/>
        <v>0.31162179902358228</v>
      </c>
      <c r="O293" s="5">
        <f t="shared" si="39"/>
        <v>0.41233063743757992</v>
      </c>
      <c r="P293" s="5">
        <f t="shared" si="40"/>
        <v>0.41778012238953455</v>
      </c>
      <c r="Q293" s="5">
        <f t="shared" si="41"/>
        <v>0.44491703184290982</v>
      </c>
      <c r="R293" s="5">
        <f t="shared" si="42"/>
        <v>0.47054973911317788</v>
      </c>
      <c r="S293" s="5">
        <f t="shared" si="43"/>
        <v>0.50838958796057032</v>
      </c>
      <c r="T293" s="5">
        <f>[11]capacity_EXIOBASE!D248*capacity!$L293/(capacity!$L$292+capacity!$L$293)</f>
        <v>2.0575923293411695</v>
      </c>
      <c r="U293" s="5">
        <f>[11]capacity_EXIOBASE!E248*capacity!$L293/(capacity!$L$292+capacity!$L$293)</f>
        <v>2.0713586728237616</v>
      </c>
      <c r="V293" s="5">
        <f>[11]capacity_EXIOBASE!F248*capacity!$L293/(capacity!$L$292+capacity!$L$293)</f>
        <v>2.0713586728237616</v>
      </c>
      <c r="W293" s="5">
        <f>[11]capacity_EXIOBASE!G248*capacity!$L293/(capacity!$L$292+capacity!$L$293)</f>
        <v>2.5532272196762937</v>
      </c>
      <c r="X293" s="5">
        <f>[11]capacity_EXIOBASE!H248*capacity!$L293/(capacity!$L$292+capacity!$L$293)</f>
        <v>2.5532272196762942</v>
      </c>
      <c r="Y293" s="5">
        <f>[11]capacity_EXIOBASE!I248*capacity!$L293/(capacity!$L$292+capacity!$L$293)</f>
        <v>2.6470723313059534</v>
      </c>
      <c r="Z293" s="5">
        <f>[11]capacity_EXIOBASE!J248*capacity!$L293/(capacity!$L$292+capacity!$L$293)</f>
        <v>2.8370371238602177</v>
      </c>
      <c r="AA293" s="5">
        <f>[11]capacity_EXIOBASE!K248*capacity!$L293/(capacity!$L$292+capacity!$L$293)</f>
        <v>2.8776100344544986</v>
      </c>
      <c r="AB293" s="5">
        <f>capacity!T293+T293/[12]lifespan!C$7</f>
        <v>0.10287961646705848</v>
      </c>
      <c r="AC293" s="5">
        <f>MAX((U293-T293),0)/5+U293/[12]lifespan!D$7</f>
        <v>8.5607615609468876E-2</v>
      </c>
      <c r="AD293" s="5">
        <f>MAX((V293-U293),0)/5+V293/[12]lifespan!E$7</f>
        <v>7.5322133557227694E-2</v>
      </c>
      <c r="AE293" s="5">
        <f>MAX((W293-V293),0)/5+W293/[12]lifespan!F$7</f>
        <v>0.18148128335971619</v>
      </c>
      <c r="AF293" s="5">
        <f>MAX((X293-W293),0)/5+X293/[12]lifespan!G$7</f>
        <v>8.5107573989209886E-2</v>
      </c>
      <c r="AG293" s="5">
        <f>MAX((Y293-X293),0)/5+Y293/[12]lifespan!H$7</f>
        <v>0.10700476670279696</v>
      </c>
      <c r="AH293" s="5">
        <f>MAX((Z293-Y293),0)/5+Z293/[12]lifespan!I$7</f>
        <v>0.13256086263952677</v>
      </c>
      <c r="AI293" s="5">
        <f>MAX((AA293-Z293),0)/5+AA293/[12]lifespan!J$7</f>
        <v>0.10403491660067281</v>
      </c>
    </row>
    <row r="294" spans="1:35" x14ac:dyDescent="0.25">
      <c r="A294" s="3" t="s">
        <v>4</v>
      </c>
      <c r="B294" s="1" t="s">
        <v>37</v>
      </c>
      <c r="C294" s="1" t="s">
        <v>38</v>
      </c>
      <c r="D294" s="5">
        <f>[11]generation_EXIOBASE!D249</f>
        <v>769.56374573727442</v>
      </c>
      <c r="E294" s="5">
        <f>[11]generation_EXIOBASE!E249</f>
        <v>1968.676364702176</v>
      </c>
      <c r="F294" s="5">
        <f>[11]generation_EXIOBASE!F249</f>
        <v>1456.6767601408969</v>
      </c>
      <c r="G294" s="5">
        <f>[11]generation_EXIOBASE!G249</f>
        <v>1289.4989037917746</v>
      </c>
      <c r="H294" s="5">
        <f>[11]generation_EXIOBASE!H249</f>
        <v>1044.5166423559986</v>
      </c>
      <c r="I294" s="5">
        <f>[11]generation_EXIOBASE!I249</f>
        <v>547.35828860847403</v>
      </c>
      <c r="J294" s="5">
        <f>[11]generation_EXIOBASE!J249</f>
        <v>633.40648304640195</v>
      </c>
      <c r="K294" s="5">
        <f>[11]generation_EXIOBASE!K249</f>
        <v>475.77083894082062</v>
      </c>
      <c r="L294" s="5">
        <f>[14]Xdet2015_el!A294</f>
        <v>238.750243859699</v>
      </c>
      <c r="M294" s="5">
        <f t="shared" si="37"/>
        <v>610.76416964415273</v>
      </c>
      <c r="N294" s="5">
        <f t="shared" si="38"/>
        <v>451.92088847065645</v>
      </c>
      <c r="O294" s="5">
        <f t="shared" si="39"/>
        <v>400.05545926822487</v>
      </c>
      <c r="P294" s="5">
        <f t="shared" si="40"/>
        <v>324.05191182582735</v>
      </c>
      <c r="Q294" s="5">
        <f t="shared" si="41"/>
        <v>169.81299548967434</v>
      </c>
      <c r="R294" s="5">
        <f t="shared" si="42"/>
        <v>196.508675372645</v>
      </c>
      <c r="S294" s="5">
        <f t="shared" si="43"/>
        <v>147.60363185980145</v>
      </c>
      <c r="T294" s="5">
        <f>[11]capacity_EXIOBASE!D249</f>
        <v>1144.2179300000003</v>
      </c>
      <c r="U294" s="5">
        <f>[11]capacity_EXIOBASE!E249</f>
        <v>782.99938999999995</v>
      </c>
      <c r="V294" s="5">
        <f>[11]capacity_EXIOBASE!F249</f>
        <v>717.21452377317235</v>
      </c>
      <c r="W294" s="5">
        <f>[11]capacity_EXIOBASE!G249</f>
        <v>691.33266377317227</v>
      </c>
      <c r="X294" s="5">
        <f>[11]capacity_EXIOBASE!H249</f>
        <v>633.50416377317219</v>
      </c>
      <c r="Y294" s="5">
        <f>[11]capacity_EXIOBASE!I249</f>
        <v>336.25320822073968</v>
      </c>
      <c r="Z294" s="5">
        <f>[11]capacity_EXIOBASE!J249</f>
        <v>153.4384282207397</v>
      </c>
      <c r="AA294" s="5">
        <f>[11]capacity_EXIOBASE!K249</f>
        <v>122.70342822073968</v>
      </c>
      <c r="AB294" s="5">
        <f>capacity!T294+T294/[12]lifespan!C$8</f>
        <v>32.691940857142868</v>
      </c>
      <c r="AC294" s="5">
        <f>MAX((U294-T294),0)/5+U294/[12]lifespan!D$8</f>
        <v>22.371411142857141</v>
      </c>
      <c r="AD294" s="5">
        <f>MAX((V294-U294),0)/5+V294/[12]lifespan!E$8</f>
        <v>20.491843536376354</v>
      </c>
      <c r="AE294" s="5">
        <f>MAX((W294-V294),0)/5+W294/[12]lifespan!F$8</f>
        <v>19.752361822090638</v>
      </c>
      <c r="AF294" s="5">
        <f>MAX((X294-W294),0)/5+X294/[12]lifespan!G$8</f>
        <v>18.100118964947779</v>
      </c>
      <c r="AG294" s="5">
        <f>MAX((Y294-X294),0)/5+Y294/[12]lifespan!H$8</f>
        <v>9.6072345205925629</v>
      </c>
      <c r="AH294" s="5">
        <f>MAX((Z294-Y294),0)/5+Z294/[12]lifespan!I$8</f>
        <v>4.3839550920211341</v>
      </c>
      <c r="AI294" s="5">
        <f>MAX((AA294-Z294),0)/5+AA294/[12]lifespan!J$8</f>
        <v>3.5058122348782765</v>
      </c>
    </row>
    <row r="295" spans="1:35" x14ac:dyDescent="0.25">
      <c r="A295" s="3" t="s">
        <v>4</v>
      </c>
      <c r="B295" s="3" t="s">
        <v>39</v>
      </c>
      <c r="C295" s="3" t="s">
        <v>40</v>
      </c>
      <c r="D295" s="5">
        <f>[11]generation_EXIOBASE!D250</f>
        <v>2936.070550025684</v>
      </c>
      <c r="E295" s="5">
        <f>[11]generation_EXIOBASE!E250</f>
        <v>3074.3898253398593</v>
      </c>
      <c r="F295" s="5">
        <f>[11]generation_EXIOBASE!F250</f>
        <v>3738.7289347731548</v>
      </c>
      <c r="G295" s="5">
        <f>[11]generation_EXIOBASE!G250</f>
        <v>2918.6618512696359</v>
      </c>
      <c r="H295" s="5">
        <f>[11]generation_EXIOBASE!H250</f>
        <v>3049.8510070496368</v>
      </c>
      <c r="I295" s="5">
        <f>[11]generation_EXIOBASE!I250</f>
        <v>3243.0812987091622</v>
      </c>
      <c r="J295" s="5">
        <f>[11]generation_EXIOBASE!J250</f>
        <v>4052.4696090874218</v>
      </c>
      <c r="K295" s="5">
        <f>[11]generation_EXIOBASE!K250</f>
        <v>3985.4421779182157</v>
      </c>
      <c r="L295" s="5">
        <f>[14]Xdet2015_el!A295</f>
        <v>264.11167195347701</v>
      </c>
      <c r="M295" s="5">
        <f t="shared" si="37"/>
        <v>276.5540620269378</v>
      </c>
      <c r="N295" s="5">
        <f t="shared" si="38"/>
        <v>336.31410864263535</v>
      </c>
      <c r="O295" s="5">
        <f t="shared" si="39"/>
        <v>262.54568760240136</v>
      </c>
      <c r="P295" s="5">
        <f t="shared" si="40"/>
        <v>274.34669397635179</v>
      </c>
      <c r="Q295" s="5">
        <f t="shared" si="41"/>
        <v>291.72855675271074</v>
      </c>
      <c r="R295" s="5">
        <f t="shared" si="42"/>
        <v>364.53637804696814</v>
      </c>
      <c r="S295" s="5">
        <f t="shared" si="43"/>
        <v>358.50698378984077</v>
      </c>
      <c r="T295" s="5">
        <f>[11]capacity_EXIOBASE!D250</f>
        <v>521.29667000000006</v>
      </c>
      <c r="U295" s="5">
        <f>[11]capacity_EXIOBASE!E250</f>
        <v>643.26099358548333</v>
      </c>
      <c r="V295" s="5">
        <f>[11]capacity_EXIOBASE!F250</f>
        <v>654.70580588836344</v>
      </c>
      <c r="W295" s="5">
        <f>[11]capacity_EXIOBASE!G250</f>
        <v>663.71014824106146</v>
      </c>
      <c r="X295" s="5">
        <f>[11]capacity_EXIOBASE!H250</f>
        <v>667.09674827034939</v>
      </c>
      <c r="Y295" s="5">
        <f>[11]capacity_EXIOBASE!I250</f>
        <v>677.94495421795034</v>
      </c>
      <c r="Z295" s="5">
        <f>[11]capacity_EXIOBASE!J250</f>
        <v>661.21861725303654</v>
      </c>
      <c r="AA295" s="5">
        <f>[11]capacity_EXIOBASE!K250</f>
        <v>568.86404459394305</v>
      </c>
      <c r="AB295" s="5">
        <f>capacity!T295+T295/[12]lifespan!C$9</f>
        <v>25.851866800000003</v>
      </c>
      <c r="AC295" s="5">
        <f>MAX((U295-T295),0)/5+U295/[12]lifespan!D$9</f>
        <v>50.123304460515982</v>
      </c>
      <c r="AD295" s="5">
        <f>MAX((V295-U295),0)/5+V295/[12]lifespan!E$9</f>
        <v>28.477194696110562</v>
      </c>
      <c r="AE295" s="5">
        <f>MAX((W295-V295),0)/5+W295/[12]lifespan!F$9</f>
        <v>28.349274400182065</v>
      </c>
      <c r="AF295" s="5">
        <f>MAX((X295-W295),0)/5+X295/[12]lifespan!G$9</f>
        <v>27.361189936671565</v>
      </c>
      <c r="AG295" s="5">
        <f>MAX((Y295-X295),0)/5+Y295/[12]lifespan!H$9</f>
        <v>29.287439358238203</v>
      </c>
      <c r="AH295" s="5">
        <f>MAX((Z295-Y295),0)/5+Z295/[12]lifespan!I$9</f>
        <v>26.448744690121462</v>
      </c>
      <c r="AI295" s="5">
        <f>MAX((AA295-Z295),0)/5+AA295/[12]lifespan!J$9</f>
        <v>22.754561783757723</v>
      </c>
    </row>
    <row r="296" spans="1:35" x14ac:dyDescent="0.25">
      <c r="A296" s="3" t="s">
        <v>4</v>
      </c>
      <c r="B296" s="3" t="s">
        <v>80</v>
      </c>
      <c r="C296" s="3" t="s">
        <v>85</v>
      </c>
      <c r="D296" s="5">
        <f>[11]generation_EXIOBASE!D251*generation!$L296/(generation!$L$296+generation!$L$297)</f>
        <v>427.24836861492497</v>
      </c>
      <c r="E296" s="5">
        <f>[11]generation_EXIOBASE!E251*generation!$L296/(generation!$L$296+generation!$L$297)</f>
        <v>495.47943154767216</v>
      </c>
      <c r="F296" s="5">
        <f>[11]generation_EXIOBASE!F251*generation!$L296/(generation!$L$296+generation!$L$297)</f>
        <v>1108.9415418117915</v>
      </c>
      <c r="G296" s="5">
        <f>[11]generation_EXIOBASE!G251*generation!$L296/(generation!$L$296+generation!$L$297)</f>
        <v>2655.8070342003189</v>
      </c>
      <c r="H296" s="5">
        <f>[11]generation_EXIOBASE!H251*generation!$L296/(generation!$L$296+generation!$L$297)</f>
        <v>2660.1288419802495</v>
      </c>
      <c r="I296" s="5">
        <f>[11]generation_EXIOBASE!I251*generation!$L296/(generation!$L$296+generation!$L$297)</f>
        <v>3660.9868578994901</v>
      </c>
      <c r="J296" s="5">
        <f>[11]generation_EXIOBASE!J251*generation!$L296/(generation!$L$296+generation!$L$297)</f>
        <v>3775.6692969902297</v>
      </c>
      <c r="K296" s="5">
        <f>[11]generation_EXIOBASE!K251*generation!$L296/(generation!$L$296+generation!$L$297)</f>
        <v>4824.0709350781226</v>
      </c>
      <c r="L296" s="5">
        <f>[14]Xdet2015_el!A296</f>
        <v>16.372901453199599</v>
      </c>
      <c r="M296" s="5">
        <f t="shared" si="37"/>
        <v>18.987634595578893</v>
      </c>
      <c r="N296" s="5">
        <f t="shared" si="38"/>
        <v>42.496570882890964</v>
      </c>
      <c r="O296" s="5">
        <f t="shared" si="39"/>
        <v>101.77515010915627</v>
      </c>
      <c r="P296" s="5">
        <f t="shared" si="40"/>
        <v>101.94076930885005</v>
      </c>
      <c r="Q296" s="5">
        <f t="shared" si="41"/>
        <v>140.29539127362111</v>
      </c>
      <c r="R296" s="5">
        <f t="shared" si="42"/>
        <v>144.69022203618766</v>
      </c>
      <c r="S296" s="5">
        <f t="shared" si="43"/>
        <v>184.86679839020317</v>
      </c>
      <c r="T296" s="5">
        <f>[11]capacity_EXIOBASE!D251*capacity!$L296/(capacity!$L$296+capacity!$L$297)</f>
        <v>278.20485615212527</v>
      </c>
      <c r="U296" s="5">
        <f>[11]capacity_EXIOBASE!E251*capacity!$L296/(capacity!$L$296+capacity!$L$297)</f>
        <v>316.41966466737347</v>
      </c>
      <c r="V296" s="5">
        <f>[11]capacity_EXIOBASE!F251*capacity!$L296/(capacity!$L$296+capacity!$L$297)</f>
        <v>606.69515118260085</v>
      </c>
      <c r="W296" s="5">
        <f>[11]capacity_EXIOBASE!G251*capacity!$L296/(capacity!$L$296+capacity!$L$297)</f>
        <v>1295.021040470021</v>
      </c>
      <c r="X296" s="5">
        <f>[11]capacity_EXIOBASE!H251*capacity!$L296/(capacity!$L$296+capacity!$L$297)</f>
        <v>1295.021040470021</v>
      </c>
      <c r="Y296" s="5">
        <f>[11]capacity_EXIOBASE!I251*capacity!$L296/(capacity!$L$296+capacity!$L$297)</f>
        <v>1710.6940718262099</v>
      </c>
      <c r="Z296" s="5">
        <f>[11]capacity_EXIOBASE!J251*capacity!$L296/(capacity!$L$296+capacity!$L$297)</f>
        <v>1757.8541823548812</v>
      </c>
      <c r="AA296" s="5">
        <f>[11]capacity_EXIOBASE!K251*capacity!$L296/(capacity!$L$296+capacity!$L$297)</f>
        <v>2186.4836733443803</v>
      </c>
      <c r="AB296" s="5">
        <f>capacity!T296+T296/[12]lifespan!C$10</f>
        <v>32.333194246084993</v>
      </c>
      <c r="AC296" s="5">
        <f>MAX((U296-T296),0)/5+U296/[12]lifespan!D$10</f>
        <v>20.299748289744578</v>
      </c>
      <c r="AD296" s="5">
        <f>MAX((V296-U296),0)/5+V296/[12]lifespan!E$10</f>
        <v>82.32290335034952</v>
      </c>
      <c r="AE296" s="5">
        <f>MAX((W296-V296),0)/5+W296/[12]lifespan!F$10</f>
        <v>189.46601947628486</v>
      </c>
      <c r="AF296" s="5">
        <f>MAX((X296-W296),0)/5+X296/[12]lifespan!G$10</f>
        <v>51.800841618800838</v>
      </c>
      <c r="AG296" s="5">
        <f>MAX((Y296-X296),0)/5+Y296/[12]lifespan!H$10</f>
        <v>151.56236914428615</v>
      </c>
      <c r="AH296" s="5">
        <f>MAX((Z296-Y296),0)/5+Z296/[12]lifespan!I$10</f>
        <v>79.746189399929506</v>
      </c>
      <c r="AI296" s="5">
        <f>MAX((AA296-Z296),0)/5+AA296/[12]lifespan!J$10</f>
        <v>173.18524513167503</v>
      </c>
    </row>
    <row r="297" spans="1:35" x14ac:dyDescent="0.25">
      <c r="A297" s="3" t="s">
        <v>4</v>
      </c>
      <c r="B297" s="3" t="s">
        <v>81</v>
      </c>
      <c r="C297" s="3" t="s">
        <v>86</v>
      </c>
      <c r="D297" s="5">
        <f>[11]generation_EXIOBASE!D251*generation!$L297/(generation!$L$296+generation!$L$297)</f>
        <v>253.09477699900444</v>
      </c>
      <c r="E297" s="5">
        <f>[11]generation_EXIOBASE!E251*generation!$L297/(generation!$L$296+generation!$L$297)</f>
        <v>293.51371578477898</v>
      </c>
      <c r="F297" s="5">
        <f>[11]generation_EXIOBASE!F251*generation!$L297/(generation!$L$296+generation!$L$297)</f>
        <v>656.91839418759821</v>
      </c>
      <c r="G297" s="5">
        <f>[11]generation_EXIOBASE!G251*generation!$L297/(generation!$L$296+generation!$L$297)</f>
        <v>1573.2556013084245</v>
      </c>
      <c r="H297" s="5">
        <f>[11]generation_EXIOBASE!H251*generation!$L297/(generation!$L$296+generation!$L$297)</f>
        <v>1575.8157678453736</v>
      </c>
      <c r="I297" s="5">
        <f>[11]generation_EXIOBASE!I251*generation!$L297/(generation!$L$296+generation!$L$297)</f>
        <v>2168.7072917333303</v>
      </c>
      <c r="J297" s="5">
        <f>[11]generation_EXIOBASE!J251*generation!$L297/(generation!$L$296+generation!$L$297)</f>
        <v>2236.643247677338</v>
      </c>
      <c r="K297" s="5">
        <f>[11]generation_EXIOBASE!K251*generation!$L297/(generation!$L$296+generation!$L$297)</f>
        <v>2857.6988169647166</v>
      </c>
      <c r="L297" s="5">
        <f>[14]Xdet2015_el!A297</f>
        <v>9.6990325687096597</v>
      </c>
      <c r="M297" s="5">
        <f t="shared" si="37"/>
        <v>11.247956684506216</v>
      </c>
      <c r="N297" s="5">
        <f t="shared" si="38"/>
        <v>25.174256757716609</v>
      </c>
      <c r="O297" s="5">
        <f t="shared" si="39"/>
        <v>60.28989415319041</v>
      </c>
      <c r="P297" s="5">
        <f t="shared" si="40"/>
        <v>60.388004192906038</v>
      </c>
      <c r="Q297" s="5">
        <f t="shared" si="41"/>
        <v>83.108639790707471</v>
      </c>
      <c r="R297" s="5">
        <f t="shared" si="42"/>
        <v>85.712063919408266</v>
      </c>
      <c r="S297" s="5">
        <f t="shared" si="43"/>
        <v>109.51199477898699</v>
      </c>
      <c r="T297" s="5">
        <f>[11]capacity_EXIOBASE!D251*capacity!$L297/(capacity!$L$296+capacity!$L$297)</f>
        <v>188.30514384787472</v>
      </c>
      <c r="U297" s="5">
        <f>[11]capacity_EXIOBASE!E251*capacity!$L297/(capacity!$L$296+capacity!$L$297)</f>
        <v>214.17113739705968</v>
      </c>
      <c r="V297" s="5">
        <f>[11]capacity_EXIOBASE!F251*capacity!$L297/(capacity!$L$296+capacity!$L$297)</f>
        <v>410.64638229311885</v>
      </c>
      <c r="W297" s="5">
        <f>[11]capacity_EXIOBASE!G251*capacity!$L297/(capacity!$L$296+capacity!$L$297)</f>
        <v>876.54517136964375</v>
      </c>
      <c r="X297" s="5">
        <f>[11]capacity_EXIOBASE!H251*capacity!$L297/(capacity!$L$296+capacity!$L$297)</f>
        <v>876.54517136964375</v>
      </c>
      <c r="Y297" s="5">
        <f>[11]capacity_EXIOBASE!I251*capacity!$L297/(capacity!$L$296+capacity!$L$297)</f>
        <v>1157.896730238223</v>
      </c>
      <c r="Z297" s="5">
        <f>[11]capacity_EXIOBASE!J251*capacity!$L297/(capacity!$L$296+capacity!$L$297)</f>
        <v>1189.8174217739852</v>
      </c>
      <c r="AA297" s="5">
        <f>[11]capacity_EXIOBASE!K251*capacity!$L297/(capacity!$L$296+capacity!$L$297)</f>
        <v>1479.9386621957706</v>
      </c>
      <c r="AB297" s="5">
        <f>capacity!T297+T297/[12]lifespan!C$11</f>
        <v>18.327205753915003</v>
      </c>
      <c r="AC297" s="5">
        <f>MAX((U297-T297),0)/5+U297/[12]lifespan!D$11</f>
        <v>13.740044205719379</v>
      </c>
      <c r="AD297" s="5">
        <f>MAX((V297-U297),0)/5+V297/[12]lifespan!E$11</f>
        <v>55.720904270936586</v>
      </c>
      <c r="AE297" s="5">
        <f>MAX((W297-V297),0)/5+W297/[12]lifespan!F$11</f>
        <v>128.24156467009072</v>
      </c>
      <c r="AF297" s="5">
        <f>MAX((X297-W297),0)/5+X297/[12]lifespan!G$11</f>
        <v>35.06180685478575</v>
      </c>
      <c r="AG297" s="5">
        <f>MAX((Y297-X297),0)/5+Y297/[12]lifespan!H$11</f>
        <v>102.58618098324476</v>
      </c>
      <c r="AH297" s="5">
        <f>MAX((Z297-Y297),0)/5+Z297/[12]lifespan!I$11</f>
        <v>53.976835178111848</v>
      </c>
      <c r="AI297" s="5">
        <f>MAX((AA297-Z297),0)/5+AA297/[12]lifespan!J$11</f>
        <v>117.22179457218789</v>
      </c>
    </row>
    <row r="298" spans="1:35" x14ac:dyDescent="0.25">
      <c r="A298" s="3" t="s">
        <v>4</v>
      </c>
      <c r="B298" s="3" t="s">
        <v>41</v>
      </c>
      <c r="C298" s="3" t="s">
        <v>42</v>
      </c>
      <c r="D298" s="5">
        <f>[11]generation_EXIOBASE!D252</f>
        <v>0</v>
      </c>
      <c r="E298" s="5">
        <f>[11]generation_EXIOBASE!E252</f>
        <v>0</v>
      </c>
      <c r="F298" s="5">
        <f>[11]generation_EXIOBASE!F252</f>
        <v>0</v>
      </c>
      <c r="G298" s="5">
        <f>[11]generation_EXIOBASE!G252</f>
        <v>0</v>
      </c>
      <c r="H298" s="5">
        <f>[11]generation_EXIOBASE!H252</f>
        <v>0</v>
      </c>
      <c r="I298" s="5">
        <f>[11]generation_EXIOBASE!I252</f>
        <v>0</v>
      </c>
      <c r="J298" s="5">
        <f>[11]generation_EXIOBASE!J252</f>
        <v>0</v>
      </c>
      <c r="K298" s="5">
        <f>[11]generation_EXIOBASE!K252</f>
        <v>0</v>
      </c>
      <c r="L298" s="5">
        <f>[14]Xdet2015_el!A298</f>
        <v>0</v>
      </c>
      <c r="M298" s="5">
        <f t="shared" si="37"/>
        <v>0</v>
      </c>
      <c r="N298" s="5">
        <f t="shared" si="38"/>
        <v>0</v>
      </c>
      <c r="O298" s="5">
        <f t="shared" si="39"/>
        <v>0</v>
      </c>
      <c r="P298" s="5">
        <f t="shared" si="40"/>
        <v>0</v>
      </c>
      <c r="Q298" s="5">
        <f t="shared" si="41"/>
        <v>0</v>
      </c>
      <c r="R298" s="5">
        <f t="shared" si="42"/>
        <v>0</v>
      </c>
      <c r="S298" s="5">
        <f t="shared" si="43"/>
        <v>0</v>
      </c>
      <c r="T298" s="5">
        <f>[11]capacity_EXIOBASE!D252</f>
        <v>0</v>
      </c>
      <c r="U298" s="5">
        <f>[11]capacity_EXIOBASE!E252</f>
        <v>0</v>
      </c>
      <c r="V298" s="5">
        <f>[11]capacity_EXIOBASE!F252</f>
        <v>0</v>
      </c>
      <c r="W298" s="5">
        <f>[11]capacity_EXIOBASE!G252</f>
        <v>0</v>
      </c>
      <c r="X298" s="5">
        <f>[11]capacity_EXIOBASE!H252</f>
        <v>0</v>
      </c>
      <c r="Y298" s="5">
        <f>[11]capacity_EXIOBASE!I252</f>
        <v>0</v>
      </c>
      <c r="Z298" s="5">
        <f>[11]capacity_EXIOBASE!J252</f>
        <v>0</v>
      </c>
      <c r="AA298" s="5">
        <f>[11]capacity_EXIOBASE!K252</f>
        <v>0</v>
      </c>
      <c r="AB298" s="5">
        <f>capacity!T298+T298/[12]lifespan!C$12</f>
        <v>0</v>
      </c>
      <c r="AC298" s="5">
        <f>MAX((U298-T298),0)/5+U298/[12]lifespan!D$12</f>
        <v>0</v>
      </c>
      <c r="AD298" s="5">
        <f>MAX((V298-U298),0)/5+V298/[12]lifespan!E$12</f>
        <v>0</v>
      </c>
      <c r="AE298" s="5">
        <f>MAX((W298-V298),0)/5+W298/[12]lifespan!F$12</f>
        <v>0</v>
      </c>
      <c r="AF298" s="5">
        <f>MAX((X298-W298),0)/5+X298/[12]lifespan!G$12</f>
        <v>0</v>
      </c>
      <c r="AG298" s="5">
        <f>MAX((Y298-X298),0)/5+Y298/[12]lifespan!H$12</f>
        <v>0</v>
      </c>
      <c r="AH298" s="5">
        <f>MAX((Z298-Y298),0)/5+Z298/[12]lifespan!I$12</f>
        <v>0</v>
      </c>
      <c r="AI298" s="5">
        <f>MAX((AA298-Z298),0)/5+AA298/[12]lifespan!J$12</f>
        <v>0</v>
      </c>
    </row>
    <row r="299" spans="1:35" x14ac:dyDescent="0.25">
      <c r="A299" s="3" t="s">
        <v>4</v>
      </c>
      <c r="B299" s="3" t="s">
        <v>43</v>
      </c>
      <c r="C299" s="3" t="s">
        <v>44</v>
      </c>
      <c r="D299" s="5">
        <f>[11]generation_EXIOBASE!D253</f>
        <v>0</v>
      </c>
      <c r="E299" s="5">
        <f>[11]generation_EXIOBASE!E253</f>
        <v>0</v>
      </c>
      <c r="F299" s="5">
        <f>[11]generation_EXIOBASE!F253</f>
        <v>0</v>
      </c>
      <c r="G299" s="5">
        <f>[11]generation_EXIOBASE!G253</f>
        <v>0</v>
      </c>
      <c r="H299" s="5">
        <f>[11]generation_EXIOBASE!H253</f>
        <v>0</v>
      </c>
      <c r="I299" s="5">
        <f>[11]generation_EXIOBASE!I253</f>
        <v>0</v>
      </c>
      <c r="J299" s="5">
        <f>[11]generation_EXIOBASE!J253</f>
        <v>0</v>
      </c>
      <c r="K299" s="5">
        <f>[11]generation_EXIOBASE!K253</f>
        <v>0</v>
      </c>
      <c r="L299" s="5">
        <f>[14]Xdet2015_el!A299</f>
        <v>0</v>
      </c>
      <c r="M299" s="5">
        <f t="shared" si="37"/>
        <v>0</v>
      </c>
      <c r="N299" s="5">
        <f t="shared" si="38"/>
        <v>0</v>
      </c>
      <c r="O299" s="5">
        <f t="shared" si="39"/>
        <v>0</v>
      </c>
      <c r="P299" s="5">
        <f t="shared" si="40"/>
        <v>0</v>
      </c>
      <c r="Q299" s="5">
        <f t="shared" si="41"/>
        <v>0</v>
      </c>
      <c r="R299" s="5">
        <f t="shared" si="42"/>
        <v>0</v>
      </c>
      <c r="S299" s="5">
        <f t="shared" si="43"/>
        <v>0</v>
      </c>
      <c r="T299" s="5">
        <f>[11]capacity_EXIOBASE!D253</f>
        <v>0</v>
      </c>
      <c r="U299" s="5">
        <f>[11]capacity_EXIOBASE!E253</f>
        <v>0</v>
      </c>
      <c r="V299" s="5">
        <f>[11]capacity_EXIOBASE!F253</f>
        <v>0</v>
      </c>
      <c r="W299" s="5">
        <f>[11]capacity_EXIOBASE!G253</f>
        <v>0</v>
      </c>
      <c r="X299" s="5">
        <f>[11]capacity_EXIOBASE!H253</f>
        <v>0</v>
      </c>
      <c r="Y299" s="5">
        <f>[11]capacity_EXIOBASE!I253</f>
        <v>0</v>
      </c>
      <c r="Z299" s="5">
        <f>[11]capacity_EXIOBASE!J253</f>
        <v>0</v>
      </c>
      <c r="AA299" s="5">
        <f>[11]capacity_EXIOBASE!K253</f>
        <v>0</v>
      </c>
      <c r="AB299" s="5">
        <f>capacity!T299+T299/[12]lifespan!C$13</f>
        <v>0</v>
      </c>
      <c r="AC299" s="5">
        <f>MAX((U299-T299),0)/5+U299/[12]lifespan!D$13</f>
        <v>0</v>
      </c>
      <c r="AD299" s="5">
        <f>MAX((V299-U299),0)/5+V299/[12]lifespan!E$13</f>
        <v>0</v>
      </c>
      <c r="AE299" s="5">
        <f>MAX((W299-V299),0)/5+W299/[12]lifespan!F$13</f>
        <v>0</v>
      </c>
      <c r="AF299" s="5">
        <f>MAX((X299-W299),0)/5+X299/[12]lifespan!G$13</f>
        <v>0</v>
      </c>
      <c r="AG299" s="5">
        <f>MAX((Y299-X299),0)/5+Y299/[12]lifespan!H$13</f>
        <v>0</v>
      </c>
      <c r="AH299" s="5">
        <f>MAX((Z299-Y299),0)/5+Z299/[12]lifespan!I$13</f>
        <v>0</v>
      </c>
      <c r="AI299" s="5">
        <f>MAX((AA299-Z299),0)/5+AA299/[12]lifespan!J$13</f>
        <v>0</v>
      </c>
    </row>
    <row r="300" spans="1:35" x14ac:dyDescent="0.25">
      <c r="A300" s="3" t="s">
        <v>4</v>
      </c>
      <c r="B300" s="3" t="s">
        <v>45</v>
      </c>
      <c r="C300" s="3" t="s">
        <v>46</v>
      </c>
      <c r="D300" s="5">
        <f>[11]generation_EXIOBASE!D254</f>
        <v>208.04999999999984</v>
      </c>
      <c r="E300" s="5">
        <f>[11]generation_EXIOBASE!E254</f>
        <v>208.04999999999995</v>
      </c>
      <c r="F300" s="5">
        <f>[11]generation_EXIOBASE!F254</f>
        <v>208.04999999999995</v>
      </c>
      <c r="G300" s="5">
        <f>[11]generation_EXIOBASE!G254</f>
        <v>208.05000000000018</v>
      </c>
      <c r="H300" s="5">
        <f>[11]generation_EXIOBASE!H254</f>
        <v>208.05000000000018</v>
      </c>
      <c r="I300" s="5">
        <f>[11]generation_EXIOBASE!I254</f>
        <v>208.05000000000018</v>
      </c>
      <c r="J300" s="5">
        <f>[11]generation_EXIOBASE!J254</f>
        <v>208.05000000000018</v>
      </c>
      <c r="K300" s="5">
        <f>[11]generation_EXIOBASE!K254</f>
        <v>208.04999999999927</v>
      </c>
      <c r="L300" s="5">
        <f>[14]Xdet2015_el!A300</f>
        <v>20.6957124102804</v>
      </c>
      <c r="M300" s="5">
        <f t="shared" si="37"/>
        <v>20.695712410280411</v>
      </c>
      <c r="N300" s="5">
        <f t="shared" si="38"/>
        <v>20.695712410280411</v>
      </c>
      <c r="O300" s="5">
        <f t="shared" si="39"/>
        <v>20.695712410280432</v>
      </c>
      <c r="P300" s="5">
        <f t="shared" si="40"/>
        <v>20.695712410280432</v>
      </c>
      <c r="Q300" s="5">
        <f t="shared" si="41"/>
        <v>20.695712410280432</v>
      </c>
      <c r="R300" s="5">
        <f t="shared" si="42"/>
        <v>20.695712410280432</v>
      </c>
      <c r="S300" s="5">
        <f t="shared" si="43"/>
        <v>20.695712410280343</v>
      </c>
      <c r="T300" s="5">
        <f>[11]capacity_EXIOBASE!D254</f>
        <v>28.999999999999996</v>
      </c>
      <c r="U300" s="5">
        <f>[11]capacity_EXIOBASE!E254</f>
        <v>28.999999999999996</v>
      </c>
      <c r="V300" s="5">
        <f>[11]capacity_EXIOBASE!F254</f>
        <v>28.999999999999996</v>
      </c>
      <c r="W300" s="5">
        <f>[11]capacity_EXIOBASE!G254</f>
        <v>28.999999999999996</v>
      </c>
      <c r="X300" s="5">
        <f>[11]capacity_EXIOBASE!H254</f>
        <v>28.999999999999996</v>
      </c>
      <c r="Y300" s="5">
        <f>[11]capacity_EXIOBASE!I254</f>
        <v>28.999999999999996</v>
      </c>
      <c r="Z300" s="5">
        <f>[11]capacity_EXIOBASE!J254</f>
        <v>28.999999999999996</v>
      </c>
      <c r="AA300" s="5">
        <f>[11]capacity_EXIOBASE!K254</f>
        <v>28.999999999999996</v>
      </c>
      <c r="AB300" s="5">
        <f>capacity!T300+T300/[12]lifespan!C$14</f>
        <v>0.96666666666666656</v>
      </c>
      <c r="AC300" s="5">
        <f>MAX((U300-T300),0)/5+U300/[12]lifespan!D$14</f>
        <v>0.96666666666666656</v>
      </c>
      <c r="AD300" s="5">
        <f>MAX((V300-U300),0)/5+V300/[12]lifespan!E$14</f>
        <v>0.96666666666666656</v>
      </c>
      <c r="AE300" s="5">
        <f>MAX((W300-V300),0)/5+W300/[12]lifespan!F$14</f>
        <v>0.96666666666666656</v>
      </c>
      <c r="AF300" s="5">
        <f>MAX((X300-W300),0)/5+X300/[12]lifespan!G$14</f>
        <v>0.96666666666666656</v>
      </c>
      <c r="AG300" s="5">
        <f>MAX((Y300-X300),0)/5+Y300/[12]lifespan!H$14</f>
        <v>0.96666666666666656</v>
      </c>
      <c r="AH300" s="5">
        <f>MAX((Z300-Y300),0)/5+Z300/[12]lifespan!I$14</f>
        <v>0.96666666666666656</v>
      </c>
      <c r="AI300" s="5">
        <f>MAX((AA300-Z300),0)/5+AA300/[12]lifespan!J$14</f>
        <v>0.96666666666666656</v>
      </c>
    </row>
    <row r="301" spans="1:35" x14ac:dyDescent="0.25">
      <c r="A301" s="3" t="s">
        <v>3</v>
      </c>
      <c r="B301" s="3" t="s">
        <v>29</v>
      </c>
      <c r="C301" s="3" t="s">
        <v>30</v>
      </c>
      <c r="D301" s="5">
        <f>[11]generation_EXIOBASE!D255</f>
        <v>21981.638522694113</v>
      </c>
      <c r="E301" s="5">
        <f>[11]generation_EXIOBASE!E255</f>
        <v>22415.415295245126</v>
      </c>
      <c r="F301" s="5">
        <f>[11]generation_EXIOBASE!F255</f>
        <v>16310.976082062358</v>
      </c>
      <c r="G301" s="5">
        <f>[11]generation_EXIOBASE!G255</f>
        <v>9019.9945566699243</v>
      </c>
      <c r="H301" s="5">
        <f>[11]generation_EXIOBASE!H255</f>
        <v>4868.6929810333886</v>
      </c>
      <c r="I301" s="5">
        <f>[11]generation_EXIOBASE!I255</f>
        <v>4413.7232080890244</v>
      </c>
      <c r="J301" s="5">
        <f>[11]generation_EXIOBASE!J255</f>
        <v>3729.8720631034189</v>
      </c>
      <c r="K301" s="5">
        <f>[11]generation_EXIOBASE!K255</f>
        <v>8511.2055218518362</v>
      </c>
      <c r="L301" s="5">
        <f>[14]Xdet2015_el!A301</f>
        <v>1575.48585076427</v>
      </c>
      <c r="M301" s="5">
        <f t="shared" ref="M301:M359" si="47">IFERROR($L301*E301/$D301,0)</f>
        <v>1606.5758519413321</v>
      </c>
      <c r="N301" s="5">
        <f t="shared" ref="N301:N359" si="48">IFERROR($L301*F301/$D301,0)</f>
        <v>1169.0535263289423</v>
      </c>
      <c r="O301" s="5">
        <f t="shared" ref="O301:O359" si="49">IFERROR($L301*G301/$D301,0)</f>
        <v>646.48837634795609</v>
      </c>
      <c r="P301" s="5">
        <f t="shared" ref="P301:P359" si="50">IFERROR($L301*H301/$D301,0)</f>
        <v>348.95291792803533</v>
      </c>
      <c r="Q301" s="5">
        <f t="shared" ref="Q301:Q359" si="51">IFERROR($L301*I301/$D301,0)</f>
        <v>316.34395481278591</v>
      </c>
      <c r="R301" s="5">
        <f t="shared" ref="R301:R359" si="52">IFERROR($L301*J301/$D301,0)</f>
        <v>267.330420091912</v>
      </c>
      <c r="S301" s="5">
        <f t="shared" ref="S301:S359" si="53">IFERROR($L301*K301/$D301,0)</f>
        <v>610.02203538104698</v>
      </c>
      <c r="T301" s="5">
        <f>[11]capacity_EXIOBASE!D255</f>
        <v>6441.34</v>
      </c>
      <c r="U301" s="5">
        <f>[11]capacity_EXIOBASE!E255</f>
        <v>5625.9800000000005</v>
      </c>
      <c r="V301" s="5">
        <f>[11]capacity_EXIOBASE!F255</f>
        <v>3094.08</v>
      </c>
      <c r="W301" s="5">
        <f>[11]capacity_EXIOBASE!G255</f>
        <v>1909.26</v>
      </c>
      <c r="X301" s="5">
        <f>[11]capacity_EXIOBASE!H255</f>
        <v>860.91282293625306</v>
      </c>
      <c r="Y301" s="5">
        <f>[11]capacity_EXIOBASE!I255</f>
        <v>769.91282293625306</v>
      </c>
      <c r="Z301" s="5">
        <f>[11]capacity_EXIOBASE!J255</f>
        <v>666.17282293625294</v>
      </c>
      <c r="AA301" s="5">
        <f>[11]capacity_EXIOBASE!K255</f>
        <v>885.34321240055408</v>
      </c>
      <c r="AB301" s="5">
        <f>capacity!T301+T301/[12]lifespan!C$2</f>
        <v>853.0335</v>
      </c>
      <c r="AC301" s="5">
        <f>MAX((U301-T301),0)/5+U301/[12]lifespan!D$2</f>
        <v>140.64950000000002</v>
      </c>
      <c r="AD301" s="5">
        <f>MAX((V301-U301),0)/5+V301/[12]lifespan!E$2</f>
        <v>77.352000000000004</v>
      </c>
      <c r="AE301" s="5">
        <f>MAX((W301-V301),0)/5+W301/[12]lifespan!F$2</f>
        <v>47.731499999999997</v>
      </c>
      <c r="AF301" s="5">
        <f>MAX((X301-W301),0)/5+X301/[12]lifespan!G$2</f>
        <v>21.522820573406328</v>
      </c>
      <c r="AG301" s="5">
        <f>MAX((Y301-X301),0)/5+Y301/[12]lifespan!H$2</f>
        <v>19.247820573406326</v>
      </c>
      <c r="AH301" s="5">
        <f>MAX((Z301-Y301),0)/5+Z301/[12]lifespan!I$2</f>
        <v>16.654320573406324</v>
      </c>
      <c r="AI301" s="5">
        <f>MAX((AA301-Z301),0)/5+AA301/[12]lifespan!J$2</f>
        <v>65.967658202874077</v>
      </c>
    </row>
    <row r="302" spans="1:35" x14ac:dyDescent="0.25">
      <c r="A302" s="3" t="s">
        <v>3</v>
      </c>
      <c r="B302" s="3" t="s">
        <v>31</v>
      </c>
      <c r="C302" s="3" t="s">
        <v>32</v>
      </c>
      <c r="D302" s="5">
        <f>[11]generation_EXIOBASE!D256</f>
        <v>8032.4269520550934</v>
      </c>
      <c r="E302" s="5">
        <f>[11]generation_EXIOBASE!E256</f>
        <v>10725.929246319587</v>
      </c>
      <c r="F302" s="5">
        <f>[11]generation_EXIOBASE!F256</f>
        <v>5443.0647840148595</v>
      </c>
      <c r="G302" s="5">
        <f>[11]generation_EXIOBASE!G256</f>
        <v>8621.9369898292553</v>
      </c>
      <c r="H302" s="5">
        <f>[11]generation_EXIOBASE!H256</f>
        <v>12186.237984114436</v>
      </c>
      <c r="I302" s="5">
        <f>[11]generation_EXIOBASE!I256</f>
        <v>13135.081016304008</v>
      </c>
      <c r="J302" s="5">
        <f>[11]generation_EXIOBASE!J256</f>
        <v>12401.627462512532</v>
      </c>
      <c r="K302" s="5">
        <f>[11]generation_EXIOBASE!K256</f>
        <v>13025.444907085697</v>
      </c>
      <c r="L302" s="5">
        <f>[14]Xdet2015_el!A302</f>
        <v>1203.7118069502801</v>
      </c>
      <c r="M302" s="5">
        <f t="shared" si="47"/>
        <v>1607.3507734801062</v>
      </c>
      <c r="N302" s="5">
        <f t="shared" si="48"/>
        <v>815.67892065768069</v>
      </c>
      <c r="O302" s="5">
        <f t="shared" si="49"/>
        <v>1292.0537485602083</v>
      </c>
      <c r="P302" s="5">
        <f t="shared" si="50"/>
        <v>1826.1876057312343</v>
      </c>
      <c r="Q302" s="5">
        <f t="shared" si="51"/>
        <v>1968.3779508917187</v>
      </c>
      <c r="R302" s="5">
        <f t="shared" si="52"/>
        <v>1858.4651302936352</v>
      </c>
      <c r="S302" s="5">
        <f t="shared" si="53"/>
        <v>1951.9482615933421</v>
      </c>
      <c r="T302" s="5">
        <f>[11]capacity_EXIOBASE!D256</f>
        <v>4172.5733500000006</v>
      </c>
      <c r="U302" s="5">
        <f>[11]capacity_EXIOBASE!E256</f>
        <v>4221.2801599910626</v>
      </c>
      <c r="V302" s="5">
        <f>[11]capacity_EXIOBASE!F256</f>
        <v>4169.8024403270647</v>
      </c>
      <c r="W302" s="5">
        <f>[11]capacity_EXIOBASE!G256</f>
        <v>3958.9024403270641</v>
      </c>
      <c r="X302" s="5">
        <f>[11]capacity_EXIOBASE!H256</f>
        <v>2248.1625659214119</v>
      </c>
      <c r="Y302" s="5">
        <f>[11]capacity_EXIOBASE!I256</f>
        <v>2338.1861961500231</v>
      </c>
      <c r="Z302" s="5">
        <f>[11]capacity_EXIOBASE!J256</f>
        <v>2204.6752601561629</v>
      </c>
      <c r="AA302" s="5">
        <f>[11]capacity_EXIOBASE!K256</f>
        <v>3257.1564172640146</v>
      </c>
      <c r="AB302" s="5">
        <f>capacity!T302+T302/[12]lifespan!C$3</f>
        <v>3001.0857783333336</v>
      </c>
      <c r="AC302" s="5">
        <f>MAX((U302-T302),0)/5+U302/[12]lifespan!D$3</f>
        <v>150.45070066458118</v>
      </c>
      <c r="AD302" s="5">
        <f>MAX((V302-U302),0)/5+V302/[12]lifespan!E$3</f>
        <v>138.99341467756884</v>
      </c>
      <c r="AE302" s="5">
        <f>MAX((W302-V302),0)/5+W302/[12]lifespan!F$3</f>
        <v>131.96341467756881</v>
      </c>
      <c r="AF302" s="5">
        <f>MAX((X302-W302),0)/5+X302/[12]lifespan!G$3</f>
        <v>74.938752197380396</v>
      </c>
      <c r="AG302" s="5">
        <f>MAX((Y302-X302),0)/5+Y302/[12]lifespan!H$3</f>
        <v>95.944265917389671</v>
      </c>
      <c r="AH302" s="5">
        <f>MAX((Z302-Y302),0)/5+Z302/[12]lifespan!I$3</f>
        <v>73.489175338538772</v>
      </c>
      <c r="AI302" s="5">
        <f>MAX((AA302-Z302),0)/5+AA302/[12]lifespan!J$3</f>
        <v>319.06811199703748</v>
      </c>
    </row>
    <row r="303" spans="1:35" x14ac:dyDescent="0.25">
      <c r="A303" s="3" t="s">
        <v>3</v>
      </c>
      <c r="B303" s="3" t="s">
        <v>33</v>
      </c>
      <c r="C303" s="3" t="s">
        <v>34</v>
      </c>
      <c r="D303" s="5">
        <f>[11]generation_EXIOBASE!D257</f>
        <v>11890.446807433553</v>
      </c>
      <c r="E303" s="5">
        <f>[11]generation_EXIOBASE!E257</f>
        <v>11921.96944115828</v>
      </c>
      <c r="F303" s="5">
        <f>[11]generation_EXIOBASE!F257</f>
        <v>23792.402387303999</v>
      </c>
      <c r="G303" s="5">
        <f>[11]generation_EXIOBASE!G257</f>
        <v>23605.867928504966</v>
      </c>
      <c r="H303" s="5">
        <f>[11]generation_EXIOBASE!H257</f>
        <v>23605.867928504962</v>
      </c>
      <c r="I303" s="5">
        <f>[11]generation_EXIOBASE!I257</f>
        <v>23419.333469705925</v>
      </c>
      <c r="J303" s="5">
        <f>[11]generation_EXIOBASE!J257</f>
        <v>23419.333469705933</v>
      </c>
      <c r="K303" s="5">
        <f>[11]generation_EXIOBASE!K257</f>
        <v>23419.333469705925</v>
      </c>
      <c r="L303" s="5">
        <f>[14]Xdet2015_el!A303</f>
        <v>385.00694147127001</v>
      </c>
      <c r="M303" s="5">
        <f t="shared" si="47"/>
        <v>386.02762917073386</v>
      </c>
      <c r="N303" s="5">
        <f t="shared" si="48"/>
        <v>770.38653145169837</v>
      </c>
      <c r="O303" s="5">
        <f t="shared" si="49"/>
        <v>764.34663550629818</v>
      </c>
      <c r="P303" s="5">
        <f t="shared" si="50"/>
        <v>764.34663550629807</v>
      </c>
      <c r="Q303" s="5">
        <f t="shared" si="51"/>
        <v>758.30673956089777</v>
      </c>
      <c r="R303" s="5">
        <f t="shared" si="52"/>
        <v>758.30673956089811</v>
      </c>
      <c r="S303" s="5">
        <f t="shared" si="53"/>
        <v>758.30673956089777</v>
      </c>
      <c r="T303" s="5">
        <f>[11]capacity_EXIOBASE!D257</f>
        <v>1414</v>
      </c>
      <c r="U303" s="5">
        <f>[11]capacity_EXIOBASE!E257</f>
        <v>1414</v>
      </c>
      <c r="V303" s="5">
        <f>[11]capacity_EXIOBASE!F257</f>
        <v>2828</v>
      </c>
      <c r="W303" s="5">
        <f>[11]capacity_EXIOBASE!G257</f>
        <v>2828</v>
      </c>
      <c r="X303" s="5">
        <f>[11]capacity_EXIOBASE!H257</f>
        <v>2828</v>
      </c>
      <c r="Y303" s="5">
        <f>[11]capacity_EXIOBASE!I257</f>
        <v>2828</v>
      </c>
      <c r="Z303" s="5">
        <f>[11]capacity_EXIOBASE!J257</f>
        <v>2828</v>
      </c>
      <c r="AA303" s="5">
        <f>[11]capacity_EXIOBASE!K257</f>
        <v>2828</v>
      </c>
      <c r="AB303" s="5">
        <f>capacity!T303+T303/[12]lifespan!C$4</f>
        <v>23.566666666666666</v>
      </c>
      <c r="AC303" s="5">
        <f>MAX((U303-T303),0)/5+U303/[12]lifespan!D$4</f>
        <v>23.566666666666666</v>
      </c>
      <c r="AD303" s="5">
        <f>MAX((V303-U303),0)/5+V303/[12]lifespan!E$4</f>
        <v>329.93333333333334</v>
      </c>
      <c r="AE303" s="5">
        <f>MAX((W303-V303),0)/5+W303/[12]lifespan!F$4</f>
        <v>47.133333333333333</v>
      </c>
      <c r="AF303" s="5">
        <f>MAX((X303-W303),0)/5+X303/[12]lifespan!G$4</f>
        <v>47.133333333333333</v>
      </c>
      <c r="AG303" s="5">
        <f>MAX((Y303-X303),0)/5+Y303/[12]lifespan!H$4</f>
        <v>47.133333333333333</v>
      </c>
      <c r="AH303" s="5">
        <f>MAX((Z303-Y303),0)/5+Z303/[12]lifespan!I$4</f>
        <v>47.133333333333333</v>
      </c>
      <c r="AI303" s="5">
        <f>MAX((AA303-Z303),0)/5+AA303/[12]lifespan!J$4</f>
        <v>47.133333333333333</v>
      </c>
    </row>
    <row r="304" spans="1:35" x14ac:dyDescent="0.25">
      <c r="A304" s="3" t="s">
        <v>3</v>
      </c>
      <c r="B304" s="3" t="s">
        <v>35</v>
      </c>
      <c r="C304" s="3" t="s">
        <v>36</v>
      </c>
      <c r="D304" s="5">
        <f>[11]generation_EXIOBASE!D258</f>
        <v>16112.024983201658</v>
      </c>
      <c r="E304" s="5">
        <f>[11]generation_EXIOBASE!E258</f>
        <v>16724.204202063371</v>
      </c>
      <c r="F304" s="5">
        <f>[11]generation_EXIOBASE!F258</f>
        <v>16777.627177213242</v>
      </c>
      <c r="G304" s="5">
        <f>[11]generation_EXIOBASE!G258</f>
        <v>16778.135892128746</v>
      </c>
      <c r="H304" s="5">
        <f>[11]generation_EXIOBASE!H258</f>
        <v>16796.025486515584</v>
      </c>
      <c r="I304" s="5">
        <f>[11]generation_EXIOBASE!I258</f>
        <v>16972.157266955033</v>
      </c>
      <c r="J304" s="5">
        <f>[11]generation_EXIOBASE!J258</f>
        <v>16962.317743024283</v>
      </c>
      <c r="K304" s="5">
        <f>[11]generation_EXIOBASE!K258</f>
        <v>17015.297569931561</v>
      </c>
      <c r="L304" s="5">
        <f>[14]Xdet2015_el!A304</f>
        <v>447.60075056255602</v>
      </c>
      <c r="M304" s="5">
        <f t="shared" si="47"/>
        <v>464.60741968868922</v>
      </c>
      <c r="N304" s="5">
        <f t="shared" si="48"/>
        <v>466.09153877361473</v>
      </c>
      <c r="O304" s="5">
        <f t="shared" si="49"/>
        <v>466.10567114854831</v>
      </c>
      <c r="P304" s="5">
        <f t="shared" si="50"/>
        <v>466.60265373659405</v>
      </c>
      <c r="Q304" s="5">
        <f t="shared" si="51"/>
        <v>471.4956896650271</v>
      </c>
      <c r="R304" s="5">
        <f t="shared" si="52"/>
        <v>471.22234237930888</v>
      </c>
      <c r="S304" s="5">
        <f t="shared" si="53"/>
        <v>472.69415056686421</v>
      </c>
      <c r="T304" s="5">
        <f>[11]capacity_EXIOBASE!D258</f>
        <v>6644.9630638483322</v>
      </c>
      <c r="U304" s="5">
        <f>[11]capacity_EXIOBASE!E258</f>
        <v>6644.9630638483322</v>
      </c>
      <c r="V304" s="5">
        <f>[11]capacity_EXIOBASE!F258</f>
        <v>6644.9630638483322</v>
      </c>
      <c r="W304" s="5">
        <f>[11]capacity_EXIOBASE!G258</f>
        <v>6644.9630638483322</v>
      </c>
      <c r="X304" s="5">
        <f>[11]capacity_EXIOBASE!H258</f>
        <v>6644.9630638483322</v>
      </c>
      <c r="Y304" s="5">
        <f>[11]capacity_EXIOBASE!I258</f>
        <v>6685.6367943823388</v>
      </c>
      <c r="Z304" s="5">
        <f>[11]capacity_EXIOBASE!J258</f>
        <v>6685.6367943823388</v>
      </c>
      <c r="AA304" s="5">
        <f>[11]capacity_EXIOBASE!K258</f>
        <v>6685.6367943823388</v>
      </c>
      <c r="AB304" s="5">
        <f>capacity!T304+T304/[12]lifespan!C$5</f>
        <v>227.7493843974722</v>
      </c>
      <c r="AC304" s="5">
        <f>MAX((U304-T304),0)/5+U304/[12]lifespan!D$5</f>
        <v>110.7493843974722</v>
      </c>
      <c r="AD304" s="5">
        <f>MAX((V304-U304),0)/5+V304/[12]lifespan!E$5</f>
        <v>110.7493843974722</v>
      </c>
      <c r="AE304" s="5">
        <f>MAX((W304-V304),0)/5+W304/[12]lifespan!F$5</f>
        <v>110.7493843974722</v>
      </c>
      <c r="AF304" s="5">
        <f>MAX((X304-W304),0)/5+X304/[12]lifespan!G$5</f>
        <v>110.7493843974722</v>
      </c>
      <c r="AG304" s="5">
        <f>MAX((Y304-X304),0)/5+Y304/[12]lifespan!H$5</f>
        <v>119.56202601317364</v>
      </c>
      <c r="AH304" s="5">
        <f>MAX((Z304-Y304),0)/5+Z304/[12]lifespan!I$5</f>
        <v>111.42727990637232</v>
      </c>
      <c r="AI304" s="5">
        <f>MAX((AA304-Z304),0)/5+AA304/[12]lifespan!J$5</f>
        <v>111.42727990637232</v>
      </c>
    </row>
    <row r="305" spans="1:35" x14ac:dyDescent="0.25">
      <c r="A305" s="3" t="s">
        <v>3</v>
      </c>
      <c r="B305" s="3" t="s">
        <v>79</v>
      </c>
      <c r="C305" s="3" t="s">
        <v>83</v>
      </c>
      <c r="D305" s="5">
        <f>[11]generation_EXIOBASE!D259*generation!$L305/(generation!$L$305+generation!$L$306)</f>
        <v>6473.2141091021949</v>
      </c>
      <c r="E305" s="5">
        <f>[11]generation_EXIOBASE!E259*generation!$L305/(generation!$L$305+generation!$L$306)</f>
        <v>6511.5501081199836</v>
      </c>
      <c r="F305" s="5">
        <f>[11]generation_EXIOBASE!F259*generation!$L305/(generation!$L$305+generation!$L$306)</f>
        <v>10579.324300204229</v>
      </c>
      <c r="G305" s="5">
        <f>[11]generation_EXIOBASE!G259*generation!$L305/(generation!$L$305+generation!$L$306)</f>
        <v>13286.71934834449</v>
      </c>
      <c r="H305" s="5">
        <f>[11]generation_EXIOBASE!H259*generation!$L305/(generation!$L$305+generation!$L$306)</f>
        <v>13859.359419951714</v>
      </c>
      <c r="I305" s="5">
        <f>[11]generation_EXIOBASE!I259*generation!$L305/(generation!$L$305+generation!$L$306)</f>
        <v>14478.049945964091</v>
      </c>
      <c r="J305" s="5">
        <f>[11]generation_EXIOBASE!J259*generation!$L305/(generation!$L$305+generation!$L$306)</f>
        <v>15532.481495547909</v>
      </c>
      <c r="K305" s="5">
        <f>[11]generation_EXIOBASE!K259*generation!$L305/(generation!$L$305+generation!$L$306)</f>
        <v>16428.031039661684</v>
      </c>
      <c r="L305" s="5">
        <f>[14]Xdet2015_el!A305</f>
        <v>33.331533400885299</v>
      </c>
      <c r="M305" s="5">
        <f t="shared" si="47"/>
        <v>33.528931109377744</v>
      </c>
      <c r="N305" s="5">
        <f t="shared" si="48"/>
        <v>54.47449988950887</v>
      </c>
      <c r="O305" s="5">
        <f t="shared" si="49"/>
        <v>68.415275979332151</v>
      </c>
      <c r="P305" s="5">
        <f t="shared" si="50"/>
        <v>71.363884097611859</v>
      </c>
      <c r="Q305" s="5">
        <f t="shared" si="51"/>
        <v>74.54961279204754</v>
      </c>
      <c r="R305" s="5">
        <f t="shared" si="52"/>
        <v>79.979036231708008</v>
      </c>
      <c r="S305" s="5">
        <f t="shared" si="53"/>
        <v>84.590352810871195</v>
      </c>
      <c r="T305" s="5">
        <f>[11]capacity_EXIOBASE!D259*capacity!$L305/(capacity!$L$305+capacity!$L$306)</f>
        <v>2975.8999999999992</v>
      </c>
      <c r="U305" s="5">
        <f>[11]capacity_EXIOBASE!E259*capacity!$L305/(capacity!$L$305+capacity!$L$306)</f>
        <v>2988.7854276054809</v>
      </c>
      <c r="V305" s="5">
        <f>[11]capacity_EXIOBASE!F259*capacity!$L305/(capacity!$L$305+capacity!$L$306)</f>
        <v>4831.88</v>
      </c>
      <c r="W305" s="5">
        <f>[11]capacity_EXIOBASE!G259*capacity!$L305/(capacity!$L$305+capacity!$L$306)</f>
        <v>6017.4864576035679</v>
      </c>
      <c r="X305" s="5">
        <f>[11]capacity_EXIOBASE!H259*capacity!$L305/(capacity!$L$305+capacity!$L$306)</f>
        <v>6264.068345101462</v>
      </c>
      <c r="Y305" s="5">
        <f>[11]capacity_EXIOBASE!I259*capacity!$L305/(capacity!$L$305+capacity!$L$306)</f>
        <v>6498.4341424011809</v>
      </c>
      <c r="Z305" s="5">
        <f>[11]capacity_EXIOBASE!J259*capacity!$L305/(capacity!$L$305+capacity!$L$306)</f>
        <v>6802.7847513608804</v>
      </c>
      <c r="AA305" s="5">
        <f>[11]capacity_EXIOBASE!K259*capacity!$L305/(capacity!$L$305+capacity!$L$306)</f>
        <v>7449.5099204220314</v>
      </c>
      <c r="AB305" s="5">
        <f>capacity!T305+T305/[12]lifespan!C$6</f>
        <v>148.79499999999996</v>
      </c>
      <c r="AC305" s="5">
        <f>MAX((U305-T305),0)/5+U305/[12]lifespan!D$6</f>
        <v>138.43096859407274</v>
      </c>
      <c r="AD305" s="5">
        <f>MAX((V305-U305),0)/5+V305/[12]lifespan!E$6</f>
        <v>574.23082937252082</v>
      </c>
      <c r="AE305" s="5">
        <f>MAX((W305-V305),0)/5+W305/[12]lifespan!F$6</f>
        <v>477.82074982485631</v>
      </c>
      <c r="AF305" s="5">
        <f>MAX((X305-W305),0)/5+X305/[12]lifespan!G$6</f>
        <v>299.87911130363727</v>
      </c>
      <c r="AG305" s="5">
        <f>MAX((Y305-X305),0)/5+Y305/[12]lifespan!H$6</f>
        <v>306.810525155991</v>
      </c>
      <c r="AH305" s="5">
        <f>MAX((Z305-Y305),0)/5+Z305/[12]lifespan!I$6</f>
        <v>332.9815118463751</v>
      </c>
      <c r="AI305" s="5">
        <f>MAX((AA305-Z305),0)/5+AA305/[12]lifespan!J$6</f>
        <v>427.32543062911145</v>
      </c>
    </row>
    <row r="306" spans="1:35" x14ac:dyDescent="0.25">
      <c r="A306" s="3" t="s">
        <v>3</v>
      </c>
      <c r="B306" s="3" t="s">
        <v>78</v>
      </c>
      <c r="C306" s="3" t="s">
        <v>84</v>
      </c>
      <c r="D306" s="5">
        <f>[11]generation_EXIOBASE!D259*generation!$L306/(generation!$L$305+generation!$L$306)</f>
        <v>0</v>
      </c>
      <c r="E306" s="5">
        <f>[11]generation_EXIOBASE!E259*generation!$L306/(generation!$L$305+generation!$L$306)</f>
        <v>0</v>
      </c>
      <c r="F306" s="5">
        <f>[11]generation_EXIOBASE!F259*generation!$L306/(generation!$L$305+generation!$L$306)</f>
        <v>0</v>
      </c>
      <c r="G306" s="5">
        <f>[11]generation_EXIOBASE!G259*generation!$L306/(generation!$L$305+generation!$L$306)</f>
        <v>0</v>
      </c>
      <c r="H306" s="5">
        <f>[11]generation_EXIOBASE!H259*generation!$L306/(generation!$L$305+generation!$L$306)</f>
        <v>0</v>
      </c>
      <c r="I306" s="5">
        <f>[11]generation_EXIOBASE!I259*generation!$L306/(generation!$L$305+generation!$L$306)</f>
        <v>0</v>
      </c>
      <c r="J306" s="5">
        <f>[11]generation_EXIOBASE!J259*generation!$L306/(generation!$L$305+generation!$L$306)</f>
        <v>0</v>
      </c>
      <c r="K306" s="5">
        <f>[11]generation_EXIOBASE!K259*generation!$L306/(generation!$L$305+generation!$L$306)</f>
        <v>0</v>
      </c>
      <c r="L306" s="5">
        <f>[14]Xdet2015_el!A306</f>
        <v>0</v>
      </c>
      <c r="M306" s="5">
        <f t="shared" si="47"/>
        <v>0</v>
      </c>
      <c r="N306" s="5">
        <f t="shared" si="48"/>
        <v>0</v>
      </c>
      <c r="O306" s="5">
        <f t="shared" si="49"/>
        <v>0</v>
      </c>
      <c r="P306" s="5">
        <f t="shared" si="50"/>
        <v>0</v>
      </c>
      <c r="Q306" s="5">
        <f t="shared" si="51"/>
        <v>0</v>
      </c>
      <c r="R306" s="5">
        <f t="shared" si="52"/>
        <v>0</v>
      </c>
      <c r="S306" s="5">
        <f t="shared" si="53"/>
        <v>0</v>
      </c>
      <c r="T306" s="5">
        <f>[11]capacity_EXIOBASE!D259*capacity!$L306/(capacity!$L$305+capacity!$L$306)</f>
        <v>0</v>
      </c>
      <c r="U306" s="5">
        <f>[11]capacity_EXIOBASE!E259*capacity!$L306/(capacity!$L$305+capacity!$L$306)</f>
        <v>0</v>
      </c>
      <c r="V306" s="5">
        <f>[11]capacity_EXIOBASE!F259*capacity!$L306/(capacity!$L$305+capacity!$L$306)</f>
        <v>0</v>
      </c>
      <c r="W306" s="5">
        <f>[11]capacity_EXIOBASE!G259*capacity!$L306/(capacity!$L$305+capacity!$L$306)</f>
        <v>0</v>
      </c>
      <c r="X306" s="5">
        <f>[11]capacity_EXIOBASE!H259*capacity!$L306/(capacity!$L$305+capacity!$L$306)</f>
        <v>0</v>
      </c>
      <c r="Y306" s="5">
        <f>[11]capacity_EXIOBASE!I259*capacity!$L306/(capacity!$L$305+capacity!$L$306)</f>
        <v>0</v>
      </c>
      <c r="Z306" s="5">
        <f>[11]capacity_EXIOBASE!J259*capacity!$L306/(capacity!$L$305+capacity!$L$306)</f>
        <v>0</v>
      </c>
      <c r="AA306" s="5">
        <f>[11]capacity_EXIOBASE!K259*capacity!$L306/(capacity!$L$305+capacity!$L$306)</f>
        <v>0</v>
      </c>
      <c r="AB306" s="5">
        <f>capacity!T306+T306/[12]lifespan!C$7</f>
        <v>0</v>
      </c>
      <c r="AC306" s="5">
        <f>MAX((U306-T306),0)/5+U306/[12]lifespan!D$7</f>
        <v>0</v>
      </c>
      <c r="AD306" s="5">
        <f>MAX((V306-U306),0)/5+V306/[12]lifespan!E$7</f>
        <v>0</v>
      </c>
      <c r="AE306" s="5">
        <f>MAX((W306-V306),0)/5+W306/[12]lifespan!F$7</f>
        <v>0</v>
      </c>
      <c r="AF306" s="5">
        <f>MAX((X306-W306),0)/5+X306/[12]lifespan!G$7</f>
        <v>0</v>
      </c>
      <c r="AG306" s="5">
        <f>MAX((Y306-X306),0)/5+Y306/[12]lifespan!H$7</f>
        <v>0</v>
      </c>
      <c r="AH306" s="5">
        <f>MAX((Z306-Y306),0)/5+Z306/[12]lifespan!I$7</f>
        <v>0</v>
      </c>
      <c r="AI306" s="5">
        <f>MAX((AA306-Z306),0)/5+AA306/[12]lifespan!J$7</f>
        <v>0</v>
      </c>
    </row>
    <row r="307" spans="1:35" x14ac:dyDescent="0.25">
      <c r="A307" s="3" t="s">
        <v>3</v>
      </c>
      <c r="B307" s="1" t="s">
        <v>37</v>
      </c>
      <c r="C307" s="1" t="s">
        <v>38</v>
      </c>
      <c r="D307" s="5">
        <f>[11]generation_EXIOBASE!D260</f>
        <v>625.26302549648608</v>
      </c>
      <c r="E307" s="5">
        <f>[11]generation_EXIOBASE!E260</f>
        <v>405.00757149709528</v>
      </c>
      <c r="F307" s="5">
        <f>[11]generation_EXIOBASE!F260</f>
        <v>238.26246612634577</v>
      </c>
      <c r="G307" s="5">
        <f>[11]generation_EXIOBASE!G260</f>
        <v>226.38260577340037</v>
      </c>
      <c r="H307" s="5">
        <f>[11]generation_EXIOBASE!H260</f>
        <v>216.3833997236768</v>
      </c>
      <c r="I307" s="5">
        <f>[11]generation_EXIOBASE!I260</f>
        <v>231.46047298214256</v>
      </c>
      <c r="J307" s="5">
        <f>[11]generation_EXIOBASE!J260</f>
        <v>231.46047298214256</v>
      </c>
      <c r="K307" s="5">
        <f>[11]generation_EXIOBASE!K260</f>
        <v>217.49923569929277</v>
      </c>
      <c r="L307" s="5">
        <f>[14]Xdet2015_el!A307</f>
        <v>74.210093052693495</v>
      </c>
      <c r="M307" s="5">
        <f t="shared" si="47"/>
        <v>48.068809992369786</v>
      </c>
      <c r="N307" s="5">
        <f t="shared" si="48"/>
        <v>28.278466919038571</v>
      </c>
      <c r="O307" s="5">
        <f t="shared" si="49"/>
        <v>26.868491426652707</v>
      </c>
      <c r="P307" s="5">
        <f t="shared" si="50"/>
        <v>25.681723648702256</v>
      </c>
      <c r="Q307" s="5">
        <f t="shared" si="51"/>
        <v>27.471164194278398</v>
      </c>
      <c r="R307" s="5">
        <f t="shared" si="52"/>
        <v>27.471164194278398</v>
      </c>
      <c r="S307" s="5">
        <f t="shared" si="53"/>
        <v>25.814157981463659</v>
      </c>
      <c r="T307" s="5">
        <f>[11]capacity_EXIOBASE!D260</f>
        <v>1359.9014</v>
      </c>
      <c r="U307" s="5">
        <f>[11]capacity_EXIOBASE!E260</f>
        <v>1131.6779999999999</v>
      </c>
      <c r="V307" s="5">
        <f>[11]capacity_EXIOBASE!F260</f>
        <v>770.678</v>
      </c>
      <c r="W307" s="5">
        <f>[11]capacity_EXIOBASE!G260</f>
        <v>675.678</v>
      </c>
      <c r="X307" s="5">
        <f>[11]capacity_EXIOBASE!H260</f>
        <v>119.49123969996511</v>
      </c>
      <c r="Y307" s="5">
        <f>[11]capacity_EXIOBASE!I260</f>
        <v>119.49123969996511</v>
      </c>
      <c r="Z307" s="5">
        <f>[11]capacity_EXIOBASE!J260</f>
        <v>119.39623969996512</v>
      </c>
      <c r="AA307" s="5">
        <f>[11]capacity_EXIOBASE!K260</f>
        <v>114.95000000000002</v>
      </c>
      <c r="AB307" s="5">
        <f>capacity!T307+T307/[12]lifespan!C$8</f>
        <v>38.854325714285714</v>
      </c>
      <c r="AC307" s="5">
        <f>MAX((U307-T307),0)/5+U307/[12]lifespan!D$8</f>
        <v>32.333657142857142</v>
      </c>
      <c r="AD307" s="5">
        <f>MAX((V307-U307),0)/5+V307/[12]lifespan!E$8</f>
        <v>22.019371428571429</v>
      </c>
      <c r="AE307" s="5">
        <f>MAX((W307-V307),0)/5+W307/[12]lifespan!F$8</f>
        <v>19.305085714285713</v>
      </c>
      <c r="AF307" s="5">
        <f>MAX((X307-W307),0)/5+X307/[12]lifespan!G$8</f>
        <v>3.4140354199990028</v>
      </c>
      <c r="AG307" s="5">
        <f>MAX((Y307-X307),0)/5+Y307/[12]lifespan!H$8</f>
        <v>3.4140354199990028</v>
      </c>
      <c r="AH307" s="5">
        <f>MAX((Z307-Y307),0)/5+Z307/[12]lifespan!I$8</f>
        <v>3.4113211342847176</v>
      </c>
      <c r="AI307" s="5">
        <f>MAX((AA307-Z307),0)/5+AA307/[12]lifespan!J$8</f>
        <v>3.2842857142857147</v>
      </c>
    </row>
    <row r="308" spans="1:35" x14ac:dyDescent="0.25">
      <c r="A308" s="3" t="s">
        <v>3</v>
      </c>
      <c r="B308" s="3" t="s">
        <v>39</v>
      </c>
      <c r="C308" s="3" t="s">
        <v>40</v>
      </c>
      <c r="D308" s="5">
        <f>[11]generation_EXIOBASE!D261</f>
        <v>522.12586232613785</v>
      </c>
      <c r="E308" s="5">
        <f>[11]generation_EXIOBASE!E261</f>
        <v>762.81097558982674</v>
      </c>
      <c r="F308" s="5">
        <f>[11]generation_EXIOBASE!F261</f>
        <v>854.41976431776641</v>
      </c>
      <c r="G308" s="5">
        <f>[11]generation_EXIOBASE!G261</f>
        <v>1154.927409198144</v>
      </c>
      <c r="H308" s="5">
        <f>[11]generation_EXIOBASE!H261</f>
        <v>1959.5963507154961</v>
      </c>
      <c r="I308" s="5">
        <f>[11]generation_EXIOBASE!I261</f>
        <v>3001.2292334126296</v>
      </c>
      <c r="J308" s="5">
        <f>[11]generation_EXIOBASE!J261</f>
        <v>3960.5812703723623</v>
      </c>
      <c r="K308" s="5">
        <f>[11]generation_EXIOBASE!K261</f>
        <v>3841.2672130382343</v>
      </c>
      <c r="L308" s="5">
        <f>[14]Xdet2015_el!A308</f>
        <v>45.724240074797201</v>
      </c>
      <c r="M308" s="5">
        <f t="shared" si="47"/>
        <v>66.801809096698051</v>
      </c>
      <c r="N308" s="5">
        <f t="shared" si="48"/>
        <v>74.824285191056418</v>
      </c>
      <c r="O308" s="5">
        <f t="shared" si="49"/>
        <v>101.14070559897618</v>
      </c>
      <c r="P308" s="5">
        <f t="shared" si="50"/>
        <v>171.6081513193536</v>
      </c>
      <c r="Q308" s="5">
        <f t="shared" si="51"/>
        <v>262.82729106098316</v>
      </c>
      <c r="R308" s="5">
        <f t="shared" si="52"/>
        <v>346.84083265948863</v>
      </c>
      <c r="S308" s="5">
        <f t="shared" si="53"/>
        <v>336.39211713802678</v>
      </c>
      <c r="T308" s="5">
        <f>[11]capacity_EXIOBASE!D261</f>
        <v>95.899979999999999</v>
      </c>
      <c r="U308" s="5">
        <f>[11]capacity_EXIOBASE!E261</f>
        <v>139.37033202856753</v>
      </c>
      <c r="V308" s="5">
        <f>[11]capacity_EXIOBASE!F261</f>
        <v>150.20273735482814</v>
      </c>
      <c r="W308" s="5">
        <f>[11]capacity_EXIOBASE!G261</f>
        <v>156.98165925531009</v>
      </c>
      <c r="X308" s="5">
        <f>[11]capacity_EXIOBASE!H261</f>
        <v>169.15067943954193</v>
      </c>
      <c r="Y308" s="5">
        <f>[11]capacity_EXIOBASE!I261</f>
        <v>252.22977462882457</v>
      </c>
      <c r="Z308" s="5">
        <f>[11]capacity_EXIOBASE!J261</f>
        <v>312.98740987643436</v>
      </c>
      <c r="AA308" s="5">
        <f>[11]capacity_EXIOBASE!K261</f>
        <v>305.64821519928836</v>
      </c>
      <c r="AB308" s="5">
        <f>capacity!T308+T308/[12]lifespan!C$9</f>
        <v>27.8359992</v>
      </c>
      <c r="AC308" s="5">
        <f>MAX((U308-T308),0)/5+U308/[12]lifespan!D$9</f>
        <v>14.268883686856208</v>
      </c>
      <c r="AD308" s="5">
        <f>MAX((V308-U308),0)/5+V308/[12]lifespan!E$9</f>
        <v>8.1745905594452477</v>
      </c>
      <c r="AE308" s="5">
        <f>MAX((W308-V308),0)/5+W308/[12]lifespan!F$9</f>
        <v>7.6350507503087925</v>
      </c>
      <c r="AF308" s="5">
        <f>MAX((X308-W308),0)/5+X308/[12]lifespan!G$9</f>
        <v>9.1998312144280447</v>
      </c>
      <c r="AG308" s="5">
        <f>MAX((Y308-X308),0)/5+Y308/[12]lifespan!H$9</f>
        <v>26.705010023009514</v>
      </c>
      <c r="AH308" s="5">
        <f>MAX((Z308-Y308),0)/5+Z308/[12]lifespan!I$9</f>
        <v>24.67102344457933</v>
      </c>
      <c r="AI308" s="5">
        <f>MAX((AA308-Z308),0)/5+AA308/[12]lifespan!J$9</f>
        <v>12.225928607971534</v>
      </c>
    </row>
    <row r="309" spans="1:35" x14ac:dyDescent="0.25">
      <c r="A309" s="3" t="s">
        <v>3</v>
      </c>
      <c r="B309" s="3" t="s">
        <v>80</v>
      </c>
      <c r="C309" s="3" t="s">
        <v>85</v>
      </c>
      <c r="D309" s="5">
        <f>[11]generation_EXIOBASE!D262*generation!$L309/(generation!$L$309+generation!$L$310)</f>
        <v>1890.6675283001916</v>
      </c>
      <c r="E309" s="5">
        <f>[11]generation_EXIOBASE!E262*generation!$L309/(generation!$L$309+generation!$L$310)</f>
        <v>1950.491230924192</v>
      </c>
      <c r="F309" s="5">
        <f>[11]generation_EXIOBASE!F262*generation!$L309/(generation!$L$309+generation!$L$310)</f>
        <v>1950.491230924192</v>
      </c>
      <c r="G309" s="5">
        <f>[11]generation_EXIOBASE!G262*generation!$L309/(generation!$L$309+generation!$L$310)</f>
        <v>2770.2824489411041</v>
      </c>
      <c r="H309" s="5">
        <f>[11]generation_EXIOBASE!H262*generation!$L309/(generation!$L$309+generation!$L$310)</f>
        <v>2894.6786599987158</v>
      </c>
      <c r="I309" s="5">
        <f>[11]generation_EXIOBASE!I262*generation!$L309/(generation!$L$309+generation!$L$310)</f>
        <v>3047.5106499868275</v>
      </c>
      <c r="J309" s="5">
        <f>[11]generation_EXIOBASE!J262*generation!$L309/(generation!$L$309+generation!$L$310)</f>
        <v>5562.2649517286809</v>
      </c>
      <c r="K309" s="5">
        <f>[11]generation_EXIOBASE!K262*generation!$L309/(generation!$L$309+generation!$L$310)</f>
        <v>5657.2344011967907</v>
      </c>
      <c r="L309" s="5">
        <f>[14]Xdet2015_el!A309</f>
        <v>0.60449915167244594</v>
      </c>
      <c r="M309" s="5">
        <f t="shared" si="47"/>
        <v>0.62362645826908791</v>
      </c>
      <c r="N309" s="5">
        <f t="shared" si="48"/>
        <v>0.62362645826908791</v>
      </c>
      <c r="O309" s="5">
        <f t="shared" si="49"/>
        <v>0.88573657991764743</v>
      </c>
      <c r="P309" s="5">
        <f t="shared" si="50"/>
        <v>0.92550951880299392</v>
      </c>
      <c r="Q309" s="5">
        <f t="shared" si="51"/>
        <v>0.97437416946914557</v>
      </c>
      <c r="R309" s="5">
        <f t="shared" si="52"/>
        <v>1.7784112724040513</v>
      </c>
      <c r="S309" s="5">
        <f t="shared" si="53"/>
        <v>1.808775654707631</v>
      </c>
      <c r="T309" s="5">
        <f>[11]capacity_EXIOBASE!D262*capacity!$L309/(capacity!$L$309+capacity!$L$310)</f>
        <v>1791.7090000000001</v>
      </c>
      <c r="U309" s="5">
        <f>[11]capacity_EXIOBASE!E262*capacity!$L309/(capacity!$L$309+capacity!$L$310)</f>
        <v>1823.5336574652583</v>
      </c>
      <c r="V309" s="5">
        <f>[11]capacity_EXIOBASE!F262*capacity!$L309/(capacity!$L$309+capacity!$L$310)</f>
        <v>1823.5336574652583</v>
      </c>
      <c r="W309" s="5">
        <f>[11]capacity_EXIOBASE!G262*capacity!$L309/(capacity!$L$309+capacity!$L$310)</f>
        <v>2222.5336574652583</v>
      </c>
      <c r="X309" s="5">
        <f>[11]capacity_EXIOBASE!H262*capacity!$L309/(capacity!$L$309+capacity!$L$310)</f>
        <v>2304.5336574652579</v>
      </c>
      <c r="Y309" s="5">
        <f>[11]capacity_EXIOBASE!I262*capacity!$L309/(capacity!$L$309+capacity!$L$310)</f>
        <v>2374.5336574652583</v>
      </c>
      <c r="Z309" s="5">
        <f>[11]capacity_EXIOBASE!J262*capacity!$L309/(capacity!$L$309+capacity!$L$310)</f>
        <v>4074.6296989598832</v>
      </c>
      <c r="AA309" s="5">
        <f>[11]capacity_EXIOBASE!K262*capacity!$L309/(capacity!$L$309+capacity!$L$310)</f>
        <v>4142.6296989598832</v>
      </c>
      <c r="AB309" s="5">
        <f>capacity!T309+T309/[12]lifespan!C$10</f>
        <v>104.66836000000001</v>
      </c>
      <c r="AC309" s="5">
        <f>MAX((U309-T309),0)/5+U309/[12]lifespan!D$10</f>
        <v>79.306277791661984</v>
      </c>
      <c r="AD309" s="5">
        <f>MAX((V309-U309),0)/5+V309/[12]lifespan!E$10</f>
        <v>72.941346298610327</v>
      </c>
      <c r="AE309" s="5">
        <f>MAX((W309-V309),0)/5+W309/[12]lifespan!F$10</f>
        <v>168.70134629861033</v>
      </c>
      <c r="AF309" s="5">
        <f>MAX((X309-W309),0)/5+X309/[12]lifespan!G$10</f>
        <v>108.58134629861023</v>
      </c>
      <c r="AG309" s="5">
        <f>MAX((Y309-X309),0)/5+Y309/[12]lifespan!H$10</f>
        <v>108.98134629861042</v>
      </c>
      <c r="AH309" s="5">
        <f>MAX((Z309-Y309),0)/5+Z309/[12]lifespan!I$10</f>
        <v>503.00439625732031</v>
      </c>
      <c r="AI309" s="5">
        <f>MAX((AA309-Z309),0)/5+AA309/[12]lifespan!J$10</f>
        <v>179.30518795839532</v>
      </c>
    </row>
    <row r="310" spans="1:35" x14ac:dyDescent="0.25">
      <c r="A310" s="3" t="s">
        <v>3</v>
      </c>
      <c r="B310" s="3" t="s">
        <v>81</v>
      </c>
      <c r="C310" s="3" t="s">
        <v>86</v>
      </c>
      <c r="D310" s="5">
        <f>[11]generation_EXIOBASE!D262*generation!$L310/(generation!$L$309+generation!$L$310)</f>
        <v>0</v>
      </c>
      <c r="E310" s="5">
        <f>[11]generation_EXIOBASE!E262*generation!$L310/(generation!$L$309+generation!$L$310)</f>
        <v>0</v>
      </c>
      <c r="F310" s="5">
        <f>[11]generation_EXIOBASE!F262*generation!$L310/(generation!$L$309+generation!$L$310)</f>
        <v>0</v>
      </c>
      <c r="G310" s="5">
        <f>[11]generation_EXIOBASE!G262*generation!$L310/(generation!$L$309+generation!$L$310)</f>
        <v>0</v>
      </c>
      <c r="H310" s="5">
        <f>[11]generation_EXIOBASE!H262*generation!$L310/(generation!$L$309+generation!$L$310)</f>
        <v>0</v>
      </c>
      <c r="I310" s="5">
        <f>[11]generation_EXIOBASE!I262*generation!$L310/(generation!$L$309+generation!$L$310)</f>
        <v>0</v>
      </c>
      <c r="J310" s="5">
        <f>[11]generation_EXIOBASE!J262*generation!$L310/(generation!$L$309+generation!$L$310)</f>
        <v>0</v>
      </c>
      <c r="K310" s="5">
        <f>[11]generation_EXIOBASE!K262*generation!$L310/(generation!$L$309+generation!$L$310)</f>
        <v>0</v>
      </c>
      <c r="L310" s="5">
        <f>[14]Xdet2015_el!A310</f>
        <v>0</v>
      </c>
      <c r="M310" s="5">
        <f t="shared" si="47"/>
        <v>0</v>
      </c>
      <c r="N310" s="5">
        <f t="shared" si="48"/>
        <v>0</v>
      </c>
      <c r="O310" s="5">
        <f t="shared" si="49"/>
        <v>0</v>
      </c>
      <c r="P310" s="5">
        <f t="shared" si="50"/>
        <v>0</v>
      </c>
      <c r="Q310" s="5">
        <f t="shared" si="51"/>
        <v>0</v>
      </c>
      <c r="R310" s="5">
        <f t="shared" si="52"/>
        <v>0</v>
      </c>
      <c r="S310" s="5">
        <f t="shared" si="53"/>
        <v>0</v>
      </c>
      <c r="T310" s="5">
        <f>[11]capacity_EXIOBASE!D262*capacity!$L310/(capacity!$L$309+capacity!$L$310)</f>
        <v>0</v>
      </c>
      <c r="U310" s="5">
        <f>[11]capacity_EXIOBASE!E262*capacity!$L310/(capacity!$L$309+capacity!$L$310)</f>
        <v>0</v>
      </c>
      <c r="V310" s="5">
        <f>[11]capacity_EXIOBASE!F262*capacity!$L310/(capacity!$L$309+capacity!$L$310)</f>
        <v>0</v>
      </c>
      <c r="W310" s="5">
        <f>[11]capacity_EXIOBASE!G262*capacity!$L310/(capacity!$L$309+capacity!$L$310)</f>
        <v>0</v>
      </c>
      <c r="X310" s="5">
        <f>[11]capacity_EXIOBASE!H262*capacity!$L310/(capacity!$L$309+capacity!$L$310)</f>
        <v>0</v>
      </c>
      <c r="Y310" s="5">
        <f>[11]capacity_EXIOBASE!I262*capacity!$L310/(capacity!$L$309+capacity!$L$310)</f>
        <v>0</v>
      </c>
      <c r="Z310" s="5">
        <f>[11]capacity_EXIOBASE!J262*capacity!$L310/(capacity!$L$309+capacity!$L$310)</f>
        <v>0</v>
      </c>
      <c r="AA310" s="5">
        <f>[11]capacity_EXIOBASE!K262*capacity!$L310/(capacity!$L$309+capacity!$L$310)</f>
        <v>0</v>
      </c>
      <c r="AB310" s="5">
        <f>capacity!T310+T310/[12]lifespan!C$11</f>
        <v>0</v>
      </c>
      <c r="AC310" s="5">
        <f>MAX((U310-T310),0)/5+U310/[12]lifespan!D$11</f>
        <v>0</v>
      </c>
      <c r="AD310" s="5">
        <f>MAX((V310-U310),0)/5+V310/[12]lifespan!E$11</f>
        <v>0</v>
      </c>
      <c r="AE310" s="5">
        <f>MAX((W310-V310),0)/5+W310/[12]lifespan!F$11</f>
        <v>0</v>
      </c>
      <c r="AF310" s="5">
        <f>MAX((X310-W310),0)/5+X310/[12]lifespan!G$11</f>
        <v>0</v>
      </c>
      <c r="AG310" s="5">
        <f>MAX((Y310-X310),0)/5+Y310/[12]lifespan!H$11</f>
        <v>0</v>
      </c>
      <c r="AH310" s="5">
        <f>MAX((Z310-Y310),0)/5+Z310/[12]lifespan!I$11</f>
        <v>0</v>
      </c>
      <c r="AI310" s="5">
        <f>MAX((AA310-Z310),0)/5+AA310/[12]lifespan!J$11</f>
        <v>0</v>
      </c>
    </row>
    <row r="311" spans="1:35" x14ac:dyDescent="0.25">
      <c r="A311" s="3" t="s">
        <v>3</v>
      </c>
      <c r="B311" s="3" t="s">
        <v>41</v>
      </c>
      <c r="C311" s="3" t="s">
        <v>42</v>
      </c>
      <c r="D311" s="5">
        <f>[11]generation_EXIOBASE!D263</f>
        <v>0</v>
      </c>
      <c r="E311" s="5">
        <f>[11]generation_EXIOBASE!E263</f>
        <v>0</v>
      </c>
      <c r="F311" s="5">
        <f>[11]generation_EXIOBASE!F263</f>
        <v>0</v>
      </c>
      <c r="G311" s="5">
        <f>[11]generation_EXIOBASE!G263</f>
        <v>0</v>
      </c>
      <c r="H311" s="5">
        <f>[11]generation_EXIOBASE!H263</f>
        <v>0</v>
      </c>
      <c r="I311" s="5">
        <f>[11]generation_EXIOBASE!I263</f>
        <v>0</v>
      </c>
      <c r="J311" s="5">
        <f>[11]generation_EXIOBASE!J263</f>
        <v>0</v>
      </c>
      <c r="K311" s="5">
        <f>[11]generation_EXIOBASE!K263</f>
        <v>0</v>
      </c>
      <c r="L311" s="5">
        <f>[14]Xdet2015_el!A311</f>
        <v>0</v>
      </c>
      <c r="M311" s="5">
        <f t="shared" si="47"/>
        <v>0</v>
      </c>
      <c r="N311" s="5">
        <f t="shared" si="48"/>
        <v>0</v>
      </c>
      <c r="O311" s="5">
        <f t="shared" si="49"/>
        <v>0</v>
      </c>
      <c r="P311" s="5">
        <f t="shared" si="50"/>
        <v>0</v>
      </c>
      <c r="Q311" s="5">
        <f t="shared" si="51"/>
        <v>0</v>
      </c>
      <c r="R311" s="5">
        <f t="shared" si="52"/>
        <v>0</v>
      </c>
      <c r="S311" s="5">
        <f t="shared" si="53"/>
        <v>0</v>
      </c>
      <c r="T311" s="5">
        <f>[11]capacity_EXIOBASE!D263</f>
        <v>0</v>
      </c>
      <c r="U311" s="5">
        <f>[11]capacity_EXIOBASE!E263</f>
        <v>0</v>
      </c>
      <c r="V311" s="5">
        <f>[11]capacity_EXIOBASE!F263</f>
        <v>0</v>
      </c>
      <c r="W311" s="5">
        <f>[11]capacity_EXIOBASE!G263</f>
        <v>0</v>
      </c>
      <c r="X311" s="5">
        <f>[11]capacity_EXIOBASE!H263</f>
        <v>0</v>
      </c>
      <c r="Y311" s="5">
        <f>[11]capacity_EXIOBASE!I263</f>
        <v>0</v>
      </c>
      <c r="Z311" s="5">
        <f>[11]capacity_EXIOBASE!J263</f>
        <v>0</v>
      </c>
      <c r="AA311" s="5">
        <f>[11]capacity_EXIOBASE!K263</f>
        <v>0</v>
      </c>
      <c r="AB311" s="5">
        <f>capacity!T311+T311/[12]lifespan!C$12</f>
        <v>0</v>
      </c>
      <c r="AC311" s="5">
        <f>MAX((U311-T311),0)/5+U311/[12]lifespan!D$12</f>
        <v>0</v>
      </c>
      <c r="AD311" s="5">
        <f>MAX((V311-U311),0)/5+V311/[12]lifespan!E$12</f>
        <v>0</v>
      </c>
      <c r="AE311" s="5">
        <f>MAX((W311-V311),0)/5+W311/[12]lifespan!F$12</f>
        <v>0</v>
      </c>
      <c r="AF311" s="5">
        <f>MAX((X311-W311),0)/5+X311/[12]lifespan!G$12</f>
        <v>0</v>
      </c>
      <c r="AG311" s="5">
        <f>MAX((Y311-X311),0)/5+Y311/[12]lifespan!H$12</f>
        <v>0</v>
      </c>
      <c r="AH311" s="5">
        <f>MAX((Z311-Y311),0)/5+Z311/[12]lifespan!I$12</f>
        <v>0</v>
      </c>
      <c r="AI311" s="5">
        <f>MAX((AA311-Z311),0)/5+AA311/[12]lifespan!J$12</f>
        <v>0</v>
      </c>
    </row>
    <row r="312" spans="1:35" x14ac:dyDescent="0.25">
      <c r="A312" s="3" t="s">
        <v>3</v>
      </c>
      <c r="B312" s="3" t="s">
        <v>43</v>
      </c>
      <c r="C312" s="3" t="s">
        <v>44</v>
      </c>
      <c r="D312" s="5">
        <f>[11]generation_EXIOBASE!D264</f>
        <v>0</v>
      </c>
      <c r="E312" s="5">
        <f>[11]generation_EXIOBASE!E264</f>
        <v>0</v>
      </c>
      <c r="F312" s="5">
        <f>[11]generation_EXIOBASE!F264</f>
        <v>0</v>
      </c>
      <c r="G312" s="5">
        <f>[11]generation_EXIOBASE!G264</f>
        <v>0</v>
      </c>
      <c r="H312" s="5">
        <f>[11]generation_EXIOBASE!H264</f>
        <v>0</v>
      </c>
      <c r="I312" s="5">
        <f>[11]generation_EXIOBASE!I264</f>
        <v>0</v>
      </c>
      <c r="J312" s="5">
        <f>[11]generation_EXIOBASE!J264</f>
        <v>0</v>
      </c>
      <c r="K312" s="5">
        <f>[11]generation_EXIOBASE!K264</f>
        <v>0</v>
      </c>
      <c r="L312" s="5">
        <f>[14]Xdet2015_el!A312</f>
        <v>0</v>
      </c>
      <c r="M312" s="5">
        <f t="shared" si="47"/>
        <v>0</v>
      </c>
      <c r="N312" s="5">
        <f t="shared" si="48"/>
        <v>0</v>
      </c>
      <c r="O312" s="5">
        <f t="shared" si="49"/>
        <v>0</v>
      </c>
      <c r="P312" s="5">
        <f t="shared" si="50"/>
        <v>0</v>
      </c>
      <c r="Q312" s="5">
        <f t="shared" si="51"/>
        <v>0</v>
      </c>
      <c r="R312" s="5">
        <f t="shared" si="52"/>
        <v>0</v>
      </c>
      <c r="S312" s="5">
        <f t="shared" si="53"/>
        <v>0</v>
      </c>
      <c r="T312" s="5">
        <f>[11]capacity_EXIOBASE!D264</f>
        <v>0</v>
      </c>
      <c r="U312" s="5">
        <f>[11]capacity_EXIOBASE!E264</f>
        <v>0</v>
      </c>
      <c r="V312" s="5">
        <f>[11]capacity_EXIOBASE!F264</f>
        <v>0</v>
      </c>
      <c r="W312" s="5">
        <f>[11]capacity_EXIOBASE!G264</f>
        <v>0</v>
      </c>
      <c r="X312" s="5">
        <f>[11]capacity_EXIOBASE!H264</f>
        <v>0</v>
      </c>
      <c r="Y312" s="5">
        <f>[11]capacity_EXIOBASE!I264</f>
        <v>0</v>
      </c>
      <c r="Z312" s="5">
        <f>[11]capacity_EXIOBASE!J264</f>
        <v>0</v>
      </c>
      <c r="AA312" s="5">
        <f>[11]capacity_EXIOBASE!K264</f>
        <v>0</v>
      </c>
      <c r="AB312" s="5">
        <f>capacity!T312+T312/[12]lifespan!C$13</f>
        <v>0</v>
      </c>
      <c r="AC312" s="5">
        <f>MAX((U312-T312),0)/5+U312/[12]lifespan!D$13</f>
        <v>0</v>
      </c>
      <c r="AD312" s="5">
        <f>MAX((V312-U312),0)/5+V312/[12]lifespan!E$13</f>
        <v>0</v>
      </c>
      <c r="AE312" s="5">
        <f>MAX((W312-V312),0)/5+W312/[12]lifespan!F$13</f>
        <v>0</v>
      </c>
      <c r="AF312" s="5">
        <f>MAX((X312-W312),0)/5+X312/[12]lifespan!G$13</f>
        <v>0</v>
      </c>
      <c r="AG312" s="5">
        <f>MAX((Y312-X312),0)/5+Y312/[12]lifespan!H$13</f>
        <v>0</v>
      </c>
      <c r="AH312" s="5">
        <f>MAX((Z312-Y312),0)/5+Z312/[12]lifespan!I$13</f>
        <v>0</v>
      </c>
      <c r="AI312" s="5">
        <f>MAX((AA312-Z312),0)/5+AA312/[12]lifespan!J$13</f>
        <v>0</v>
      </c>
    </row>
    <row r="313" spans="1:35" x14ac:dyDescent="0.25">
      <c r="A313" s="3" t="s">
        <v>3</v>
      </c>
      <c r="B313" s="3" t="s">
        <v>45</v>
      </c>
      <c r="C313" s="3" t="s">
        <v>46</v>
      </c>
      <c r="D313" s="5">
        <f>[11]generation_EXIOBASE!D265</f>
        <v>0</v>
      </c>
      <c r="E313" s="5">
        <f>[11]generation_EXIOBASE!E265</f>
        <v>0</v>
      </c>
      <c r="F313" s="5">
        <f>[11]generation_EXIOBASE!F265</f>
        <v>-2.2737367544323206E-13</v>
      </c>
      <c r="G313" s="5">
        <f>[11]generation_EXIOBASE!G265</f>
        <v>0</v>
      </c>
      <c r="H313" s="5">
        <f>[11]generation_EXIOBASE!H265</f>
        <v>0</v>
      </c>
      <c r="I313" s="5">
        <f>[11]generation_EXIOBASE!I265</f>
        <v>0</v>
      </c>
      <c r="J313" s="5">
        <f>[11]generation_EXIOBASE!J265</f>
        <v>0</v>
      </c>
      <c r="K313" s="5">
        <f>[11]generation_EXIOBASE!K265</f>
        <v>0</v>
      </c>
      <c r="L313" s="5">
        <f>[14]Xdet2015_el!A313</f>
        <v>0</v>
      </c>
      <c r="M313" s="5">
        <f t="shared" si="47"/>
        <v>0</v>
      </c>
      <c r="N313" s="5">
        <f t="shared" si="48"/>
        <v>0</v>
      </c>
      <c r="O313" s="5">
        <f t="shared" si="49"/>
        <v>0</v>
      </c>
      <c r="P313" s="5">
        <f t="shared" si="50"/>
        <v>0</v>
      </c>
      <c r="Q313" s="5">
        <f t="shared" si="51"/>
        <v>0</v>
      </c>
      <c r="R313" s="5">
        <f t="shared" si="52"/>
        <v>0</v>
      </c>
      <c r="S313" s="5">
        <f t="shared" si="53"/>
        <v>0</v>
      </c>
      <c r="T313" s="5">
        <f>[11]capacity_EXIOBASE!D265</f>
        <v>0</v>
      </c>
      <c r="U313" s="5">
        <f>[11]capacity_EXIOBASE!E265</f>
        <v>0</v>
      </c>
      <c r="V313" s="5">
        <f>[11]capacity_EXIOBASE!F265</f>
        <v>0</v>
      </c>
      <c r="W313" s="5">
        <f>[11]capacity_EXIOBASE!G265</f>
        <v>0</v>
      </c>
      <c r="X313" s="5">
        <f>[11]capacity_EXIOBASE!H265</f>
        <v>0</v>
      </c>
      <c r="Y313" s="5">
        <f>[11]capacity_EXIOBASE!I265</f>
        <v>0</v>
      </c>
      <c r="Z313" s="5">
        <f>[11]capacity_EXIOBASE!J265</f>
        <v>0</v>
      </c>
      <c r="AA313" s="5">
        <f>[11]capacity_EXIOBASE!K265</f>
        <v>0</v>
      </c>
      <c r="AB313" s="5">
        <f>capacity!T313+T313/[12]lifespan!C$14</f>
        <v>0</v>
      </c>
      <c r="AC313" s="5">
        <f>MAX((U313-T313),0)/5+U313/[12]lifespan!D$14</f>
        <v>0</v>
      </c>
      <c r="AD313" s="5">
        <f>MAX((V313-U313),0)/5+V313/[12]lifespan!E$14</f>
        <v>0</v>
      </c>
      <c r="AE313" s="5">
        <f>MAX((W313-V313),0)/5+W313/[12]lifespan!F$14</f>
        <v>0</v>
      </c>
      <c r="AF313" s="5">
        <f>MAX((X313-W313),0)/5+X313/[12]lifespan!G$14</f>
        <v>0</v>
      </c>
      <c r="AG313" s="5">
        <f>MAX((Y313-X313),0)/5+Y313/[12]lifespan!H$14</f>
        <v>0</v>
      </c>
      <c r="AH313" s="5">
        <f>MAX((Z313-Y313),0)/5+Z313/[12]lifespan!I$14</f>
        <v>0</v>
      </c>
      <c r="AI313" s="5">
        <f>MAX((AA313-Z313),0)/5+AA313/[12]lifespan!J$14</f>
        <v>0</v>
      </c>
    </row>
    <row r="314" spans="1:35" x14ac:dyDescent="0.25">
      <c r="A314" s="3" t="s">
        <v>2</v>
      </c>
      <c r="B314" s="3" t="s">
        <v>29</v>
      </c>
      <c r="C314" s="3" t="s">
        <v>30</v>
      </c>
      <c r="D314" s="5">
        <f>[11]generation_EXIOBASE!D266</f>
        <v>1540.0868289524192</v>
      </c>
      <c r="E314" s="5">
        <f>[11]generation_EXIOBASE!E266</f>
        <v>1106.7175036160766</v>
      </c>
      <c r="F314" s="5">
        <f>[11]generation_EXIOBASE!F266</f>
        <v>731.49176120910022</v>
      </c>
      <c r="G314" s="5">
        <f>[11]generation_EXIOBASE!G266</f>
        <v>714.72318352382604</v>
      </c>
      <c r="H314" s="5">
        <f>[11]generation_EXIOBASE!H266</f>
        <v>132.55684551934311</v>
      </c>
      <c r="I314" s="5">
        <f>[11]generation_EXIOBASE!I266</f>
        <v>95.23588343690183</v>
      </c>
      <c r="J314" s="5">
        <f>[11]generation_EXIOBASE!J266</f>
        <v>102.5715113731967</v>
      </c>
      <c r="K314" s="5">
        <f>[11]generation_EXIOBASE!K266</f>
        <v>8.8261695259525865</v>
      </c>
      <c r="L314" s="5">
        <f>[14]Xdet2015_el!A314</f>
        <v>29.214741755861901</v>
      </c>
      <c r="M314" s="5">
        <f t="shared" si="47"/>
        <v>20.993924145711102</v>
      </c>
      <c r="N314" s="5">
        <f t="shared" si="48"/>
        <v>13.876063672851979</v>
      </c>
      <c r="O314" s="5">
        <f t="shared" si="49"/>
        <v>13.557971434493172</v>
      </c>
      <c r="P314" s="5">
        <f t="shared" si="50"/>
        <v>2.5145426459191755</v>
      </c>
      <c r="Q314" s="5">
        <f t="shared" si="51"/>
        <v>1.8065810889331431</v>
      </c>
      <c r="R314" s="5">
        <f t="shared" si="52"/>
        <v>1.9457345910260837</v>
      </c>
      <c r="S314" s="5">
        <f t="shared" si="53"/>
        <v>0.16742839335205384</v>
      </c>
      <c r="T314" s="5">
        <f>[11]capacity_EXIOBASE!D266</f>
        <v>355.67500000000001</v>
      </c>
      <c r="U314" s="5">
        <f>[11]capacity_EXIOBASE!E266</f>
        <v>135.61500000000001</v>
      </c>
      <c r="V314" s="5">
        <f>[11]capacity_EXIOBASE!F266</f>
        <v>135.61500000000001</v>
      </c>
      <c r="W314" s="5">
        <f>[11]capacity_EXIOBASE!G266</f>
        <v>128.23900000000003</v>
      </c>
      <c r="X314" s="5">
        <f>[11]capacity_EXIOBASE!H266</f>
        <v>18.626999999999999</v>
      </c>
      <c r="Y314" s="5">
        <f>[11]capacity_EXIOBASE!I266</f>
        <v>18.626999999999999</v>
      </c>
      <c r="Z314" s="5">
        <f>[11]capacity_EXIOBASE!J266</f>
        <v>18.626999999999999</v>
      </c>
      <c r="AA314" s="5">
        <f>[11]capacity_EXIOBASE!K266</f>
        <v>7.9799999999999995</v>
      </c>
      <c r="AB314" s="5">
        <f>capacity!T314+T314/[12]lifespan!C$2</f>
        <v>8.8918750000000006</v>
      </c>
      <c r="AC314" s="5">
        <f>MAX((U314-T314),0)/5+U314/[12]lifespan!D$2</f>
        <v>3.3903750000000001</v>
      </c>
      <c r="AD314" s="5">
        <f>MAX((V314-U314),0)/5+V314/[12]lifespan!E$2</f>
        <v>3.3903750000000001</v>
      </c>
      <c r="AE314" s="5">
        <f>MAX((W314-V314),0)/5+W314/[12]lifespan!F$2</f>
        <v>3.2059750000000009</v>
      </c>
      <c r="AF314" s="5">
        <f>MAX((X314-W314),0)/5+X314/[12]lifespan!G$2</f>
        <v>0.46567499999999995</v>
      </c>
      <c r="AG314" s="5">
        <f>MAX((Y314-X314),0)/5+Y314/[12]lifespan!H$2</f>
        <v>0.46567499999999995</v>
      </c>
      <c r="AH314" s="5">
        <f>MAX((Z314-Y314),0)/5+Z314/[12]lifespan!I$2</f>
        <v>0.46567499999999995</v>
      </c>
      <c r="AI314" s="5">
        <f>MAX((AA314-Z314),0)/5+AA314/[12]lifespan!J$2</f>
        <v>0.19949999999999998</v>
      </c>
    </row>
    <row r="315" spans="1:35" x14ac:dyDescent="0.25">
      <c r="A315" s="3" t="s">
        <v>2</v>
      </c>
      <c r="B315" s="3" t="s">
        <v>31</v>
      </c>
      <c r="C315" s="3" t="s">
        <v>32</v>
      </c>
      <c r="D315" s="5">
        <f>[11]generation_EXIOBASE!D267</f>
        <v>471.16902860342338</v>
      </c>
      <c r="E315" s="5">
        <f>[11]generation_EXIOBASE!E267</f>
        <v>7163.8480537232545</v>
      </c>
      <c r="F315" s="5">
        <f>[11]generation_EXIOBASE!F267</f>
        <v>10964.034005046262</v>
      </c>
      <c r="G315" s="5">
        <f>[11]generation_EXIOBASE!G267</f>
        <v>11142.841615360554</v>
      </c>
      <c r="H315" s="5">
        <f>[11]generation_EXIOBASE!H267</f>
        <v>15750.591095529846</v>
      </c>
      <c r="I315" s="5">
        <f>[11]generation_EXIOBASE!I267</f>
        <v>8835.4417710561574</v>
      </c>
      <c r="J315" s="5">
        <f>[11]generation_EXIOBASE!J267</f>
        <v>11627.801310835182</v>
      </c>
      <c r="K315" s="5">
        <f>[11]generation_EXIOBASE!K267</f>
        <v>11743.644069583936</v>
      </c>
      <c r="L315" s="5">
        <f>[14]Xdet2015_el!A315</f>
        <v>29.417582974518599</v>
      </c>
      <c r="M315" s="5">
        <f t="shared" si="47"/>
        <v>447.27705291220877</v>
      </c>
      <c r="N315" s="5">
        <f t="shared" si="48"/>
        <v>684.54282963994558</v>
      </c>
      <c r="O315" s="5">
        <f t="shared" si="49"/>
        <v>695.7067376932556</v>
      </c>
      <c r="P315" s="5">
        <f t="shared" si="50"/>
        <v>983.39299130897189</v>
      </c>
      <c r="Q315" s="5">
        <f t="shared" si="51"/>
        <v>551.64351992104514</v>
      </c>
      <c r="R315" s="5">
        <f t="shared" si="52"/>
        <v>725.98534518833776</v>
      </c>
      <c r="S315" s="5">
        <f t="shared" si="53"/>
        <v>733.21802340063357</v>
      </c>
      <c r="T315" s="5">
        <f>[11]capacity_EXIOBASE!D267</f>
        <v>1168.3065500000002</v>
      </c>
      <c r="U315" s="5">
        <f>[11]capacity_EXIOBASE!E267</f>
        <v>1992.0373719271208</v>
      </c>
      <c r="V315" s="5">
        <f>[11]capacity_EXIOBASE!F267</f>
        <v>3281.088633248693</v>
      </c>
      <c r="W315" s="5">
        <f>[11]capacity_EXIOBASE!G267</f>
        <v>3280.482533248693</v>
      </c>
      <c r="X315" s="5">
        <f>[11]capacity_EXIOBASE!H267</f>
        <v>4430.4807396875285</v>
      </c>
      <c r="Y315" s="5">
        <f>[11]capacity_EXIOBASE!I267</f>
        <v>4380.7950379138683</v>
      </c>
      <c r="Z315" s="5">
        <f>[11]capacity_EXIOBASE!J267</f>
        <v>4253.4880379138694</v>
      </c>
      <c r="AA315" s="5">
        <f>[11]capacity_EXIOBASE!K267</f>
        <v>4734.4022294257265</v>
      </c>
      <c r="AB315" s="5">
        <f>capacity!T315+T315/[12]lifespan!C$3</f>
        <v>38.943551666666671</v>
      </c>
      <c r="AC315" s="5">
        <f>MAX((U315-T315),0)/5+U315/[12]lifespan!D$3</f>
        <v>231.14741011632816</v>
      </c>
      <c r="AD315" s="5">
        <f>MAX((V315-U315),0)/5+V315/[12]lifespan!E$3</f>
        <v>367.17987337260422</v>
      </c>
      <c r="AE315" s="5">
        <f>MAX((W315-V315),0)/5+W315/[12]lifespan!F$3</f>
        <v>109.34941777495644</v>
      </c>
      <c r="AF315" s="5">
        <f>MAX((X315-W315),0)/5+X315/[12]lifespan!G$3</f>
        <v>377.68233261068474</v>
      </c>
      <c r="AG315" s="5">
        <f>MAX((Y315-X315),0)/5+Y315/[12]lifespan!H$3</f>
        <v>146.02650126379561</v>
      </c>
      <c r="AH315" s="5">
        <f>MAX((Z315-Y315),0)/5+Z315/[12]lifespan!I$3</f>
        <v>141.78293459712899</v>
      </c>
      <c r="AI315" s="5">
        <f>MAX((AA315-Z315),0)/5+AA315/[12]lifespan!J$3</f>
        <v>253.99624594989564</v>
      </c>
    </row>
    <row r="316" spans="1:35" x14ac:dyDescent="0.25">
      <c r="A316" s="3" t="s">
        <v>2</v>
      </c>
      <c r="B316" s="3" t="s">
        <v>33</v>
      </c>
      <c r="C316" s="3" t="s">
        <v>34</v>
      </c>
      <c r="D316" s="5">
        <f>[11]generation_EXIOBASE!D268</f>
        <v>57851.036458039518</v>
      </c>
      <c r="E316" s="5">
        <f>[11]generation_EXIOBASE!E268</f>
        <v>49379.192366662763</v>
      </c>
      <c r="F316" s="5">
        <f>[11]generation_EXIOBASE!F268</f>
        <v>49379.19236666277</v>
      </c>
      <c r="G316" s="5">
        <f>[11]generation_EXIOBASE!G268</f>
        <v>49738.084672169505</v>
      </c>
      <c r="H316" s="5">
        <f>[11]generation_EXIOBASE!H268</f>
        <v>49738.084672169483</v>
      </c>
      <c r="I316" s="5">
        <f>[11]generation_EXIOBASE!I268</f>
        <v>67776.099455696429</v>
      </c>
      <c r="J316" s="5">
        <f>[11]generation_EXIOBASE!J268</f>
        <v>65100.205482576566</v>
      </c>
      <c r="K316" s="5">
        <f>[11]generation_EXIOBASE!K268</f>
        <v>65100.205482576566</v>
      </c>
      <c r="L316" s="5">
        <f>[14]Xdet2015_el!A316</f>
        <v>572.40182529320498</v>
      </c>
      <c r="M316" s="5">
        <f t="shared" si="47"/>
        <v>488.57793347718194</v>
      </c>
      <c r="N316" s="5">
        <f t="shared" si="48"/>
        <v>488.577933477182</v>
      </c>
      <c r="O316" s="5">
        <f t="shared" si="49"/>
        <v>492.12896079377543</v>
      </c>
      <c r="P316" s="5">
        <f t="shared" si="50"/>
        <v>492.12896079377526</v>
      </c>
      <c r="Q316" s="5">
        <f t="shared" si="51"/>
        <v>670.60445957322338</v>
      </c>
      <c r="R316" s="5">
        <f t="shared" si="52"/>
        <v>644.12806972295925</v>
      </c>
      <c r="S316" s="5">
        <f t="shared" si="53"/>
        <v>644.12806972295925</v>
      </c>
      <c r="T316" s="5">
        <f>[11]capacity_EXIOBASE!D268</f>
        <v>9531.8399999999983</v>
      </c>
      <c r="U316" s="5">
        <f>[11]capacity_EXIOBASE!E268</f>
        <v>6949.4400000000005</v>
      </c>
      <c r="V316" s="5">
        <f>[11]capacity_EXIOBASE!F268</f>
        <v>6949.4400000000005</v>
      </c>
      <c r="W316" s="5">
        <f>[11]capacity_EXIOBASE!G268</f>
        <v>6949.4400000000005</v>
      </c>
      <c r="X316" s="5">
        <f>[11]capacity_EXIOBASE!H268</f>
        <v>6949.4400000000005</v>
      </c>
      <c r="Y316" s="5">
        <f>[11]capacity_EXIOBASE!I268</f>
        <v>9449.4399999999987</v>
      </c>
      <c r="Z316" s="5">
        <f>[11]capacity_EXIOBASE!J268</f>
        <v>9022.64</v>
      </c>
      <c r="AA316" s="5">
        <f>[11]capacity_EXIOBASE!K268</f>
        <v>9022.64</v>
      </c>
      <c r="AB316" s="5">
        <f>capacity!T316+T316/[12]lifespan!C$4</f>
        <v>339.86399999999998</v>
      </c>
      <c r="AC316" s="5">
        <f>MAX((U316-T316),0)/5+U316/[12]lifespan!D$4</f>
        <v>115.82400000000001</v>
      </c>
      <c r="AD316" s="5">
        <f>MAX((V316-U316),0)/5+V316/[12]lifespan!E$4</f>
        <v>115.82400000000001</v>
      </c>
      <c r="AE316" s="5">
        <f>MAX((W316-V316),0)/5+W316/[12]lifespan!F$4</f>
        <v>115.82400000000001</v>
      </c>
      <c r="AF316" s="5">
        <f>MAX((X316-W316),0)/5+X316/[12]lifespan!G$4</f>
        <v>115.82400000000001</v>
      </c>
      <c r="AG316" s="5">
        <f>MAX((Y316-X316),0)/5+Y316/[12]lifespan!H$4</f>
        <v>657.49066666666636</v>
      </c>
      <c r="AH316" s="5">
        <f>MAX((Z316-Y316),0)/5+Z316/[12]lifespan!I$4</f>
        <v>150.37733333333333</v>
      </c>
      <c r="AI316" s="5">
        <f>MAX((AA316-Z316),0)/5+AA316/[12]lifespan!J$4</f>
        <v>150.37733333333333</v>
      </c>
    </row>
    <row r="317" spans="1:35" x14ac:dyDescent="0.25">
      <c r="A317" s="3" t="s">
        <v>2</v>
      </c>
      <c r="B317" s="3" t="s">
        <v>35</v>
      </c>
      <c r="C317" s="3" t="s">
        <v>36</v>
      </c>
      <c r="D317" s="5">
        <f>[11]generation_EXIOBASE!D269</f>
        <v>72128.184004873125</v>
      </c>
      <c r="E317" s="5">
        <f>[11]generation_EXIOBASE!E269</f>
        <v>70379.414857069103</v>
      </c>
      <c r="F317" s="5">
        <f>[11]generation_EXIOBASE!F269</f>
        <v>69835.134819845145</v>
      </c>
      <c r="G317" s="5">
        <f>[11]generation_EXIOBASE!G269</f>
        <v>69799.942853284942</v>
      </c>
      <c r="H317" s="5">
        <f>[11]generation_EXIOBASE!H269</f>
        <v>71291.457077098166</v>
      </c>
      <c r="I317" s="5">
        <f>[11]generation_EXIOBASE!I269</f>
        <v>71281.863655141031</v>
      </c>
      <c r="J317" s="5">
        <f>[11]generation_EXIOBASE!J269</f>
        <v>73472.792272578794</v>
      </c>
      <c r="K317" s="5">
        <f>[11]generation_EXIOBASE!K269</f>
        <v>75686.583260751693</v>
      </c>
      <c r="L317" s="5">
        <f>[14]Xdet2015_el!A317</f>
        <v>576.142424784794</v>
      </c>
      <c r="M317" s="5">
        <f t="shared" si="47"/>
        <v>562.17368134413596</v>
      </c>
      <c r="N317" s="5">
        <f t="shared" si="48"/>
        <v>557.82610453023779</v>
      </c>
      <c r="O317" s="5">
        <f t="shared" si="49"/>
        <v>557.54499964417028</v>
      </c>
      <c r="P317" s="5">
        <f t="shared" si="50"/>
        <v>569.4588532003711</v>
      </c>
      <c r="Q317" s="5">
        <f t="shared" si="51"/>
        <v>569.3822232745714</v>
      </c>
      <c r="R317" s="5">
        <f t="shared" si="52"/>
        <v>586.88282922488486</v>
      </c>
      <c r="S317" s="5">
        <f t="shared" si="53"/>
        <v>604.56605424281247</v>
      </c>
      <c r="T317" s="5">
        <f>[11]capacity_EXIOBASE!D269</f>
        <v>16395</v>
      </c>
      <c r="U317" s="5">
        <f>[11]capacity_EXIOBASE!E269</f>
        <v>16642.057144427556</v>
      </c>
      <c r="V317" s="5">
        <f>[11]capacity_EXIOBASE!F269</f>
        <v>16739.632571544971</v>
      </c>
      <c r="W317" s="5">
        <f>[11]capacity_EXIOBASE!G269</f>
        <v>16742.054727082079</v>
      </c>
      <c r="X317" s="5">
        <f>[11]capacity_EXIOBASE!H269</f>
        <v>17075.481920547518</v>
      </c>
      <c r="Y317" s="5">
        <f>[11]capacity_EXIOBASE!I269</f>
        <v>17075.481920547518</v>
      </c>
      <c r="Z317" s="5">
        <f>[11]capacity_EXIOBASE!J269</f>
        <v>17508.620678606028</v>
      </c>
      <c r="AA317" s="5">
        <f>[11]capacity_EXIOBASE!K269</f>
        <v>17909.144955842916</v>
      </c>
      <c r="AB317" s="5">
        <f>capacity!T317+T317/[12]lifespan!C$5</f>
        <v>606.25</v>
      </c>
      <c r="AC317" s="5">
        <f>MAX((U317-T317),0)/5+U317/[12]lifespan!D$5</f>
        <v>326.77904795930368</v>
      </c>
      <c r="AD317" s="5">
        <f>MAX((V317-U317),0)/5+V317/[12]lifespan!E$5</f>
        <v>298.5089616158993</v>
      </c>
      <c r="AE317" s="5">
        <f>MAX((W317-V317),0)/5+W317/[12]lifespan!F$5</f>
        <v>279.51867655878954</v>
      </c>
      <c r="AF317" s="5">
        <f>MAX((X317-W317),0)/5+X317/[12]lifespan!G$5</f>
        <v>351.27680403554643</v>
      </c>
      <c r="AG317" s="5">
        <f>MAX((Y317-X317),0)/5+Y317/[12]lifespan!H$5</f>
        <v>284.59136534245863</v>
      </c>
      <c r="AH317" s="5">
        <f>MAX((Z317-Y317),0)/5+Z317/[12]lifespan!I$5</f>
        <v>378.43809625513586</v>
      </c>
      <c r="AI317" s="5">
        <f>MAX((AA317-Z317),0)/5+AA317/[12]lifespan!J$5</f>
        <v>378.59060471142607</v>
      </c>
    </row>
    <row r="318" spans="1:35" x14ac:dyDescent="0.25">
      <c r="A318" s="3" t="s">
        <v>2</v>
      </c>
      <c r="B318" s="3" t="s">
        <v>79</v>
      </c>
      <c r="C318" s="3" t="s">
        <v>83</v>
      </c>
      <c r="D318" s="5">
        <f>[11]generation_EXIOBASE!D270*generation!$L318/(generation!$L$318+generation!$L$319)</f>
        <v>12752.103613874515</v>
      </c>
      <c r="E318" s="5">
        <f>[11]generation_EXIOBASE!E270*generation!$L318/(generation!$L$318+generation!$L$319)</f>
        <v>13890.817488753648</v>
      </c>
      <c r="F318" s="5">
        <f>[11]generation_EXIOBASE!F270*generation!$L318/(generation!$L$318+generation!$L$319)</f>
        <v>18657.357651269158</v>
      </c>
      <c r="G318" s="5">
        <f>[11]generation_EXIOBASE!G270*generation!$L318/(generation!$L$318+generation!$L$319)</f>
        <v>21395.825969162048</v>
      </c>
      <c r="H318" s="5">
        <f>[11]generation_EXIOBASE!H270*generation!$L318/(generation!$L$318+generation!$L$319)</f>
        <v>21450.139306130463</v>
      </c>
      <c r="I318" s="5">
        <f>[11]generation_EXIOBASE!I270*generation!$L318/(generation!$L$318+generation!$L$319)</f>
        <v>21818.856576876711</v>
      </c>
      <c r="J318" s="5">
        <f>[11]generation_EXIOBASE!J270*generation!$L318/(generation!$L$318+generation!$L$319)</f>
        <v>24807.572246909691</v>
      </c>
      <c r="K318" s="5">
        <f>[11]generation_EXIOBASE!K270*generation!$L318/(generation!$L$318+generation!$L$319)</f>
        <v>28671.723687270129</v>
      </c>
      <c r="L318" s="5">
        <f>[14]Xdet2015_el!A318</f>
        <v>61.303251053035702</v>
      </c>
      <c r="M318" s="5">
        <f t="shared" si="47"/>
        <v>66.777395920658904</v>
      </c>
      <c r="N318" s="5">
        <f t="shared" si="48"/>
        <v>89.691608123196403</v>
      </c>
      <c r="O318" s="5">
        <f t="shared" si="49"/>
        <v>102.85626047199941</v>
      </c>
      <c r="P318" s="5">
        <f t="shared" si="50"/>
        <v>103.11736124662612</v>
      </c>
      <c r="Q318" s="5">
        <f t="shared" si="51"/>
        <v>104.88989761400275</v>
      </c>
      <c r="R318" s="5">
        <f t="shared" si="52"/>
        <v>119.25756530193065</v>
      </c>
      <c r="S318" s="5">
        <f t="shared" si="53"/>
        <v>137.83371971755432</v>
      </c>
      <c r="T318" s="5">
        <f>[11]capacity_EXIOBASE!D270*capacity!$L318/(capacity!$L$318+capacity!$L$319)</f>
        <v>5804.3952630498943</v>
      </c>
      <c r="U318" s="5">
        <f>[11]capacity_EXIOBASE!E270*capacity!$L318/(capacity!$L$318+capacity!$L$319)</f>
        <v>6268.5511213875379</v>
      </c>
      <c r="V318" s="5">
        <f>[11]capacity_EXIOBASE!F270*capacity!$L318/(capacity!$L$318+capacity!$L$319)</f>
        <v>7820.8414621637166</v>
      </c>
      <c r="W318" s="5">
        <f>[11]capacity_EXIOBASE!G270*capacity!$L318/(capacity!$L$318+capacity!$L$319)</f>
        <v>8682.7785367238375</v>
      </c>
      <c r="X318" s="5">
        <f>[11]capacity_EXIOBASE!H270*capacity!$L318/(capacity!$L$318+capacity!$L$319)</f>
        <v>8682.7785367238375</v>
      </c>
      <c r="Y318" s="5">
        <f>[11]capacity_EXIOBASE!I270*capacity!$L318/(capacity!$L$318+capacity!$L$319)</f>
        <v>8650.0251839440589</v>
      </c>
      <c r="Z318" s="5">
        <f>[11]capacity_EXIOBASE!J270*capacity!$L318/(capacity!$L$318+capacity!$L$319)</f>
        <v>9053.1704041570338</v>
      </c>
      <c r="AA318" s="5">
        <f>[11]capacity_EXIOBASE!K270*capacity!$L318/(capacity!$L$318+capacity!$L$319)</f>
        <v>10809.039998778717</v>
      </c>
      <c r="AB318" s="5">
        <f>capacity!T318+T318/[12]lifespan!C$6</f>
        <v>1021.2197631524947</v>
      </c>
      <c r="AC318" s="5">
        <f>MAX((U318-T318),0)/5+U318/[12]lifespan!D$6</f>
        <v>377.76531354878045</v>
      </c>
      <c r="AD318" s="5">
        <f>MAX((V318-U318),0)/5+V318/[12]lifespan!E$6</f>
        <v>643.25983250262789</v>
      </c>
      <c r="AE318" s="5">
        <f>MAX((W318-V318),0)/5+W318/[12]lifespan!F$6</f>
        <v>519.69855638097772</v>
      </c>
      <c r="AF318" s="5">
        <f>MAX((X318-W318),0)/5+X318/[12]lifespan!G$6</f>
        <v>347.31114146895351</v>
      </c>
      <c r="AG318" s="5">
        <f>MAX((Y318-X318),0)/5+Y318/[12]lifespan!H$6</f>
        <v>346.00100735776238</v>
      </c>
      <c r="AH318" s="5">
        <f>MAX((Z318-Y318),0)/5+Z318/[12]lifespan!I$6</f>
        <v>442.75586020887636</v>
      </c>
      <c r="AI318" s="5">
        <f>MAX((AA318-Z318),0)/5+AA318/[12]lifespan!J$6</f>
        <v>783.5355188754852</v>
      </c>
    </row>
    <row r="319" spans="1:35" x14ac:dyDescent="0.25">
      <c r="A319" s="3" t="s">
        <v>2</v>
      </c>
      <c r="B319" s="3" t="s">
        <v>78</v>
      </c>
      <c r="C319" s="3" t="s">
        <v>84</v>
      </c>
      <c r="D319" s="5">
        <f>[11]generation_EXIOBASE!D270*generation!$L319/(generation!$L$318+generation!$L$319)</f>
        <v>583.35481678026679</v>
      </c>
      <c r="E319" s="5">
        <f>[11]generation_EXIOBASE!E270*generation!$L319/(generation!$L$318+generation!$L$319)</f>
        <v>635.44616138967876</v>
      </c>
      <c r="F319" s="5">
        <f>[11]generation_EXIOBASE!F270*generation!$L319/(generation!$L$318+generation!$L$319)</f>
        <v>853.49521802961169</v>
      </c>
      <c r="G319" s="5">
        <f>[11]generation_EXIOBASE!G270*generation!$L319/(generation!$L$318+generation!$L$319)</f>
        <v>978.76856368411711</v>
      </c>
      <c r="H319" s="5">
        <f>[11]generation_EXIOBASE!H270*generation!$L319/(generation!$L$318+generation!$L$319)</f>
        <v>981.25316918100646</v>
      </c>
      <c r="I319" s="5">
        <f>[11]generation_EXIOBASE!I270*generation!$L319/(generation!$L$318+generation!$L$319)</f>
        <v>998.12042515953181</v>
      </c>
      <c r="J319" s="5">
        <f>[11]generation_EXIOBASE!J270*generation!$L319/(generation!$L$318+generation!$L$319)</f>
        <v>1134.8415289783136</v>
      </c>
      <c r="K319" s="5">
        <f>[11]generation_EXIOBASE!K270*generation!$L319/(generation!$L$318+generation!$L$319)</f>
        <v>1311.6101174212502</v>
      </c>
      <c r="L319" s="5">
        <f>[14]Xdet2015_el!A319</f>
        <v>2.8043645087049902</v>
      </c>
      <c r="M319" s="5">
        <f t="shared" si="47"/>
        <v>3.0547834884258371</v>
      </c>
      <c r="N319" s="5">
        <f t="shared" si="48"/>
        <v>4.1030118016377646</v>
      </c>
      <c r="O319" s="5">
        <f t="shared" si="49"/>
        <v>4.7052389785371309</v>
      </c>
      <c r="P319" s="5">
        <f t="shared" si="50"/>
        <v>4.7171832348853808</v>
      </c>
      <c r="Q319" s="5">
        <f t="shared" si="51"/>
        <v>4.7982692783443071</v>
      </c>
      <c r="R319" s="5">
        <f t="shared" si="52"/>
        <v>5.4555293199371135</v>
      </c>
      <c r="S319" s="5">
        <f t="shared" si="53"/>
        <v>6.3053098333120046</v>
      </c>
      <c r="T319" s="5">
        <f>[11]capacity_EXIOBASE!D270*capacity!$L319/(capacity!$L$318+capacity!$L$319)</f>
        <v>220.53802908127497</v>
      </c>
      <c r="U319" s="5">
        <f>[11]capacity_EXIOBASE!E270*capacity!$L319/(capacity!$L$318+capacity!$L$319)</f>
        <v>238.17363340270168</v>
      </c>
      <c r="V319" s="5">
        <f>[11]capacity_EXIOBASE!F270*capacity!$L319/(capacity!$L$318+capacity!$L$319)</f>
        <v>297.15291320743336</v>
      </c>
      <c r="W319" s="5">
        <f>[11]capacity_EXIOBASE!G270*capacity!$L319/(capacity!$L$318+capacity!$L$319)</f>
        <v>329.90221696792315</v>
      </c>
      <c r="X319" s="5">
        <f>[11]capacity_EXIOBASE!H270*capacity!$L319/(capacity!$L$318+capacity!$L$319)</f>
        <v>329.90221696792315</v>
      </c>
      <c r="Y319" s="5">
        <f>[11]capacity_EXIOBASE!I270*capacity!$L319/(capacity!$L$318+capacity!$L$319)</f>
        <v>328.65775315377891</v>
      </c>
      <c r="Z319" s="5">
        <f>[11]capacity_EXIOBASE!J270*capacity!$L319/(capacity!$L$318+capacity!$L$319)</f>
        <v>343.97525795316596</v>
      </c>
      <c r="AA319" s="5">
        <f>[11]capacity_EXIOBASE!K270*capacity!$L319/(capacity!$L$318+capacity!$L$319)</f>
        <v>410.68953259719348</v>
      </c>
      <c r="AB319" s="5">
        <f>capacity!T319+T319/[12]lifespan!C$7</f>
        <v>11.026901454063749</v>
      </c>
      <c r="AC319" s="5">
        <f>MAX((U319-T319),0)/5+U319/[12]lifespan!D$7</f>
        <v>13.054066200393409</v>
      </c>
      <c r="AD319" s="5">
        <f>MAX((V319-U319),0)/5+V319/[12]lifespan!E$7</f>
        <v>22.601416441216639</v>
      </c>
      <c r="AE319" s="5">
        <f>MAX((W319-V319),0)/5+W319/[12]lifespan!F$7</f>
        <v>17.546601317695398</v>
      </c>
      <c r="AF319" s="5">
        <f>MAX((X319-W319),0)/5+X319/[12]lifespan!G$7</f>
        <v>10.996740565597438</v>
      </c>
      <c r="AG319" s="5">
        <f>MAX((Y319-X319),0)/5+Y319/[12]lifespan!H$7</f>
        <v>10.955258438459298</v>
      </c>
      <c r="AH319" s="5">
        <f>MAX((Z319-Y319),0)/5+Z319/[12]lifespan!I$7</f>
        <v>14.529342891649609</v>
      </c>
      <c r="AI319" s="5">
        <f>MAX((AA319-Z319),0)/5+AA319/[12]lifespan!J$7</f>
        <v>27.032506015378619</v>
      </c>
    </row>
    <row r="320" spans="1:35" x14ac:dyDescent="0.25">
      <c r="A320" s="3" t="s">
        <v>2</v>
      </c>
      <c r="B320" s="1" t="s">
        <v>37</v>
      </c>
      <c r="C320" s="1" t="s">
        <v>38</v>
      </c>
      <c r="D320" s="5">
        <f>[11]generation_EXIOBASE!D271</f>
        <v>249.3142043107122</v>
      </c>
      <c r="E320" s="5">
        <f>[11]generation_EXIOBASE!E271</f>
        <v>273.45153602633809</v>
      </c>
      <c r="F320" s="5">
        <f>[11]generation_EXIOBASE!F271</f>
        <v>191.02123588231913</v>
      </c>
      <c r="G320" s="5">
        <f>[11]generation_EXIOBASE!G271</f>
        <v>0</v>
      </c>
      <c r="H320" s="5">
        <f>[11]generation_EXIOBASE!H271</f>
        <v>117.83280675836313</v>
      </c>
      <c r="I320" s="5">
        <f>[11]generation_EXIOBASE!I271</f>
        <v>2.7657537075407506</v>
      </c>
      <c r="J320" s="5">
        <f>[11]generation_EXIOBASE!J271</f>
        <v>0</v>
      </c>
      <c r="K320" s="5">
        <f>[11]generation_EXIOBASE!K271</f>
        <v>0</v>
      </c>
      <c r="L320" s="5">
        <f>[14]Xdet2015_el!A320</f>
        <v>19.243639959354098</v>
      </c>
      <c r="M320" s="5">
        <f t="shared" si="47"/>
        <v>21.106711188685761</v>
      </c>
      <c r="N320" s="5">
        <f t="shared" si="48"/>
        <v>14.744221646228354</v>
      </c>
      <c r="O320" s="5">
        <f t="shared" si="49"/>
        <v>0</v>
      </c>
      <c r="P320" s="5">
        <f t="shared" si="50"/>
        <v>9.0950778954902027</v>
      </c>
      <c r="Q320" s="5">
        <f t="shared" si="51"/>
        <v>0.21347828420490886</v>
      </c>
      <c r="R320" s="5">
        <f t="shared" si="52"/>
        <v>0</v>
      </c>
      <c r="S320" s="5">
        <f t="shared" si="53"/>
        <v>0</v>
      </c>
      <c r="T320" s="5">
        <f>[11]capacity_EXIOBASE!D271</f>
        <v>2958.0640399999997</v>
      </c>
      <c r="U320" s="5">
        <f>[11]capacity_EXIOBASE!E271</f>
        <v>558.79734395235039</v>
      </c>
      <c r="V320" s="5">
        <f>[11]capacity_EXIOBASE!F271</f>
        <v>509.54734395235033</v>
      </c>
      <c r="W320" s="5">
        <f>[11]capacity_EXIOBASE!G271</f>
        <v>509.54734395235033</v>
      </c>
      <c r="X320" s="5">
        <f>[11]capacity_EXIOBASE!H271</f>
        <v>292.50960000000003</v>
      </c>
      <c r="Y320" s="5">
        <f>[11]capacity_EXIOBASE!I271</f>
        <v>14.523000000000001</v>
      </c>
      <c r="Z320" s="5">
        <f>[11]capacity_EXIOBASE!J271</f>
        <v>0</v>
      </c>
      <c r="AA320" s="5">
        <f>[11]capacity_EXIOBASE!K271</f>
        <v>0</v>
      </c>
      <c r="AB320" s="5">
        <f>capacity!T320+T320/[12]lifespan!C$8</f>
        <v>84.516115428571425</v>
      </c>
      <c r="AC320" s="5">
        <f>MAX((U320-T320),0)/5+U320/[12]lifespan!D$8</f>
        <v>15.965638398638582</v>
      </c>
      <c r="AD320" s="5">
        <f>MAX((V320-U320),0)/5+V320/[12]lifespan!E$8</f>
        <v>14.558495541495724</v>
      </c>
      <c r="AE320" s="5">
        <f>MAX((W320-V320),0)/5+W320/[12]lifespan!F$8</f>
        <v>14.558495541495724</v>
      </c>
      <c r="AF320" s="5">
        <f>MAX((X320-W320),0)/5+X320/[12]lifespan!G$8</f>
        <v>8.3574171428571447</v>
      </c>
      <c r="AG320" s="5">
        <f>MAX((Y320-X320),0)/5+Y320/[12]lifespan!H$8</f>
        <v>0.41494285714285717</v>
      </c>
      <c r="AH320" s="5">
        <f>MAX((Z320-Y320),0)/5+Z320/[12]lifespan!I$8</f>
        <v>0</v>
      </c>
      <c r="AI320" s="5">
        <f>MAX((AA320-Z320),0)/5+AA320/[12]lifespan!J$8</f>
        <v>0</v>
      </c>
    </row>
    <row r="321" spans="1:35" x14ac:dyDescent="0.25">
      <c r="A321" s="3" t="s">
        <v>2</v>
      </c>
      <c r="B321" s="3" t="s">
        <v>39</v>
      </c>
      <c r="C321" s="3" t="s">
        <v>40</v>
      </c>
      <c r="D321" s="5">
        <f>[11]generation_EXIOBASE!D272</f>
        <v>14846.194556521092</v>
      </c>
      <c r="E321" s="5">
        <f>[11]generation_EXIOBASE!E272</f>
        <v>17306.768925366971</v>
      </c>
      <c r="F321" s="5">
        <f>[11]generation_EXIOBASE!F272</f>
        <v>16195.089766083182</v>
      </c>
      <c r="G321" s="5">
        <f>[11]generation_EXIOBASE!G272</f>
        <v>20889.980624241427</v>
      </c>
      <c r="H321" s="5">
        <f>[11]generation_EXIOBASE!H272</f>
        <v>23299.432498661427</v>
      </c>
      <c r="I321" s="5">
        <f>[11]generation_EXIOBASE!I272</f>
        <v>22662.225133076761</v>
      </c>
      <c r="J321" s="5">
        <f>[11]generation_EXIOBASE!J272</f>
        <v>26439.64026056536</v>
      </c>
      <c r="K321" s="5">
        <f>[11]generation_EXIOBASE!K272</f>
        <v>27121.110099240836</v>
      </c>
      <c r="L321" s="5">
        <f>[14]Xdet2015_el!A321</f>
        <v>229.67399843541301</v>
      </c>
      <c r="M321" s="5">
        <f t="shared" si="47"/>
        <v>267.73964223315619</v>
      </c>
      <c r="N321" s="5">
        <f t="shared" si="48"/>
        <v>250.54171339570357</v>
      </c>
      <c r="O321" s="5">
        <f t="shared" si="49"/>
        <v>323.17274025621566</v>
      </c>
      <c r="P321" s="5">
        <f t="shared" si="50"/>
        <v>360.44750746534328</v>
      </c>
      <c r="Q321" s="5">
        <f t="shared" si="51"/>
        <v>350.58976493548789</v>
      </c>
      <c r="R321" s="5">
        <f t="shared" si="52"/>
        <v>409.027234064548</v>
      </c>
      <c r="S321" s="5">
        <f t="shared" si="53"/>
        <v>419.56972709640604</v>
      </c>
      <c r="T321" s="5">
        <f>[11]capacity_EXIOBASE!D272</f>
        <v>3161.1063900000004</v>
      </c>
      <c r="U321" s="5">
        <f>[11]capacity_EXIOBASE!E272</f>
        <v>2588.7639463896894</v>
      </c>
      <c r="V321" s="5">
        <f>[11]capacity_EXIOBASE!F272</f>
        <v>2604.2782470900215</v>
      </c>
      <c r="W321" s="5">
        <f>[11]capacity_EXIOBASE!G272</f>
        <v>3160.5510713068511</v>
      </c>
      <c r="X321" s="5">
        <f>[11]capacity_EXIOBASE!H272</f>
        <v>2893.9667392706538</v>
      </c>
      <c r="Y321" s="5">
        <f>[11]capacity_EXIOBASE!I272</f>
        <v>3066.4269562835502</v>
      </c>
      <c r="Z321" s="5">
        <f>[11]capacity_EXIOBASE!J272</f>
        <v>3276.6078650658515</v>
      </c>
      <c r="AA321" s="5">
        <f>[11]capacity_EXIOBASE!K272</f>
        <v>3412.2756052020154</v>
      </c>
      <c r="AB321" s="5">
        <f>capacity!T321+T321/[12]lifespan!C$9</f>
        <v>459.44425560000002</v>
      </c>
      <c r="AC321" s="5">
        <f>MAX((U321-T321),0)/5+U321/[12]lifespan!D$9</f>
        <v>103.55055785558757</v>
      </c>
      <c r="AD321" s="5">
        <f>MAX((V321-U321),0)/5+V321/[12]lifespan!E$9</f>
        <v>107.27399002366728</v>
      </c>
      <c r="AE321" s="5">
        <f>MAX((W321-V321),0)/5+W321/[12]lifespan!F$9</f>
        <v>237.67660769563997</v>
      </c>
      <c r="AF321" s="5">
        <f>MAX((X321-W321),0)/5+X321/[12]lifespan!G$9</f>
        <v>115.75866957082616</v>
      </c>
      <c r="AG321" s="5">
        <f>MAX((Y321-X321),0)/5+Y321/[12]lifespan!H$9</f>
        <v>157.1491216539213</v>
      </c>
      <c r="AH321" s="5">
        <f>MAX((Z321-Y321),0)/5+Z321/[12]lifespan!I$9</f>
        <v>173.10049635909431</v>
      </c>
      <c r="AI321" s="5">
        <f>MAX((AA321-Z321),0)/5+AA321/[12]lifespan!J$9</f>
        <v>163.62457223531339</v>
      </c>
    </row>
    <row r="322" spans="1:35" x14ac:dyDescent="0.25">
      <c r="A322" s="3" t="s">
        <v>2</v>
      </c>
      <c r="B322" s="3" t="s">
        <v>80</v>
      </c>
      <c r="C322" s="3" t="s">
        <v>85</v>
      </c>
      <c r="D322" s="5">
        <f>[11]generation_EXIOBASE!D273*generation!$L322/(generation!$L$322+generation!$L$323)</f>
        <v>2.1109933070458999</v>
      </c>
      <c r="E322" s="5">
        <f>[11]generation_EXIOBASE!E273*generation!$L322/(generation!$L$322+generation!$L$323)</f>
        <v>2.280496834650553</v>
      </c>
      <c r="F322" s="5">
        <f>[11]generation_EXIOBASE!F273*generation!$L322/(generation!$L$322+generation!$L$323)</f>
        <v>2.280496834650553</v>
      </c>
      <c r="G322" s="5">
        <f>[11]generation_EXIOBASE!G273*generation!$L322/(generation!$L$322+generation!$L$323)</f>
        <v>2.281218037762474</v>
      </c>
      <c r="H322" s="5">
        <f>[11]generation_EXIOBASE!H273*generation!$L322/(generation!$L$322+generation!$L$323)</f>
        <v>2.2871808466786856</v>
      </c>
      <c r="I322" s="5">
        <f>[11]generation_EXIOBASE!I273*generation!$L322/(generation!$L$322+generation!$L$323)</f>
        <v>2.3556004086844746</v>
      </c>
      <c r="J322" s="5">
        <f>[11]generation_EXIOBASE!J273*generation!$L322/(generation!$L$322+generation!$L$323)</f>
        <v>2.3892727739103079</v>
      </c>
      <c r="K322" s="5">
        <f>[11]generation_EXIOBASE!K273*generation!$L322/(generation!$L$322+generation!$L$323)</f>
        <v>2.5796376670323191</v>
      </c>
      <c r="L322" s="5">
        <f>[14]Xdet2015_el!A322</f>
        <v>0.87388794765395506</v>
      </c>
      <c r="M322" s="5">
        <f t="shared" si="47"/>
        <v>0.94405732685763577</v>
      </c>
      <c r="N322" s="5">
        <f t="shared" si="48"/>
        <v>0.94405732685763577</v>
      </c>
      <c r="O322" s="5">
        <f t="shared" si="49"/>
        <v>0.94435588332639142</v>
      </c>
      <c r="P322" s="5">
        <f t="shared" si="50"/>
        <v>0.94682430746996804</v>
      </c>
      <c r="Q322" s="5">
        <f t="shared" si="51"/>
        <v>0.97514795512013164</v>
      </c>
      <c r="R322" s="5">
        <f t="shared" si="52"/>
        <v>0.9890873049236778</v>
      </c>
      <c r="S322" s="5">
        <f t="shared" si="53"/>
        <v>1.0678926640882496</v>
      </c>
      <c r="T322" s="5">
        <f>[11]capacity_EXIOBASE!D273*capacity!$L322/(capacity!$L$322+capacity!$L$323)</f>
        <v>2.6557377049180326</v>
      </c>
      <c r="U322" s="5">
        <f>[11]capacity_EXIOBASE!E273*capacity!$L322/(capacity!$L$322+capacity!$L$323)</f>
        <v>2.8728414448574884</v>
      </c>
      <c r="V322" s="5">
        <f>[11]capacity_EXIOBASE!F273*capacity!$L322/(capacity!$L$322+capacity!$L$323)</f>
        <v>2.8728414448574884</v>
      </c>
      <c r="W322" s="5">
        <f>[11]capacity_EXIOBASE!G273*capacity!$L322/(capacity!$L$322+capacity!$L$323)</f>
        <v>2.8728414448574884</v>
      </c>
      <c r="X322" s="5">
        <f>[11]capacity_EXIOBASE!H273*capacity!$L322/(capacity!$L$322+capacity!$L$323)</f>
        <v>2.8728414448574884</v>
      </c>
      <c r="Y322" s="5">
        <f>[11]capacity_EXIOBASE!I273*capacity!$L322/(capacity!$L$322+capacity!$L$323)</f>
        <v>2.8728414448574879</v>
      </c>
      <c r="Z322" s="5">
        <f>[11]capacity_EXIOBASE!J273*capacity!$L322/(capacity!$L$322+capacity!$L$323)</f>
        <v>2.9056283301033901</v>
      </c>
      <c r="AA322" s="5">
        <f>[11]capacity_EXIOBASE!K273*capacity!$L322/(capacity!$L$322+capacity!$L$323)</f>
        <v>3.1351365268247018</v>
      </c>
      <c r="AB322" s="5">
        <f>capacity!T322+T322/[12]lifespan!C$10</f>
        <v>1.5488524590163932</v>
      </c>
      <c r="AC322" s="5">
        <f>MAX((U322-T322),0)/5+U322/[12]lifespan!D$10</f>
        <v>0.15833440578219068</v>
      </c>
      <c r="AD322" s="5">
        <f>MAX((V322-U322),0)/5+V322/[12]lifespan!E$10</f>
        <v>0.11491365779429953</v>
      </c>
      <c r="AE322" s="5">
        <f>MAX((W322-V322),0)/5+W322/[12]lifespan!F$10</f>
        <v>0.11491365779429953</v>
      </c>
      <c r="AF322" s="5">
        <f>MAX((X322-W322),0)/5+X322/[12]lifespan!G$10</f>
        <v>0.11491365779429953</v>
      </c>
      <c r="AG322" s="5">
        <f>MAX((Y322-X322),0)/5+Y322/[12]lifespan!H$10</f>
        <v>0.11491365779429952</v>
      </c>
      <c r="AH322" s="5">
        <f>MAX((Z322-Y322),0)/5+Z322/[12]lifespan!I$10</f>
        <v>0.12278251025331603</v>
      </c>
      <c r="AI322" s="5">
        <f>MAX((AA322-Z322),0)/5+AA322/[12]lifespan!J$10</f>
        <v>0.17130710041725045</v>
      </c>
    </row>
    <row r="323" spans="1:35" x14ac:dyDescent="0.25">
      <c r="A323" s="3" t="s">
        <v>2</v>
      </c>
      <c r="B323" s="3" t="s">
        <v>81</v>
      </c>
      <c r="C323" s="3" t="s">
        <v>86</v>
      </c>
      <c r="D323" s="5">
        <f>[11]generation_EXIOBASE!D273*generation!$L323/(generation!$L$322+generation!$L$323)</f>
        <v>67.250215353033667</v>
      </c>
      <c r="E323" s="5">
        <f>[11]generation_EXIOBASE!E273*generation!$L323/(generation!$L$322+generation!$L$323)</f>
        <v>72.65011344672476</v>
      </c>
      <c r="F323" s="5">
        <f>[11]generation_EXIOBASE!F273*generation!$L323/(generation!$L$322+generation!$L$323)</f>
        <v>72.65011344672476</v>
      </c>
      <c r="G323" s="5">
        <f>[11]generation_EXIOBASE!G273*generation!$L323/(generation!$L$322+generation!$L$323)</f>
        <v>72.673088917290229</v>
      </c>
      <c r="H323" s="5">
        <f>[11]generation_EXIOBASE!H273*generation!$L323/(generation!$L$322+generation!$L$323)</f>
        <v>72.86304697276384</v>
      </c>
      <c r="I323" s="5">
        <f>[11]generation_EXIOBASE!I273*generation!$L323/(generation!$L$322+generation!$L$323)</f>
        <v>75.042698733805409</v>
      </c>
      <c r="J323" s="5">
        <f>[11]generation_EXIOBASE!J273*generation!$L323/(generation!$L$322+generation!$L$323)</f>
        <v>76.115404083142664</v>
      </c>
      <c r="K323" s="5">
        <f>[11]generation_EXIOBASE!K273*generation!$L323/(generation!$L$322+generation!$L$323)</f>
        <v>82.179885678315301</v>
      </c>
      <c r="L323" s="5">
        <f>[14]Xdet2015_el!A323</f>
        <v>27.839573189547401</v>
      </c>
      <c r="M323" s="5">
        <f t="shared" si="47"/>
        <v>30.074969127036088</v>
      </c>
      <c r="N323" s="5">
        <f t="shared" si="48"/>
        <v>30.074969127036088</v>
      </c>
      <c r="O323" s="5">
        <f t="shared" si="49"/>
        <v>30.084480283112153</v>
      </c>
      <c r="P323" s="5">
        <f t="shared" si="50"/>
        <v>30.1631172236861</v>
      </c>
      <c r="Q323" s="5">
        <f t="shared" si="51"/>
        <v>31.065427713112737</v>
      </c>
      <c r="R323" s="5">
        <f t="shared" si="52"/>
        <v>31.509495571139997</v>
      </c>
      <c r="S323" s="5">
        <f t="shared" si="53"/>
        <v>34.020009155954206</v>
      </c>
      <c r="T323" s="5">
        <f>[11]capacity_EXIOBASE!D273*capacity!$L323/(capacity!$L$322+capacity!$L$323)</f>
        <v>78.344262295081975</v>
      </c>
      <c r="U323" s="5">
        <f>[11]capacity_EXIOBASE!E273*capacity!$L323/(capacity!$L$322+capacity!$L$323)</f>
        <v>84.748822623295922</v>
      </c>
      <c r="V323" s="5">
        <f>[11]capacity_EXIOBASE!F273*capacity!$L323/(capacity!$L$322+capacity!$L$323)</f>
        <v>84.748822623295922</v>
      </c>
      <c r="W323" s="5">
        <f>[11]capacity_EXIOBASE!G273*capacity!$L323/(capacity!$L$322+capacity!$L$323)</f>
        <v>84.748822623295922</v>
      </c>
      <c r="X323" s="5">
        <f>[11]capacity_EXIOBASE!H273*capacity!$L323/(capacity!$L$322+capacity!$L$323)</f>
        <v>84.748822623295922</v>
      </c>
      <c r="Y323" s="5">
        <f>[11]capacity_EXIOBASE!I273*capacity!$L323/(capacity!$L$322+capacity!$L$323)</f>
        <v>84.748822623295908</v>
      </c>
      <c r="Z323" s="5">
        <f>[11]capacity_EXIOBASE!J273*capacity!$L323/(capacity!$L$322+capacity!$L$323)</f>
        <v>85.71603573805001</v>
      </c>
      <c r="AA323" s="5">
        <f>[11]capacity_EXIOBASE!K273*capacity!$L323/(capacity!$L$322+capacity!$L$323)</f>
        <v>92.486527541328698</v>
      </c>
      <c r="AB323" s="5">
        <f>capacity!T323+T323/[12]lifespan!C$11</f>
        <v>45.691147540983607</v>
      </c>
      <c r="AC323" s="5">
        <f>MAX((U323-T323),0)/5+U323/[12]lifespan!D$11</f>
        <v>4.6708649705746268</v>
      </c>
      <c r="AD323" s="5">
        <f>MAX((V323-U323),0)/5+V323/[12]lifespan!E$11</f>
        <v>3.3899529049318371</v>
      </c>
      <c r="AE323" s="5">
        <f>MAX((W323-V323),0)/5+W323/[12]lifespan!F$11</f>
        <v>3.3899529049318371</v>
      </c>
      <c r="AF323" s="5">
        <f>MAX((X323-W323),0)/5+X323/[12]lifespan!G$11</f>
        <v>3.3899529049318371</v>
      </c>
      <c r="AG323" s="5">
        <f>MAX((Y323-X323),0)/5+Y323/[12]lifespan!H$11</f>
        <v>3.3899529049318362</v>
      </c>
      <c r="AH323" s="5">
        <f>MAX((Z323-Y323),0)/5+Z323/[12]lifespan!I$11</f>
        <v>3.6220840524728208</v>
      </c>
      <c r="AI323" s="5">
        <f>MAX((AA323-Z323),0)/5+AA323/[12]lifespan!J$11</f>
        <v>5.0535594623088853</v>
      </c>
    </row>
    <row r="324" spans="1:35" x14ac:dyDescent="0.25">
      <c r="A324" s="3" t="s">
        <v>2</v>
      </c>
      <c r="B324" s="3" t="s">
        <v>41</v>
      </c>
      <c r="C324" s="3" t="s">
        <v>42</v>
      </c>
      <c r="D324" s="5">
        <f>[11]generation_EXIOBASE!D274</f>
        <v>0</v>
      </c>
      <c r="E324" s="5">
        <f>[11]generation_EXIOBASE!E274</f>
        <v>0</v>
      </c>
      <c r="F324" s="5">
        <f>[11]generation_EXIOBASE!F274</f>
        <v>0</v>
      </c>
      <c r="G324" s="5">
        <f>[11]generation_EXIOBASE!G274</f>
        <v>0</v>
      </c>
      <c r="H324" s="5">
        <f>[11]generation_EXIOBASE!H274</f>
        <v>0</v>
      </c>
      <c r="I324" s="5">
        <f>[11]generation_EXIOBASE!I274</f>
        <v>0</v>
      </c>
      <c r="J324" s="5">
        <f>[11]generation_EXIOBASE!J274</f>
        <v>0</v>
      </c>
      <c r="K324" s="5">
        <f>[11]generation_EXIOBASE!K274</f>
        <v>0</v>
      </c>
      <c r="L324" s="5">
        <f>[14]Xdet2015_el!A324</f>
        <v>0</v>
      </c>
      <c r="M324" s="5">
        <f t="shared" si="47"/>
        <v>0</v>
      </c>
      <c r="N324" s="5">
        <f t="shared" si="48"/>
        <v>0</v>
      </c>
      <c r="O324" s="5">
        <f t="shared" si="49"/>
        <v>0</v>
      </c>
      <c r="P324" s="5">
        <f t="shared" si="50"/>
        <v>0</v>
      </c>
      <c r="Q324" s="5">
        <f t="shared" si="51"/>
        <v>0</v>
      </c>
      <c r="R324" s="5">
        <f t="shared" si="52"/>
        <v>0</v>
      </c>
      <c r="S324" s="5">
        <f t="shared" si="53"/>
        <v>0</v>
      </c>
      <c r="T324" s="5">
        <f>[11]capacity_EXIOBASE!D274</f>
        <v>0</v>
      </c>
      <c r="U324" s="5">
        <f>[11]capacity_EXIOBASE!E274</f>
        <v>0</v>
      </c>
      <c r="V324" s="5">
        <f>[11]capacity_EXIOBASE!F274</f>
        <v>0</v>
      </c>
      <c r="W324" s="5">
        <f>[11]capacity_EXIOBASE!G274</f>
        <v>0</v>
      </c>
      <c r="X324" s="5">
        <f>[11]capacity_EXIOBASE!H274</f>
        <v>0</v>
      </c>
      <c r="Y324" s="5">
        <f>[11]capacity_EXIOBASE!I274</f>
        <v>0</v>
      </c>
      <c r="Z324" s="5">
        <f>[11]capacity_EXIOBASE!J274</f>
        <v>0</v>
      </c>
      <c r="AA324" s="5">
        <f>[11]capacity_EXIOBASE!K274</f>
        <v>0</v>
      </c>
      <c r="AB324" s="5">
        <f>capacity!T324+T324/[12]lifespan!C$12</f>
        <v>0</v>
      </c>
      <c r="AC324" s="5">
        <f>MAX((U324-T324),0)/5+U324/[12]lifespan!D$12</f>
        <v>0</v>
      </c>
      <c r="AD324" s="5">
        <f>MAX((V324-U324),0)/5+V324/[12]lifespan!E$12</f>
        <v>0</v>
      </c>
      <c r="AE324" s="5">
        <f>MAX((W324-V324),0)/5+W324/[12]lifespan!F$12</f>
        <v>0</v>
      </c>
      <c r="AF324" s="5">
        <f>MAX((X324-W324),0)/5+X324/[12]lifespan!G$12</f>
        <v>0</v>
      </c>
      <c r="AG324" s="5">
        <f>MAX((Y324-X324),0)/5+Y324/[12]lifespan!H$12</f>
        <v>0</v>
      </c>
      <c r="AH324" s="5">
        <f>MAX((Z324-Y324),0)/5+Z324/[12]lifespan!I$12</f>
        <v>0</v>
      </c>
      <c r="AI324" s="5">
        <f>MAX((AA324-Z324),0)/5+AA324/[12]lifespan!J$12</f>
        <v>0</v>
      </c>
    </row>
    <row r="325" spans="1:35" x14ac:dyDescent="0.25">
      <c r="A325" s="3" t="s">
        <v>2</v>
      </c>
      <c r="B325" s="3" t="s">
        <v>43</v>
      </c>
      <c r="C325" s="3" t="s">
        <v>44</v>
      </c>
      <c r="D325" s="5">
        <f>[11]generation_EXIOBASE!D275</f>
        <v>0</v>
      </c>
      <c r="E325" s="5">
        <f>[11]generation_EXIOBASE!E275</f>
        <v>0</v>
      </c>
      <c r="F325" s="5">
        <f>[11]generation_EXIOBASE!F275</f>
        <v>0</v>
      </c>
      <c r="G325" s="5">
        <f>[11]generation_EXIOBASE!G275</f>
        <v>0</v>
      </c>
      <c r="H325" s="5">
        <f>[11]generation_EXIOBASE!H275</f>
        <v>0</v>
      </c>
      <c r="I325" s="5">
        <f>[11]generation_EXIOBASE!I275</f>
        <v>0</v>
      </c>
      <c r="J325" s="5">
        <f>[11]generation_EXIOBASE!J275</f>
        <v>0</v>
      </c>
      <c r="K325" s="5">
        <f>[11]generation_EXIOBASE!K275</f>
        <v>0</v>
      </c>
      <c r="L325" s="5">
        <f>[14]Xdet2015_el!A325</f>
        <v>0</v>
      </c>
      <c r="M325" s="5">
        <f t="shared" si="47"/>
        <v>0</v>
      </c>
      <c r="N325" s="5">
        <f t="shared" si="48"/>
        <v>0</v>
      </c>
      <c r="O325" s="5">
        <f t="shared" si="49"/>
        <v>0</v>
      </c>
      <c r="P325" s="5">
        <f t="shared" si="50"/>
        <v>0</v>
      </c>
      <c r="Q325" s="5">
        <f t="shared" si="51"/>
        <v>0</v>
      </c>
      <c r="R325" s="5">
        <f t="shared" si="52"/>
        <v>0</v>
      </c>
      <c r="S325" s="5">
        <f t="shared" si="53"/>
        <v>0</v>
      </c>
      <c r="T325" s="5">
        <f>[11]capacity_EXIOBASE!D275</f>
        <v>0</v>
      </c>
      <c r="U325" s="5">
        <f>[11]capacity_EXIOBASE!E275</f>
        <v>0</v>
      </c>
      <c r="V325" s="5">
        <f>[11]capacity_EXIOBASE!F275</f>
        <v>0</v>
      </c>
      <c r="W325" s="5">
        <f>[11]capacity_EXIOBASE!G275</f>
        <v>0</v>
      </c>
      <c r="X325" s="5">
        <f>[11]capacity_EXIOBASE!H275</f>
        <v>0</v>
      </c>
      <c r="Y325" s="5">
        <f>[11]capacity_EXIOBASE!I275</f>
        <v>0</v>
      </c>
      <c r="Z325" s="5">
        <f>[11]capacity_EXIOBASE!J275</f>
        <v>0</v>
      </c>
      <c r="AA325" s="5">
        <f>[11]capacity_EXIOBASE!K275</f>
        <v>0</v>
      </c>
      <c r="AB325" s="5">
        <f>capacity!T325+T325/[12]lifespan!C$13</f>
        <v>0</v>
      </c>
      <c r="AC325" s="5">
        <f>MAX((U325-T325),0)/5+U325/[12]lifespan!D$13</f>
        <v>0</v>
      </c>
      <c r="AD325" s="5">
        <f>MAX((V325-U325),0)/5+V325/[12]lifespan!E$13</f>
        <v>0</v>
      </c>
      <c r="AE325" s="5">
        <f>MAX((W325-V325),0)/5+W325/[12]lifespan!F$13</f>
        <v>0</v>
      </c>
      <c r="AF325" s="5">
        <f>MAX((X325-W325),0)/5+X325/[12]lifespan!G$13</f>
        <v>0</v>
      </c>
      <c r="AG325" s="5">
        <f>MAX((Y325-X325),0)/5+Y325/[12]lifespan!H$13</f>
        <v>0</v>
      </c>
      <c r="AH325" s="5">
        <f>MAX((Z325-Y325),0)/5+Z325/[12]lifespan!I$13</f>
        <v>0</v>
      </c>
      <c r="AI325" s="5">
        <f>MAX((AA325-Z325),0)/5+AA325/[12]lifespan!J$13</f>
        <v>0</v>
      </c>
    </row>
    <row r="326" spans="1:35" x14ac:dyDescent="0.25">
      <c r="A326" s="3" t="s">
        <v>2</v>
      </c>
      <c r="B326" s="3" t="s">
        <v>45</v>
      </c>
      <c r="C326" s="3" t="s">
        <v>46</v>
      </c>
      <c r="D326" s="5">
        <f>[11]generation_EXIOBASE!D276</f>
        <v>0</v>
      </c>
      <c r="E326" s="5">
        <f>[11]generation_EXIOBASE!E276</f>
        <v>0</v>
      </c>
      <c r="F326" s="5">
        <f>[11]generation_EXIOBASE!F276</f>
        <v>0</v>
      </c>
      <c r="G326" s="5">
        <f>[11]generation_EXIOBASE!G276</f>
        <v>0</v>
      </c>
      <c r="H326" s="5">
        <f>[11]generation_EXIOBASE!H276</f>
        <v>0</v>
      </c>
      <c r="I326" s="5">
        <f>[11]generation_EXIOBASE!I276</f>
        <v>0</v>
      </c>
      <c r="J326" s="5">
        <f>[11]generation_EXIOBASE!J276</f>
        <v>0</v>
      </c>
      <c r="K326" s="5">
        <f>[11]generation_EXIOBASE!K276</f>
        <v>0</v>
      </c>
      <c r="L326" s="5">
        <f>[14]Xdet2015_el!A326</f>
        <v>0</v>
      </c>
      <c r="M326" s="5">
        <f t="shared" si="47"/>
        <v>0</v>
      </c>
      <c r="N326" s="5">
        <f t="shared" si="48"/>
        <v>0</v>
      </c>
      <c r="O326" s="5">
        <f t="shared" si="49"/>
        <v>0</v>
      </c>
      <c r="P326" s="5">
        <f t="shared" si="50"/>
        <v>0</v>
      </c>
      <c r="Q326" s="5">
        <f t="shared" si="51"/>
        <v>0</v>
      </c>
      <c r="R326" s="5">
        <f t="shared" si="52"/>
        <v>0</v>
      </c>
      <c r="S326" s="5">
        <f t="shared" si="53"/>
        <v>0</v>
      </c>
      <c r="T326" s="5">
        <f>[11]capacity_EXIOBASE!D276</f>
        <v>0</v>
      </c>
      <c r="U326" s="5">
        <f>[11]capacity_EXIOBASE!E276</f>
        <v>0</v>
      </c>
      <c r="V326" s="5">
        <f>[11]capacity_EXIOBASE!F276</f>
        <v>0</v>
      </c>
      <c r="W326" s="5">
        <f>[11]capacity_EXIOBASE!G276</f>
        <v>0</v>
      </c>
      <c r="X326" s="5">
        <f>[11]capacity_EXIOBASE!H276</f>
        <v>0</v>
      </c>
      <c r="Y326" s="5">
        <f>[11]capacity_EXIOBASE!I276</f>
        <v>0</v>
      </c>
      <c r="Z326" s="5">
        <f>[11]capacity_EXIOBASE!J276</f>
        <v>0</v>
      </c>
      <c r="AA326" s="5">
        <f>[11]capacity_EXIOBASE!K276</f>
        <v>0</v>
      </c>
      <c r="AB326" s="5">
        <f>capacity!T326+T326/[12]lifespan!C$14</f>
        <v>0</v>
      </c>
      <c r="AC326" s="5">
        <f>MAX((U326-T326),0)/5+U326/[12]lifespan!D$14</f>
        <v>0</v>
      </c>
      <c r="AD326" s="5">
        <f>MAX((V326-U326),0)/5+V326/[12]lifespan!E$14</f>
        <v>0</v>
      </c>
      <c r="AE326" s="5">
        <f>MAX((W326-V326),0)/5+W326/[12]lifespan!F$14</f>
        <v>0</v>
      </c>
      <c r="AF326" s="5">
        <f>MAX((X326-W326),0)/5+X326/[12]lifespan!G$14</f>
        <v>0</v>
      </c>
      <c r="AG326" s="5">
        <f>MAX((Y326-X326),0)/5+Y326/[12]lifespan!H$14</f>
        <v>0</v>
      </c>
      <c r="AH326" s="5">
        <f>MAX((Z326-Y326),0)/5+Z326/[12]lifespan!I$14</f>
        <v>0</v>
      </c>
      <c r="AI326" s="5">
        <f>MAX((AA326-Z326),0)/5+AA326/[12]lifespan!J$14</f>
        <v>0</v>
      </c>
    </row>
    <row r="327" spans="1:35" x14ac:dyDescent="0.25">
      <c r="A327" s="3" t="s">
        <v>1</v>
      </c>
      <c r="B327" s="3" t="s">
        <v>29</v>
      </c>
      <c r="C327" s="3" t="s">
        <v>30</v>
      </c>
      <c r="D327" s="5">
        <f>[11]generation_EXIOBASE!D277</f>
        <v>4857.7109905957086</v>
      </c>
      <c r="E327" s="5">
        <f>[11]generation_EXIOBASE!E277</f>
        <v>5182.4493797990945</v>
      </c>
      <c r="F327" s="5">
        <f>[11]generation_EXIOBASE!F277</f>
        <v>4753.7509436812106</v>
      </c>
      <c r="G327" s="5">
        <f>[11]generation_EXIOBASE!G277</f>
        <v>4465.1611477220858</v>
      </c>
      <c r="H327" s="5">
        <f>[11]generation_EXIOBASE!H277</f>
        <v>3725.7774856190586</v>
      </c>
      <c r="I327" s="5">
        <f>[11]generation_EXIOBASE!I277</f>
        <v>2209.9447513812156</v>
      </c>
      <c r="J327" s="5">
        <f>[11]generation_EXIOBASE!J277</f>
        <v>174.19936403692012</v>
      </c>
      <c r="K327" s="5">
        <f>[11]generation_EXIOBASE!K277</f>
        <v>36.93118707934844</v>
      </c>
      <c r="L327" s="5">
        <f>[14]Xdet2015_el!A327</f>
        <v>432.72968923219702</v>
      </c>
      <c r="M327" s="5">
        <f t="shared" si="47"/>
        <v>461.65770543443568</v>
      </c>
      <c r="N327" s="5">
        <f t="shared" si="48"/>
        <v>423.46882565242311</v>
      </c>
      <c r="O327" s="5">
        <f t="shared" si="49"/>
        <v>397.7609618122853</v>
      </c>
      <c r="P327" s="5">
        <f t="shared" si="50"/>
        <v>331.89593547691447</v>
      </c>
      <c r="Q327" s="5">
        <f t="shared" si="51"/>
        <v>196.86405949981076</v>
      </c>
      <c r="R327" s="5">
        <f t="shared" si="52"/>
        <v>15.517851269883529</v>
      </c>
      <c r="S327" s="5">
        <f t="shared" si="53"/>
        <v>3.2898665932908413</v>
      </c>
      <c r="T327" s="5">
        <f>[11]capacity_EXIOBASE!D277</f>
        <v>792.03</v>
      </c>
      <c r="U327" s="5">
        <f>[11]capacity_EXIOBASE!E277</f>
        <v>792.03</v>
      </c>
      <c r="V327" s="5">
        <f>[11]capacity_EXIOBASE!F277</f>
        <v>678.28</v>
      </c>
      <c r="W327" s="5">
        <f>[11]capacity_EXIOBASE!G277</f>
        <v>632.28000000000009</v>
      </c>
      <c r="X327" s="5">
        <f>[11]capacity_EXIOBASE!H277</f>
        <v>564.20000000000005</v>
      </c>
      <c r="Y327" s="5">
        <f>[11]capacity_EXIOBASE!I277</f>
        <v>250</v>
      </c>
      <c r="Z327" s="5">
        <f>[11]capacity_EXIOBASE!J277</f>
        <v>250</v>
      </c>
      <c r="AA327" s="5">
        <f>[11]capacity_EXIOBASE!K277</f>
        <v>250</v>
      </c>
      <c r="AB327" s="5">
        <f>capacity!T327+T327/[12]lifespan!C$2</f>
        <v>472.80074999999999</v>
      </c>
      <c r="AC327" s="5">
        <f>MAX((U327-T327),0)/5+U327/[12]lifespan!D$2</f>
        <v>19.800750000000001</v>
      </c>
      <c r="AD327" s="5">
        <f>MAX((V327-U327),0)/5+V327/[12]lifespan!E$2</f>
        <v>16.957000000000001</v>
      </c>
      <c r="AE327" s="5">
        <f>MAX((W327-V327),0)/5+W327/[12]lifespan!F$2</f>
        <v>15.807000000000002</v>
      </c>
      <c r="AF327" s="5">
        <f>MAX((X327-W327),0)/5+X327/[12]lifespan!G$2</f>
        <v>14.105</v>
      </c>
      <c r="AG327" s="5">
        <f>MAX((Y327-X327),0)/5+Y327/[12]lifespan!H$2</f>
        <v>6.25</v>
      </c>
      <c r="AH327" s="5">
        <f>MAX((Z327-Y327),0)/5+Z327/[12]lifespan!I$2</f>
        <v>6.25</v>
      </c>
      <c r="AI327" s="5">
        <f>MAX((AA327-Z327),0)/5+AA327/[12]lifespan!J$2</f>
        <v>6.25</v>
      </c>
    </row>
    <row r="328" spans="1:35" x14ac:dyDescent="0.25">
      <c r="A328" s="3" t="s">
        <v>1</v>
      </c>
      <c r="B328" s="3" t="s">
        <v>31</v>
      </c>
      <c r="C328" s="3" t="s">
        <v>32</v>
      </c>
      <c r="D328" s="5">
        <f>[11]generation_EXIOBASE!D278</f>
        <v>14.131475886259796</v>
      </c>
      <c r="E328" s="5">
        <f>[11]generation_EXIOBASE!E278</f>
        <v>117.24741529944086</v>
      </c>
      <c r="F328" s="5">
        <f>[11]generation_EXIOBASE!F278</f>
        <v>417.75189776235237</v>
      </c>
      <c r="G328" s="5">
        <f>[11]generation_EXIOBASE!G278</f>
        <v>1703.916781149416</v>
      </c>
      <c r="H328" s="5">
        <f>[11]generation_EXIOBASE!H278</f>
        <v>3002.2048303693832</v>
      </c>
      <c r="I328" s="5">
        <f>[11]generation_EXIOBASE!I278</f>
        <v>4482.0539804357986</v>
      </c>
      <c r="J328" s="5">
        <f>[11]generation_EXIOBASE!J278</f>
        <v>3042.7824908683101</v>
      </c>
      <c r="K328" s="5">
        <f>[11]generation_EXIOBASE!K278</f>
        <v>2822.4212200707448</v>
      </c>
      <c r="L328" s="5">
        <f>[14]Xdet2015_el!A328</f>
        <v>41.802497683727701</v>
      </c>
      <c r="M328" s="5">
        <f t="shared" si="47"/>
        <v>346.83106321848987</v>
      </c>
      <c r="N328" s="5">
        <f t="shared" si="48"/>
        <v>1235.7571763302615</v>
      </c>
      <c r="O328" s="5">
        <f t="shared" si="49"/>
        <v>5040.3777970932988</v>
      </c>
      <c r="P328" s="5">
        <f t="shared" si="50"/>
        <v>8880.8601081516954</v>
      </c>
      <c r="Q328" s="5">
        <f t="shared" si="51"/>
        <v>13258.420609674848</v>
      </c>
      <c r="R328" s="5">
        <f t="shared" si="52"/>
        <v>9000.8933992721777</v>
      </c>
      <c r="S328" s="5">
        <f t="shared" si="53"/>
        <v>8349.0399349744293</v>
      </c>
      <c r="T328" s="5">
        <f>[11]capacity_EXIOBASE!D278</f>
        <v>469.91209999999995</v>
      </c>
      <c r="U328" s="5">
        <f>[11]capacity_EXIOBASE!E278</f>
        <v>469.8291627461528</v>
      </c>
      <c r="V328" s="5">
        <f>[11]capacity_EXIOBASE!F278</f>
        <v>387.63579818287582</v>
      </c>
      <c r="W328" s="5">
        <f>[11]capacity_EXIOBASE!G278</f>
        <v>404.40479818287582</v>
      </c>
      <c r="X328" s="5">
        <f>[11]capacity_EXIOBASE!H278</f>
        <v>636.88428785174801</v>
      </c>
      <c r="Y328" s="5">
        <f>[11]capacity_EXIOBASE!I278</f>
        <v>860.71083918622674</v>
      </c>
      <c r="Z328" s="5">
        <f>[11]capacity_EXIOBASE!J278</f>
        <v>833.48058612332727</v>
      </c>
      <c r="AA328" s="5">
        <f>[11]capacity_EXIOBASE!K278</f>
        <v>819.27048612332726</v>
      </c>
      <c r="AB328" s="5">
        <f>capacity!T328+T328/[12]lifespan!C$3</f>
        <v>66.663736666666665</v>
      </c>
      <c r="AC328" s="5">
        <f>MAX((U328-T328),0)/5+U328/[12]lifespan!D$3</f>
        <v>15.660972091538428</v>
      </c>
      <c r="AD328" s="5">
        <f>MAX((V328-U328),0)/5+V328/[12]lifespan!E$3</f>
        <v>12.921193272762528</v>
      </c>
      <c r="AE328" s="5">
        <f>MAX((W328-V328),0)/5+W328/[12]lifespan!F$3</f>
        <v>16.833959939429196</v>
      </c>
      <c r="AF328" s="5">
        <f>MAX((X328-W328),0)/5+X328/[12]lifespan!G$3</f>
        <v>67.72537419549937</v>
      </c>
      <c r="AG328" s="5">
        <f>MAX((Y328-X328),0)/5+Y328/[12]lifespan!H$3</f>
        <v>73.455671573103302</v>
      </c>
      <c r="AH328" s="5">
        <f>MAX((Z328-Y328),0)/5+Z328/[12]lifespan!I$3</f>
        <v>27.78268620411091</v>
      </c>
      <c r="AI328" s="5">
        <f>MAX((AA328-Z328),0)/5+AA328/[12]lifespan!J$3</f>
        <v>27.309016204110907</v>
      </c>
    </row>
    <row r="329" spans="1:35" x14ac:dyDescent="0.25">
      <c r="A329" s="3" t="s">
        <v>1</v>
      </c>
      <c r="B329" s="3" t="s">
        <v>33</v>
      </c>
      <c r="C329" s="3" t="s">
        <v>34</v>
      </c>
      <c r="D329" s="5">
        <f>[11]generation_EXIOBASE!D279</f>
        <v>5420.5333978061199</v>
      </c>
      <c r="E329" s="5">
        <f>[11]generation_EXIOBASE!E279</f>
        <v>5627.8762053724759</v>
      </c>
      <c r="F329" s="5">
        <f>[11]generation_EXIOBASE!F279</f>
        <v>5800.7448242273604</v>
      </c>
      <c r="G329" s="5">
        <f>[11]generation_EXIOBASE!G279</f>
        <v>5800.7448242273604</v>
      </c>
      <c r="H329" s="5">
        <f>[11]generation_EXIOBASE!H279</f>
        <v>5800.7448242273604</v>
      </c>
      <c r="I329" s="5">
        <f>[11]generation_EXIOBASE!I279</f>
        <v>5800.7448242273585</v>
      </c>
      <c r="J329" s="5">
        <f>[11]generation_EXIOBASE!J279</f>
        <v>9377.1383315733892</v>
      </c>
      <c r="K329" s="5">
        <f>[11]generation_EXIOBASE!K279</f>
        <v>9377.1383315733874</v>
      </c>
      <c r="L329" s="5">
        <f>[14]Xdet2015_el!A329</f>
        <v>436.54604276615601</v>
      </c>
      <c r="M329" s="5">
        <f t="shared" si="47"/>
        <v>453.24452527633696</v>
      </c>
      <c r="N329" s="5">
        <f t="shared" si="48"/>
        <v>467.16660746664212</v>
      </c>
      <c r="O329" s="5">
        <f t="shared" si="49"/>
        <v>467.16660746664212</v>
      </c>
      <c r="P329" s="5">
        <f t="shared" si="50"/>
        <v>467.16660746664212</v>
      </c>
      <c r="Q329" s="5">
        <f t="shared" si="51"/>
        <v>467.16660746664195</v>
      </c>
      <c r="R329" s="5">
        <f t="shared" si="52"/>
        <v>755.19369233588748</v>
      </c>
      <c r="S329" s="5">
        <f t="shared" si="53"/>
        <v>755.19369233588736</v>
      </c>
      <c r="T329" s="5">
        <f>[11]capacity_EXIOBASE!D279</f>
        <v>700.00000000000011</v>
      </c>
      <c r="U329" s="5">
        <f>[11]capacity_EXIOBASE!E279</f>
        <v>700.00000000000011</v>
      </c>
      <c r="V329" s="5">
        <f>[11]capacity_EXIOBASE!F279</f>
        <v>700.00000000000011</v>
      </c>
      <c r="W329" s="5">
        <f>[11]capacity_EXIOBASE!G279</f>
        <v>700.00000000000011</v>
      </c>
      <c r="X329" s="5">
        <f>[11]capacity_EXIOBASE!H279</f>
        <v>700.00000000000011</v>
      </c>
      <c r="Y329" s="5">
        <f>[11]capacity_EXIOBASE!I279</f>
        <v>700.00000000000011</v>
      </c>
      <c r="Z329" s="5">
        <f>[11]capacity_EXIOBASE!J279</f>
        <v>1117</v>
      </c>
      <c r="AA329" s="5">
        <f>[11]capacity_EXIOBASE!K279</f>
        <v>1117</v>
      </c>
      <c r="AB329" s="5">
        <f>capacity!T329+T329/[12]lifespan!C$4</f>
        <v>11.666666666666668</v>
      </c>
      <c r="AC329" s="5">
        <f>MAX((U329-T329),0)/5+U329/[12]lifespan!D$4</f>
        <v>11.666666666666668</v>
      </c>
      <c r="AD329" s="5">
        <f>MAX((V329-U329),0)/5+V329/[12]lifespan!E$4</f>
        <v>11.666666666666668</v>
      </c>
      <c r="AE329" s="5">
        <f>MAX((W329-V329),0)/5+W329/[12]lifespan!F$4</f>
        <v>11.666666666666668</v>
      </c>
      <c r="AF329" s="5">
        <f>MAX((X329-W329),0)/5+X329/[12]lifespan!G$4</f>
        <v>11.666666666666668</v>
      </c>
      <c r="AG329" s="5">
        <f>MAX((Y329-X329),0)/5+Y329/[12]lifespan!H$4</f>
        <v>11.666666666666668</v>
      </c>
      <c r="AH329" s="5">
        <f>MAX((Z329-Y329),0)/5+Z329/[12]lifespan!I$4</f>
        <v>102.01666666666665</v>
      </c>
      <c r="AI329" s="5">
        <f>MAX((AA329-Z329),0)/5+AA329/[12]lifespan!J$4</f>
        <v>18.616666666666667</v>
      </c>
    </row>
    <row r="330" spans="1:35" x14ac:dyDescent="0.25">
      <c r="A330" s="3" t="s">
        <v>1</v>
      </c>
      <c r="B330" s="3" t="s">
        <v>35</v>
      </c>
      <c r="C330" s="3" t="s">
        <v>36</v>
      </c>
      <c r="D330" s="5">
        <f>[11]generation_EXIOBASE!D280</f>
        <v>4422.5527031806423</v>
      </c>
      <c r="E330" s="5">
        <f>[11]generation_EXIOBASE!E280</f>
        <v>4541.9392838935746</v>
      </c>
      <c r="F330" s="5">
        <f>[11]generation_EXIOBASE!F280</f>
        <v>4734.3642134503552</v>
      </c>
      <c r="G330" s="5">
        <f>[11]generation_EXIOBASE!G280</f>
        <v>5000.7704353361896</v>
      </c>
      <c r="H330" s="5">
        <f>[11]generation_EXIOBASE!H280</f>
        <v>5131.4619648898943</v>
      </c>
      <c r="I330" s="5">
        <f>[11]generation_EXIOBASE!I280</f>
        <v>5334.7210711172402</v>
      </c>
      <c r="J330" s="5">
        <f>[11]generation_EXIOBASE!J280</f>
        <v>5337.0383267537081</v>
      </c>
      <c r="K330" s="5">
        <f>[11]generation_EXIOBASE!K280</f>
        <v>5750.6485908537506</v>
      </c>
      <c r="L330" s="5">
        <f>[14]Xdet2015_el!A330</f>
        <v>216.71051817341399</v>
      </c>
      <c r="M330" s="5">
        <f t="shared" si="47"/>
        <v>222.56060736526118</v>
      </c>
      <c r="N330" s="5">
        <f t="shared" si="48"/>
        <v>231.98966542119845</v>
      </c>
      <c r="O330" s="5">
        <f t="shared" si="49"/>
        <v>245.04389773096381</v>
      </c>
      <c r="P330" s="5">
        <f t="shared" si="50"/>
        <v>251.44794331081414</v>
      </c>
      <c r="Q330" s="5">
        <f t="shared" si="51"/>
        <v>261.40788933979292</v>
      </c>
      <c r="R330" s="5">
        <f t="shared" si="52"/>
        <v>261.52143771409675</v>
      </c>
      <c r="S330" s="5">
        <f t="shared" si="53"/>
        <v>281.78884901944969</v>
      </c>
      <c r="T330" s="5">
        <f>[11]capacity_EXIOBASE!D280</f>
        <v>1119</v>
      </c>
      <c r="U330" s="5">
        <f>[11]capacity_EXIOBASE!E280</f>
        <v>1220</v>
      </c>
      <c r="V330" s="5">
        <f>[11]capacity_EXIOBASE!F280</f>
        <v>1220</v>
      </c>
      <c r="W330" s="5">
        <f>[11]capacity_EXIOBASE!G280</f>
        <v>1284.4255015027254</v>
      </c>
      <c r="X330" s="5">
        <f>[11]capacity_EXIOBASE!H280</f>
        <v>1315.7554683799244</v>
      </c>
      <c r="Y330" s="5">
        <f>[11]capacity_EXIOBASE!I280</f>
        <v>1366.2528316564212</v>
      </c>
      <c r="Z330" s="5">
        <f>[11]capacity_EXIOBASE!J280</f>
        <v>1366.2528316564212</v>
      </c>
      <c r="AA330" s="5">
        <f>[11]capacity_EXIOBASE!K280</f>
        <v>1465.0283843292164</v>
      </c>
      <c r="AB330" s="5">
        <f>capacity!T330+T330/[12]lifespan!C$5</f>
        <v>18.649999999999999</v>
      </c>
      <c r="AC330" s="5">
        <f>MAX((U330-T330),0)/5+U330/[12]lifespan!D$5</f>
        <v>40.533333333333331</v>
      </c>
      <c r="AD330" s="5">
        <f>MAX((V330-U330),0)/5+V330/[12]lifespan!E$5</f>
        <v>20.333333333333332</v>
      </c>
      <c r="AE330" s="5">
        <f>MAX((W330-V330),0)/5+W330/[12]lifespan!F$5</f>
        <v>34.292191992257173</v>
      </c>
      <c r="AF330" s="5">
        <f>MAX((X330-W330),0)/5+X330/[12]lifespan!G$5</f>
        <v>28.195251181771877</v>
      </c>
      <c r="AG330" s="5">
        <f>MAX((Y330-X330),0)/5+Y330/[12]lifespan!H$5</f>
        <v>32.870353182906378</v>
      </c>
      <c r="AH330" s="5">
        <f>MAX((Z330-Y330),0)/5+Z330/[12]lifespan!I$5</f>
        <v>22.770880527607019</v>
      </c>
      <c r="AI330" s="5">
        <f>MAX((AA330-Z330),0)/5+AA330/[12]lifespan!J$5</f>
        <v>44.172250273379298</v>
      </c>
    </row>
    <row r="331" spans="1:35" x14ac:dyDescent="0.25">
      <c r="A331" s="3" t="s">
        <v>1</v>
      </c>
      <c r="B331" s="3" t="s">
        <v>79</v>
      </c>
      <c r="C331" s="3" t="s">
        <v>83</v>
      </c>
      <c r="D331" s="5">
        <f>[11]generation_EXIOBASE!D281*generation!$L331/(generation!$L$331+generation!$L$332)</f>
        <v>5.0414107420723617</v>
      </c>
      <c r="E331" s="5">
        <f>[11]generation_EXIOBASE!E281*generation!$L331/(generation!$L$331+generation!$L$332)</f>
        <v>284.35727716873362</v>
      </c>
      <c r="F331" s="5">
        <f>[11]generation_EXIOBASE!F281*generation!$L331/(generation!$L$331+generation!$L$332)</f>
        <v>300.8579437092929</v>
      </c>
      <c r="G331" s="5">
        <f>[11]generation_EXIOBASE!G281*generation!$L331/(generation!$L$331+generation!$L$332)</f>
        <v>345.67907228547142</v>
      </c>
      <c r="H331" s="5">
        <f>[11]generation_EXIOBASE!H281*generation!$L331/(generation!$L$331+generation!$L$332)</f>
        <v>376.16957749099299</v>
      </c>
      <c r="I331" s="5">
        <f>[11]generation_EXIOBASE!I281*generation!$L331/(generation!$L$331+generation!$L$332)</f>
        <v>399.41911841619236</v>
      </c>
      <c r="J331" s="5">
        <f>[11]generation_EXIOBASE!J281*generation!$L331/(generation!$L$331+generation!$L$332)</f>
        <v>400.00447349601711</v>
      </c>
      <c r="K331" s="5">
        <f>[11]generation_EXIOBASE!K281*generation!$L331/(generation!$L$331+generation!$L$332)</f>
        <v>440.40081305800067</v>
      </c>
      <c r="L331" s="5">
        <f>[14]Xdet2015_el!A331</f>
        <v>0</v>
      </c>
      <c r="M331" s="24">
        <f t="shared" ref="M331:S332" si="54">IFERROR($L6*E331/$D6,0)</f>
        <v>12.15009561183234</v>
      </c>
      <c r="N331" s="24">
        <f t="shared" si="54"/>
        <v>12.855140610585066</v>
      </c>
      <c r="O331" s="24">
        <f t="shared" si="54"/>
        <v>14.770270066926193</v>
      </c>
      <c r="P331" s="24">
        <f t="shared" si="54"/>
        <v>16.073076723357676</v>
      </c>
      <c r="Q331" s="24">
        <f t="shared" si="54"/>
        <v>17.066489475037525</v>
      </c>
      <c r="R331" s="24">
        <f t="shared" si="54"/>
        <v>17.091500687191321</v>
      </c>
      <c r="S331" s="24">
        <f t="shared" si="54"/>
        <v>18.81756654677859</v>
      </c>
      <c r="T331" s="5">
        <f>[11]capacity_EXIOBASE!D281*capacity!$L331/(capacity!$L$331+capacity!$L$332)</f>
        <v>3.7</v>
      </c>
      <c r="U331" s="5">
        <f>[11]capacity_EXIOBASE!E281*capacity!$L331/(capacity!$L$331+capacity!$L$332)</f>
        <v>200.40995088935958</v>
      </c>
      <c r="V331" s="5">
        <f>[11]capacity_EXIOBASE!F281*capacity!$L331/(capacity!$L$331+capacity!$L$332)</f>
        <v>211.71400000000003</v>
      </c>
      <c r="W331" s="5">
        <f>[11]capacity_EXIOBASE!G281*capacity!$L331/(capacity!$L$331+capacity!$L$332)</f>
        <v>241.6130680441378</v>
      </c>
      <c r="X331" s="5">
        <f>[11]capacity_EXIOBASE!H281*capacity!$L331/(capacity!$L$331+capacity!$L$332)</f>
        <v>261.61306804413783</v>
      </c>
      <c r="Y331" s="5">
        <f>[11]capacity_EXIOBASE!I281*capacity!$L331/(capacity!$L$331+capacity!$L$332)</f>
        <v>276.61306804413783</v>
      </c>
      <c r="Z331" s="5">
        <f>[11]capacity_EXIOBASE!J281*capacity!$L331/(capacity!$L$331+capacity!$L$332)</f>
        <v>276.61306804413778</v>
      </c>
      <c r="AA331" s="5">
        <f>[11]capacity_EXIOBASE!K281*capacity!$L331/(capacity!$L$331+capacity!$L$332)</f>
        <v>280.31306804413782</v>
      </c>
      <c r="AB331" s="5">
        <f>capacity!T331+T331/[12]lifespan!C$6</f>
        <v>1.1850000000000001</v>
      </c>
      <c r="AC331" s="5">
        <f>MAX((U331-T331),0)/5+U331/[12]lifespan!D$6</f>
        <v>48.451533400115537</v>
      </c>
      <c r="AD331" s="5">
        <f>MAX((V331-U331),0)/5+V331/[12]lifespan!E$6</f>
        <v>11.269916205106815</v>
      </c>
      <c r="AE331" s="5">
        <f>MAX((W331-V331),0)/5+W331/[12]lifespan!F$6</f>
        <v>15.644336330593068</v>
      </c>
      <c r="AF331" s="5">
        <f>MAX((X331-W331),0)/5+X331/[12]lifespan!G$6</f>
        <v>14.464522721765519</v>
      </c>
      <c r="AG331" s="5">
        <f>MAX((Y331-X331),0)/5+Y331/[12]lifespan!H$6</f>
        <v>14.064522721765513</v>
      </c>
      <c r="AH331" s="5">
        <f>MAX((Z331-Y331),0)/5+Z331/[12]lifespan!I$6</f>
        <v>11.064522721765512</v>
      </c>
      <c r="AI331" s="5">
        <f>MAX((AA331-Z331),0)/5+AA331/[12]lifespan!J$6</f>
        <v>11.952522721765522</v>
      </c>
    </row>
    <row r="332" spans="1:35" x14ac:dyDescent="0.25">
      <c r="A332" s="3" t="s">
        <v>1</v>
      </c>
      <c r="B332" s="3" t="s">
        <v>78</v>
      </c>
      <c r="C332" s="3" t="s">
        <v>84</v>
      </c>
      <c r="D332" s="5">
        <f>[11]generation_EXIOBASE!D281*generation!$L332/(generation!$L$331+generation!$L$332)</f>
        <v>0</v>
      </c>
      <c r="E332" s="5">
        <f>[11]generation_EXIOBASE!E281*generation!$L332/(generation!$L$331+generation!$L$332)</f>
        <v>0</v>
      </c>
      <c r="F332" s="5">
        <f>[11]generation_EXIOBASE!F281*generation!$L332/(generation!$L$331+generation!$L$332)</f>
        <v>0</v>
      </c>
      <c r="G332" s="5">
        <f>[11]generation_EXIOBASE!G281*generation!$L332/(generation!$L$331+generation!$L$332)</f>
        <v>0</v>
      </c>
      <c r="H332" s="5">
        <f>[11]generation_EXIOBASE!H281*generation!$L332/(generation!$L$331+generation!$L$332)</f>
        <v>0</v>
      </c>
      <c r="I332" s="5">
        <f>[11]generation_EXIOBASE!I281*generation!$L332/(generation!$L$331+generation!$L$332)</f>
        <v>0</v>
      </c>
      <c r="J332" s="5">
        <f>[11]generation_EXIOBASE!J281*generation!$L332/(generation!$L$331+generation!$L$332)</f>
        <v>0</v>
      </c>
      <c r="K332" s="5">
        <f>[11]generation_EXIOBASE!K281*generation!$L332/(generation!$L$331+generation!$L$332)</f>
        <v>0</v>
      </c>
      <c r="L332" s="5">
        <f>[14]Xdet2015_el!A332</f>
        <v>0</v>
      </c>
      <c r="M332" s="24">
        <f t="shared" si="54"/>
        <v>0</v>
      </c>
      <c r="N332" s="24">
        <f t="shared" si="54"/>
        <v>0</v>
      </c>
      <c r="O332" s="24">
        <f t="shared" si="54"/>
        <v>0</v>
      </c>
      <c r="P332" s="24">
        <f t="shared" si="54"/>
        <v>0</v>
      </c>
      <c r="Q332" s="24">
        <f t="shared" si="54"/>
        <v>0</v>
      </c>
      <c r="R332" s="24">
        <f t="shared" si="54"/>
        <v>0</v>
      </c>
      <c r="S332" s="24">
        <f t="shared" si="54"/>
        <v>0</v>
      </c>
      <c r="T332" s="5">
        <f>[11]capacity_EXIOBASE!D281*capacity!$L332/(capacity!$L$331+capacity!$L$332)</f>
        <v>0</v>
      </c>
      <c r="U332" s="5">
        <f>[11]capacity_EXIOBASE!E281*capacity!$L332/(capacity!$L$331+capacity!$L$332)</f>
        <v>0</v>
      </c>
      <c r="V332" s="5">
        <f>[11]capacity_EXIOBASE!F281*capacity!$L332/(capacity!$L$331+capacity!$L$332)</f>
        <v>0</v>
      </c>
      <c r="W332" s="5">
        <f>[11]capacity_EXIOBASE!G281*capacity!$L332/(capacity!$L$331+capacity!$L$332)</f>
        <v>0</v>
      </c>
      <c r="X332" s="5">
        <f>[11]capacity_EXIOBASE!H281*capacity!$L332/(capacity!$L$331+capacity!$L$332)</f>
        <v>0</v>
      </c>
      <c r="Y332" s="5">
        <f>[11]capacity_EXIOBASE!I281*capacity!$L332/(capacity!$L$331+capacity!$L$332)</f>
        <v>0</v>
      </c>
      <c r="Z332" s="5">
        <f>[11]capacity_EXIOBASE!J281*capacity!$L332/(capacity!$L$331+capacity!$L$332)</f>
        <v>0</v>
      </c>
      <c r="AA332" s="5">
        <f>[11]capacity_EXIOBASE!K281*capacity!$L332/(capacity!$L$331+capacity!$L$332)</f>
        <v>0</v>
      </c>
      <c r="AB332" s="5">
        <f>capacity!T332+T332/[12]lifespan!C$7</f>
        <v>0</v>
      </c>
      <c r="AC332" s="5">
        <f>MAX((U332-T332),0)/5+U332/[12]lifespan!D$7</f>
        <v>0</v>
      </c>
      <c r="AD332" s="5">
        <f>MAX((V332-U332),0)/5+V332/[12]lifespan!E$7</f>
        <v>0</v>
      </c>
      <c r="AE332" s="5">
        <f>MAX((W332-V332),0)/5+W332/[12]lifespan!F$7</f>
        <v>0</v>
      </c>
      <c r="AF332" s="5">
        <f>MAX((X332-W332),0)/5+X332/[12]lifespan!G$7</f>
        <v>0</v>
      </c>
      <c r="AG332" s="5">
        <f>MAX((Y332-X332),0)/5+Y332/[12]lifespan!H$7</f>
        <v>0</v>
      </c>
      <c r="AH332" s="5">
        <f>MAX((Z332-Y332),0)/5+Z332/[12]lifespan!I$7</f>
        <v>0</v>
      </c>
      <c r="AI332" s="5">
        <f>MAX((AA332-Z332),0)/5+AA332/[12]lifespan!J$7</f>
        <v>0</v>
      </c>
    </row>
    <row r="333" spans="1:35" x14ac:dyDescent="0.25">
      <c r="A333" s="3" t="s">
        <v>1</v>
      </c>
      <c r="B333" s="1" t="s">
        <v>37</v>
      </c>
      <c r="C333" s="1" t="s">
        <v>38</v>
      </c>
      <c r="D333" s="5">
        <f>[11]generation_EXIOBASE!D282</f>
        <v>0.4618640992137889</v>
      </c>
      <c r="E333" s="5">
        <f>[11]generation_EXIOBASE!E282</f>
        <v>0</v>
      </c>
      <c r="F333" s="5">
        <f>[11]generation_EXIOBASE!F282</f>
        <v>0</v>
      </c>
      <c r="G333" s="5">
        <f>[11]generation_EXIOBASE!G282</f>
        <v>0</v>
      </c>
      <c r="H333" s="5">
        <f>[11]generation_EXIOBASE!H282</f>
        <v>0</v>
      </c>
      <c r="I333" s="5">
        <f>[11]generation_EXIOBASE!I282</f>
        <v>0</v>
      </c>
      <c r="J333" s="5">
        <f>[11]generation_EXIOBASE!J282</f>
        <v>0</v>
      </c>
      <c r="K333" s="5">
        <f>[11]generation_EXIOBASE!K282</f>
        <v>0</v>
      </c>
      <c r="L333" s="5">
        <f>[14]Xdet2015_el!A333</f>
        <v>1.64709183479702</v>
      </c>
      <c r="M333" s="5">
        <f t="shared" si="47"/>
        <v>0</v>
      </c>
      <c r="N333" s="5">
        <f t="shared" si="48"/>
        <v>0</v>
      </c>
      <c r="O333" s="5">
        <f t="shared" si="49"/>
        <v>0</v>
      </c>
      <c r="P333" s="5">
        <f t="shared" si="50"/>
        <v>0</v>
      </c>
      <c r="Q333" s="5">
        <f t="shared" si="51"/>
        <v>0</v>
      </c>
      <c r="R333" s="5">
        <f t="shared" si="52"/>
        <v>0</v>
      </c>
      <c r="S333" s="5">
        <f t="shared" si="53"/>
        <v>0</v>
      </c>
      <c r="T333" s="5">
        <f>[11]capacity_EXIOBASE!D282</f>
        <v>92.032499999999985</v>
      </c>
      <c r="U333" s="5">
        <f>[11]capacity_EXIOBASE!E282</f>
        <v>29.022500000000001</v>
      </c>
      <c r="V333" s="5">
        <f>[11]capacity_EXIOBASE!F282</f>
        <v>16.197500000000002</v>
      </c>
      <c r="W333" s="5">
        <f>[11]capacity_EXIOBASE!G282</f>
        <v>16.197500000000002</v>
      </c>
      <c r="X333" s="5">
        <f>[11]capacity_EXIOBASE!H282</f>
        <v>16.197500000000002</v>
      </c>
      <c r="Y333" s="5">
        <f>[11]capacity_EXIOBASE!I282</f>
        <v>13.965</v>
      </c>
      <c r="Z333" s="5">
        <f>[11]capacity_EXIOBASE!J282</f>
        <v>13.965</v>
      </c>
      <c r="AA333" s="5">
        <f>[11]capacity_EXIOBASE!K282</f>
        <v>0</v>
      </c>
      <c r="AB333" s="5">
        <f>capacity!T333+T333/[12]lifespan!C$8</f>
        <v>2.6294999999999997</v>
      </c>
      <c r="AC333" s="5">
        <f>MAX((U333-T333),0)/5+U333/[12]lifespan!D$8</f>
        <v>0.82921428571428579</v>
      </c>
      <c r="AD333" s="5">
        <f>MAX((V333-U333),0)/5+V333/[12]lifespan!E$8</f>
        <v>0.46278571428571436</v>
      </c>
      <c r="AE333" s="5">
        <f>MAX((W333-V333),0)/5+W333/[12]lifespan!F$8</f>
        <v>0.46278571428571436</v>
      </c>
      <c r="AF333" s="5">
        <f>MAX((X333-W333),0)/5+X333/[12]lifespan!G$8</f>
        <v>0.46278571428571436</v>
      </c>
      <c r="AG333" s="5">
        <f>MAX((Y333-X333),0)/5+Y333/[12]lifespan!H$8</f>
        <v>0.39900000000000002</v>
      </c>
      <c r="AH333" s="5">
        <f>MAX((Z333-Y333),0)/5+Z333/[12]lifespan!I$8</f>
        <v>0.39900000000000002</v>
      </c>
      <c r="AI333" s="5">
        <f>MAX((AA333-Z333),0)/5+AA333/[12]lifespan!J$8</f>
        <v>0</v>
      </c>
    </row>
    <row r="334" spans="1:35" x14ac:dyDescent="0.25">
      <c r="A334" s="3" t="s">
        <v>1</v>
      </c>
      <c r="B334" s="3" t="s">
        <v>39</v>
      </c>
      <c r="C334" s="3" t="s">
        <v>40</v>
      </c>
      <c r="D334" s="5">
        <f>[11]generation_EXIOBASE!D283</f>
        <v>110.71886145660177</v>
      </c>
      <c r="E334" s="5">
        <f>[11]generation_EXIOBASE!E283</f>
        <v>299.6497485288055</v>
      </c>
      <c r="F334" s="5">
        <f>[11]generation_EXIOBASE!F283</f>
        <v>511.02626745507564</v>
      </c>
      <c r="G334" s="5">
        <f>[11]generation_EXIOBASE!G283</f>
        <v>621.55192993479432</v>
      </c>
      <c r="H334" s="5">
        <f>[11]generation_EXIOBASE!H283</f>
        <v>926.26819993862739</v>
      </c>
      <c r="I334" s="5">
        <f>[11]generation_EXIOBASE!I283</f>
        <v>2137.0481661240256</v>
      </c>
      <c r="J334" s="5">
        <f>[11]generation_EXIOBASE!J283</f>
        <v>2005.563222198427</v>
      </c>
      <c r="K334" s="5">
        <f>[11]generation_EXIOBASE!K283</f>
        <v>2237.8723366427739</v>
      </c>
      <c r="L334" s="5">
        <f>[14]Xdet2015_el!A334</f>
        <v>50.647878929467403</v>
      </c>
      <c r="M334" s="5">
        <f t="shared" si="47"/>
        <v>137.07352103400234</v>
      </c>
      <c r="N334" s="5">
        <f t="shared" si="48"/>
        <v>233.76682331571271</v>
      </c>
      <c r="O334" s="5">
        <f t="shared" si="49"/>
        <v>284.32632418328762</v>
      </c>
      <c r="P334" s="5">
        <f t="shared" si="50"/>
        <v>423.71750422213194</v>
      </c>
      <c r="Q334" s="5">
        <f t="shared" si="51"/>
        <v>977.58372295686388</v>
      </c>
      <c r="R334" s="5">
        <f t="shared" si="52"/>
        <v>917.43648667407558</v>
      </c>
      <c r="S334" s="5">
        <f t="shared" si="53"/>
        <v>1023.7053170052199</v>
      </c>
      <c r="T334" s="5">
        <f>[11]capacity_EXIOBASE!D283</f>
        <v>51.075590000000005</v>
      </c>
      <c r="U334" s="5">
        <f>[11]capacity_EXIOBASE!E283</f>
        <v>124.18519946380516</v>
      </c>
      <c r="V334" s="5">
        <f>[11]capacity_EXIOBASE!F283</f>
        <v>124.27407103515426</v>
      </c>
      <c r="W334" s="5">
        <f>[11]capacity_EXIOBASE!G283</f>
        <v>118.48993603546897</v>
      </c>
      <c r="X334" s="5">
        <f>[11]capacity_EXIOBASE!H283</f>
        <v>123.19839359015477</v>
      </c>
      <c r="Y334" s="5">
        <f>[11]capacity_EXIOBASE!I283</f>
        <v>219.76065414049251</v>
      </c>
      <c r="Z334" s="5">
        <f>[11]capacity_EXIOBASE!J283</f>
        <v>218.16263563556612</v>
      </c>
      <c r="AA334" s="5">
        <f>[11]capacity_EXIOBASE!K283</f>
        <v>164.56663298342406</v>
      </c>
      <c r="AB334" s="5">
        <f>capacity!T334+T334/[12]lifespan!C$9</f>
        <v>2.0430236000000002</v>
      </c>
      <c r="AC334" s="5">
        <f>MAX((U334-T334),0)/5+U334/[12]lifespan!D$9</f>
        <v>19.58932987131324</v>
      </c>
      <c r="AD334" s="5">
        <f>MAX((V334-U334),0)/5+V334/[12]lifespan!E$9</f>
        <v>4.9887371556759907</v>
      </c>
      <c r="AE334" s="5">
        <f>MAX((W334-V334),0)/5+W334/[12]lifespan!F$9</f>
        <v>4.7395974414187592</v>
      </c>
      <c r="AF334" s="5">
        <f>MAX((X334-W334),0)/5+X334/[12]lifespan!G$9</f>
        <v>5.8696272545433494</v>
      </c>
      <c r="AG334" s="5">
        <f>MAX((Y334-X334),0)/5+Y334/[12]lifespan!H$9</f>
        <v>28.102878275687246</v>
      </c>
      <c r="AH334" s="5">
        <f>MAX((Z334-Y334),0)/5+Z334/[12]lifespan!I$9</f>
        <v>8.7265054254226442</v>
      </c>
      <c r="AI334" s="5">
        <f>MAX((AA334-Z334),0)/5+AA334/[12]lifespan!J$9</f>
        <v>6.5826653193369626</v>
      </c>
    </row>
    <row r="335" spans="1:35" x14ac:dyDescent="0.25">
      <c r="A335" s="3" t="s">
        <v>1</v>
      </c>
      <c r="B335" s="3" t="s">
        <v>80</v>
      </c>
      <c r="C335" s="3" t="s">
        <v>85</v>
      </c>
      <c r="D335" s="5">
        <f>[11]generation_EXIOBASE!D284*generation!$L335/(generation!$L$335+generation!$L$336)</f>
        <v>0</v>
      </c>
      <c r="E335" s="5">
        <f>[11]generation_EXIOBASE!E284*generation!$L335/(generation!$L$335+generation!$L$336)</f>
        <v>0</v>
      </c>
      <c r="F335" s="5">
        <f>[11]generation_EXIOBASE!F284*generation!$L335/(generation!$L$335+generation!$L$336)</f>
        <v>0</v>
      </c>
      <c r="G335" s="5">
        <f>[11]generation_EXIOBASE!G284*generation!$L335/(generation!$L$335+generation!$L$336)</f>
        <v>0</v>
      </c>
      <c r="H335" s="5">
        <f>[11]generation_EXIOBASE!H284*generation!$L335/(generation!$L$335+generation!$L$336)</f>
        <v>0</v>
      </c>
      <c r="I335" s="5">
        <f>[11]generation_EXIOBASE!I284*generation!$L335/(generation!$L$335+generation!$L$336)</f>
        <v>0</v>
      </c>
      <c r="J335" s="5">
        <f>[11]generation_EXIOBASE!J284*generation!$L335/(generation!$L$335+generation!$L$336)</f>
        <v>0</v>
      </c>
      <c r="K335" s="5">
        <f>[11]generation_EXIOBASE!K284*generation!$L335/(generation!$L$335+generation!$L$336)</f>
        <v>0</v>
      </c>
      <c r="L335" s="5">
        <f>[14]Xdet2015_el!A335</f>
        <v>0</v>
      </c>
      <c r="M335" s="5">
        <f t="shared" si="47"/>
        <v>0</v>
      </c>
      <c r="N335" s="5">
        <f t="shared" si="48"/>
        <v>0</v>
      </c>
      <c r="O335" s="5">
        <f t="shared" si="49"/>
        <v>0</v>
      </c>
      <c r="P335" s="5">
        <f t="shared" si="50"/>
        <v>0</v>
      </c>
      <c r="Q335" s="5">
        <f t="shared" si="51"/>
        <v>0</v>
      </c>
      <c r="R335" s="5">
        <f t="shared" si="52"/>
        <v>0</v>
      </c>
      <c r="S335" s="5">
        <f t="shared" si="53"/>
        <v>0</v>
      </c>
      <c r="T335" s="5">
        <f>[11]capacity_EXIOBASE!D284*capacity!$L335/(capacity!$L$335+capacity!$L$336)</f>
        <v>0</v>
      </c>
      <c r="U335" s="5">
        <f>[11]capacity_EXIOBASE!E284*capacity!$L335/(capacity!$L$335+capacity!$L$336)</f>
        <v>0</v>
      </c>
      <c r="V335" s="5">
        <f>[11]capacity_EXIOBASE!F284*capacity!$L335/(capacity!$L$335+capacity!$L$336)</f>
        <v>0</v>
      </c>
      <c r="W335" s="5">
        <f>[11]capacity_EXIOBASE!G284*capacity!$L335/(capacity!$L$335+capacity!$L$336)</f>
        <v>0</v>
      </c>
      <c r="X335" s="5">
        <f>[11]capacity_EXIOBASE!H284*capacity!$L335/(capacity!$L$335+capacity!$L$336)</f>
        <v>0</v>
      </c>
      <c r="Y335" s="5">
        <f>[11]capacity_EXIOBASE!I284*capacity!$L335/(capacity!$L$335+capacity!$L$336)</f>
        <v>0</v>
      </c>
      <c r="Z335" s="5">
        <f>[11]capacity_EXIOBASE!J284*capacity!$L335/(capacity!$L$335+capacity!$L$336)</f>
        <v>0</v>
      </c>
      <c r="AA335" s="5">
        <f>[11]capacity_EXIOBASE!K284*capacity!$L335/(capacity!$L$335+capacity!$L$336)</f>
        <v>0</v>
      </c>
      <c r="AB335" s="5">
        <f>capacity!T335+T335/[12]lifespan!C$10</f>
        <v>0</v>
      </c>
      <c r="AC335" s="5">
        <f>MAX((U335-T335),0)/5+U335/[12]lifespan!D$10</f>
        <v>0</v>
      </c>
      <c r="AD335" s="5">
        <f>MAX((V335-U335),0)/5+V335/[12]lifespan!E$10</f>
        <v>0</v>
      </c>
      <c r="AE335" s="5">
        <f>MAX((W335-V335),0)/5+W335/[12]lifespan!F$10</f>
        <v>0</v>
      </c>
      <c r="AF335" s="5">
        <f>MAX((X335-W335),0)/5+X335/[12]lifespan!G$10</f>
        <v>0</v>
      </c>
      <c r="AG335" s="5">
        <f>MAX((Y335-X335),0)/5+Y335/[12]lifespan!H$10</f>
        <v>0</v>
      </c>
      <c r="AH335" s="5">
        <f>MAX((Z335-Y335),0)/5+Z335/[12]lifespan!I$10</f>
        <v>0</v>
      </c>
      <c r="AI335" s="5">
        <f>MAX((AA335-Z335),0)/5+AA335/[12]lifespan!J$10</f>
        <v>0</v>
      </c>
    </row>
    <row r="336" spans="1:35" x14ac:dyDescent="0.25">
      <c r="A336" s="3" t="s">
        <v>1</v>
      </c>
      <c r="B336" s="3" t="s">
        <v>81</v>
      </c>
      <c r="C336" s="3" t="s">
        <v>86</v>
      </c>
      <c r="D336" s="5">
        <f>[11]generation_EXIOBASE!D284*generation!$L336/(generation!$L$335+generation!$L$336)</f>
        <v>294.75965859658413</v>
      </c>
      <c r="E336" s="5">
        <f>[11]generation_EXIOBASE!E284*generation!$L336/(generation!$L$335+generation!$L$336)</f>
        <v>390.58839399236166</v>
      </c>
      <c r="F336" s="5">
        <f>[11]generation_EXIOBASE!F284*generation!$L336/(generation!$L$335+generation!$L$336)</f>
        <v>622.15989885401041</v>
      </c>
      <c r="G336" s="5">
        <f>[11]generation_EXIOBASE!G284*generation!$L336/(generation!$L$335+generation!$L$336)</f>
        <v>848.89347456971211</v>
      </c>
      <c r="H336" s="5">
        <f>[11]generation_EXIOBASE!H284*generation!$L336/(generation!$L$335+generation!$L$336)</f>
        <v>849.3423721486264</v>
      </c>
      <c r="I336" s="5">
        <f>[11]generation_EXIOBASE!I284*generation!$L336/(generation!$L$335+generation!$L$336)</f>
        <v>859.23424304188688</v>
      </c>
      <c r="J336" s="5">
        <f>[11]generation_EXIOBASE!J284*generation!$L336/(generation!$L$335+generation!$L$336)</f>
        <v>861.50482108643075</v>
      </c>
      <c r="K336" s="5">
        <f>[11]generation_EXIOBASE!K284*generation!$L336/(generation!$L$335+generation!$L$336)</f>
        <v>961.64878636491596</v>
      </c>
      <c r="L336" s="5">
        <f>[14]Xdet2015_el!A336</f>
        <v>12.402730996992799</v>
      </c>
      <c r="M336" s="5">
        <f t="shared" si="47"/>
        <v>16.434958583884178</v>
      </c>
      <c r="N336" s="5">
        <f t="shared" si="48"/>
        <v>26.178894016034675</v>
      </c>
      <c r="O336" s="5">
        <f t="shared" si="49"/>
        <v>35.71926178880674</v>
      </c>
      <c r="P336" s="5">
        <f t="shared" si="50"/>
        <v>35.738150248452079</v>
      </c>
      <c r="Q336" s="5">
        <f t="shared" si="51"/>
        <v>36.154374823857779</v>
      </c>
      <c r="R336" s="5">
        <f t="shared" si="52"/>
        <v>36.249914928729112</v>
      </c>
      <c r="S336" s="5">
        <f t="shared" si="53"/>
        <v>40.46371632962282</v>
      </c>
      <c r="T336" s="5">
        <f>[11]capacity_EXIOBASE!D284*capacity!$L336/(capacity!$L$335+capacity!$L$336)</f>
        <v>262</v>
      </c>
      <c r="U336" s="5">
        <f>[11]capacity_EXIOBASE!E284*capacity!$L336/(capacity!$L$335+capacity!$L$336)</f>
        <v>352.23967924335909</v>
      </c>
      <c r="V336" s="5">
        <f>[11]capacity_EXIOBASE!F284*capacity!$L336/(capacity!$L$335+capacity!$L$336)</f>
        <v>568.83253637054861</v>
      </c>
      <c r="W336" s="5">
        <f>[11]capacity_EXIOBASE!G284*capacity!$L336/(capacity!$L$335+capacity!$L$336)</f>
        <v>779.21487239814417</v>
      </c>
      <c r="X336" s="5">
        <f>[11]capacity_EXIOBASE!H284*capacity!$L336/(capacity!$L$335+capacity!$L$336)</f>
        <v>779.21487239814417</v>
      </c>
      <c r="Y336" s="5">
        <f>[11]capacity_EXIOBASE!I284*capacity!$L336/(capacity!$L$335+capacity!$L$336)</f>
        <v>779.21487239814417</v>
      </c>
      <c r="Z336" s="5">
        <f>[11]capacity_EXIOBASE!J284*capacity!$L336/(capacity!$L$335+capacity!$L$336)</f>
        <v>779.21487239814417</v>
      </c>
      <c r="AA336" s="5">
        <f>[11]capacity_EXIOBASE!K284*capacity!$L336/(capacity!$L$335+capacity!$L$336)</f>
        <v>866.95701959063297</v>
      </c>
      <c r="AB336" s="5">
        <f>capacity!T336+T336/[12]lifespan!C$11</f>
        <v>25.48</v>
      </c>
      <c r="AC336" s="5">
        <f>MAX((U336-T336),0)/5+U336/[12]lifespan!D$11</f>
        <v>32.137523018406185</v>
      </c>
      <c r="AD336" s="5">
        <f>MAX((V336-U336),0)/5+V336/[12]lifespan!E$11</f>
        <v>66.071872880259846</v>
      </c>
      <c r="AE336" s="5">
        <f>MAX((W336-V336),0)/5+W336/[12]lifespan!F$11</f>
        <v>73.245062101444873</v>
      </c>
      <c r="AF336" s="5">
        <f>MAX((X336-W336),0)/5+X336/[12]lifespan!G$11</f>
        <v>31.168594895925768</v>
      </c>
      <c r="AG336" s="5">
        <f>MAX((Y336-X336),0)/5+Y336/[12]lifespan!H$11</f>
        <v>31.168594895925768</v>
      </c>
      <c r="AH336" s="5">
        <f>MAX((Z336-Y336),0)/5+Z336/[12]lifespan!I$11</f>
        <v>31.168594895925768</v>
      </c>
      <c r="AI336" s="5">
        <f>MAX((AA336-Z336),0)/5+AA336/[12]lifespan!J$11</f>
        <v>52.226710222123074</v>
      </c>
    </row>
    <row r="337" spans="1:35" x14ac:dyDescent="0.25">
      <c r="A337" s="3" t="s">
        <v>1</v>
      </c>
      <c r="B337" s="3" t="s">
        <v>41</v>
      </c>
      <c r="C337" s="3" t="s">
        <v>42</v>
      </c>
      <c r="D337" s="5">
        <f>[11]generation_EXIOBASE!D285</f>
        <v>0</v>
      </c>
      <c r="E337" s="5">
        <f>[11]generation_EXIOBASE!E285</f>
        <v>0</v>
      </c>
      <c r="F337" s="5">
        <f>[11]generation_EXIOBASE!F285</f>
        <v>0</v>
      </c>
      <c r="G337" s="5">
        <f>[11]generation_EXIOBASE!G285</f>
        <v>0</v>
      </c>
      <c r="H337" s="5">
        <f>[11]generation_EXIOBASE!H285</f>
        <v>0</v>
      </c>
      <c r="I337" s="5">
        <f>[11]generation_EXIOBASE!I285</f>
        <v>0</v>
      </c>
      <c r="J337" s="5">
        <f>[11]generation_EXIOBASE!J285</f>
        <v>0</v>
      </c>
      <c r="K337" s="5">
        <f>[11]generation_EXIOBASE!K285</f>
        <v>0</v>
      </c>
      <c r="L337" s="5">
        <f>[14]Xdet2015_el!A337</f>
        <v>0</v>
      </c>
      <c r="M337" s="5">
        <f t="shared" si="47"/>
        <v>0</v>
      </c>
      <c r="N337" s="5">
        <f t="shared" si="48"/>
        <v>0</v>
      </c>
      <c r="O337" s="5">
        <f t="shared" si="49"/>
        <v>0</v>
      </c>
      <c r="P337" s="5">
        <f t="shared" si="50"/>
        <v>0</v>
      </c>
      <c r="Q337" s="5">
        <f t="shared" si="51"/>
        <v>0</v>
      </c>
      <c r="R337" s="5">
        <f t="shared" si="52"/>
        <v>0</v>
      </c>
      <c r="S337" s="5">
        <f t="shared" si="53"/>
        <v>0</v>
      </c>
      <c r="T337" s="5">
        <f>[11]capacity_EXIOBASE!D285</f>
        <v>0</v>
      </c>
      <c r="U337" s="5">
        <f>[11]capacity_EXIOBASE!E285</f>
        <v>0</v>
      </c>
      <c r="V337" s="5">
        <f>[11]capacity_EXIOBASE!F285</f>
        <v>0</v>
      </c>
      <c r="W337" s="5">
        <f>[11]capacity_EXIOBASE!G285</f>
        <v>0</v>
      </c>
      <c r="X337" s="5">
        <f>[11]capacity_EXIOBASE!H285</f>
        <v>0</v>
      </c>
      <c r="Y337" s="5">
        <f>[11]capacity_EXIOBASE!I285</f>
        <v>0</v>
      </c>
      <c r="Z337" s="5">
        <f>[11]capacity_EXIOBASE!J285</f>
        <v>0</v>
      </c>
      <c r="AA337" s="5">
        <f>[11]capacity_EXIOBASE!K285</f>
        <v>0</v>
      </c>
      <c r="AB337" s="5">
        <f>capacity!T337+T337/[12]lifespan!C$12</f>
        <v>0</v>
      </c>
      <c r="AC337" s="5">
        <f>MAX((U337-T337),0)/5+U337/[12]lifespan!D$12</f>
        <v>0</v>
      </c>
      <c r="AD337" s="5">
        <f>MAX((V337-U337),0)/5+V337/[12]lifespan!E$12</f>
        <v>0</v>
      </c>
      <c r="AE337" s="5">
        <f>MAX((W337-V337),0)/5+W337/[12]lifespan!F$12</f>
        <v>0</v>
      </c>
      <c r="AF337" s="5">
        <f>MAX((X337-W337),0)/5+X337/[12]lifespan!G$12</f>
        <v>0</v>
      </c>
      <c r="AG337" s="5">
        <f>MAX((Y337-X337),0)/5+Y337/[12]lifespan!H$12</f>
        <v>0</v>
      </c>
      <c r="AH337" s="5">
        <f>MAX((Z337-Y337),0)/5+Z337/[12]lifespan!I$12</f>
        <v>0</v>
      </c>
      <c r="AI337" s="5">
        <f>MAX((AA337-Z337),0)/5+AA337/[12]lifespan!J$12</f>
        <v>0</v>
      </c>
    </row>
    <row r="338" spans="1:35" x14ac:dyDescent="0.25">
      <c r="A338" s="3" t="s">
        <v>1</v>
      </c>
      <c r="B338" s="3" t="s">
        <v>43</v>
      </c>
      <c r="C338" s="3" t="s">
        <v>44</v>
      </c>
      <c r="D338" s="5">
        <f>[11]generation_EXIOBASE!D286</f>
        <v>0</v>
      </c>
      <c r="E338" s="5">
        <f>[11]generation_EXIOBASE!E286</f>
        <v>0</v>
      </c>
      <c r="F338" s="5">
        <f>[11]generation_EXIOBASE!F286</f>
        <v>0</v>
      </c>
      <c r="G338" s="5">
        <f>[11]generation_EXIOBASE!G286</f>
        <v>0</v>
      </c>
      <c r="H338" s="5">
        <f>[11]generation_EXIOBASE!H286</f>
        <v>0</v>
      </c>
      <c r="I338" s="5">
        <f>[11]generation_EXIOBASE!I286</f>
        <v>0</v>
      </c>
      <c r="J338" s="5">
        <f>[11]generation_EXIOBASE!J286</f>
        <v>0</v>
      </c>
      <c r="K338" s="5">
        <f>[11]generation_EXIOBASE!K286</f>
        <v>0</v>
      </c>
      <c r="L338" s="5">
        <f>[14]Xdet2015_el!A338</f>
        <v>0</v>
      </c>
      <c r="M338" s="5">
        <f t="shared" si="47"/>
        <v>0</v>
      </c>
      <c r="N338" s="5">
        <f t="shared" si="48"/>
        <v>0</v>
      </c>
      <c r="O338" s="5">
        <f t="shared" si="49"/>
        <v>0</v>
      </c>
      <c r="P338" s="5">
        <f t="shared" si="50"/>
        <v>0</v>
      </c>
      <c r="Q338" s="5">
        <f t="shared" si="51"/>
        <v>0</v>
      </c>
      <c r="R338" s="5">
        <f t="shared" si="52"/>
        <v>0</v>
      </c>
      <c r="S338" s="5">
        <f t="shared" si="53"/>
        <v>0</v>
      </c>
      <c r="T338" s="5">
        <f>[11]capacity_EXIOBASE!D286</f>
        <v>0</v>
      </c>
      <c r="U338" s="5">
        <f>[11]capacity_EXIOBASE!E286</f>
        <v>0</v>
      </c>
      <c r="V338" s="5">
        <f>[11]capacity_EXIOBASE!F286</f>
        <v>0</v>
      </c>
      <c r="W338" s="5">
        <f>[11]capacity_EXIOBASE!G286</f>
        <v>0</v>
      </c>
      <c r="X338" s="5">
        <f>[11]capacity_EXIOBASE!H286</f>
        <v>0</v>
      </c>
      <c r="Y338" s="5">
        <f>[11]capacity_EXIOBASE!I286</f>
        <v>0</v>
      </c>
      <c r="Z338" s="5">
        <f>[11]capacity_EXIOBASE!J286</f>
        <v>0</v>
      </c>
      <c r="AA338" s="5">
        <f>[11]capacity_EXIOBASE!K286</f>
        <v>0</v>
      </c>
      <c r="AB338" s="5">
        <f>capacity!T338+T338/[12]lifespan!C$13</f>
        <v>0</v>
      </c>
      <c r="AC338" s="5">
        <f>MAX((U338-T338),0)/5+U338/[12]lifespan!D$13</f>
        <v>0</v>
      </c>
      <c r="AD338" s="5">
        <f>MAX((V338-U338),0)/5+V338/[12]lifespan!E$13</f>
        <v>0</v>
      </c>
      <c r="AE338" s="5">
        <f>MAX((W338-V338),0)/5+W338/[12]lifespan!F$13</f>
        <v>0</v>
      </c>
      <c r="AF338" s="5">
        <f>MAX((X338-W338),0)/5+X338/[12]lifespan!G$13</f>
        <v>0</v>
      </c>
      <c r="AG338" s="5">
        <f>MAX((Y338-X338),0)/5+Y338/[12]lifespan!H$13</f>
        <v>0</v>
      </c>
      <c r="AH338" s="5">
        <f>MAX((Z338-Y338),0)/5+Z338/[12]lifespan!I$13</f>
        <v>0</v>
      </c>
      <c r="AI338" s="5">
        <f>MAX((AA338-Z338),0)/5+AA338/[12]lifespan!J$13</f>
        <v>0</v>
      </c>
    </row>
    <row r="339" spans="1:35" x14ac:dyDescent="0.25">
      <c r="A339" s="3" t="s">
        <v>1</v>
      </c>
      <c r="B339" s="3" t="s">
        <v>45</v>
      </c>
      <c r="C339" s="3" t="s">
        <v>46</v>
      </c>
      <c r="D339" s="5">
        <f>[11]generation_EXIOBASE!D287</f>
        <v>0</v>
      </c>
      <c r="E339" s="5">
        <f>[11]generation_EXIOBASE!E287</f>
        <v>-5.6843418860808015E-14</v>
      </c>
      <c r="F339" s="5">
        <f>[11]generation_EXIOBASE!F287</f>
        <v>0</v>
      </c>
      <c r="G339" s="5">
        <f>[11]generation_EXIOBASE!G287</f>
        <v>0</v>
      </c>
      <c r="H339" s="5">
        <f>[11]generation_EXIOBASE!H287</f>
        <v>-1.1368683772161603E-13</v>
      </c>
      <c r="I339" s="5">
        <f>[11]generation_EXIOBASE!I287</f>
        <v>-1.1368683772161603E-13</v>
      </c>
      <c r="J339" s="5">
        <f>[11]generation_EXIOBASE!J287</f>
        <v>-1.1368683772161603E-13</v>
      </c>
      <c r="K339" s="5">
        <f>[11]generation_EXIOBASE!K287</f>
        <v>0</v>
      </c>
      <c r="L339" s="5">
        <f>[14]Xdet2015_el!A339</f>
        <v>0</v>
      </c>
      <c r="M339" s="5">
        <f t="shared" si="47"/>
        <v>0</v>
      </c>
      <c r="N339" s="5">
        <f t="shared" si="48"/>
        <v>0</v>
      </c>
      <c r="O339" s="5">
        <f t="shared" si="49"/>
        <v>0</v>
      </c>
      <c r="P339" s="5">
        <f t="shared" si="50"/>
        <v>0</v>
      </c>
      <c r="Q339" s="5">
        <f t="shared" si="51"/>
        <v>0</v>
      </c>
      <c r="R339" s="5">
        <f t="shared" si="52"/>
        <v>0</v>
      </c>
      <c r="S339" s="5">
        <f t="shared" si="53"/>
        <v>0</v>
      </c>
      <c r="T339" s="5">
        <f>[11]capacity_EXIOBASE!D287</f>
        <v>0</v>
      </c>
      <c r="U339" s="5">
        <f>[11]capacity_EXIOBASE!E287</f>
        <v>0</v>
      </c>
      <c r="V339" s="5">
        <f>[11]capacity_EXIOBASE!F287</f>
        <v>0</v>
      </c>
      <c r="W339" s="5">
        <f>[11]capacity_EXIOBASE!G287</f>
        <v>0</v>
      </c>
      <c r="X339" s="5">
        <f>[11]capacity_EXIOBASE!H287</f>
        <v>0</v>
      </c>
      <c r="Y339" s="5">
        <f>[11]capacity_EXIOBASE!I287</f>
        <v>0</v>
      </c>
      <c r="Z339" s="5">
        <f>[11]capacity_EXIOBASE!J287</f>
        <v>0</v>
      </c>
      <c r="AA339" s="5">
        <f>[11]capacity_EXIOBASE!K287</f>
        <v>0</v>
      </c>
      <c r="AB339" s="5">
        <f>capacity!T339+T339/[12]lifespan!C$14</f>
        <v>0</v>
      </c>
      <c r="AC339" s="5">
        <f>MAX((U339-T339),0)/5+U339/[12]lifespan!D$14</f>
        <v>0</v>
      </c>
      <c r="AD339" s="5">
        <f>MAX((V339-U339),0)/5+V339/[12]lifespan!E$14</f>
        <v>0</v>
      </c>
      <c r="AE339" s="5">
        <f>MAX((W339-V339),0)/5+W339/[12]lifespan!F$14</f>
        <v>0</v>
      </c>
      <c r="AF339" s="5">
        <f>MAX((X339-W339),0)/5+X339/[12]lifespan!G$14</f>
        <v>0</v>
      </c>
      <c r="AG339" s="5">
        <f>MAX((Y339-X339),0)/5+Y339/[12]lifespan!H$14</f>
        <v>0</v>
      </c>
      <c r="AH339" s="5">
        <f>MAX((Z339-Y339),0)/5+Z339/[12]lifespan!I$14</f>
        <v>0</v>
      </c>
      <c r="AI339" s="5">
        <f>MAX((AA339-Z339),0)/5+AA339/[12]lifespan!J$14</f>
        <v>0</v>
      </c>
    </row>
    <row r="340" spans="1:35" x14ac:dyDescent="0.25">
      <c r="A340" s="3" t="s">
        <v>0</v>
      </c>
      <c r="B340" s="3" t="s">
        <v>29</v>
      </c>
      <c r="C340" s="3" t="s">
        <v>30</v>
      </c>
      <c r="D340" s="5">
        <f>[11]generation_EXIOBASE!D288</f>
        <v>4118.8019843794582</v>
      </c>
      <c r="E340" s="5">
        <f>[11]generation_EXIOBASE!E288</f>
        <v>4615.1738411941951</v>
      </c>
      <c r="F340" s="5">
        <f>[11]generation_EXIOBASE!F288</f>
        <v>3539.1714361012664</v>
      </c>
      <c r="G340" s="5">
        <f>[11]generation_EXIOBASE!G288</f>
        <v>1876.9547129495686</v>
      </c>
      <c r="H340" s="5">
        <f>[11]generation_EXIOBASE!H288</f>
        <v>1639.1116178427542</v>
      </c>
      <c r="I340" s="5">
        <f>[11]generation_EXIOBASE!I288</f>
        <v>1591.7841060159335</v>
      </c>
      <c r="J340" s="5">
        <f>[11]generation_EXIOBASE!J288</f>
        <v>648.27459335968649</v>
      </c>
      <c r="K340" s="5">
        <f>[11]generation_EXIOBASE!K288</f>
        <v>3170.1171205523588</v>
      </c>
      <c r="L340" s="5">
        <f>[14]Xdet2015_el!A340</f>
        <v>437.80162645580998</v>
      </c>
      <c r="M340" s="5">
        <f t="shared" si="47"/>
        <v>490.56269801606919</v>
      </c>
      <c r="N340" s="5">
        <f t="shared" si="48"/>
        <v>376.19070227395775</v>
      </c>
      <c r="O340" s="5">
        <f t="shared" si="49"/>
        <v>199.50797082006895</v>
      </c>
      <c r="P340" s="5">
        <f t="shared" si="50"/>
        <v>174.22681035788781</v>
      </c>
      <c r="Q340" s="5">
        <f t="shared" si="51"/>
        <v>169.19620637826716</v>
      </c>
      <c r="R340" s="5">
        <f t="shared" si="52"/>
        <v>68.907335783370868</v>
      </c>
      <c r="S340" s="5">
        <f t="shared" si="53"/>
        <v>336.96264998821766</v>
      </c>
      <c r="T340" s="5">
        <f>[11]capacity_EXIOBASE!D288</f>
        <v>1274.2630000000001</v>
      </c>
      <c r="U340" s="5">
        <f>[11]capacity_EXIOBASE!E288</f>
        <v>791.94300000000032</v>
      </c>
      <c r="V340" s="5">
        <f>[11]capacity_EXIOBASE!F288</f>
        <v>711.49800000000005</v>
      </c>
      <c r="W340" s="5">
        <f>[11]capacity_EXIOBASE!G288</f>
        <v>482.64351240039798</v>
      </c>
      <c r="X340" s="5">
        <f>[11]capacity_EXIOBASE!H288</f>
        <v>477.13351240039799</v>
      </c>
      <c r="Y340" s="5">
        <f>[11]capacity_EXIOBASE!I288</f>
        <v>455.99232999511827</v>
      </c>
      <c r="Z340" s="5">
        <f>[11]capacity_EXIOBASE!J288</f>
        <v>212.24881759472032</v>
      </c>
      <c r="AA340" s="5">
        <f>[11]capacity_EXIOBASE!K288</f>
        <v>449.18881759472032</v>
      </c>
      <c r="AB340" s="5">
        <f>capacity!T340+T340/[12]lifespan!C$2</f>
        <v>31.856575000000003</v>
      </c>
      <c r="AC340" s="5">
        <f>MAX((U340-T340),0)/5+U340/[12]lifespan!D$2</f>
        <v>19.798575000000007</v>
      </c>
      <c r="AD340" s="5">
        <f>MAX((V340-U340),0)/5+V340/[12]lifespan!E$2</f>
        <v>17.78745</v>
      </c>
      <c r="AE340" s="5">
        <f>MAX((W340-V340),0)/5+W340/[12]lifespan!F$2</f>
        <v>12.06608781000995</v>
      </c>
      <c r="AF340" s="5">
        <f>MAX((X340-W340),0)/5+X340/[12]lifespan!G$2</f>
        <v>11.92833781000995</v>
      </c>
      <c r="AG340" s="5">
        <f>MAX((Y340-X340),0)/5+Y340/[12]lifespan!H$2</f>
        <v>11.399808249877957</v>
      </c>
      <c r="AH340" s="5">
        <f>MAX((Z340-Y340),0)/5+Z340/[12]lifespan!I$2</f>
        <v>5.3062204398680084</v>
      </c>
      <c r="AI340" s="5">
        <f>MAX((AA340-Z340),0)/5+AA340/[12]lifespan!J$2</f>
        <v>58.617720439868009</v>
      </c>
    </row>
    <row r="341" spans="1:35" x14ac:dyDescent="0.25">
      <c r="A341" s="3" t="s">
        <v>0</v>
      </c>
      <c r="B341" s="3" t="s">
        <v>31</v>
      </c>
      <c r="C341" s="3" t="s">
        <v>32</v>
      </c>
      <c r="D341" s="5">
        <f>[11]generation_EXIOBASE!D289</f>
        <v>1729.7089304822832</v>
      </c>
      <c r="E341" s="5">
        <f>[11]generation_EXIOBASE!E289</f>
        <v>984.46068016116692</v>
      </c>
      <c r="F341" s="5">
        <f>[11]generation_EXIOBASE!F289</f>
        <v>3617.0541336375145</v>
      </c>
      <c r="G341" s="5">
        <f>[11]generation_EXIOBASE!G289</f>
        <v>345.85277594355409</v>
      </c>
      <c r="H341" s="5">
        <f>[11]generation_EXIOBASE!H289</f>
        <v>395.27625446196259</v>
      </c>
      <c r="I341" s="5">
        <f>[11]generation_EXIOBASE!I289</f>
        <v>335.34046254595819</v>
      </c>
      <c r="J341" s="5">
        <f>[11]generation_EXIOBASE!J289</f>
        <v>4851.7848407885995</v>
      </c>
      <c r="K341" s="5">
        <f>[11]generation_EXIOBASE!K289</f>
        <v>3676.2368147119419</v>
      </c>
      <c r="L341" s="5">
        <f>[14]Xdet2015_el!A341</f>
        <v>518.47391099122103</v>
      </c>
      <c r="M341" s="5">
        <f t="shared" si="47"/>
        <v>295.08847995478726</v>
      </c>
      <c r="N341" s="5">
        <f t="shared" si="48"/>
        <v>1084.1987168390892</v>
      </c>
      <c r="O341" s="5">
        <f t="shared" si="49"/>
        <v>103.668101731213</v>
      </c>
      <c r="P341" s="5">
        <f t="shared" si="50"/>
        <v>118.4826082361225</v>
      </c>
      <c r="Q341" s="5">
        <f t="shared" si="51"/>
        <v>100.51707432725708</v>
      </c>
      <c r="R341" s="5">
        <f t="shared" si="52"/>
        <v>1454.3047199219798</v>
      </c>
      <c r="S341" s="5">
        <f t="shared" si="53"/>
        <v>1101.9385085340125</v>
      </c>
      <c r="T341" s="5">
        <f>[11]capacity_EXIOBASE!D289</f>
        <v>1738.1471500000002</v>
      </c>
      <c r="U341" s="5">
        <f>[11]capacity_EXIOBASE!E289</f>
        <v>1323.4861910958907</v>
      </c>
      <c r="V341" s="5">
        <f>[11]capacity_EXIOBASE!F289</f>
        <v>1321.5822579373789</v>
      </c>
      <c r="W341" s="5">
        <f>[11]capacity_EXIOBASE!G289</f>
        <v>1097.1278854845423</v>
      </c>
      <c r="X341" s="5">
        <f>[11]capacity_EXIOBASE!H289</f>
        <v>862.57604955354384</v>
      </c>
      <c r="Y341" s="5">
        <f>[11]capacity_EXIOBASE!I289</f>
        <v>781.61954955354372</v>
      </c>
      <c r="Z341" s="5">
        <f>[11]capacity_EXIOBASE!J289</f>
        <v>1060.5743611519731</v>
      </c>
      <c r="AA341" s="5">
        <f>[11]capacity_EXIOBASE!K289</f>
        <v>958.26277032877056</v>
      </c>
      <c r="AB341" s="5">
        <f>capacity!T341+T341/[12]lifespan!C$3</f>
        <v>74.938238333333345</v>
      </c>
      <c r="AC341" s="5">
        <f>MAX((U341-T341),0)/5+U341/[12]lifespan!D$3</f>
        <v>44.116206369863022</v>
      </c>
      <c r="AD341" s="5">
        <f>MAX((V341-U341),0)/5+V341/[12]lifespan!E$3</f>
        <v>44.052741931245961</v>
      </c>
      <c r="AE341" s="5">
        <f>MAX((W341-V341),0)/5+W341/[12]lifespan!F$3</f>
        <v>36.570929516151409</v>
      </c>
      <c r="AF341" s="5">
        <f>MAX((X341-W341),0)/5+X341/[12]lifespan!G$3</f>
        <v>28.752534985118128</v>
      </c>
      <c r="AG341" s="5">
        <f>MAX((Y341-X341),0)/5+Y341/[12]lifespan!H$3</f>
        <v>26.053984985118124</v>
      </c>
      <c r="AH341" s="5">
        <f>MAX((Z341-Y341),0)/5+Z341/[12]lifespan!I$3</f>
        <v>91.143441024751638</v>
      </c>
      <c r="AI341" s="5">
        <f>MAX((AA341-Z341),0)/5+AA341/[12]lifespan!J$3</f>
        <v>31.942092344292352</v>
      </c>
    </row>
    <row r="342" spans="1:35" x14ac:dyDescent="0.25">
      <c r="A342" s="3" t="s">
        <v>0</v>
      </c>
      <c r="B342" s="3" t="s">
        <v>33</v>
      </c>
      <c r="C342" s="3" t="s">
        <v>34</v>
      </c>
      <c r="D342" s="5">
        <f>[11]generation_EXIOBASE!D290</f>
        <v>14661.731244829709</v>
      </c>
      <c r="E342" s="5">
        <f>[11]generation_EXIOBASE!E290</f>
        <v>20320.288396034099</v>
      </c>
      <c r="F342" s="5">
        <f>[11]generation_EXIOBASE!F290</f>
        <v>22049.270843562554</v>
      </c>
      <c r="G342" s="5">
        <f>[11]generation_EXIOBASE!G290</f>
        <v>29383.502852569451</v>
      </c>
      <c r="H342" s="5">
        <f>[11]generation_EXIOBASE!H290</f>
        <v>30757.412182688586</v>
      </c>
      <c r="I342" s="5">
        <f>[11]generation_EXIOBASE!I290</f>
        <v>31945.436290960151</v>
      </c>
      <c r="J342" s="5">
        <f>[11]generation_EXIOBASE!J290</f>
        <v>24479.467704572722</v>
      </c>
      <c r="K342" s="5">
        <f>[11]generation_EXIOBASE!K290</f>
        <v>24479.467704572722</v>
      </c>
      <c r="L342" s="5">
        <f>[14]Xdet2015_el!A342</f>
        <v>1795.82912003512</v>
      </c>
      <c r="M342" s="5">
        <f t="shared" si="47"/>
        <v>2488.9124633203314</v>
      </c>
      <c r="N342" s="5">
        <f t="shared" si="48"/>
        <v>2700.6853416696135</v>
      </c>
      <c r="O342" s="5">
        <f t="shared" si="49"/>
        <v>3599.0122305568229</v>
      </c>
      <c r="P342" s="5">
        <f t="shared" si="50"/>
        <v>3767.294293712629</v>
      </c>
      <c r="Q342" s="5">
        <f t="shared" si="51"/>
        <v>3912.8083706870098</v>
      </c>
      <c r="R342" s="5">
        <f t="shared" si="52"/>
        <v>2998.3458442080837</v>
      </c>
      <c r="S342" s="5">
        <f t="shared" si="53"/>
        <v>2998.3458442080837</v>
      </c>
      <c r="T342" s="5">
        <f>[11]capacity_EXIOBASE!D290</f>
        <v>1940</v>
      </c>
      <c r="U342" s="5">
        <f>[11]capacity_EXIOBASE!E290</f>
        <v>2820</v>
      </c>
      <c r="V342" s="5">
        <f>[11]capacity_EXIOBASE!F290</f>
        <v>2820</v>
      </c>
      <c r="W342" s="5">
        <f>[11]capacity_EXIOBASE!G290</f>
        <v>4020.0000000000005</v>
      </c>
      <c r="X342" s="5">
        <f>[11]capacity_EXIOBASE!H290</f>
        <v>4020.0000000000005</v>
      </c>
      <c r="Y342" s="5">
        <f>[11]capacity_EXIOBASE!I290</f>
        <v>4020.0000000000005</v>
      </c>
      <c r="Z342" s="5">
        <f>[11]capacity_EXIOBASE!J290</f>
        <v>3020</v>
      </c>
      <c r="AA342" s="5">
        <f>[11]capacity_EXIOBASE!K290</f>
        <v>3020</v>
      </c>
      <c r="AB342" s="5">
        <f>capacity!T342+T342/[12]lifespan!C$4</f>
        <v>32.333333333333336</v>
      </c>
      <c r="AC342" s="5">
        <f>MAX((U342-T342),0)/5+U342/[12]lifespan!D$4</f>
        <v>223</v>
      </c>
      <c r="AD342" s="5">
        <f>MAX((V342-U342),0)/5+V342/[12]lifespan!E$4</f>
        <v>47</v>
      </c>
      <c r="AE342" s="5">
        <f>MAX((W342-V342),0)/5+W342/[12]lifespan!F$4</f>
        <v>307.00000000000011</v>
      </c>
      <c r="AF342" s="5">
        <f>MAX((X342-W342),0)/5+X342/[12]lifespan!G$4</f>
        <v>67.000000000000014</v>
      </c>
      <c r="AG342" s="5">
        <f>MAX((Y342-X342),0)/5+Y342/[12]lifespan!H$4</f>
        <v>67.000000000000014</v>
      </c>
      <c r="AH342" s="5">
        <f>MAX((Z342-Y342),0)/5+Z342/[12]lifespan!I$4</f>
        <v>50.333333333333336</v>
      </c>
      <c r="AI342" s="5">
        <f>MAX((AA342-Z342),0)/5+AA342/[12]lifespan!J$4</f>
        <v>50.333333333333336</v>
      </c>
    </row>
    <row r="343" spans="1:35" x14ac:dyDescent="0.25">
      <c r="A343" s="3" t="s">
        <v>0</v>
      </c>
      <c r="B343" s="3" t="s">
        <v>35</v>
      </c>
      <c r="C343" s="3" t="s">
        <v>36</v>
      </c>
      <c r="D343" s="5">
        <f>[11]generation_EXIOBASE!D291</f>
        <v>4737.5490480075241</v>
      </c>
      <c r="E343" s="5">
        <f>[11]generation_EXIOBASE!E291</f>
        <v>5475.4971442906317</v>
      </c>
      <c r="F343" s="5">
        <f>[11]generation_EXIOBASE!F291</f>
        <v>5049.2337016028632</v>
      </c>
      <c r="G343" s="5">
        <f>[11]generation_EXIOBASE!G291</f>
        <v>5044.7233044661925</v>
      </c>
      <c r="H343" s="5">
        <f>[11]generation_EXIOBASE!H291</f>
        <v>5039.9058113438377</v>
      </c>
      <c r="I343" s="5">
        <f>[11]generation_EXIOBASE!I291</f>
        <v>5035.6483481419082</v>
      </c>
      <c r="J343" s="5">
        <f>[11]generation_EXIOBASE!J291</f>
        <v>5614.7247084666142</v>
      </c>
      <c r="K343" s="5">
        <f>[11]generation_EXIOBASE!K291</f>
        <v>5751.0470934113782</v>
      </c>
      <c r="L343" s="5">
        <f>[14]Xdet2015_el!A343</f>
        <v>446.64187022932902</v>
      </c>
      <c r="M343" s="5">
        <f t="shared" si="47"/>
        <v>516.213396458631</v>
      </c>
      <c r="N343" s="5">
        <f t="shared" si="48"/>
        <v>476.02656159461441</v>
      </c>
      <c r="O343" s="5">
        <f t="shared" si="49"/>
        <v>475.60133492314662</v>
      </c>
      <c r="P343" s="5">
        <f t="shared" si="50"/>
        <v>475.14715616611818</v>
      </c>
      <c r="Q343" s="5">
        <f t="shared" si="51"/>
        <v>474.7457753450073</v>
      </c>
      <c r="R343" s="5">
        <f t="shared" si="52"/>
        <v>529.33935231067392</v>
      </c>
      <c r="S343" s="5">
        <f t="shared" si="53"/>
        <v>542.19141660570415</v>
      </c>
      <c r="T343" s="5">
        <f>[11]capacity_EXIOBASE!D291</f>
        <v>1607</v>
      </c>
      <c r="U343" s="5">
        <f>[11]capacity_EXIOBASE!E291</f>
        <v>1724.7817105036077</v>
      </c>
      <c r="V343" s="5">
        <f>[11]capacity_EXIOBASE!F291</f>
        <v>1724.7817105036077</v>
      </c>
      <c r="W343" s="5">
        <f>[11]capacity_EXIOBASE!G291</f>
        <v>1724.7817105036077</v>
      </c>
      <c r="X343" s="5">
        <f>[11]capacity_EXIOBASE!H291</f>
        <v>1724.7817105036077</v>
      </c>
      <c r="Y343" s="5">
        <f>[11]capacity_EXIOBASE!I291</f>
        <v>1724.7817105036077</v>
      </c>
      <c r="Z343" s="5">
        <f>[11]capacity_EXIOBASE!J291</f>
        <v>1858.7434517545264</v>
      </c>
      <c r="AA343" s="5">
        <f>[11]capacity_EXIOBASE!K291</f>
        <v>1887.5038086460645</v>
      </c>
      <c r="AB343" s="5">
        <f>capacity!T343+T343/[12]lifespan!C$5</f>
        <v>26.783333333333335</v>
      </c>
      <c r="AC343" s="5">
        <f>MAX((U343-T343),0)/5+U343/[12]lifespan!D$5</f>
        <v>52.302703942448325</v>
      </c>
      <c r="AD343" s="5">
        <f>MAX((V343-U343),0)/5+V343/[12]lifespan!E$5</f>
        <v>28.746361841726795</v>
      </c>
      <c r="AE343" s="5">
        <f>MAX((W343-V343),0)/5+W343/[12]lifespan!F$5</f>
        <v>28.746361841726795</v>
      </c>
      <c r="AF343" s="5">
        <f>MAX((X343-W343),0)/5+X343/[12]lifespan!G$5</f>
        <v>28.746361841726795</v>
      </c>
      <c r="AG343" s="5">
        <f>MAX((Y343-X343),0)/5+Y343/[12]lifespan!H$5</f>
        <v>28.746361841726795</v>
      </c>
      <c r="AH343" s="5">
        <f>MAX((Z343-Y343),0)/5+Z343/[12]lifespan!I$5</f>
        <v>57.771405779425855</v>
      </c>
      <c r="AI343" s="5">
        <f>MAX((AA343-Z343),0)/5+AA343/[12]lifespan!J$5</f>
        <v>37.210468189075357</v>
      </c>
    </row>
    <row r="344" spans="1:35" x14ac:dyDescent="0.25">
      <c r="A344" s="3" t="s">
        <v>0</v>
      </c>
      <c r="B344" s="3" t="s">
        <v>79</v>
      </c>
      <c r="C344" s="3" t="s">
        <v>83</v>
      </c>
      <c r="D344" s="5">
        <f>[11]generation_EXIOBASE!D292*generation!$L344/(generation!$L$344+generation!$L$345)</f>
        <v>5.956801435602781</v>
      </c>
      <c r="E344" s="5">
        <f>[11]generation_EXIOBASE!E292*generation!$L344/(generation!$L$344+generation!$L$345)</f>
        <v>25.990930808408574</v>
      </c>
      <c r="F344" s="5">
        <f>[11]generation_EXIOBASE!F292*generation!$L344/(generation!$L$344+generation!$L$345)</f>
        <v>25.990930808408574</v>
      </c>
      <c r="G344" s="5">
        <f>[11]generation_EXIOBASE!G292*generation!$L344/(generation!$L$344+generation!$L$345)</f>
        <v>25.990930808408574</v>
      </c>
      <c r="H344" s="5">
        <f>[11]generation_EXIOBASE!H292*generation!$L344/(generation!$L$344+generation!$L$345)</f>
        <v>26.529821589252563</v>
      </c>
      <c r="I344" s="5">
        <f>[11]generation_EXIOBASE!I292*generation!$L344/(generation!$L$344+generation!$L$345)</f>
        <v>33.242338182502216</v>
      </c>
      <c r="J344" s="5">
        <f>[11]generation_EXIOBASE!J292*generation!$L344/(generation!$L$344+generation!$L$345)</f>
        <v>272.87730761107485</v>
      </c>
      <c r="K344" s="5">
        <f>[11]generation_EXIOBASE!K292*generation!$L344/(generation!$L$344+generation!$L$345)</f>
        <v>372.624141043593</v>
      </c>
      <c r="L344" s="5">
        <f>[14]Xdet2015_el!A344</f>
        <v>0.92010546308047503</v>
      </c>
      <c r="M344" s="5">
        <f t="shared" si="47"/>
        <v>4.0146373327858651</v>
      </c>
      <c r="N344" s="5">
        <f t="shared" si="48"/>
        <v>4.0146373327858651</v>
      </c>
      <c r="O344" s="5">
        <f t="shared" si="49"/>
        <v>4.0146373327858651</v>
      </c>
      <c r="P344" s="5">
        <f t="shared" si="50"/>
        <v>4.0978760233513629</v>
      </c>
      <c r="Q344" s="5">
        <f t="shared" si="51"/>
        <v>5.134711522274177</v>
      </c>
      <c r="R344" s="5">
        <f t="shared" si="52"/>
        <v>42.149449532261336</v>
      </c>
      <c r="S344" s="5">
        <f t="shared" si="53"/>
        <v>57.556645383662229</v>
      </c>
      <c r="T344" s="5">
        <f>[11]capacity_EXIOBASE!D292*capacity!$L344/(capacity!$L$344+capacity!$L$345)</f>
        <v>5</v>
      </c>
      <c r="U344" s="5">
        <f>[11]capacity_EXIOBASE!E292*capacity!$L344/(capacity!$L$344+capacity!$L$345)</f>
        <v>19.105117648676696</v>
      </c>
      <c r="V344" s="5">
        <f>[11]capacity_EXIOBASE!F292*capacity!$L344/(capacity!$L$344+capacity!$L$345)</f>
        <v>19.105117648676696</v>
      </c>
      <c r="W344" s="5">
        <f>[11]capacity_EXIOBASE!G292*capacity!$L344/(capacity!$L$344+capacity!$L$345)</f>
        <v>19.105117648676696</v>
      </c>
      <c r="X344" s="5">
        <f>[11]capacity_EXIOBASE!H292*capacity!$L344/(capacity!$L$344+capacity!$L$345)</f>
        <v>19.105117648676696</v>
      </c>
      <c r="Y344" s="5">
        <f>[11]capacity_EXIOBASE!I292*capacity!$L344/(capacity!$L$344+capacity!$L$345)</f>
        <v>24.105117648676696</v>
      </c>
      <c r="Z344" s="5">
        <f>[11]capacity_EXIOBASE!J292*capacity!$L344/(capacity!$L$344+capacity!$L$345)</f>
        <v>124.10511764867671</v>
      </c>
      <c r="AA344" s="5">
        <f>[11]capacity_EXIOBASE!K292*capacity!$L344/(capacity!$L$344+capacity!$L$345)</f>
        <v>164.10511764867672</v>
      </c>
      <c r="AB344" s="5">
        <f>capacity!T344+T344/[12]lifespan!C$6</f>
        <v>0.25</v>
      </c>
      <c r="AC344" s="5">
        <f>MAX((U344-T344),0)/5+U344/[12]lifespan!D$6</f>
        <v>3.689437968311553</v>
      </c>
      <c r="AD344" s="5">
        <f>MAX((V344-U344),0)/5+V344/[12]lifespan!E$6</f>
        <v>0.81298372973092325</v>
      </c>
      <c r="AE344" s="5">
        <f>MAX((W344-V344),0)/5+W344/[12]lifespan!F$6</f>
        <v>0.7642047059470678</v>
      </c>
      <c r="AF344" s="5">
        <f>MAX((X344-W344),0)/5+X344/[12]lifespan!G$6</f>
        <v>0.7642047059470678</v>
      </c>
      <c r="AG344" s="5">
        <f>MAX((Y344-X344),0)/5+Y344/[12]lifespan!H$6</f>
        <v>1.964204705947068</v>
      </c>
      <c r="AH344" s="5">
        <f>MAX((Z344-Y344),0)/5+Z344/[12]lifespan!I$6</f>
        <v>24.964204705947072</v>
      </c>
      <c r="AI344" s="5">
        <f>MAX((AA344-Z344),0)/5+AA344/[12]lifespan!J$6</f>
        <v>14.564204705947073</v>
      </c>
    </row>
    <row r="345" spans="1:35" x14ac:dyDescent="0.25">
      <c r="A345" s="3" t="s">
        <v>0</v>
      </c>
      <c r="B345" s="3" t="s">
        <v>78</v>
      </c>
      <c r="C345" s="3" t="s">
        <v>84</v>
      </c>
      <c r="D345" s="5">
        <f>[11]generation_EXIOBASE!D292*generation!$L345/(generation!$L$344+generation!$L$345)</f>
        <v>0</v>
      </c>
      <c r="E345" s="5">
        <f>[11]generation_EXIOBASE!E292*generation!$L345/(generation!$L$344+generation!$L$345)</f>
        <v>0</v>
      </c>
      <c r="F345" s="5">
        <f>[11]generation_EXIOBASE!F292*generation!$L345/(generation!$L$344+generation!$L$345)</f>
        <v>0</v>
      </c>
      <c r="G345" s="5">
        <f>[11]generation_EXIOBASE!G292*generation!$L345/(generation!$L$344+generation!$L$345)</f>
        <v>0</v>
      </c>
      <c r="H345" s="5">
        <f>[11]generation_EXIOBASE!H292*generation!$L345/(generation!$L$344+generation!$L$345)</f>
        <v>0</v>
      </c>
      <c r="I345" s="5">
        <f>[11]generation_EXIOBASE!I292*generation!$L345/(generation!$L$344+generation!$L$345)</f>
        <v>0</v>
      </c>
      <c r="J345" s="5">
        <f>[11]generation_EXIOBASE!J292*generation!$L345/(generation!$L$344+generation!$L$345)</f>
        <v>0</v>
      </c>
      <c r="K345" s="5">
        <f>[11]generation_EXIOBASE!K292*generation!$L345/(generation!$L$344+generation!$L$345)</f>
        <v>0</v>
      </c>
      <c r="L345" s="5">
        <f>[14]Xdet2015_el!A345</f>
        <v>0</v>
      </c>
      <c r="M345" s="5">
        <f t="shared" si="47"/>
        <v>0</v>
      </c>
      <c r="N345" s="5">
        <f t="shared" si="48"/>
        <v>0</v>
      </c>
      <c r="O345" s="5">
        <f t="shared" si="49"/>
        <v>0</v>
      </c>
      <c r="P345" s="5">
        <f t="shared" si="50"/>
        <v>0</v>
      </c>
      <c r="Q345" s="5">
        <f t="shared" si="51"/>
        <v>0</v>
      </c>
      <c r="R345" s="5">
        <f t="shared" si="52"/>
        <v>0</v>
      </c>
      <c r="S345" s="5">
        <f t="shared" si="53"/>
        <v>0</v>
      </c>
      <c r="T345" s="5">
        <f>[11]capacity_EXIOBASE!D292*capacity!$L345/(capacity!$L$344+capacity!$L$345)</f>
        <v>0</v>
      </c>
      <c r="U345" s="5">
        <f>[11]capacity_EXIOBASE!E292*capacity!$L345/(capacity!$L$344+capacity!$L$345)</f>
        <v>0</v>
      </c>
      <c r="V345" s="5">
        <f>[11]capacity_EXIOBASE!F292*capacity!$L345/(capacity!$L$344+capacity!$L$345)</f>
        <v>0</v>
      </c>
      <c r="W345" s="5">
        <f>[11]capacity_EXIOBASE!G292*capacity!$L345/(capacity!$L$344+capacity!$L$345)</f>
        <v>0</v>
      </c>
      <c r="X345" s="5">
        <f>[11]capacity_EXIOBASE!H292*capacity!$L345/(capacity!$L$344+capacity!$L$345)</f>
        <v>0</v>
      </c>
      <c r="Y345" s="5">
        <f>[11]capacity_EXIOBASE!I292*capacity!$L345/(capacity!$L$344+capacity!$L$345)</f>
        <v>0</v>
      </c>
      <c r="Z345" s="5">
        <f>[11]capacity_EXIOBASE!J292*capacity!$L345/(capacity!$L$344+capacity!$L$345)</f>
        <v>0</v>
      </c>
      <c r="AA345" s="5">
        <f>[11]capacity_EXIOBASE!K292*capacity!$L345/(capacity!$L$344+capacity!$L$345)</f>
        <v>0</v>
      </c>
      <c r="AB345" s="5">
        <f>capacity!T345+T345/[12]lifespan!C$7</f>
        <v>0</v>
      </c>
      <c r="AC345" s="5">
        <f>MAX((U345-T345),0)/5+U345/[12]lifespan!D$7</f>
        <v>0</v>
      </c>
      <c r="AD345" s="5">
        <f>MAX((V345-U345),0)/5+V345/[12]lifespan!E$7</f>
        <v>0</v>
      </c>
      <c r="AE345" s="5">
        <f>MAX((W345-V345),0)/5+W345/[12]lifespan!F$7</f>
        <v>0</v>
      </c>
      <c r="AF345" s="5">
        <f>MAX((X345-W345),0)/5+X345/[12]lifespan!G$7</f>
        <v>0</v>
      </c>
      <c r="AG345" s="5">
        <f>MAX((Y345-X345),0)/5+Y345/[12]lifespan!H$7</f>
        <v>0</v>
      </c>
      <c r="AH345" s="5">
        <f>MAX((Z345-Y345),0)/5+Z345/[12]lifespan!I$7</f>
        <v>0</v>
      </c>
      <c r="AI345" s="5">
        <f>MAX((AA345-Z345),0)/5+AA345/[12]lifespan!J$7</f>
        <v>0</v>
      </c>
    </row>
    <row r="346" spans="1:35" x14ac:dyDescent="0.25">
      <c r="A346" s="3" t="s">
        <v>0</v>
      </c>
      <c r="B346" s="1" t="s">
        <v>37</v>
      </c>
      <c r="C346" s="1" t="s">
        <v>38</v>
      </c>
      <c r="D346" s="5">
        <f>[11]generation_EXIOBASE!D293</f>
        <v>162.71966122829693</v>
      </c>
      <c r="E346" s="5">
        <f>[11]generation_EXIOBASE!E293</f>
        <v>8.4482427464968648</v>
      </c>
      <c r="F346" s="5">
        <f>[11]generation_EXIOBASE!F293</f>
        <v>91.061806928529862</v>
      </c>
      <c r="G346" s="5">
        <f>[11]generation_EXIOBASE!G293</f>
        <v>91.716228783236076</v>
      </c>
      <c r="H346" s="5">
        <f>[11]generation_EXIOBASE!H293</f>
        <v>0</v>
      </c>
      <c r="I346" s="5">
        <f>[11]generation_EXIOBASE!I293</f>
        <v>0</v>
      </c>
      <c r="J346" s="5">
        <f>[11]generation_EXIOBASE!J293</f>
        <v>3.339314111231225</v>
      </c>
      <c r="K346" s="5">
        <f>[11]generation_EXIOBASE!K293</f>
        <v>0</v>
      </c>
      <c r="L346" s="5">
        <f>[14]Xdet2015_el!A346</f>
        <v>72.508751686121997</v>
      </c>
      <c r="M346" s="5">
        <f t="shared" si="47"/>
        <v>3.7645821707456726</v>
      </c>
      <c r="N346" s="5">
        <f t="shared" si="48"/>
        <v>40.577628399844116</v>
      </c>
      <c r="O346" s="5">
        <f t="shared" si="49"/>
        <v>40.869242279830573</v>
      </c>
      <c r="P346" s="5">
        <f t="shared" si="50"/>
        <v>0</v>
      </c>
      <c r="Q346" s="5">
        <f t="shared" si="51"/>
        <v>0</v>
      </c>
      <c r="R346" s="5">
        <f t="shared" si="52"/>
        <v>1.4880162351955646</v>
      </c>
      <c r="S346" s="5">
        <f t="shared" si="53"/>
        <v>0</v>
      </c>
      <c r="T346" s="5">
        <f>[11]capacity_EXIOBASE!D293</f>
        <v>84.1905</v>
      </c>
      <c r="U346" s="5">
        <f>[11]capacity_EXIOBASE!E293</f>
        <v>84.1905</v>
      </c>
      <c r="V346" s="5">
        <f>[11]capacity_EXIOBASE!F293</f>
        <v>84.1905</v>
      </c>
      <c r="W346" s="5">
        <f>[11]capacity_EXIOBASE!G293</f>
        <v>84.1905</v>
      </c>
      <c r="X346" s="5">
        <f>[11]capacity_EXIOBASE!H293</f>
        <v>30.040499999999998</v>
      </c>
      <c r="Y346" s="5">
        <f>[11]capacity_EXIOBASE!I293</f>
        <v>30.040499999999998</v>
      </c>
      <c r="Z346" s="5">
        <f>[11]capacity_EXIOBASE!J293</f>
        <v>30.040499999999998</v>
      </c>
      <c r="AA346" s="5">
        <f>[11]capacity_EXIOBASE!K293</f>
        <v>3.298</v>
      </c>
      <c r="AB346" s="5">
        <f>capacity!T346+T346/[12]lifespan!C$8</f>
        <v>99.905442857142859</v>
      </c>
      <c r="AC346" s="5">
        <f>MAX((U346-T346),0)/5+U346/[12]lifespan!D$8</f>
        <v>2.405442857142857</v>
      </c>
      <c r="AD346" s="5">
        <f>MAX((V346-U346),0)/5+V346/[12]lifespan!E$8</f>
        <v>2.405442857142857</v>
      </c>
      <c r="AE346" s="5">
        <f>MAX((W346-V346),0)/5+W346/[12]lifespan!F$8</f>
        <v>2.405442857142857</v>
      </c>
      <c r="AF346" s="5">
        <f>MAX((X346-W346),0)/5+X346/[12]lifespan!G$8</f>
        <v>0.85829999999999995</v>
      </c>
      <c r="AG346" s="5">
        <f>MAX((Y346-X346),0)/5+Y346/[12]lifespan!H$8</f>
        <v>0.85829999999999995</v>
      </c>
      <c r="AH346" s="5">
        <f>MAX((Z346-Y346),0)/5+Z346/[12]lifespan!I$8</f>
        <v>0.85829999999999995</v>
      </c>
      <c r="AI346" s="5">
        <f>MAX((AA346-Z346),0)/5+AA346/[12]lifespan!J$8</f>
        <v>9.4228571428571425E-2</v>
      </c>
    </row>
    <row r="347" spans="1:35" x14ac:dyDescent="0.25">
      <c r="A347" s="3" t="s">
        <v>0</v>
      </c>
      <c r="B347" s="3" t="s">
        <v>39</v>
      </c>
      <c r="C347" s="3" t="s">
        <v>40</v>
      </c>
      <c r="D347" s="5">
        <f>[11]generation_EXIOBASE!D294</f>
        <v>1131.2183710287622</v>
      </c>
      <c r="E347" s="5">
        <f>[11]generation_EXIOBASE!E294</f>
        <v>1971.8303570502119</v>
      </c>
      <c r="F347" s="5">
        <f>[11]generation_EXIOBASE!F294</f>
        <v>1581.0904171198135</v>
      </c>
      <c r="G347" s="5">
        <f>[11]generation_EXIOBASE!G294</f>
        <v>907.85652695090448</v>
      </c>
      <c r="H347" s="5">
        <f>[11]generation_EXIOBASE!H294</f>
        <v>1093.8456379413039</v>
      </c>
      <c r="I347" s="5">
        <f>[11]generation_EXIOBASE!I294</f>
        <v>1123.4422530119843</v>
      </c>
      <c r="J347" s="5">
        <f>[11]generation_EXIOBASE!J294</f>
        <v>3324.1133981832177</v>
      </c>
      <c r="K347" s="5">
        <f>[11]generation_EXIOBASE!K294</f>
        <v>3096.5664299719033</v>
      </c>
      <c r="L347" s="5">
        <f>[14]Xdet2015_el!A347</f>
        <v>131.40072574984001</v>
      </c>
      <c r="M347" s="5">
        <f t="shared" si="47"/>
        <v>229.04502491091188</v>
      </c>
      <c r="N347" s="5">
        <f t="shared" si="48"/>
        <v>183.65722623185576</v>
      </c>
      <c r="O347" s="5">
        <f t="shared" si="49"/>
        <v>105.45532991087262</v>
      </c>
      <c r="P347" s="5">
        <f t="shared" si="50"/>
        <v>127.05956194211201</v>
      </c>
      <c r="Q347" s="5">
        <f t="shared" si="51"/>
        <v>130.49746288115819</v>
      </c>
      <c r="R347" s="5">
        <f t="shared" si="52"/>
        <v>386.12431002054149</v>
      </c>
      <c r="S347" s="5">
        <f t="shared" si="53"/>
        <v>359.69277608253554</v>
      </c>
      <c r="T347" s="5">
        <f>[11]capacity_EXIOBASE!D294</f>
        <v>240.66912000000002</v>
      </c>
      <c r="U347" s="5">
        <f>[11]capacity_EXIOBASE!E294</f>
        <v>327.46354647523589</v>
      </c>
      <c r="V347" s="5">
        <f>[11]capacity_EXIOBASE!F294</f>
        <v>331.073256650134</v>
      </c>
      <c r="W347" s="5">
        <f>[11]capacity_EXIOBASE!G294</f>
        <v>332.48882430737916</v>
      </c>
      <c r="X347" s="5">
        <f>[11]capacity_EXIOBASE!H294</f>
        <v>332.48882430737916</v>
      </c>
      <c r="Y347" s="5">
        <f>[11]capacity_EXIOBASE!I294</f>
        <v>335.12193314781229</v>
      </c>
      <c r="Z347" s="5">
        <f>[11]capacity_EXIOBASE!J294</f>
        <v>510.92843455322446</v>
      </c>
      <c r="AA347" s="5">
        <f>[11]capacity_EXIOBASE!K294</f>
        <v>462.02747718255569</v>
      </c>
      <c r="AB347" s="5">
        <f>capacity!T347+T347/[12]lifespan!C$9</f>
        <v>14.6267648</v>
      </c>
      <c r="AC347" s="5">
        <f>MAX((U347-T347),0)/5+U347/[12]lifespan!D$9</f>
        <v>30.45742715405661</v>
      </c>
      <c r="AD347" s="5">
        <f>MAX((V347-U347),0)/5+V347/[12]lifespan!E$9</f>
        <v>13.964872300984982</v>
      </c>
      <c r="AE347" s="5">
        <f>MAX((W347-V347),0)/5+W347/[12]lifespan!F$9</f>
        <v>13.5826665037442</v>
      </c>
      <c r="AF347" s="5">
        <f>MAX((X347-W347),0)/5+X347/[12]lifespan!G$9</f>
        <v>13.299552972295167</v>
      </c>
      <c r="AG347" s="5">
        <f>MAX((Y347-X347),0)/5+Y347/[12]lifespan!H$9</f>
        <v>13.931499093999115</v>
      </c>
      <c r="AH347" s="5">
        <f>MAX((Z347-Y347),0)/5+Z347/[12]lifespan!I$9</f>
        <v>55.598437663211413</v>
      </c>
      <c r="AI347" s="5">
        <f>MAX((AA347-Z347),0)/5+AA347/[12]lifespan!J$9</f>
        <v>18.481099087302226</v>
      </c>
    </row>
    <row r="348" spans="1:35" x14ac:dyDescent="0.25">
      <c r="A348" s="3" t="s">
        <v>0</v>
      </c>
      <c r="B348" s="3" t="s">
        <v>80</v>
      </c>
      <c r="C348" s="3" t="s">
        <v>85</v>
      </c>
      <c r="D348" s="5">
        <f>[11]generation_EXIOBASE!D295*generation!$L348/(generation!$L$348+generation!$L$349)</f>
        <v>478.15322497841237</v>
      </c>
      <c r="E348" s="5">
        <f>[11]generation_EXIOBASE!E295*generation!$L348/(generation!$L$348+generation!$L$349)</f>
        <v>489.61364847415172</v>
      </c>
      <c r="F348" s="5">
        <f>[11]generation_EXIOBASE!F295*generation!$L348/(generation!$L$348+generation!$L$349)</f>
        <v>489.61364847415172</v>
      </c>
      <c r="G348" s="5">
        <f>[11]generation_EXIOBASE!G295*generation!$L348/(generation!$L$348+generation!$L$349)</f>
        <v>569.57893273440891</v>
      </c>
      <c r="H348" s="5">
        <f>[11]generation_EXIOBASE!H295*generation!$L348/(generation!$L$348+generation!$L$349)</f>
        <v>650.50795740056935</v>
      </c>
      <c r="I348" s="5">
        <f>[11]generation_EXIOBASE!I295*generation!$L348/(generation!$L$348+generation!$L$349)</f>
        <v>747.1565297504651</v>
      </c>
      <c r="J348" s="5">
        <f>[11]generation_EXIOBASE!J295*generation!$L348/(generation!$L$348+generation!$L$349)</f>
        <v>1151.1502617173412</v>
      </c>
      <c r="K348" s="5">
        <f>[11]generation_EXIOBASE!K295*generation!$L348/(generation!$L$348+generation!$L$349)</f>
        <v>1166.5845717262405</v>
      </c>
      <c r="L348" s="5">
        <f>[14]Xdet2015_el!A348</f>
        <v>42.565381971123898</v>
      </c>
      <c r="M348" s="5">
        <f t="shared" si="47"/>
        <v>43.585593230117318</v>
      </c>
      <c r="N348" s="5">
        <f t="shared" si="48"/>
        <v>43.585593230117318</v>
      </c>
      <c r="O348" s="5">
        <f t="shared" si="49"/>
        <v>50.704133252765956</v>
      </c>
      <c r="P348" s="5">
        <f t="shared" si="50"/>
        <v>57.908465812942985</v>
      </c>
      <c r="Q348" s="5">
        <f t="shared" si="51"/>
        <v>66.51215848744674</v>
      </c>
      <c r="R348" s="5">
        <f t="shared" si="52"/>
        <v>102.47583418133399</v>
      </c>
      <c r="S348" s="5">
        <f t="shared" si="53"/>
        <v>103.84980232934595</v>
      </c>
      <c r="T348" s="5">
        <f>[11]capacity_EXIOBASE!D295*capacity!$L348/(capacity!$L$348+capacity!$L$349)</f>
        <v>536.70031198385016</v>
      </c>
      <c r="U348" s="5">
        <f>[11]capacity_EXIOBASE!E295*capacity!$L348/(capacity!$L$348+capacity!$L$349)</f>
        <v>547.07042598127691</v>
      </c>
      <c r="V348" s="5">
        <f>[11]capacity_EXIOBASE!F295*capacity!$L348/(capacity!$L$348+capacity!$L$349)</f>
        <v>547.07042598127691</v>
      </c>
      <c r="W348" s="5">
        <f>[11]capacity_EXIOBASE!G295*capacity!$L348/(capacity!$L$348+capacity!$L$349)</f>
        <v>600.03427255863051</v>
      </c>
      <c r="X348" s="5">
        <f>[11]capacity_EXIOBASE!H295*capacity!$L348/(capacity!$L$348+capacity!$L$349)</f>
        <v>652.9981191359841</v>
      </c>
      <c r="Y348" s="5">
        <f>[11]capacity_EXIOBASE!I295*capacity!$L348/(capacity!$L$348+capacity!$L$349)</f>
        <v>705.9619657133378</v>
      </c>
      <c r="Z348" s="5">
        <f>[11]capacity_EXIOBASE!J295*capacity!$L348/(capacity!$L$348+capacity!$L$349)</f>
        <v>970.78119860010611</v>
      </c>
      <c r="AA348" s="5">
        <f>[11]capacity_EXIOBASE!K295*capacity!$L348/(capacity!$L$348+capacity!$L$349)</f>
        <v>987.55308334960114</v>
      </c>
      <c r="AB348" s="5">
        <f>capacity!T348+T348/[12]lifespan!C$10</f>
        <v>21.468012479354005</v>
      </c>
      <c r="AC348" s="5">
        <f>MAX((U348-T348),0)/5+U348/[12]lifespan!D$10</f>
        <v>23.956839838736428</v>
      </c>
      <c r="AD348" s="5">
        <f>MAX((V348-U348),0)/5+V348/[12]lifespan!E$10</f>
        <v>21.882817039251076</v>
      </c>
      <c r="AE348" s="5">
        <f>MAX((W348-V348),0)/5+W348/[12]lifespan!F$10</f>
        <v>34.594140217815934</v>
      </c>
      <c r="AF348" s="5">
        <f>MAX((X348-W348),0)/5+X348/[12]lifespan!G$10</f>
        <v>36.712694080910083</v>
      </c>
      <c r="AG348" s="5">
        <f>MAX((Y348-X348),0)/5+Y348/[12]lifespan!H$10</f>
        <v>38.831247944004254</v>
      </c>
      <c r="AH348" s="5">
        <f>MAX((Z348-Y348),0)/5+Z348/[12]lifespan!I$10</f>
        <v>91.79509452135791</v>
      </c>
      <c r="AI348" s="5">
        <f>MAX((AA348-Z348),0)/5+AA348/[12]lifespan!J$10</f>
        <v>42.856500283883051</v>
      </c>
    </row>
    <row r="349" spans="1:35" x14ac:dyDescent="0.25">
      <c r="A349" s="3" t="s">
        <v>0</v>
      </c>
      <c r="B349" s="3" t="s">
        <v>81</v>
      </c>
      <c r="C349" s="3" t="s">
        <v>86</v>
      </c>
      <c r="D349" s="5">
        <f>[11]generation_EXIOBASE!D295*generation!$L349/(generation!$L$348+generation!$L$349)</f>
        <v>41.686188448449307</v>
      </c>
      <c r="E349" s="5">
        <f>[11]generation_EXIOBASE!E295*generation!$L349/(generation!$L$348+generation!$L$349)</f>
        <v>42.685327110672063</v>
      </c>
      <c r="F349" s="5">
        <f>[11]generation_EXIOBASE!F295*generation!$L349/(generation!$L$348+generation!$L$349)</f>
        <v>42.685327110672063</v>
      </c>
      <c r="G349" s="5">
        <f>[11]generation_EXIOBASE!G295*generation!$L349/(generation!$L$348+generation!$L$349)</f>
        <v>49.656832759635108</v>
      </c>
      <c r="H349" s="5">
        <f>[11]generation_EXIOBASE!H295*generation!$L349/(generation!$L$348+generation!$L$349)</f>
        <v>56.712358890061338</v>
      </c>
      <c r="I349" s="5">
        <f>[11]generation_EXIOBASE!I295*generation!$L349/(generation!$L$348+generation!$L$349)</f>
        <v>65.138341168928619</v>
      </c>
      <c r="J349" s="5">
        <f>[11]generation_EXIOBASE!J295*generation!$L349/(generation!$L$348+generation!$L$349)</f>
        <v>100.3591824453288</v>
      </c>
      <c r="K349" s="5">
        <f>[11]generation_EXIOBASE!K295*generation!$L349/(generation!$L$348+generation!$L$349)</f>
        <v>101.70477110183488</v>
      </c>
      <c r="L349" s="5">
        <f>[14]Xdet2015_el!A349</f>
        <v>3.7109203525890901</v>
      </c>
      <c r="M349" s="5">
        <f t="shared" si="47"/>
        <v>3.7998640563600925</v>
      </c>
      <c r="N349" s="5">
        <f t="shared" si="48"/>
        <v>3.7998640563600925</v>
      </c>
      <c r="O349" s="5">
        <f t="shared" si="49"/>
        <v>4.4204701411049108</v>
      </c>
      <c r="P349" s="5">
        <f t="shared" si="50"/>
        <v>5.0485557610699274</v>
      </c>
      <c r="Q349" s="5">
        <f t="shared" si="51"/>
        <v>5.7986399086736595</v>
      </c>
      <c r="R349" s="5">
        <f t="shared" si="52"/>
        <v>8.9340125966692039</v>
      </c>
      <c r="S349" s="5">
        <f t="shared" si="53"/>
        <v>9.0537974107165802</v>
      </c>
      <c r="T349" s="5">
        <f>[11]capacity_EXIOBASE!D295*capacity!$L349/(capacity!$L$348+capacity!$L$349)</f>
        <v>71.29968801614973</v>
      </c>
      <c r="U349" s="5">
        <f>[11]capacity_EXIOBASE!E295*capacity!$L349/(capacity!$L$348+capacity!$L$349)</f>
        <v>72.677339335142605</v>
      </c>
      <c r="V349" s="5">
        <f>[11]capacity_EXIOBASE!F295*capacity!$L349/(capacity!$L$348+capacity!$L$349)</f>
        <v>72.677339335142605</v>
      </c>
      <c r="W349" s="5">
        <f>[11]capacity_EXIOBASE!G295*capacity!$L349/(capacity!$L$348+capacity!$L$349)</f>
        <v>79.713492757788941</v>
      </c>
      <c r="X349" s="5">
        <f>[11]capacity_EXIOBASE!H295*capacity!$L349/(capacity!$L$348+capacity!$L$349)</f>
        <v>86.74964618043532</v>
      </c>
      <c r="Y349" s="5">
        <f>[11]capacity_EXIOBASE!I295*capacity!$L349/(capacity!$L$348+capacity!$L$349)</f>
        <v>93.785799603081671</v>
      </c>
      <c r="Z349" s="5">
        <f>[11]capacity_EXIOBASE!J295*capacity!$L349/(capacity!$L$348+capacity!$L$349)</f>
        <v>128.96656671631348</v>
      </c>
      <c r="AA349" s="5">
        <f>[11]capacity_EXIOBASE!K295*capacity!$L349/(capacity!$L$348+capacity!$L$349)</f>
        <v>131.19468196681814</v>
      </c>
      <c r="AB349" s="5">
        <f>capacity!T349+T349/[12]lifespan!C$11</f>
        <v>2.8519875206459893</v>
      </c>
      <c r="AC349" s="5">
        <f>MAX((U349-T349),0)/5+U349/[12]lifespan!D$11</f>
        <v>3.1826238372042792</v>
      </c>
      <c r="AD349" s="5">
        <f>MAX((V349-U349),0)/5+V349/[12]lifespan!E$11</f>
        <v>2.9070935734057044</v>
      </c>
      <c r="AE349" s="5">
        <f>MAX((W349-V349),0)/5+W349/[12]lifespan!F$11</f>
        <v>4.5957703948408248</v>
      </c>
      <c r="AF349" s="5">
        <f>MAX((X349-W349),0)/5+X349/[12]lifespan!G$11</f>
        <v>4.8772165317466882</v>
      </c>
      <c r="AG349" s="5">
        <f>MAX((Y349-X349),0)/5+Y349/[12]lifespan!H$11</f>
        <v>5.1586626686525365</v>
      </c>
      <c r="AH349" s="5">
        <f>MAX((Z349-Y349),0)/5+Z349/[12]lifespan!I$11</f>
        <v>12.1948160912989</v>
      </c>
      <c r="AI349" s="5">
        <f>MAX((AA349-Z349),0)/5+AA349/[12]lifespan!J$11</f>
        <v>5.6934103287736573</v>
      </c>
    </row>
    <row r="350" spans="1:35" x14ac:dyDescent="0.25">
      <c r="A350" s="3" t="s">
        <v>0</v>
      </c>
      <c r="B350" s="3" t="s">
        <v>41</v>
      </c>
      <c r="C350" s="3" t="s">
        <v>42</v>
      </c>
      <c r="D350" s="5">
        <f>[11]generation_EXIOBASE!D296</f>
        <v>0</v>
      </c>
      <c r="E350" s="5">
        <f>[11]generation_EXIOBASE!E296</f>
        <v>0</v>
      </c>
      <c r="F350" s="5">
        <f>[11]generation_EXIOBASE!F296</f>
        <v>0</v>
      </c>
      <c r="G350" s="5">
        <f>[11]generation_EXIOBASE!G296</f>
        <v>0</v>
      </c>
      <c r="H350" s="5">
        <f>[11]generation_EXIOBASE!H296</f>
        <v>0</v>
      </c>
      <c r="I350" s="5">
        <f>[11]generation_EXIOBASE!I296</f>
        <v>0</v>
      </c>
      <c r="J350" s="5">
        <f>[11]generation_EXIOBASE!J296</f>
        <v>0</v>
      </c>
      <c r="K350" s="5">
        <f>[11]generation_EXIOBASE!K296</f>
        <v>0</v>
      </c>
      <c r="L350" s="5">
        <f>[14]Xdet2015_el!A350</f>
        <v>0</v>
      </c>
      <c r="M350" s="5">
        <f t="shared" si="47"/>
        <v>0</v>
      </c>
      <c r="N350" s="5">
        <f t="shared" si="48"/>
        <v>0</v>
      </c>
      <c r="O350" s="5">
        <f t="shared" si="49"/>
        <v>0</v>
      </c>
      <c r="P350" s="5">
        <f t="shared" si="50"/>
        <v>0</v>
      </c>
      <c r="Q350" s="5">
        <f t="shared" si="51"/>
        <v>0</v>
      </c>
      <c r="R350" s="5">
        <f t="shared" si="52"/>
        <v>0</v>
      </c>
      <c r="S350" s="5">
        <f t="shared" si="53"/>
        <v>0</v>
      </c>
      <c r="T350" s="5">
        <f>[11]capacity_EXIOBASE!D296</f>
        <v>0</v>
      </c>
      <c r="U350" s="5">
        <f>[11]capacity_EXIOBASE!E296</f>
        <v>0</v>
      </c>
      <c r="V350" s="5">
        <f>[11]capacity_EXIOBASE!F296</f>
        <v>0</v>
      </c>
      <c r="W350" s="5">
        <f>[11]capacity_EXIOBASE!G296</f>
        <v>0</v>
      </c>
      <c r="X350" s="5">
        <f>[11]capacity_EXIOBASE!H296</f>
        <v>0</v>
      </c>
      <c r="Y350" s="5">
        <f>[11]capacity_EXIOBASE!I296</f>
        <v>0</v>
      </c>
      <c r="Z350" s="5">
        <f>[11]capacity_EXIOBASE!J296</f>
        <v>0</v>
      </c>
      <c r="AA350" s="5">
        <f>[11]capacity_EXIOBASE!K296</f>
        <v>0</v>
      </c>
      <c r="AB350" s="5">
        <f>capacity!T350+T350/[12]lifespan!C$12</f>
        <v>0</v>
      </c>
      <c r="AC350" s="5">
        <f>MAX((U350-T350),0)/5+U350/[12]lifespan!D$12</f>
        <v>0</v>
      </c>
      <c r="AD350" s="5">
        <f>MAX((V350-U350),0)/5+V350/[12]lifespan!E$12</f>
        <v>0</v>
      </c>
      <c r="AE350" s="5">
        <f>MAX((W350-V350),0)/5+W350/[12]lifespan!F$12</f>
        <v>0</v>
      </c>
      <c r="AF350" s="5">
        <f>MAX((X350-W350),0)/5+X350/[12]lifespan!G$12</f>
        <v>0</v>
      </c>
      <c r="AG350" s="5">
        <f>MAX((Y350-X350),0)/5+Y350/[12]lifespan!H$12</f>
        <v>0</v>
      </c>
      <c r="AH350" s="5">
        <f>MAX((Z350-Y350),0)/5+Z350/[12]lifespan!I$12</f>
        <v>0</v>
      </c>
      <c r="AI350" s="5">
        <f>MAX((AA350-Z350),0)/5+AA350/[12]lifespan!J$12</f>
        <v>0</v>
      </c>
    </row>
    <row r="351" spans="1:35" x14ac:dyDescent="0.25">
      <c r="A351" s="3" t="s">
        <v>0</v>
      </c>
      <c r="B351" s="3" t="s">
        <v>43</v>
      </c>
      <c r="C351" s="3" t="s">
        <v>44</v>
      </c>
      <c r="D351" s="5">
        <f>[11]generation_EXIOBASE!D297</f>
        <v>0</v>
      </c>
      <c r="E351" s="5">
        <f>[11]generation_EXIOBASE!E297</f>
        <v>0</v>
      </c>
      <c r="F351" s="5">
        <f>[11]generation_EXIOBASE!F297</f>
        <v>0</v>
      </c>
      <c r="G351" s="5">
        <f>[11]generation_EXIOBASE!G297</f>
        <v>0</v>
      </c>
      <c r="H351" s="5">
        <f>[11]generation_EXIOBASE!H297</f>
        <v>0</v>
      </c>
      <c r="I351" s="5">
        <f>[11]generation_EXIOBASE!I297</f>
        <v>0</v>
      </c>
      <c r="J351" s="5">
        <f>[11]generation_EXIOBASE!J297</f>
        <v>0</v>
      </c>
      <c r="K351" s="5">
        <f>[11]generation_EXIOBASE!K297</f>
        <v>0</v>
      </c>
      <c r="L351" s="5">
        <f>[14]Xdet2015_el!A351</f>
        <v>0</v>
      </c>
      <c r="M351" s="5">
        <f t="shared" si="47"/>
        <v>0</v>
      </c>
      <c r="N351" s="5">
        <f t="shared" si="48"/>
        <v>0</v>
      </c>
      <c r="O351" s="5">
        <f t="shared" si="49"/>
        <v>0</v>
      </c>
      <c r="P351" s="5">
        <f t="shared" si="50"/>
        <v>0</v>
      </c>
      <c r="Q351" s="5">
        <f t="shared" si="51"/>
        <v>0</v>
      </c>
      <c r="R351" s="5">
        <f t="shared" si="52"/>
        <v>0</v>
      </c>
      <c r="S351" s="5">
        <f t="shared" si="53"/>
        <v>0</v>
      </c>
      <c r="T351" s="5">
        <f>[11]capacity_EXIOBASE!D297</f>
        <v>0</v>
      </c>
      <c r="U351" s="5">
        <f>[11]capacity_EXIOBASE!E297</f>
        <v>0</v>
      </c>
      <c r="V351" s="5">
        <f>[11]capacity_EXIOBASE!F297</f>
        <v>0</v>
      </c>
      <c r="W351" s="5">
        <f>[11]capacity_EXIOBASE!G297</f>
        <v>0</v>
      </c>
      <c r="X351" s="5">
        <f>[11]capacity_EXIOBASE!H297</f>
        <v>0</v>
      </c>
      <c r="Y351" s="5">
        <f>[11]capacity_EXIOBASE!I297</f>
        <v>0</v>
      </c>
      <c r="Z351" s="5">
        <f>[11]capacity_EXIOBASE!J297</f>
        <v>0</v>
      </c>
      <c r="AA351" s="5">
        <f>[11]capacity_EXIOBASE!K297</f>
        <v>0</v>
      </c>
      <c r="AB351" s="5">
        <f>capacity!T351+T351/[12]lifespan!C$13</f>
        <v>0</v>
      </c>
      <c r="AC351" s="5">
        <f>MAX((U351-T351),0)/5+U351/[12]lifespan!D$13</f>
        <v>0</v>
      </c>
      <c r="AD351" s="5">
        <f>MAX((V351-U351),0)/5+V351/[12]lifespan!E$13</f>
        <v>0</v>
      </c>
      <c r="AE351" s="5">
        <f>MAX((W351-V351),0)/5+W351/[12]lifespan!F$13</f>
        <v>0</v>
      </c>
      <c r="AF351" s="5">
        <f>MAX((X351-W351),0)/5+X351/[12]lifespan!G$13</f>
        <v>0</v>
      </c>
      <c r="AG351" s="5">
        <f>MAX((Y351-X351),0)/5+Y351/[12]lifespan!H$13</f>
        <v>0</v>
      </c>
      <c r="AH351" s="5">
        <f>MAX((Z351-Y351),0)/5+Z351/[12]lifespan!I$13</f>
        <v>0</v>
      </c>
      <c r="AI351" s="5">
        <f>MAX((AA351-Z351),0)/5+AA351/[12]lifespan!J$13</f>
        <v>0</v>
      </c>
    </row>
    <row r="352" spans="1:35" x14ac:dyDescent="0.25">
      <c r="A352" s="3" t="s">
        <v>0</v>
      </c>
      <c r="B352" s="3" t="s">
        <v>45</v>
      </c>
      <c r="C352" s="3" t="s">
        <v>46</v>
      </c>
      <c r="D352" s="5">
        <f>[11]generation_EXIOBASE!D298</f>
        <v>0</v>
      </c>
      <c r="E352" s="5">
        <f>[11]generation_EXIOBASE!E298</f>
        <v>0</v>
      </c>
      <c r="F352" s="5">
        <f>[11]generation_EXIOBASE!F298</f>
        <v>0</v>
      </c>
      <c r="G352" s="5">
        <f>[11]generation_EXIOBASE!G298</f>
        <v>0</v>
      </c>
      <c r="H352" s="5">
        <f>[11]generation_EXIOBASE!H298</f>
        <v>0</v>
      </c>
      <c r="I352" s="5">
        <f>[11]generation_EXIOBASE!I298</f>
        <v>-1.1368683772161603E-13</v>
      </c>
      <c r="J352" s="5">
        <f>[11]generation_EXIOBASE!J298</f>
        <v>0</v>
      </c>
      <c r="K352" s="5">
        <f>[11]generation_EXIOBASE!K298</f>
        <v>0</v>
      </c>
      <c r="L352" s="5">
        <f>[14]Xdet2015_el!A352</f>
        <v>1.6311504409076999E-4</v>
      </c>
      <c r="M352" s="5">
        <f t="shared" si="47"/>
        <v>0</v>
      </c>
      <c r="N352" s="5">
        <f t="shared" si="48"/>
        <v>0</v>
      </c>
      <c r="O352" s="5">
        <f t="shared" si="49"/>
        <v>0</v>
      </c>
      <c r="P352" s="5">
        <f t="shared" si="50"/>
        <v>0</v>
      </c>
      <c r="Q352" s="5">
        <f t="shared" si="51"/>
        <v>0</v>
      </c>
      <c r="R352" s="5">
        <f t="shared" si="52"/>
        <v>0</v>
      </c>
      <c r="S352" s="5">
        <f t="shared" si="53"/>
        <v>0</v>
      </c>
      <c r="T352" s="5">
        <f>[11]capacity_EXIOBASE!D298</f>
        <v>0</v>
      </c>
      <c r="U352" s="5">
        <f>[11]capacity_EXIOBASE!E298</f>
        <v>0</v>
      </c>
      <c r="V352" s="5">
        <f>[11]capacity_EXIOBASE!F298</f>
        <v>0</v>
      </c>
      <c r="W352" s="5">
        <f>[11]capacity_EXIOBASE!G298</f>
        <v>0</v>
      </c>
      <c r="X352" s="5">
        <f>[11]capacity_EXIOBASE!H298</f>
        <v>0</v>
      </c>
      <c r="Y352" s="5">
        <f>[11]capacity_EXIOBASE!I298</f>
        <v>0</v>
      </c>
      <c r="Z352" s="5">
        <f>[11]capacity_EXIOBASE!J298</f>
        <v>0</v>
      </c>
      <c r="AA352" s="5">
        <f>[11]capacity_EXIOBASE!K298</f>
        <v>0</v>
      </c>
      <c r="AB352" s="5">
        <f>capacity!T352+T352/[12]lifespan!C$14</f>
        <v>0</v>
      </c>
      <c r="AC352" s="5">
        <f>MAX((U352-T352),0)/5+U352/[12]lifespan!D$14</f>
        <v>0</v>
      </c>
      <c r="AD352" s="5">
        <f>MAX((V352-U352),0)/5+V352/[12]lifespan!E$14</f>
        <v>0</v>
      </c>
      <c r="AE352" s="5">
        <f>MAX((W352-V352),0)/5+W352/[12]lifespan!F$14</f>
        <v>0</v>
      </c>
      <c r="AF352" s="5">
        <f>MAX((X352-W352),0)/5+X352/[12]lifespan!G$14</f>
        <v>0</v>
      </c>
      <c r="AG352" s="5">
        <f>MAX((Y352-X352),0)/5+Y352/[12]lifespan!H$14</f>
        <v>0</v>
      </c>
      <c r="AH352" s="5">
        <f>MAX((Z352-Y352),0)/5+Z352/[12]lifespan!I$14</f>
        <v>0</v>
      </c>
      <c r="AI352" s="5">
        <f>MAX((AA352-Z352),0)/5+AA352/[12]lifespan!J$14</f>
        <v>0</v>
      </c>
    </row>
    <row r="353" spans="1:35" x14ac:dyDescent="0.25">
      <c r="A353" s="3" t="s">
        <v>48</v>
      </c>
      <c r="B353" s="3" t="s">
        <v>29</v>
      </c>
      <c r="C353" s="3" t="s">
        <v>30</v>
      </c>
      <c r="D353" s="5">
        <f>[11]generation_EXIOBASE!D299</f>
        <v>96298.666065668061</v>
      </c>
      <c r="E353" s="5">
        <f>[11]generation_EXIOBASE!E299</f>
        <v>26642.730273758149</v>
      </c>
      <c r="F353" s="5">
        <f>[11]generation_EXIOBASE!F299</f>
        <v>12098.964899704621</v>
      </c>
      <c r="G353" s="5">
        <f>[11]generation_EXIOBASE!G299</f>
        <v>3676.3565471170714</v>
      </c>
      <c r="H353" s="5">
        <f>[11]generation_EXIOBASE!H299</f>
        <v>3615.0389773795791</v>
      </c>
      <c r="I353" s="5">
        <f>[11]generation_EXIOBASE!I299</f>
        <v>3555.7332707638875</v>
      </c>
      <c r="J353" s="5">
        <f>[11]generation_EXIOBASE!J299</f>
        <v>3546.2625295826947</v>
      </c>
      <c r="K353" s="5">
        <f>[11]generation_EXIOBASE!K299</f>
        <v>3536.8421052631579</v>
      </c>
      <c r="L353" s="5">
        <f>[14]Xdet2015_el!A353</f>
        <v>4747.0379948793598</v>
      </c>
      <c r="M353" s="5">
        <f t="shared" si="47"/>
        <v>1313.3520749976663</v>
      </c>
      <c r="N353" s="5">
        <f t="shared" si="48"/>
        <v>596.41787808819663</v>
      </c>
      <c r="O353" s="5">
        <f t="shared" si="49"/>
        <v>181.22581469599464</v>
      </c>
      <c r="P353" s="5">
        <f t="shared" si="50"/>
        <v>178.20316811957116</v>
      </c>
      <c r="Q353" s="5">
        <f t="shared" si="51"/>
        <v>175.27969623652476</v>
      </c>
      <c r="R353" s="5">
        <f t="shared" si="52"/>
        <v>174.81283651703359</v>
      </c>
      <c r="S353" s="5">
        <f t="shared" si="53"/>
        <v>174.34845716475647</v>
      </c>
      <c r="T353" s="5">
        <f>[11]capacity_EXIOBASE!D299</f>
        <v>18734.876000000004</v>
      </c>
      <c r="U353" s="5">
        <f>[11]capacity_EXIOBASE!E299</f>
        <v>11149.485000000001</v>
      </c>
      <c r="V353" s="5">
        <f>[11]capacity_EXIOBASE!F299</f>
        <v>2322.61</v>
      </c>
      <c r="W353" s="5">
        <f>[11]capacity_EXIOBASE!G299</f>
        <v>501.00999999999993</v>
      </c>
      <c r="X353" s="5">
        <f>[11]capacity_EXIOBASE!H299</f>
        <v>477.64</v>
      </c>
      <c r="Y353" s="5">
        <f>[11]capacity_EXIOBASE!I299</f>
        <v>449.14</v>
      </c>
      <c r="Z353" s="5">
        <f>[11]capacity_EXIOBASE!J299</f>
        <v>449.14</v>
      </c>
      <c r="AA353" s="5">
        <f>[11]capacity_EXIOBASE!K299</f>
        <v>448</v>
      </c>
      <c r="AB353" s="5">
        <f>capacity!T353+T353/[12]lifespan!C$2</f>
        <v>468.3719000000001</v>
      </c>
      <c r="AC353" s="5">
        <f>MAX((U353-T353),0)/5+U353/[12]lifespan!D$2</f>
        <v>278.73712499999999</v>
      </c>
      <c r="AD353" s="5">
        <f>MAX((V353-U353),0)/5+V353/[12]lifespan!E$2</f>
        <v>58.065250000000006</v>
      </c>
      <c r="AE353" s="5">
        <f>MAX((W353-V353),0)/5+W353/[12]lifespan!F$2</f>
        <v>12.525249999999998</v>
      </c>
      <c r="AF353" s="5">
        <f>MAX((X353-W353),0)/5+X353/[12]lifespan!G$2</f>
        <v>11.940999999999999</v>
      </c>
      <c r="AG353" s="5">
        <f>MAX((Y353-X353),0)/5+Y353/[12]lifespan!H$2</f>
        <v>11.2285</v>
      </c>
      <c r="AH353" s="5">
        <f>MAX((Z353-Y353),0)/5+Z353/[12]lifespan!I$2</f>
        <v>11.2285</v>
      </c>
      <c r="AI353" s="5">
        <f>MAX((AA353-Z353),0)/5+AA353/[12]lifespan!J$2</f>
        <v>11.2</v>
      </c>
    </row>
    <row r="354" spans="1:35" x14ac:dyDescent="0.25">
      <c r="A354" s="3" t="s">
        <v>48</v>
      </c>
      <c r="B354" s="3" t="s">
        <v>31</v>
      </c>
      <c r="C354" s="3" t="s">
        <v>32</v>
      </c>
      <c r="D354" s="5">
        <f>[11]generation_EXIOBASE!D300</f>
        <v>117630.87910048939</v>
      </c>
      <c r="E354" s="5">
        <f>[11]generation_EXIOBASE!E300</f>
        <v>115535.24106936551</v>
      </c>
      <c r="F354" s="5">
        <f>[11]generation_EXIOBASE!F300</f>
        <v>133245.39616842702</v>
      </c>
      <c r="G354" s="5">
        <f>[11]generation_EXIOBASE!G300</f>
        <v>108349.93202281145</v>
      </c>
      <c r="H354" s="5">
        <f>[11]generation_EXIOBASE!H300</f>
        <v>137885.35250678909</v>
      </c>
      <c r="I354" s="5">
        <f>[11]generation_EXIOBASE!I300</f>
        <v>160861.49914355998</v>
      </c>
      <c r="J354" s="5">
        <f>[11]generation_EXIOBASE!J300</f>
        <v>174884.69478236814</v>
      </c>
      <c r="K354" s="5">
        <f>[11]generation_EXIOBASE!K300</f>
        <v>147690.2942084627</v>
      </c>
      <c r="L354" s="5">
        <f>[14]Xdet2015_el!A354</f>
        <v>13679.144968537499</v>
      </c>
      <c r="M354" s="5">
        <f t="shared" si="47"/>
        <v>13435.445893528165</v>
      </c>
      <c r="N354" s="5">
        <f t="shared" si="48"/>
        <v>15494.937252156788</v>
      </c>
      <c r="O354" s="5">
        <f t="shared" si="49"/>
        <v>12599.875464715924</v>
      </c>
      <c r="P354" s="5">
        <f t="shared" si="50"/>
        <v>16034.511859483471</v>
      </c>
      <c r="Q354" s="5">
        <f t="shared" si="51"/>
        <v>18706.378660668135</v>
      </c>
      <c r="R354" s="5">
        <f t="shared" si="52"/>
        <v>20337.118203994574</v>
      </c>
      <c r="S354" s="5">
        <f t="shared" si="53"/>
        <v>17174.716030113479</v>
      </c>
      <c r="T354" s="5">
        <f>[11]capacity_EXIOBASE!D300</f>
        <v>33953.492630000001</v>
      </c>
      <c r="U354" s="5">
        <f>[11]capacity_EXIOBASE!E300</f>
        <v>35331.531182178383</v>
      </c>
      <c r="V354" s="5">
        <f>[11]capacity_EXIOBASE!F300</f>
        <v>35530.196440909982</v>
      </c>
      <c r="W354" s="5">
        <f>[11]capacity_EXIOBASE!G300</f>
        <v>35927.500154962276</v>
      </c>
      <c r="X354" s="5">
        <f>[11]capacity_EXIOBASE!H300</f>
        <v>40676.899664826313</v>
      </c>
      <c r="Y354" s="5">
        <f>[11]capacity_EXIOBASE!I300</f>
        <v>46345.398576232881</v>
      </c>
      <c r="Z354" s="5">
        <f>[11]capacity_EXIOBASE!J300</f>
        <v>47021.427069184174</v>
      </c>
      <c r="AA354" s="5">
        <f>[11]capacity_EXIOBASE!K300</f>
        <v>46101.520602326986</v>
      </c>
      <c r="AB354" s="5">
        <f>capacity!T354+T354/[12]lifespan!C$3</f>
        <v>1131.7830876666667</v>
      </c>
      <c r="AC354" s="5">
        <f>MAX((U354-T354),0)/5+U354/[12]lifespan!D$3</f>
        <v>1453.3254165082894</v>
      </c>
      <c r="AD354" s="5">
        <f>MAX((V354-U354),0)/5+V354/[12]lifespan!E$3</f>
        <v>1224.0729331099858</v>
      </c>
      <c r="AE354" s="5">
        <f>MAX((W354-V354),0)/5+W354/[12]lifespan!F$3</f>
        <v>1277.0440813092011</v>
      </c>
      <c r="AF354" s="5">
        <f>MAX((X354-W354),0)/5+X354/[12]lifespan!G$3</f>
        <v>2305.7765574670175</v>
      </c>
      <c r="AG354" s="5">
        <f>MAX((Y354-X354),0)/5+Y354/[12]lifespan!H$3</f>
        <v>2678.5464014890763</v>
      </c>
      <c r="AH354" s="5">
        <f>MAX((Z354-Y354),0)/5+Z354/[12]lifespan!I$3</f>
        <v>1702.5866008963978</v>
      </c>
      <c r="AI354" s="5">
        <f>MAX((AA354-Z354),0)/5+AA354/[12]lifespan!J$3</f>
        <v>1536.7173534108995</v>
      </c>
    </row>
    <row r="355" spans="1:35" x14ac:dyDescent="0.25">
      <c r="A355" s="3" t="s">
        <v>48</v>
      </c>
      <c r="B355" s="3" t="s">
        <v>33</v>
      </c>
      <c r="C355" s="3" t="s">
        <v>34</v>
      </c>
      <c r="D355" s="5">
        <f>[11]generation_EXIOBASE!D301</f>
        <v>64688.839163007353</v>
      </c>
      <c r="E355" s="5">
        <f>[11]generation_EXIOBASE!E301</f>
        <v>62973.882196704595</v>
      </c>
      <c r="F355" s="5">
        <f>[11]generation_EXIOBASE!F301</f>
        <v>59945.598630609085</v>
      </c>
      <c r="G355" s="5">
        <f>[11]generation_EXIOBASE!G301</f>
        <v>107050.56287050604</v>
      </c>
      <c r="H355" s="5">
        <f>[11]generation_EXIOBASE!H301</f>
        <v>97643.522793889308</v>
      </c>
      <c r="I355" s="5">
        <f>[11]generation_EXIOBASE!I301</f>
        <v>103373.89781530874</v>
      </c>
      <c r="J355" s="5">
        <f>[11]generation_EXIOBASE!J301</f>
        <v>117225.53456293282</v>
      </c>
      <c r="K355" s="5">
        <f>[11]generation_EXIOBASE!K301</f>
        <v>144928.80805818099</v>
      </c>
      <c r="L355" s="5">
        <f>[14]Xdet2015_el!A355</f>
        <v>3183.5109833353099</v>
      </c>
      <c r="M355" s="5">
        <f t="shared" si="47"/>
        <v>3099.1133591266762</v>
      </c>
      <c r="N355" s="5">
        <f t="shared" si="48"/>
        <v>2950.0834164339981</v>
      </c>
      <c r="O355" s="5">
        <f t="shared" si="49"/>
        <v>5268.2448329567405</v>
      </c>
      <c r="P355" s="5">
        <f t="shared" si="50"/>
        <v>4805.2992028903036</v>
      </c>
      <c r="Q355" s="5">
        <f t="shared" si="51"/>
        <v>5087.3063011062704</v>
      </c>
      <c r="R355" s="5">
        <f t="shared" si="52"/>
        <v>5768.9824340186888</v>
      </c>
      <c r="S355" s="5">
        <f t="shared" si="53"/>
        <v>7132.3346998435254</v>
      </c>
      <c r="T355" s="5">
        <f>[11]capacity_EXIOBASE!D301</f>
        <v>9374</v>
      </c>
      <c r="U355" s="5">
        <f>[11]capacity_EXIOBASE!E301</f>
        <v>8884</v>
      </c>
      <c r="V355" s="5">
        <f>[11]capacity_EXIOBASE!F301</f>
        <v>7811</v>
      </c>
      <c r="W355" s="5">
        <f>[11]capacity_EXIOBASE!G301</f>
        <v>13107.000000000004</v>
      </c>
      <c r="X355" s="5">
        <f>[11]capacity_EXIOBASE!H301</f>
        <v>11922.000000000002</v>
      </c>
      <c r="Y355" s="5">
        <f>[11]capacity_EXIOBASE!I301</f>
        <v>12352.000000000002</v>
      </c>
      <c r="Z355" s="5">
        <f>[11]capacity_EXIOBASE!J301</f>
        <v>14002.000000000002</v>
      </c>
      <c r="AA355" s="5">
        <f>[11]capacity_EXIOBASE!K301</f>
        <v>17302.000000000004</v>
      </c>
      <c r="AB355" s="5">
        <f>capacity!T355+T355/[12]lifespan!C$4</f>
        <v>156.23333333333332</v>
      </c>
      <c r="AC355" s="5">
        <f>MAX((U355-T355),0)/5+U355/[12]lifespan!D$4</f>
        <v>148.06666666666666</v>
      </c>
      <c r="AD355" s="5">
        <f>MAX((V355-U355),0)/5+V355/[12]lifespan!E$4</f>
        <v>130.18333333333334</v>
      </c>
      <c r="AE355" s="5">
        <f>MAX((W355-V355),0)/5+W355/[12]lifespan!F$4</f>
        <v>1277.6500000000008</v>
      </c>
      <c r="AF355" s="5">
        <f>MAX((X355-W355),0)/5+X355/[12]lifespan!G$4</f>
        <v>198.70000000000002</v>
      </c>
      <c r="AG355" s="5">
        <f>MAX((Y355-X355),0)/5+Y355/[12]lifespan!H$4</f>
        <v>291.86666666666667</v>
      </c>
      <c r="AH355" s="5">
        <f>MAX((Z355-Y355),0)/5+Z355/[12]lifespan!I$4</f>
        <v>563.36666666666667</v>
      </c>
      <c r="AI355" s="5">
        <f>MAX((AA355-Z355),0)/5+AA355/[12]lifespan!J$4</f>
        <v>948.36666666666702</v>
      </c>
    </row>
    <row r="356" spans="1:35" x14ac:dyDescent="0.25">
      <c r="A356" s="3" t="s">
        <v>48</v>
      </c>
      <c r="B356" s="3" t="s">
        <v>35</v>
      </c>
      <c r="C356" s="3" t="s">
        <v>36</v>
      </c>
      <c r="D356" s="5">
        <f>[11]generation_EXIOBASE!D302</f>
        <v>5549.9340933220128</v>
      </c>
      <c r="E356" s="5">
        <f>[11]generation_EXIOBASE!E302</f>
        <v>5416.2956134476408</v>
      </c>
      <c r="F356" s="5">
        <f>[11]generation_EXIOBASE!F302</f>
        <v>5463.6909933817851</v>
      </c>
      <c r="G356" s="5">
        <f>[11]generation_EXIOBASE!G302</f>
        <v>5468.6478817394345</v>
      </c>
      <c r="H356" s="5">
        <f>[11]generation_EXIOBASE!H302</f>
        <v>5471.1133917794123</v>
      </c>
      <c r="I356" s="5">
        <f>[11]generation_EXIOBASE!I302</f>
        <v>5467.822629274342</v>
      </c>
      <c r="J356" s="5">
        <f>[11]generation_EXIOBASE!J302</f>
        <v>5473.6980695911498</v>
      </c>
      <c r="K356" s="5">
        <f>[11]generation_EXIOBASE!K302</f>
        <v>5556.7541347223887</v>
      </c>
      <c r="L356" s="5">
        <f>[14]Xdet2015_el!A356</f>
        <v>342.84879995247297</v>
      </c>
      <c r="M356" s="5">
        <f t="shared" si="47"/>
        <v>334.59324381757551</v>
      </c>
      <c r="N356" s="5">
        <f t="shared" si="48"/>
        <v>337.52110725892072</v>
      </c>
      <c r="O356" s="5">
        <f t="shared" si="49"/>
        <v>337.82732048530181</v>
      </c>
      <c r="P356" s="5">
        <f t="shared" si="50"/>
        <v>337.97962808828652</v>
      </c>
      <c r="Q356" s="5">
        <f t="shared" si="51"/>
        <v>337.77634027318447</v>
      </c>
      <c r="R356" s="5">
        <f t="shared" si="52"/>
        <v>338.13929731518499</v>
      </c>
      <c r="S356" s="5">
        <f t="shared" si="53"/>
        <v>343.2701100023632</v>
      </c>
      <c r="T356" s="5">
        <f>[11]capacity_EXIOBASE!D302</f>
        <v>1692.9999999999998</v>
      </c>
      <c r="U356" s="5">
        <f>[11]capacity_EXIOBASE!E302</f>
        <v>1790.5139637448647</v>
      </c>
      <c r="V356" s="5">
        <f>[11]capacity_EXIOBASE!F302</f>
        <v>1790.5139637448647</v>
      </c>
      <c r="W356" s="5">
        <f>[11]capacity_EXIOBASE!G302</f>
        <v>1790.5139637448647</v>
      </c>
      <c r="X356" s="5">
        <f>[11]capacity_EXIOBASE!H302</f>
        <v>1790.5139637448647</v>
      </c>
      <c r="Y356" s="5">
        <f>[11]capacity_EXIOBASE!I302</f>
        <v>1790.5139637448647</v>
      </c>
      <c r="Z356" s="5">
        <f>[11]capacity_EXIOBASE!J302</f>
        <v>1792.2332964244374</v>
      </c>
      <c r="AA356" s="5">
        <f>[11]capacity_EXIOBASE!K302</f>
        <v>1818.3035843044149</v>
      </c>
      <c r="AB356" s="5">
        <f>capacity!T356+T356/[12]lifespan!C$5</f>
        <v>231.19066666666683</v>
      </c>
      <c r="AC356" s="5">
        <f>MAX((U356-T356),0)/5+U356/[12]lifespan!D$5</f>
        <v>49.344692144720725</v>
      </c>
      <c r="AD356" s="5">
        <f>MAX((V356-U356),0)/5+V356/[12]lifespan!E$5</f>
        <v>29.841899395747745</v>
      </c>
      <c r="AE356" s="5">
        <f>MAX((W356-V356),0)/5+W356/[12]lifespan!F$5</f>
        <v>29.841899395747745</v>
      </c>
      <c r="AF356" s="5">
        <f>MAX((X356-W356),0)/5+X356/[12]lifespan!G$5</f>
        <v>29.841899395747745</v>
      </c>
      <c r="AG356" s="5">
        <f>MAX((Y356-X356),0)/5+Y356/[12]lifespan!H$5</f>
        <v>29.841899395747745</v>
      </c>
      <c r="AH356" s="5">
        <f>MAX((Z356-Y356),0)/5+Z356/[12]lifespan!I$5</f>
        <v>30.214421476321842</v>
      </c>
      <c r="AI356" s="5">
        <f>MAX((AA356-Z356),0)/5+AA356/[12]lifespan!J$5</f>
        <v>35.519117314402415</v>
      </c>
    </row>
    <row r="357" spans="1:35" x14ac:dyDescent="0.25">
      <c r="A357" s="3" t="s">
        <v>48</v>
      </c>
      <c r="B357" s="3" t="s">
        <v>79</v>
      </c>
      <c r="C357" s="3" t="s">
        <v>83</v>
      </c>
      <c r="D357" s="5">
        <f>[11]generation_EXIOBASE!D303*generation!$L357/(generation!$L$357+generation!$L$358)</f>
        <v>19586.865549078721</v>
      </c>
      <c r="E357" s="5">
        <f>[11]generation_EXIOBASE!E303*generation!$L357/(generation!$L$357+generation!$L$358)</f>
        <v>54127.052416092272</v>
      </c>
      <c r="F357" s="5">
        <f>[11]generation_EXIOBASE!F303*generation!$L357/(generation!$L$357+generation!$L$358)</f>
        <v>54127.052416092272</v>
      </c>
      <c r="G357" s="5">
        <f>[11]generation_EXIOBASE!G303*generation!$L357/(generation!$L$357+generation!$L$358)</f>
        <v>54127.052416092272</v>
      </c>
      <c r="H357" s="5">
        <f>[11]generation_EXIOBASE!H303*generation!$L357/(generation!$L$357+generation!$L$358)</f>
        <v>54273.254007743875</v>
      </c>
      <c r="I357" s="5">
        <f>[11]generation_EXIOBASE!I303*generation!$L357/(generation!$L$357+generation!$L$358)</f>
        <v>56510.074442657329</v>
      </c>
      <c r="J357" s="5">
        <f>[11]generation_EXIOBASE!J303*generation!$L357/(generation!$L$357+generation!$L$358)</f>
        <v>64627.576221997653</v>
      </c>
      <c r="K357" s="5">
        <f>[11]generation_EXIOBASE!K303*generation!$L357/(generation!$L$357+generation!$L$358)</f>
        <v>74112.022180755259</v>
      </c>
      <c r="L357" s="5">
        <f>[14]Xdet2015_el!A357</f>
        <v>439.34251126274199</v>
      </c>
      <c r="M357" s="5">
        <f t="shared" si="47"/>
        <v>1214.094979931823</v>
      </c>
      <c r="N357" s="5">
        <f t="shared" si="48"/>
        <v>1214.094979931823</v>
      </c>
      <c r="O357" s="5">
        <f t="shared" si="49"/>
        <v>1214.094979931823</v>
      </c>
      <c r="P357" s="5">
        <f t="shared" si="50"/>
        <v>1217.3743496842665</v>
      </c>
      <c r="Q357" s="5">
        <f t="shared" si="51"/>
        <v>1267.5472732006031</v>
      </c>
      <c r="R357" s="5">
        <f t="shared" si="52"/>
        <v>1449.6266165227357</v>
      </c>
      <c r="S357" s="5">
        <f t="shared" si="53"/>
        <v>1662.3671540536284</v>
      </c>
      <c r="T357" s="5">
        <f>[11]capacity_EXIOBASE!D303*capacity!$L357/(capacity!$L$357+capacity!$L$358)</f>
        <v>8759.4449141506066</v>
      </c>
      <c r="U357" s="5">
        <f>[11]capacity_EXIOBASE!E303*capacity!$L357/(capacity!$L$357+capacity!$L$358)</f>
        <v>21521.546583127245</v>
      </c>
      <c r="V357" s="5">
        <f>[11]capacity_EXIOBASE!F303*capacity!$L357/(capacity!$L$357+capacity!$L$358)</f>
        <v>21521.546583127245</v>
      </c>
      <c r="W357" s="5">
        <f>[11]capacity_EXIOBASE!G303*capacity!$L357/(capacity!$L$357+capacity!$L$358)</f>
        <v>21521.546583127245</v>
      </c>
      <c r="X357" s="5">
        <f>[11]capacity_EXIOBASE!H303*capacity!$L357/(capacity!$L$357+capacity!$L$358)</f>
        <v>21521.546583127245</v>
      </c>
      <c r="Y357" s="5">
        <f>[11]capacity_EXIOBASE!I303*capacity!$L357/(capacity!$L$357+capacity!$L$358)</f>
        <v>22141.164776642443</v>
      </c>
      <c r="Z357" s="5">
        <f>[11]capacity_EXIOBASE!J303*capacity!$L357/(capacity!$L$357+capacity!$L$358)</f>
        <v>24688.048279528863</v>
      </c>
      <c r="AA357" s="5">
        <f>[11]capacity_EXIOBASE!K303*capacity!$L357/(capacity!$L$357+capacity!$L$358)</f>
        <v>26703.828278652367</v>
      </c>
      <c r="AB357" s="5">
        <f>capacity!T357+T357/[12]lifespan!C$6</f>
        <v>1077.5532457075306</v>
      </c>
      <c r="AC357" s="5">
        <f>MAX((U357-T357),0)/5+U357/[12]lifespan!D$6</f>
        <v>3530.6724512102023</v>
      </c>
      <c r="AD357" s="5">
        <f>MAX((V357-U357),0)/5+V357/[12]lifespan!E$6</f>
        <v>915.81049289903171</v>
      </c>
      <c r="AE357" s="5">
        <f>MAX((W357-V357),0)/5+W357/[12]lifespan!F$6</f>
        <v>860.86186332508976</v>
      </c>
      <c r="AF357" s="5">
        <f>MAX((X357-W357),0)/5+X357/[12]lifespan!G$6</f>
        <v>860.86186332508976</v>
      </c>
      <c r="AG357" s="5">
        <f>MAX((Y357-X357),0)/5+Y357/[12]lifespan!H$6</f>
        <v>1009.5702297687374</v>
      </c>
      <c r="AH357" s="5">
        <f>MAX((Z357-Y357),0)/5+Z357/[12]lifespan!I$6</f>
        <v>1496.8986317584386</v>
      </c>
      <c r="AI357" s="5">
        <f>MAX((AA357-Z357),0)/5+AA357/[12]lifespan!J$6</f>
        <v>1471.3091309707956</v>
      </c>
    </row>
    <row r="358" spans="1:35" x14ac:dyDescent="0.25">
      <c r="A358" s="3" t="s">
        <v>48</v>
      </c>
      <c r="B358" s="3" t="s">
        <v>78</v>
      </c>
      <c r="C358" s="3" t="s">
        <v>84</v>
      </c>
      <c r="D358" s="5">
        <f>[11]generation_EXIOBASE!D303*generation!$L358/(generation!$L$357+generation!$L$358)</f>
        <v>14933.360097886058</v>
      </c>
      <c r="E358" s="5">
        <f>[11]generation_EXIOBASE!E303*generation!$L358/(generation!$L$357+generation!$L$358)</f>
        <v>41267.38720604933</v>
      </c>
      <c r="F358" s="5">
        <f>[11]generation_EXIOBASE!F303*generation!$L358/(generation!$L$357+generation!$L$358)</f>
        <v>41267.38720604933</v>
      </c>
      <c r="G358" s="5">
        <f>[11]generation_EXIOBASE!G303*generation!$L358/(generation!$L$357+generation!$L$358)</f>
        <v>41267.38720604933</v>
      </c>
      <c r="H358" s="5">
        <f>[11]generation_EXIOBASE!H303*generation!$L358/(generation!$L$357+generation!$L$358)</f>
        <v>41378.85379112119</v>
      </c>
      <c r="I358" s="5">
        <f>[11]generation_EXIOBASE!I303*generation!$L358/(generation!$L$357+generation!$L$358)</f>
        <v>43084.243811039101</v>
      </c>
      <c r="J358" s="5">
        <f>[11]generation_EXIOBASE!J303*generation!$L358/(generation!$L$357+generation!$L$358)</f>
        <v>49273.165507692167</v>
      </c>
      <c r="K358" s="5">
        <f>[11]generation_EXIOBASE!K303*generation!$L358/(generation!$L$357+generation!$L$358)</f>
        <v>56504.268742468259</v>
      </c>
      <c r="L358" s="5">
        <f>[14]Xdet2015_el!A358</f>
        <v>334.96221794939902</v>
      </c>
      <c r="M358" s="5">
        <f t="shared" si="47"/>
        <v>925.64670354876796</v>
      </c>
      <c r="N358" s="5">
        <f t="shared" si="48"/>
        <v>925.64670354876796</v>
      </c>
      <c r="O358" s="5">
        <f t="shared" si="49"/>
        <v>925.64670354876796</v>
      </c>
      <c r="P358" s="5">
        <f t="shared" si="50"/>
        <v>928.14695093570413</v>
      </c>
      <c r="Q358" s="5">
        <f t="shared" si="51"/>
        <v>966.39964288152669</v>
      </c>
      <c r="R358" s="5">
        <f t="shared" si="52"/>
        <v>1105.220037262797</v>
      </c>
      <c r="S358" s="5">
        <f t="shared" si="53"/>
        <v>1267.4170486430121</v>
      </c>
      <c r="T358" s="5">
        <f>[11]capacity_EXIOBASE!D303*capacity!$L358/(capacity!$L$357+capacity!$L$358)</f>
        <v>4843.0550858493934</v>
      </c>
      <c r="U358" s="5">
        <f>[11]capacity_EXIOBASE!E303*capacity!$L358/(capacity!$L$357+capacity!$L$358)</f>
        <v>11899.159896122948</v>
      </c>
      <c r="V358" s="5">
        <f>[11]capacity_EXIOBASE!F303*capacity!$L358/(capacity!$L$357+capacity!$L$358)</f>
        <v>11899.159896122948</v>
      </c>
      <c r="W358" s="5">
        <f>[11]capacity_EXIOBASE!G303*capacity!$L358/(capacity!$L$357+capacity!$L$358)</f>
        <v>11899.159896122948</v>
      </c>
      <c r="X358" s="5">
        <f>[11]capacity_EXIOBASE!H303*capacity!$L358/(capacity!$L$357+capacity!$L$358)</f>
        <v>11899.159896122948</v>
      </c>
      <c r="Y358" s="5">
        <f>[11]capacity_EXIOBASE!I303*capacity!$L358/(capacity!$L$357+capacity!$L$358)</f>
        <v>12241.743823848872</v>
      </c>
      <c r="Z358" s="5">
        <f>[11]capacity_EXIOBASE!J303*capacity!$L358/(capacity!$L$357+capacity!$L$358)</f>
        <v>13649.903498646723</v>
      </c>
      <c r="AA358" s="5">
        <f>[11]capacity_EXIOBASE!K303*capacity!$L358/(capacity!$L$357+capacity!$L$358)</f>
        <v>14764.418593197692</v>
      </c>
      <c r="AB358" s="5">
        <f>capacity!T358+T358/[12]lifespan!C$7</f>
        <v>834.25275429246915</v>
      </c>
      <c r="AC358" s="5">
        <f>MAX((U358-T358),0)/5+U358/[12]lifespan!D$7</f>
        <v>1887.187357899629</v>
      </c>
      <c r="AD358" s="5">
        <f>MAX((V358-U358),0)/5+V358/[12]lifespan!E$7</f>
        <v>432.69672349537996</v>
      </c>
      <c r="AE358" s="5">
        <f>MAX((W358-V358),0)/5+W358/[12]lifespan!F$7</f>
        <v>396.63866320409829</v>
      </c>
      <c r="AF358" s="5">
        <f>MAX((X358-W358),0)/5+X358/[12]lifespan!G$7</f>
        <v>396.63866320409829</v>
      </c>
      <c r="AG358" s="5">
        <f>MAX((Y358-X358),0)/5+Y358/[12]lifespan!H$7</f>
        <v>476.5749130068138</v>
      </c>
      <c r="AH358" s="5">
        <f>MAX((Z358-Y358),0)/5+Z358/[12]lifespan!I$7</f>
        <v>736.62871824779427</v>
      </c>
      <c r="AI358" s="5">
        <f>MAX((AA358-Z358),0)/5+AA358/[12]lifespan!J$7</f>
        <v>715.05030535011679</v>
      </c>
    </row>
    <row r="359" spans="1:35" x14ac:dyDescent="0.25">
      <c r="A359" s="3" t="s">
        <v>48</v>
      </c>
      <c r="B359" s="1" t="s">
        <v>37</v>
      </c>
      <c r="C359" s="1" t="s">
        <v>38</v>
      </c>
      <c r="D359" s="5">
        <f>[11]generation_EXIOBASE!D304</f>
        <v>4252.0295668529061</v>
      </c>
      <c r="E359" s="5">
        <f>[11]generation_EXIOBASE!E304</f>
        <v>3292.9813811514841</v>
      </c>
      <c r="F359" s="5">
        <f>[11]generation_EXIOBASE!F304</f>
        <v>2892.9504793034275</v>
      </c>
      <c r="G359" s="5">
        <f>[11]generation_EXIOBASE!G304</f>
        <v>2892.7460175284532</v>
      </c>
      <c r="H359" s="5">
        <f>[11]generation_EXIOBASE!H304</f>
        <v>1027.2660220142777</v>
      </c>
      <c r="I359" s="5">
        <f>[11]generation_EXIOBASE!I304</f>
        <v>633.54815091884916</v>
      </c>
      <c r="J359" s="5">
        <f>[11]generation_EXIOBASE!J304</f>
        <v>605.09313560269311</v>
      </c>
      <c r="K359" s="5">
        <f>[11]generation_EXIOBASE!K304</f>
        <v>534.31605641229567</v>
      </c>
      <c r="L359" s="5">
        <f>[14]Xdet2015_el!A359</f>
        <v>297.70033912813898</v>
      </c>
      <c r="M359" s="5">
        <f t="shared" si="47"/>
        <v>230.55382341497187</v>
      </c>
      <c r="N359" s="5">
        <f t="shared" si="48"/>
        <v>202.54617829644454</v>
      </c>
      <c r="O359" s="5">
        <f t="shared" si="49"/>
        <v>202.5318631702697</v>
      </c>
      <c r="P359" s="5">
        <f t="shared" si="50"/>
        <v>71.922699106443943</v>
      </c>
      <c r="Q359" s="5">
        <f t="shared" si="51"/>
        <v>44.357052653832461</v>
      </c>
      <c r="R359" s="5">
        <f t="shared" si="52"/>
        <v>42.364811636612572</v>
      </c>
      <c r="S359" s="5">
        <f t="shared" si="53"/>
        <v>37.409446170262946</v>
      </c>
      <c r="T359" s="5">
        <f>[11]capacity_EXIOBASE!D304</f>
        <v>2227.2223200000003</v>
      </c>
      <c r="U359" s="5">
        <f>[11]capacity_EXIOBASE!E304</f>
        <v>1235.1521557338597</v>
      </c>
      <c r="V359" s="5">
        <f>[11]capacity_EXIOBASE!F304</f>
        <v>1206.4182557338597</v>
      </c>
      <c r="W359" s="5">
        <f>[11]capacity_EXIOBASE!G304</f>
        <v>1166.8910857338592</v>
      </c>
      <c r="X359" s="5">
        <f>[11]capacity_EXIOBASE!H304</f>
        <v>674.13447000000019</v>
      </c>
      <c r="Y359" s="5">
        <f>[11]capacity_EXIOBASE!I304</f>
        <v>484.67390999999998</v>
      </c>
      <c r="Z359" s="5">
        <f>[11]capacity_EXIOBASE!J304</f>
        <v>392.26152000000002</v>
      </c>
      <c r="AA359" s="5">
        <f>[11]capacity_EXIOBASE!K304</f>
        <v>338.60282000000001</v>
      </c>
      <c r="AB359" s="5">
        <f>capacity!T359+T359/[12]lifespan!C$8</f>
        <v>63.63492342857144</v>
      </c>
      <c r="AC359" s="5">
        <f>MAX((U359-T359),0)/5+U359/[12]lifespan!D$8</f>
        <v>35.290061592395993</v>
      </c>
      <c r="AD359" s="5">
        <f>MAX((V359-U359),0)/5+V359/[12]lifespan!E$8</f>
        <v>34.469093020967421</v>
      </c>
      <c r="AE359" s="5">
        <f>MAX((W359-V359),0)/5+W359/[12]lifespan!F$8</f>
        <v>33.339745306681692</v>
      </c>
      <c r="AF359" s="5">
        <f>MAX((X359-W359),0)/5+X359/[12]lifespan!G$8</f>
        <v>19.260984857142862</v>
      </c>
      <c r="AG359" s="5">
        <f>MAX((Y359-X359),0)/5+Y359/[12]lifespan!H$8</f>
        <v>13.847826</v>
      </c>
      <c r="AH359" s="5">
        <f>MAX((Z359-Y359),0)/5+Z359/[12]lifespan!I$8</f>
        <v>11.207472000000001</v>
      </c>
      <c r="AI359" s="5">
        <f>MAX((AA359-Z359),0)/5+AA359/[12]lifespan!J$8</f>
        <v>9.6743662857142851</v>
      </c>
    </row>
    <row r="360" spans="1:35" x14ac:dyDescent="0.25">
      <c r="A360" s="3" t="s">
        <v>48</v>
      </c>
      <c r="B360" s="3" t="s">
        <v>39</v>
      </c>
      <c r="C360" s="3" t="s">
        <v>40</v>
      </c>
      <c r="D360" s="5">
        <f>[11]generation_EXIOBASE!D305</f>
        <v>26283.362064488116</v>
      </c>
      <c r="E360" s="5">
        <f>[11]generation_EXIOBASE!E305</f>
        <v>51006.700290379966</v>
      </c>
      <c r="F360" s="5">
        <f>[11]generation_EXIOBASE!F305</f>
        <v>59784.863446560594</v>
      </c>
      <c r="G360" s="5">
        <f>[11]generation_EXIOBASE!G305</f>
        <v>65944.762221990575</v>
      </c>
      <c r="H360" s="5">
        <f>[11]generation_EXIOBASE!H305</f>
        <v>67827.38693614988</v>
      </c>
      <c r="I360" s="5">
        <f>[11]generation_EXIOBASE!I305</f>
        <v>64512.11034371717</v>
      </c>
      <c r="J360" s="5">
        <f>[11]generation_EXIOBASE!J305</f>
        <v>52216.649365927253</v>
      </c>
      <c r="K360" s="5">
        <f>[11]generation_EXIOBASE!K305</f>
        <v>55324.029716828991</v>
      </c>
      <c r="L360" s="5">
        <f>[14]Xdet2015_el!A360</f>
        <v>909.03382110868995</v>
      </c>
      <c r="M360" s="5">
        <f t="shared" ref="M360:M365" si="55">IFERROR($L360*E360/$D360,0)</f>
        <v>1764.1128084506661</v>
      </c>
      <c r="N360" s="5">
        <f t="shared" ref="N360:N365" si="56">IFERROR($L360*F360/$D360,0)</f>
        <v>2067.7135113059458</v>
      </c>
      <c r="O360" s="5">
        <f t="shared" ref="O360:O365" si="57">IFERROR($L360*G360/$D360,0)</f>
        <v>2280.759175240908</v>
      </c>
      <c r="P360" s="5">
        <f t="shared" ref="P360:P365" si="58">IFERROR($L360*H360/$D360,0)</f>
        <v>2345.8714517231524</v>
      </c>
      <c r="Q360" s="5">
        <f t="shared" ref="Q360:Q365" si="59">IFERROR($L360*I360/$D360,0)</f>
        <v>2231.2096157884275</v>
      </c>
      <c r="R360" s="5">
        <f t="shared" ref="R360:R365" si="60">IFERROR($L360*J360/$D360,0)</f>
        <v>1805.9599902835316</v>
      </c>
      <c r="S360" s="5">
        <f t="shared" ref="S360:S365" si="61">IFERROR($L360*K360/$D360,0)</f>
        <v>1913.431546893665</v>
      </c>
      <c r="T360" s="5">
        <f>[11]capacity_EXIOBASE!D305</f>
        <v>3633.9492999999993</v>
      </c>
      <c r="U360" s="5">
        <f>[11]capacity_EXIOBASE!E305</f>
        <v>17238.346493374396</v>
      </c>
      <c r="V360" s="5">
        <f>[11]capacity_EXIOBASE!F305</f>
        <v>17244.038912726734</v>
      </c>
      <c r="W360" s="5">
        <f>[11]capacity_EXIOBASE!G305</f>
        <v>17244.038912726734</v>
      </c>
      <c r="X360" s="5">
        <f>[11]capacity_EXIOBASE!H305</f>
        <v>17147.816062726732</v>
      </c>
      <c r="Y360" s="5">
        <f>[11]capacity_EXIOBASE!I305</f>
        <v>17072.331612726732</v>
      </c>
      <c r="Z360" s="5">
        <f>[11]capacity_EXIOBASE!J305</f>
        <v>17658.471072726734</v>
      </c>
      <c r="AA360" s="5">
        <f>[11]capacity_EXIOBASE!K305</f>
        <v>18032.039813170904</v>
      </c>
      <c r="AB360" s="5">
        <f>capacity!T360+T360/[12]lifespan!C$9</f>
        <v>823.88297199999965</v>
      </c>
      <c r="AC360" s="5">
        <f>MAX((U360-T360),0)/5+U360/[12]lifespan!D$9</f>
        <v>3410.4132984098551</v>
      </c>
      <c r="AD360" s="5">
        <f>MAX((V360-U360),0)/5+V360/[12]lifespan!E$9</f>
        <v>690.90004037953679</v>
      </c>
      <c r="AE360" s="5">
        <f>MAX((W360-V360),0)/5+W360/[12]lifespan!F$9</f>
        <v>689.76155650906935</v>
      </c>
      <c r="AF360" s="5">
        <f>MAX((X360-W360),0)/5+X360/[12]lifespan!G$9</f>
        <v>685.91264250906931</v>
      </c>
      <c r="AG360" s="5">
        <f>MAX((Y360-X360),0)/5+Y360/[12]lifespan!H$9</f>
        <v>682.89326450906924</v>
      </c>
      <c r="AH360" s="5">
        <f>MAX((Z360-Y360),0)/5+Z360/[12]lifespan!I$9</f>
        <v>823.56673490906985</v>
      </c>
      <c r="AI360" s="5">
        <f>MAX((AA360-Z360),0)/5+AA360/[12]lifespan!J$9</f>
        <v>795.99534061567033</v>
      </c>
    </row>
    <row r="361" spans="1:35" x14ac:dyDescent="0.25">
      <c r="A361" s="3" t="s">
        <v>48</v>
      </c>
      <c r="B361" s="3" t="s">
        <v>80</v>
      </c>
      <c r="C361" s="3" t="s">
        <v>85</v>
      </c>
      <c r="D361" s="5">
        <f>[11]generation_EXIOBASE!D306*generation!$L361/(generation!$L$361+generation!$L$362)</f>
        <v>4955.8871081193656</v>
      </c>
      <c r="E361" s="5">
        <f>[11]generation_EXIOBASE!E306*generation!$L361/(generation!$L$361+generation!$L$362)</f>
        <v>5637.6800461399607</v>
      </c>
      <c r="F361" s="5">
        <f>[11]generation_EXIOBASE!F306*generation!$L361/(generation!$L$361+generation!$L$362)</f>
        <v>5637.6800461399607</v>
      </c>
      <c r="G361" s="5">
        <f>[11]generation_EXIOBASE!G306*generation!$L361/(generation!$L$361+generation!$L$362)</f>
        <v>5637.7274231573574</v>
      </c>
      <c r="H361" s="5">
        <f>[11]generation_EXIOBASE!H306*generation!$L361/(generation!$L$361+generation!$L$362)</f>
        <v>5639.2089366125911</v>
      </c>
      <c r="I361" s="5">
        <f>[11]generation_EXIOBASE!I306*generation!$L361/(generation!$L$361+generation!$L$362)</f>
        <v>5810.110131338316</v>
      </c>
      <c r="J361" s="5">
        <f>[11]generation_EXIOBASE!J306*generation!$L361/(generation!$L$361+generation!$L$362)</f>
        <v>5862.0791225096655</v>
      </c>
      <c r="K361" s="5">
        <f>[11]generation_EXIOBASE!K306*generation!$L361/(generation!$L$361+generation!$L$362)</f>
        <v>5933.6449781763704</v>
      </c>
      <c r="L361" s="5">
        <f>[14]Xdet2015_el!A361</f>
        <v>51.170205388371102</v>
      </c>
      <c r="M361" s="5">
        <f t="shared" si="55"/>
        <v>58.209809784059964</v>
      </c>
      <c r="N361" s="5">
        <f t="shared" si="56"/>
        <v>58.209809784059964</v>
      </c>
      <c r="O361" s="5">
        <f t="shared" si="57"/>
        <v>58.210298958179138</v>
      </c>
      <c r="P361" s="5">
        <f t="shared" si="58"/>
        <v>58.225595785192361</v>
      </c>
      <c r="Q361" s="5">
        <f t="shared" si="59"/>
        <v>59.990173759720086</v>
      </c>
      <c r="R361" s="5">
        <f t="shared" si="60"/>
        <v>60.526760629850287</v>
      </c>
      <c r="S361" s="5">
        <f t="shared" si="61"/>
        <v>61.265687779191559</v>
      </c>
      <c r="T361" s="5">
        <f>[11]capacity_EXIOBASE!D306*capacity!$L361/(capacity!$L$361+capacity!$L$362)</f>
        <v>6099.2026980493511</v>
      </c>
      <c r="U361" s="5">
        <f>[11]capacity_EXIOBASE!E306*capacity!$L361/(capacity!$L$361+capacity!$L$362)</f>
        <v>6929.0251248643217</v>
      </c>
      <c r="V361" s="5">
        <f>[11]capacity_EXIOBASE!F306*capacity!$L361/(capacity!$L$361+capacity!$L$362)</f>
        <v>6929.0251248643217</v>
      </c>
      <c r="W361" s="5">
        <f>[11]capacity_EXIOBASE!G306*capacity!$L361/(capacity!$L$361+capacity!$L$362)</f>
        <v>6929.0251248643217</v>
      </c>
      <c r="X361" s="5">
        <f>[11]capacity_EXIOBASE!H306*capacity!$L361/(capacity!$L$361+capacity!$L$362)</f>
        <v>6929.0251248643217</v>
      </c>
      <c r="Y361" s="5">
        <f>[11]capacity_EXIOBASE!I306*capacity!$L361/(capacity!$L$361+capacity!$L$362)</f>
        <v>6929.0251248643217</v>
      </c>
      <c r="Z361" s="5">
        <f>[11]capacity_EXIOBASE!J306*capacity!$L361/(capacity!$L$361+capacity!$L$362)</f>
        <v>6972.3178364765326</v>
      </c>
      <c r="AA361" s="5">
        <f>[11]capacity_EXIOBASE!K306*capacity!$L361/(capacity!$L$361+capacity!$L$362)</f>
        <v>7062.0404127163411</v>
      </c>
      <c r="AB361" s="5">
        <f>capacity!T361+T361/[12]lifespan!C$10</f>
        <v>3151.0911079219741</v>
      </c>
      <c r="AC361" s="5">
        <f>MAX((U361-T361),0)/5+U361/[12]lifespan!D$10</f>
        <v>443.125490357567</v>
      </c>
      <c r="AD361" s="5">
        <f>MAX((V361-U361),0)/5+V361/[12]lifespan!E$10</f>
        <v>277.16100499457286</v>
      </c>
      <c r="AE361" s="5">
        <f>MAX((W361-V361),0)/5+W361/[12]lifespan!F$10</f>
        <v>277.16100499457286</v>
      </c>
      <c r="AF361" s="5">
        <f>MAX((X361-W361),0)/5+X361/[12]lifespan!G$10</f>
        <v>277.16100499457286</v>
      </c>
      <c r="AG361" s="5">
        <f>MAX((Y361-X361),0)/5+Y361/[12]lifespan!H$10</f>
        <v>277.16100499457286</v>
      </c>
      <c r="AH361" s="5">
        <f>MAX((Z361-Y361),0)/5+Z361/[12]lifespan!I$10</f>
        <v>287.55125578150353</v>
      </c>
      <c r="AI361" s="5">
        <f>MAX((AA361-Z361),0)/5+AA361/[12]lifespan!J$10</f>
        <v>300.42613175661535</v>
      </c>
    </row>
    <row r="362" spans="1:35" x14ac:dyDescent="0.25">
      <c r="A362" s="3" t="s">
        <v>48</v>
      </c>
      <c r="B362" s="3" t="s">
        <v>81</v>
      </c>
      <c r="C362" s="3" t="s">
        <v>86</v>
      </c>
      <c r="D362" s="5">
        <f>[11]generation_EXIOBASE!D306*generation!$L362/(generation!$L$361+generation!$L$362)</f>
        <v>2942.8151639338571</v>
      </c>
      <c r="E362" s="5">
        <f>[11]generation_EXIOBASE!E306*generation!$L362/(generation!$L$361+generation!$L$362)</f>
        <v>3347.6651035910586</v>
      </c>
      <c r="F362" s="5">
        <f>[11]generation_EXIOBASE!F306*generation!$L362/(generation!$L$361+generation!$L$362)</f>
        <v>3347.6651035910586</v>
      </c>
      <c r="G362" s="5">
        <f>[11]generation_EXIOBASE!G306*generation!$L362/(generation!$L$361+generation!$L$362)</f>
        <v>3347.6932361538416</v>
      </c>
      <c r="H362" s="5">
        <f>[11]generation_EXIOBASE!H306*generation!$L362/(generation!$L$361+generation!$L$362)</f>
        <v>3348.5729616533367</v>
      </c>
      <c r="I362" s="5">
        <f>[11]generation_EXIOBASE!I306*generation!$L362/(generation!$L$361+generation!$L$362)</f>
        <v>3450.0544152056805</v>
      </c>
      <c r="J362" s="5">
        <f>[11]generation_EXIOBASE!J306*generation!$L362/(generation!$L$361+generation!$L$362)</f>
        <v>3480.913700725489</v>
      </c>
      <c r="K362" s="5">
        <f>[11]generation_EXIOBASE!K306*generation!$L362/(generation!$L$361+generation!$L$362)</f>
        <v>3523.4096415492504</v>
      </c>
      <c r="L362" s="5">
        <f>[14]Xdet2015_el!A362</f>
        <v>30.3849650069312</v>
      </c>
      <c r="M362" s="5">
        <f t="shared" si="55"/>
        <v>34.565095448116722</v>
      </c>
      <c r="N362" s="5">
        <f t="shared" si="56"/>
        <v>34.565095448116722</v>
      </c>
      <c r="O362" s="5">
        <f t="shared" si="57"/>
        <v>34.565385920636437</v>
      </c>
      <c r="P362" s="5">
        <f t="shared" si="58"/>
        <v>34.574469205528217</v>
      </c>
      <c r="Q362" s="5">
        <f t="shared" si="59"/>
        <v>35.62227895342911</v>
      </c>
      <c r="R362" s="5">
        <f t="shared" si="60"/>
        <v>35.940905254581118</v>
      </c>
      <c r="S362" s="5">
        <f t="shared" si="61"/>
        <v>36.379681597278953</v>
      </c>
      <c r="T362" s="5">
        <f>[11]capacity_EXIOBASE!D306*capacity!$L362/(capacity!$L$361+capacity!$L$362)</f>
        <v>3621.7173019506481</v>
      </c>
      <c r="U362" s="5">
        <f>[11]capacity_EXIOBASE!E306*capacity!$L362/(capacity!$L$361+capacity!$L$362)</f>
        <v>4114.467320195432</v>
      </c>
      <c r="V362" s="5">
        <f>[11]capacity_EXIOBASE!F306*capacity!$L362/(capacity!$L$361+capacity!$L$362)</f>
        <v>4114.467320195432</v>
      </c>
      <c r="W362" s="5">
        <f>[11]capacity_EXIOBASE!G306*capacity!$L362/(capacity!$L$361+capacity!$L$362)</f>
        <v>4114.467320195432</v>
      </c>
      <c r="X362" s="5">
        <f>[11]capacity_EXIOBASE!H306*capacity!$L362/(capacity!$L$361+capacity!$L$362)</f>
        <v>4114.467320195432</v>
      </c>
      <c r="Y362" s="5">
        <f>[11]capacity_EXIOBASE!I306*capacity!$L362/(capacity!$L$361+capacity!$L$362)</f>
        <v>4114.467320195432</v>
      </c>
      <c r="Z362" s="5">
        <f>[11]capacity_EXIOBASE!J306*capacity!$L362/(capacity!$L$361+capacity!$L$362)</f>
        <v>4140.1746085832156</v>
      </c>
      <c r="AA362" s="5">
        <f>[11]capacity_EXIOBASE!K306*capacity!$L362/(capacity!$L$361+capacity!$L$362)</f>
        <v>4193.4520323434108</v>
      </c>
      <c r="AB362" s="5">
        <f>capacity!T362+T362/[12]lifespan!C$11</f>
        <v>1310.9636920780263</v>
      </c>
      <c r="AC362" s="5">
        <f>MAX((U362-T362),0)/5+U362/[12]lifespan!D$11</f>
        <v>263.12869645677404</v>
      </c>
      <c r="AD362" s="5">
        <f>MAX((V362-U362),0)/5+V362/[12]lifespan!E$11</f>
        <v>164.57869280781728</v>
      </c>
      <c r="AE362" s="5">
        <f>MAX((W362-V362),0)/5+W362/[12]lifespan!F$11</f>
        <v>164.57869280781728</v>
      </c>
      <c r="AF362" s="5">
        <f>MAX((X362-W362),0)/5+X362/[12]lifespan!G$11</f>
        <v>164.57869280781728</v>
      </c>
      <c r="AG362" s="5">
        <f>MAX((Y362-X362),0)/5+Y362/[12]lifespan!H$11</f>
        <v>164.57869280781728</v>
      </c>
      <c r="AH362" s="5">
        <f>MAX((Z362-Y362),0)/5+Z362/[12]lifespan!I$11</f>
        <v>170.74844202088536</v>
      </c>
      <c r="AI362" s="5">
        <f>MAX((AA362-Z362),0)/5+AA362/[12]lifespan!J$11</f>
        <v>178.39356604577549</v>
      </c>
    </row>
    <row r="363" spans="1:35" x14ac:dyDescent="0.25">
      <c r="A363" s="3" t="s">
        <v>48</v>
      </c>
      <c r="B363" s="3" t="s">
        <v>41</v>
      </c>
      <c r="C363" s="3" t="s">
        <v>42</v>
      </c>
      <c r="D363" s="5">
        <f>[11]generation_EXIOBASE!D307</f>
        <v>0</v>
      </c>
      <c r="E363" s="5">
        <f>[11]generation_EXIOBASE!E307</f>
        <v>0</v>
      </c>
      <c r="F363" s="5">
        <f>[11]generation_EXIOBASE!F307</f>
        <v>0</v>
      </c>
      <c r="G363" s="5">
        <f>[11]generation_EXIOBASE!G307</f>
        <v>0</v>
      </c>
      <c r="H363" s="5">
        <f>[11]generation_EXIOBASE!H307</f>
        <v>0</v>
      </c>
      <c r="I363" s="5">
        <f>[11]generation_EXIOBASE!I307</f>
        <v>0</v>
      </c>
      <c r="J363" s="5">
        <f>[11]generation_EXIOBASE!J307</f>
        <v>0</v>
      </c>
      <c r="K363" s="5">
        <f>[11]generation_EXIOBASE!K307</f>
        <v>0</v>
      </c>
      <c r="L363" s="5">
        <f>[14]Xdet2015_el!A363</f>
        <v>0</v>
      </c>
      <c r="M363" s="5">
        <f t="shared" si="55"/>
        <v>0</v>
      </c>
      <c r="N363" s="5">
        <f t="shared" si="56"/>
        <v>0</v>
      </c>
      <c r="O363" s="5">
        <f t="shared" si="57"/>
        <v>0</v>
      </c>
      <c r="P363" s="5">
        <f t="shared" si="58"/>
        <v>0</v>
      </c>
      <c r="Q363" s="5">
        <f t="shared" si="59"/>
        <v>0</v>
      </c>
      <c r="R363" s="5">
        <f t="shared" si="60"/>
        <v>0</v>
      </c>
      <c r="S363" s="5">
        <f t="shared" si="61"/>
        <v>0</v>
      </c>
      <c r="T363" s="5">
        <f>[11]capacity_EXIOBASE!D307</f>
        <v>0</v>
      </c>
      <c r="U363" s="5">
        <f>[11]capacity_EXIOBASE!E307</f>
        <v>0</v>
      </c>
      <c r="V363" s="5">
        <f>[11]capacity_EXIOBASE!F307</f>
        <v>0</v>
      </c>
      <c r="W363" s="5">
        <f>[11]capacity_EXIOBASE!G307</f>
        <v>0</v>
      </c>
      <c r="X363" s="5">
        <f>[11]capacity_EXIOBASE!H307</f>
        <v>0</v>
      </c>
      <c r="Y363" s="5">
        <f>[11]capacity_EXIOBASE!I307</f>
        <v>0</v>
      </c>
      <c r="Z363" s="5">
        <f>[11]capacity_EXIOBASE!J307</f>
        <v>0</v>
      </c>
      <c r="AA363" s="5">
        <f>[11]capacity_EXIOBASE!K307</f>
        <v>0</v>
      </c>
      <c r="AB363" s="5">
        <f>capacity!T363+T363/[12]lifespan!C$12</f>
        <v>0</v>
      </c>
      <c r="AC363" s="5">
        <f>MAX((U363-T363),0)/5+U363/[12]lifespan!D$12</f>
        <v>0</v>
      </c>
      <c r="AD363" s="5">
        <f>MAX((V363-U363),0)/5+V363/[12]lifespan!E$12</f>
        <v>0</v>
      </c>
      <c r="AE363" s="5">
        <f>MAX((W363-V363),0)/5+W363/[12]lifespan!F$12</f>
        <v>0</v>
      </c>
      <c r="AF363" s="5">
        <f>MAX((X363-W363),0)/5+X363/[12]lifespan!G$12</f>
        <v>0</v>
      </c>
      <c r="AG363" s="5">
        <f>MAX((Y363-X363),0)/5+Y363/[12]lifespan!H$12</f>
        <v>0</v>
      </c>
      <c r="AH363" s="5">
        <f>MAX((Z363-Y363),0)/5+Z363/[12]lifespan!I$12</f>
        <v>0</v>
      </c>
      <c r="AI363" s="5">
        <f>MAX((AA363-Z363),0)/5+AA363/[12]lifespan!J$12</f>
        <v>0</v>
      </c>
    </row>
    <row r="364" spans="1:35" x14ac:dyDescent="0.25">
      <c r="A364" s="3" t="s">
        <v>48</v>
      </c>
      <c r="B364" s="3" t="s">
        <v>43</v>
      </c>
      <c r="C364" s="3" t="s">
        <v>44</v>
      </c>
      <c r="D364" s="5">
        <f>[11]generation_EXIOBASE!D308</f>
        <v>7.8773790330624252</v>
      </c>
      <c r="E364" s="5">
        <f>[11]generation_EXIOBASE!E308</f>
        <v>212.38638698512477</v>
      </c>
      <c r="F364" s="5">
        <f>[11]generation_EXIOBASE!F308</f>
        <v>251.519421993984</v>
      </c>
      <c r="G364" s="5">
        <f>[11]generation_EXIOBASE!G308</f>
        <v>258.36638007144757</v>
      </c>
      <c r="H364" s="5">
        <f>[11]generation_EXIOBASE!H308</f>
        <v>262.79876052945838</v>
      </c>
      <c r="I364" s="5">
        <f>[11]generation_EXIOBASE!I308</f>
        <v>279.69802396521482</v>
      </c>
      <c r="J364" s="5">
        <f>[11]generation_EXIOBASE!J308</f>
        <v>279.69802396521482</v>
      </c>
      <c r="K364" s="5">
        <f>[11]generation_EXIOBASE!K308</f>
        <v>279.69802396521482</v>
      </c>
      <c r="L364" s="5">
        <f>[14]Xdet2015_el!A364</f>
        <v>0</v>
      </c>
      <c r="M364" s="24">
        <f t="shared" ref="M364:S364" si="62">IFERROR($L143*E364/$D143,0)</f>
        <v>56.631003459463201</v>
      </c>
      <c r="N364" s="24">
        <f t="shared" si="62"/>
        <v>67.06549068072384</v>
      </c>
      <c r="O364" s="24">
        <f t="shared" si="62"/>
        <v>68.891173164784348</v>
      </c>
      <c r="P364" s="24">
        <f t="shared" si="62"/>
        <v>70.073029293203959</v>
      </c>
      <c r="Q364" s="24">
        <f t="shared" si="62"/>
        <v>74.579072546153725</v>
      </c>
      <c r="R364" s="24">
        <f t="shared" si="62"/>
        <v>74.579072546153725</v>
      </c>
      <c r="S364" s="24">
        <f t="shared" si="62"/>
        <v>74.579072546153725</v>
      </c>
      <c r="T364" s="5">
        <f>[11]capacity_EXIOBASE!D308</f>
        <v>4</v>
      </c>
      <c r="U364" s="5">
        <f>[11]capacity_EXIOBASE!E308</f>
        <v>101.58137891728711</v>
      </c>
      <c r="V364" s="5">
        <f>[11]capacity_EXIOBASE!F308</f>
        <v>119.15305525681863</v>
      </c>
      <c r="W364" s="5">
        <f>[11]capacity_EXIOBASE!G308</f>
        <v>122.05636960494805</v>
      </c>
      <c r="X364" s="5">
        <f>[11]capacity_EXIOBASE!H308</f>
        <v>123.86058117512256</v>
      </c>
      <c r="Y364" s="5">
        <f>[11]capacity_EXIOBASE!I308</f>
        <v>130.47465441149401</v>
      </c>
      <c r="Z364" s="5">
        <f>[11]capacity_EXIOBASE!J308</f>
        <v>130.47465441149401</v>
      </c>
      <c r="AA364" s="5">
        <f>[11]capacity_EXIOBASE!K308</f>
        <v>130.47465441149401</v>
      </c>
      <c r="AB364" s="5">
        <f>capacity!T364+T364/[12]lifespan!C$13</f>
        <v>0.2</v>
      </c>
      <c r="AC364" s="5">
        <f>MAX((U364-T364),0)/5+U364/[12]lifespan!D$13</f>
        <v>24.595344729321781</v>
      </c>
      <c r="AD364" s="5">
        <f>MAX((V364-U364),0)/5+V364/[12]lifespan!E$13</f>
        <v>9.4719880307472355</v>
      </c>
      <c r="AE364" s="5">
        <f>MAX((W364-V364),0)/5+W364/[12]lifespan!F$13</f>
        <v>6.6834813498732846</v>
      </c>
      <c r="AF364" s="5">
        <f>MAX((X364-W364),0)/5+X364/[12]lifespan!G$13</f>
        <v>6.5538713727910309</v>
      </c>
      <c r="AG364" s="5">
        <f>MAX((Y364-X364),0)/5+Y364/[12]lifespan!H$13</f>
        <v>7.8465473678489914</v>
      </c>
      <c r="AH364" s="5">
        <f>MAX((Z364-Y364),0)/5+Z364/[12]lifespan!I$13</f>
        <v>6.5237327205747011</v>
      </c>
      <c r="AI364" s="5">
        <f>MAX((AA364-Z364),0)/5+AA364/[12]lifespan!J$13</f>
        <v>6.5237327205747011</v>
      </c>
    </row>
    <row r="365" spans="1:35" x14ac:dyDescent="0.25">
      <c r="A365" s="3" t="s">
        <v>48</v>
      </c>
      <c r="B365" s="3" t="s">
        <v>45</v>
      </c>
      <c r="C365" s="3" t="s">
        <v>46</v>
      </c>
      <c r="D365" s="5">
        <f>[11]generation_EXIOBASE!D309</f>
        <v>0</v>
      </c>
      <c r="E365" s="5">
        <f>[11]generation_EXIOBASE!E309</f>
        <v>0</v>
      </c>
      <c r="F365" s="5">
        <f>[11]generation_EXIOBASE!F309</f>
        <v>0</v>
      </c>
      <c r="G365" s="5">
        <f>[11]generation_EXIOBASE!G309</f>
        <v>0</v>
      </c>
      <c r="H365" s="5">
        <f>[11]generation_EXIOBASE!H309</f>
        <v>0</v>
      </c>
      <c r="I365" s="5">
        <f>[11]generation_EXIOBASE!I309</f>
        <v>0</v>
      </c>
      <c r="J365" s="5">
        <f>[11]generation_EXIOBASE!J309</f>
        <v>0</v>
      </c>
      <c r="K365" s="5">
        <f>[11]generation_EXIOBASE!K309</f>
        <v>0</v>
      </c>
      <c r="L365" s="5">
        <f>[14]Xdet2015_el!A365</f>
        <v>0</v>
      </c>
      <c r="M365" s="5">
        <f t="shared" si="55"/>
        <v>0</v>
      </c>
      <c r="N365" s="5">
        <f t="shared" si="56"/>
        <v>0</v>
      </c>
      <c r="O365" s="5">
        <f t="shared" si="57"/>
        <v>0</v>
      </c>
      <c r="P365" s="5">
        <f t="shared" si="58"/>
        <v>0</v>
      </c>
      <c r="Q365" s="5">
        <f t="shared" si="59"/>
        <v>0</v>
      </c>
      <c r="R365" s="5">
        <f t="shared" si="60"/>
        <v>0</v>
      </c>
      <c r="S365" s="5">
        <f t="shared" si="61"/>
        <v>0</v>
      </c>
      <c r="T365" s="5">
        <f>[11]capacity_EXIOBASE!D309</f>
        <v>0</v>
      </c>
      <c r="U365" s="5">
        <f>[11]capacity_EXIOBASE!E309</f>
        <v>0</v>
      </c>
      <c r="V365" s="5">
        <f>[11]capacity_EXIOBASE!F309</f>
        <v>0</v>
      </c>
      <c r="W365" s="5">
        <f>[11]capacity_EXIOBASE!G309</f>
        <v>0</v>
      </c>
      <c r="X365" s="5">
        <f>[11]capacity_EXIOBASE!H309</f>
        <v>0</v>
      </c>
      <c r="Y365" s="5">
        <f>[11]capacity_EXIOBASE!I309</f>
        <v>0</v>
      </c>
      <c r="Z365" s="5">
        <f>[11]capacity_EXIOBASE!J309</f>
        <v>0</v>
      </c>
      <c r="AA365" s="5">
        <f>[11]capacity_EXIOBASE!K309</f>
        <v>0</v>
      </c>
      <c r="AB365" s="5">
        <f>capacity!T365+T365/[12]lifespan!C$14</f>
        <v>0</v>
      </c>
      <c r="AC365" s="5">
        <f>MAX((U365-T365),0)/5+U365/[12]lifespan!D$14</f>
        <v>0</v>
      </c>
      <c r="AD365" s="5">
        <f>MAX((V365-U365),0)/5+V365/[12]lifespan!E$14</f>
        <v>0</v>
      </c>
      <c r="AE365" s="5">
        <f>MAX((W365-V365),0)/5+W365/[12]lifespan!F$14</f>
        <v>0</v>
      </c>
      <c r="AF365" s="5">
        <f>MAX((X365-W365),0)/5+X365/[12]lifespan!G$14</f>
        <v>0</v>
      </c>
      <c r="AG365" s="5">
        <f>MAX((Y365-X365),0)/5+Y365/[12]lifespan!H$14</f>
        <v>0</v>
      </c>
      <c r="AH365" s="5">
        <f>MAX((Z365-Y365),0)/5+Z365/[12]lifespan!I$14</f>
        <v>0</v>
      </c>
      <c r="AI365" s="5">
        <f>MAX((AA365-Z365),0)/5+AA365/[12]lifespan!J$14</f>
        <v>0</v>
      </c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365"/>
  <sheetViews>
    <sheetView tabSelected="1" zoomScale="75" zoomScaleNormal="7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25" defaultRowHeight="15" x14ac:dyDescent="0.25"/>
  <cols>
    <col min="1" max="1" width="11.75" style="7" bestFit="1" customWidth="1"/>
    <col min="2" max="2" width="48.625" style="7" bestFit="1" customWidth="1"/>
    <col min="3" max="3" width="12.25" style="7" bestFit="1" customWidth="1"/>
    <col min="4" max="35" width="10.25" style="3" customWidth="1"/>
    <col min="36" max="16384" width="8.25" style="3"/>
  </cols>
  <sheetData>
    <row r="1" spans="1:35" s="4" customFormat="1" x14ac:dyDescent="0.25">
      <c r="A1" s="2" t="s">
        <v>26</v>
      </c>
      <c r="B1" s="2" t="s">
        <v>27</v>
      </c>
      <c r="C1" s="2" t="s">
        <v>28</v>
      </c>
      <c r="D1" s="4" t="s">
        <v>50</v>
      </c>
      <c r="E1" s="4" t="s">
        <v>51</v>
      </c>
      <c r="F1" s="4" t="s">
        <v>52</v>
      </c>
      <c r="G1" s="4" t="s">
        <v>53</v>
      </c>
      <c r="H1" s="4" t="s">
        <v>54</v>
      </c>
      <c r="I1" s="4" t="s">
        <v>55</v>
      </c>
      <c r="J1" s="4" t="s">
        <v>56</v>
      </c>
      <c r="K1" s="4" t="s">
        <v>57</v>
      </c>
      <c r="L1" s="4" t="s">
        <v>187</v>
      </c>
      <c r="M1" s="4" t="s">
        <v>188</v>
      </c>
      <c r="N1" s="4" t="s">
        <v>189</v>
      </c>
      <c r="O1" s="4" t="s">
        <v>190</v>
      </c>
      <c r="P1" s="4" t="s">
        <v>191</v>
      </c>
      <c r="Q1" s="4" t="s">
        <v>192</v>
      </c>
      <c r="R1" s="4" t="s">
        <v>193</v>
      </c>
      <c r="S1" s="4" t="s">
        <v>194</v>
      </c>
      <c r="T1" s="4" t="s">
        <v>94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26" t="s">
        <v>59</v>
      </c>
      <c r="AC1" s="26" t="s">
        <v>180</v>
      </c>
      <c r="AD1" s="26" t="s">
        <v>181</v>
      </c>
      <c r="AE1" s="26" t="s">
        <v>182</v>
      </c>
      <c r="AF1" s="26" t="s">
        <v>183</v>
      </c>
      <c r="AG1" s="26" t="s">
        <v>184</v>
      </c>
      <c r="AH1" s="26" t="s">
        <v>185</v>
      </c>
      <c r="AI1" s="26" t="s">
        <v>186</v>
      </c>
    </row>
    <row r="2" spans="1:35" x14ac:dyDescent="0.25">
      <c r="A2" s="3" t="s">
        <v>25</v>
      </c>
      <c r="B2" s="3" t="s">
        <v>29</v>
      </c>
      <c r="C2" s="3" t="s">
        <v>30</v>
      </c>
      <c r="D2" s="5">
        <f>[13]generation_EXIOBASE!D2</f>
        <v>4193.8964184914348</v>
      </c>
      <c r="E2" s="5">
        <f>[13]generation_EXIOBASE!E2</f>
        <v>3355.1171347931477</v>
      </c>
      <c r="F2" s="5">
        <f>[13]generation_EXIOBASE!F2</f>
        <v>2096.9482092457174</v>
      </c>
      <c r="G2" s="5">
        <f>[13]generation_EXIOBASE!G2</f>
        <v>838.77928369828669</v>
      </c>
      <c r="H2" s="5">
        <f>[13]generation_EXIOBASE!H2</f>
        <v>524.23705231142935</v>
      </c>
      <c r="I2" s="5">
        <f>[13]generation_EXIOBASE!I2</f>
        <v>209.69482092457201</v>
      </c>
      <c r="J2" s="5">
        <f>[13]generation_EXIOBASE!J2</f>
        <v>104.84741046228601</v>
      </c>
      <c r="K2" s="5">
        <f>[13]generation_EXIOBASE!K2</f>
        <v>0</v>
      </c>
      <c r="L2" s="5">
        <f>[14]Xdet2015_el!A2</f>
        <v>547.89409582733799</v>
      </c>
      <c r="M2" s="5">
        <f>IFERROR($L2*E2/$D2,0)</f>
        <v>438.31527666187037</v>
      </c>
      <c r="N2" s="5">
        <f t="shared" ref="N2:S14" si="0">IFERROR($L2*F2/$D2,0)</f>
        <v>273.947047913669</v>
      </c>
      <c r="O2" s="5">
        <f t="shared" si="0"/>
        <v>109.57881916546756</v>
      </c>
      <c r="P2" s="5">
        <f t="shared" si="0"/>
        <v>68.486761978417249</v>
      </c>
      <c r="Q2" s="5">
        <f t="shared" si="0"/>
        <v>27.394704791366937</v>
      </c>
      <c r="R2" s="5">
        <f t="shared" si="0"/>
        <v>13.697352395683469</v>
      </c>
      <c r="S2" s="5">
        <f t="shared" si="0"/>
        <v>0</v>
      </c>
      <c r="T2" s="5">
        <f>[13]capacity_EXIOBASE!D2</f>
        <v>872.75400000000002</v>
      </c>
      <c r="U2" s="5">
        <f>[13]capacity_EXIOBASE!E2</f>
        <v>698.20320000000004</v>
      </c>
      <c r="V2" s="5">
        <f>[13]capacity_EXIOBASE!F2</f>
        <v>436.37700000000001</v>
      </c>
      <c r="W2" s="5">
        <f>[13]capacity_EXIOBASE!G2</f>
        <v>174.55079999999998</v>
      </c>
      <c r="X2" s="5">
        <f>[13]capacity_EXIOBASE!H2</f>
        <v>109.09424999999999</v>
      </c>
      <c r="Y2" s="5">
        <f>[13]capacity_EXIOBASE!I2</f>
        <v>43.637699999999995</v>
      </c>
      <c r="Z2" s="5">
        <f>[13]capacity_EXIOBASE!J2</f>
        <v>21.818849999999998</v>
      </c>
      <c r="AA2" s="5">
        <f>[13]capacity_EXIOBASE!K2</f>
        <v>0</v>
      </c>
      <c r="AB2" s="5">
        <f>capacity!T2+T2/[12]lifespan!C$2</f>
        <v>21.818850000000001</v>
      </c>
      <c r="AC2" s="5">
        <f>MAX((U2-T2),0)/5+U2/[12]lifespan!D$2</f>
        <v>17.455080000000002</v>
      </c>
      <c r="AD2" s="5">
        <f>MAX((V2-U2),0)/5+V2/[12]lifespan!E$2</f>
        <v>10.909425000000001</v>
      </c>
      <c r="AE2" s="5">
        <f>MAX((W2-V2),0)/5+W2/[12]lifespan!F$2</f>
        <v>4.3637699999999997</v>
      </c>
      <c r="AF2" s="5">
        <f>MAX((X2-W2),0)/5+X2/[12]lifespan!G$2</f>
        <v>2.7273562499999997</v>
      </c>
      <c r="AG2" s="5">
        <f>MAX((Y2-X2),0)/5+Y2/[12]lifespan!H$2</f>
        <v>1.0909424999999999</v>
      </c>
      <c r="AH2" s="5">
        <f>MAX((Z2-Y2),0)/5+Z2/[12]lifespan!I$2</f>
        <v>0.54547124999999996</v>
      </c>
      <c r="AI2" s="5">
        <f>MAX((AA2-Z2),0)/5+AA2/[12]lifespan!J$2</f>
        <v>0</v>
      </c>
    </row>
    <row r="3" spans="1:35" x14ac:dyDescent="0.25">
      <c r="A3" s="3" t="s">
        <v>25</v>
      </c>
      <c r="B3" s="3" t="s">
        <v>31</v>
      </c>
      <c r="C3" s="3" t="s">
        <v>32</v>
      </c>
      <c r="D3" s="5">
        <f>[13]generation_EXIOBASE!D3</f>
        <v>6773.8910056218829</v>
      </c>
      <c r="E3" s="5">
        <f>[13]generation_EXIOBASE!E3</f>
        <v>5419.1128044975067</v>
      </c>
      <c r="F3" s="5">
        <f>[13]generation_EXIOBASE!F3</f>
        <v>3386.9455028109414</v>
      </c>
      <c r="G3" s="5">
        <f>[13]generation_EXIOBASE!G3</f>
        <v>1354.7782011243762</v>
      </c>
      <c r="H3" s="5">
        <f>[13]generation_EXIOBASE!H3</f>
        <v>846.73637570273513</v>
      </c>
      <c r="I3" s="5">
        <f>[13]generation_EXIOBASE!I3</f>
        <v>338.69455028109405</v>
      </c>
      <c r="J3" s="5">
        <f>[13]generation_EXIOBASE!J3</f>
        <v>169.34727514054703</v>
      </c>
      <c r="K3" s="5">
        <f>[13]generation_EXIOBASE!K3</f>
        <v>0</v>
      </c>
      <c r="L3" s="5">
        <f>[14]Xdet2015_el!A3</f>
        <v>1621.8502427476601</v>
      </c>
      <c r="M3" s="5">
        <f t="shared" ref="M3:M62" si="1">IFERROR($L3*E3/$D3,0)</f>
        <v>1297.4801941981282</v>
      </c>
      <c r="N3" s="5">
        <f t="shared" si="0"/>
        <v>810.92512137383005</v>
      </c>
      <c r="O3" s="5">
        <f t="shared" si="0"/>
        <v>324.37004854953193</v>
      </c>
      <c r="P3" s="5">
        <f t="shared" si="0"/>
        <v>202.73128034345746</v>
      </c>
      <c r="Q3" s="5">
        <f t="shared" si="0"/>
        <v>81.092512137382982</v>
      </c>
      <c r="R3" s="5">
        <f t="shared" si="0"/>
        <v>40.546256068691491</v>
      </c>
      <c r="S3" s="5">
        <f t="shared" si="0"/>
        <v>0</v>
      </c>
      <c r="T3" s="5">
        <f>[13]capacity_EXIOBASE!D3</f>
        <v>4073.8726500000012</v>
      </c>
      <c r="U3" s="5">
        <f>[13]capacity_EXIOBASE!E3</f>
        <v>3259.098120000001</v>
      </c>
      <c r="V3" s="5">
        <f>[13]capacity_EXIOBASE!F3</f>
        <v>2036.9363250000006</v>
      </c>
      <c r="W3" s="5">
        <f>[13]capacity_EXIOBASE!G3</f>
        <v>814.77453000000014</v>
      </c>
      <c r="X3" s="5">
        <f>[13]capacity_EXIOBASE!H3</f>
        <v>509.23408125000014</v>
      </c>
      <c r="Y3" s="5">
        <f>[13]capacity_EXIOBASE!I3</f>
        <v>203.69363250000015</v>
      </c>
      <c r="Z3" s="5">
        <f>[13]capacity_EXIOBASE!J3</f>
        <v>101.84681625000007</v>
      </c>
      <c r="AA3" s="5">
        <f>[13]capacity_EXIOBASE!K3</f>
        <v>0</v>
      </c>
      <c r="AB3" s="5">
        <f>capacity!T3+T3/[12]lifespan!C$3</f>
        <v>135.79575500000004</v>
      </c>
      <c r="AC3" s="5">
        <f>MAX((U3-T3),0)/5+U3/[12]lifespan!D$3</f>
        <v>108.63660400000003</v>
      </c>
      <c r="AD3" s="5">
        <f>MAX((V3-U3),0)/5+V3/[12]lifespan!E$3</f>
        <v>67.897877500000021</v>
      </c>
      <c r="AE3" s="5">
        <f>MAX((W3-V3),0)/5+W3/[12]lifespan!F$3</f>
        <v>27.159151000000005</v>
      </c>
      <c r="AF3" s="5">
        <f>MAX((X3-W3),0)/5+X3/[12]lifespan!G$3</f>
        <v>16.974469375000005</v>
      </c>
      <c r="AG3" s="5">
        <f>MAX((Y3-X3),0)/5+Y3/[12]lifespan!H$3</f>
        <v>6.7897877500000048</v>
      </c>
      <c r="AH3" s="5">
        <f>MAX((Z3-Y3),0)/5+Z3/[12]lifespan!I$3</f>
        <v>3.3948938750000024</v>
      </c>
      <c r="AI3" s="5">
        <f>MAX((AA3-Z3),0)/5+AA3/[12]lifespan!J$3</f>
        <v>0</v>
      </c>
    </row>
    <row r="4" spans="1:35" x14ac:dyDescent="0.25">
      <c r="A4" s="3" t="s">
        <v>25</v>
      </c>
      <c r="B4" s="3" t="s">
        <v>33</v>
      </c>
      <c r="C4" s="3" t="s">
        <v>34</v>
      </c>
      <c r="D4" s="5">
        <f>[13]generation_EXIOBASE!D4</f>
        <v>0</v>
      </c>
      <c r="E4" s="5">
        <f>[13]generation_EXIOBASE!E4</f>
        <v>0</v>
      </c>
      <c r="F4" s="5">
        <f>[13]generation_EXIOBASE!F4</f>
        <v>0</v>
      </c>
      <c r="G4" s="5">
        <f>[13]generation_EXIOBASE!G4</f>
        <v>0</v>
      </c>
      <c r="H4" s="5">
        <f>[13]generation_EXIOBASE!H4</f>
        <v>0</v>
      </c>
      <c r="I4" s="5">
        <f>[13]generation_EXIOBASE!I4</f>
        <v>0</v>
      </c>
      <c r="J4" s="5">
        <f>[13]generation_EXIOBASE!J4</f>
        <v>0</v>
      </c>
      <c r="K4" s="5">
        <f>[13]generation_EXIOBASE!K4</f>
        <v>0</v>
      </c>
      <c r="L4" s="5">
        <f>[14]Xdet2015_el!A4</f>
        <v>0</v>
      </c>
      <c r="M4" s="5">
        <f t="shared" si="1"/>
        <v>0</v>
      </c>
      <c r="N4" s="5">
        <f t="shared" si="0"/>
        <v>0</v>
      </c>
      <c r="O4" s="5">
        <f t="shared" si="0"/>
        <v>0</v>
      </c>
      <c r="P4" s="5">
        <f t="shared" si="0"/>
        <v>0</v>
      </c>
      <c r="Q4" s="5">
        <f t="shared" si="0"/>
        <v>0</v>
      </c>
      <c r="R4" s="5">
        <f t="shared" si="0"/>
        <v>0</v>
      </c>
      <c r="S4" s="5">
        <f t="shared" si="0"/>
        <v>0</v>
      </c>
      <c r="T4" s="5">
        <f>[13]capacity_EXIOBASE!D4</f>
        <v>0</v>
      </c>
      <c r="U4" s="5">
        <f>[13]capacity_EXIOBASE!E4</f>
        <v>0</v>
      </c>
      <c r="V4" s="5">
        <f>[13]capacity_EXIOBASE!F4</f>
        <v>0</v>
      </c>
      <c r="W4" s="5">
        <f>[13]capacity_EXIOBASE!G4</f>
        <v>0</v>
      </c>
      <c r="X4" s="5">
        <f>[13]capacity_EXIOBASE!H4</f>
        <v>0</v>
      </c>
      <c r="Y4" s="5">
        <f>[13]capacity_EXIOBASE!I4</f>
        <v>0</v>
      </c>
      <c r="Z4" s="5">
        <f>[13]capacity_EXIOBASE!J4</f>
        <v>0</v>
      </c>
      <c r="AA4" s="5">
        <f>[13]capacity_EXIOBASE!K4</f>
        <v>0</v>
      </c>
      <c r="AB4" s="5">
        <f>capacity!T4+T4/[12]lifespan!C$4</f>
        <v>0</v>
      </c>
      <c r="AC4" s="5">
        <f>MAX((U4-T4),0)/5+U4/[12]lifespan!D$4</f>
        <v>0</v>
      </c>
      <c r="AD4" s="5">
        <f>MAX((V4-U4),0)/5+V4/[12]lifespan!E$4</f>
        <v>0</v>
      </c>
      <c r="AE4" s="5">
        <f>MAX((W4-V4),0)/5+W4/[12]lifespan!F$4</f>
        <v>0</v>
      </c>
      <c r="AF4" s="5">
        <f>MAX((X4-W4),0)/5+X4/[12]lifespan!G$4</f>
        <v>0</v>
      </c>
      <c r="AG4" s="5">
        <f>MAX((Y4-X4),0)/5+Y4/[12]lifespan!H$4</f>
        <v>0</v>
      </c>
      <c r="AH4" s="5">
        <f>MAX((Z4-Y4),0)/5+Z4/[12]lifespan!I$4</f>
        <v>0</v>
      </c>
      <c r="AI4" s="5">
        <f>MAX((AA4-Z4),0)/5+AA4/[12]lifespan!J$4</f>
        <v>0</v>
      </c>
    </row>
    <row r="5" spans="1:35" x14ac:dyDescent="0.25">
      <c r="A5" s="3" t="s">
        <v>25</v>
      </c>
      <c r="B5" s="3" t="s">
        <v>35</v>
      </c>
      <c r="C5" s="3" t="s">
        <v>36</v>
      </c>
      <c r="D5" s="5">
        <f>[13]generation_EXIOBASE!D5</f>
        <v>41009.203623529931</v>
      </c>
      <c r="E5" s="5">
        <f>[13]generation_EXIOBASE!E5</f>
        <v>40013.623735233938</v>
      </c>
      <c r="F5" s="5">
        <f>[13]generation_EXIOBASE!F5</f>
        <v>38520.253902789947</v>
      </c>
      <c r="G5" s="5">
        <f>[13]generation_EXIOBASE!G5</f>
        <v>37026.884070345957</v>
      </c>
      <c r="H5" s="5">
        <f>[13]generation_EXIOBASE!H5</f>
        <v>36653.541612234956</v>
      </c>
      <c r="I5" s="5">
        <f>[13]generation_EXIOBASE!I5</f>
        <v>36280.199154123962</v>
      </c>
      <c r="J5" s="5">
        <f>[13]generation_EXIOBASE!J5</f>
        <v>36155.751668086959</v>
      </c>
      <c r="K5" s="5">
        <f>[13]generation_EXIOBASE!K5</f>
        <v>36031.304182049964</v>
      </c>
      <c r="L5" s="5">
        <f>[14]Xdet2015_el!A5</f>
        <v>3291.97376217893</v>
      </c>
      <c r="M5" s="5">
        <f t="shared" si="1"/>
        <v>3212.054559150492</v>
      </c>
      <c r="N5" s="5">
        <f t="shared" si="0"/>
        <v>3092.1757546078352</v>
      </c>
      <c r="O5" s="5">
        <f t="shared" si="0"/>
        <v>2972.2969500651784</v>
      </c>
      <c r="P5" s="5">
        <f t="shared" si="0"/>
        <v>2942.3272489295141</v>
      </c>
      <c r="Q5" s="5">
        <f t="shared" si="0"/>
        <v>2912.3575477938498</v>
      </c>
      <c r="R5" s="5">
        <f t="shared" si="0"/>
        <v>2902.3676474152949</v>
      </c>
      <c r="S5" s="5">
        <f t="shared" si="0"/>
        <v>2892.3777470367404</v>
      </c>
      <c r="T5" s="5">
        <f>[13]capacity_EXIOBASE!D5</f>
        <v>13149</v>
      </c>
      <c r="U5" s="5">
        <f>[13]capacity_EXIOBASE!E5</f>
        <v>12302.8</v>
      </c>
      <c r="V5" s="5">
        <f>[13]capacity_EXIOBASE!F5</f>
        <v>11033.5</v>
      </c>
      <c r="W5" s="5">
        <f>[13]capacity_EXIOBASE!G5</f>
        <v>9764.2000000000007</v>
      </c>
      <c r="X5" s="5">
        <f>[13]capacity_EXIOBASE!H5</f>
        <v>9446.875</v>
      </c>
      <c r="Y5" s="5">
        <f>[13]capacity_EXIOBASE!I5</f>
        <v>9129.5499999999993</v>
      </c>
      <c r="Z5" s="5">
        <f>[13]capacity_EXIOBASE!J5</f>
        <v>9023.7749999999996</v>
      </c>
      <c r="AA5" s="5">
        <f>[13]capacity_EXIOBASE!K5</f>
        <v>8918</v>
      </c>
      <c r="AB5" s="5">
        <f>capacity!T5+T5/[12]lifespan!C$5</f>
        <v>336.55300000000022</v>
      </c>
      <c r="AC5" s="5">
        <f>MAX((U5-T5),0)/5+U5/[12]lifespan!D$5</f>
        <v>205.04666666666665</v>
      </c>
      <c r="AD5" s="5">
        <f>MAX((V5-U5),0)/5+V5/[12]lifespan!E$5</f>
        <v>183.89166666666668</v>
      </c>
      <c r="AE5" s="5">
        <f>MAX((W5-V5),0)/5+W5/[12]lifespan!F$5</f>
        <v>162.73666666666668</v>
      </c>
      <c r="AF5" s="5">
        <f>MAX((X5-W5),0)/5+X5/[12]lifespan!G$5</f>
        <v>157.44791666666666</v>
      </c>
      <c r="AG5" s="5">
        <f>MAX((Y5-X5),0)/5+Y5/[12]lifespan!H$5</f>
        <v>152.15916666666666</v>
      </c>
      <c r="AH5" s="5">
        <f>MAX((Z5-Y5),0)/5+Z5/[12]lifespan!I$5</f>
        <v>150.39624999999998</v>
      </c>
      <c r="AI5" s="5">
        <f>MAX((AA5-Z5),0)/5+AA5/[12]lifespan!J$5</f>
        <v>148.63333333333333</v>
      </c>
    </row>
    <row r="6" spans="1:35" x14ac:dyDescent="0.25">
      <c r="A6" s="3" t="s">
        <v>25</v>
      </c>
      <c r="B6" s="3" t="s">
        <v>79</v>
      </c>
      <c r="C6" s="3" t="s">
        <v>83</v>
      </c>
      <c r="D6" s="5">
        <f>[13]generation_EXIOBASE!D6</f>
        <v>3958.2121963833001</v>
      </c>
      <c r="E6" s="5">
        <f>[13]generation_EXIOBASE!E6</f>
        <v>16479.747839873507</v>
      </c>
      <c r="F6" s="5">
        <f>[13]generation_EXIOBASE!F6</f>
        <v>35262.051305108813</v>
      </c>
      <c r="G6" s="5">
        <f>[13]generation_EXIOBASE!G6</f>
        <v>54044.354770344122</v>
      </c>
      <c r="H6" s="5">
        <f>[13]generation_EXIOBASE!H6</f>
        <v>58739.930636652949</v>
      </c>
      <c r="I6" s="5">
        <f>[13]generation_EXIOBASE!I6</f>
        <v>63435.506502961769</v>
      </c>
      <c r="J6" s="5">
        <f>[13]generation_EXIOBASE!J6</f>
        <v>65000.698458398045</v>
      </c>
      <c r="K6" s="5">
        <f>[13]generation_EXIOBASE!K6</f>
        <v>66565.89041383432</v>
      </c>
      <c r="L6" s="5">
        <f>[14]Xdet2015_el!A6</f>
        <v>169.127574707506</v>
      </c>
      <c r="M6" s="5">
        <f t="shared" si="1"/>
        <v>704.15117878111005</v>
      </c>
      <c r="N6" s="5">
        <f t="shared" si="0"/>
        <v>1506.6865848915156</v>
      </c>
      <c r="O6" s="5">
        <f t="shared" si="0"/>
        <v>2309.2219910019217</v>
      </c>
      <c r="P6" s="5">
        <f t="shared" si="0"/>
        <v>2509.8558425295232</v>
      </c>
      <c r="Q6" s="5">
        <f t="shared" si="0"/>
        <v>2710.4896940571243</v>
      </c>
      <c r="R6" s="5">
        <f t="shared" si="0"/>
        <v>2777.367644566325</v>
      </c>
      <c r="S6" s="5">
        <f t="shared" si="0"/>
        <v>2844.2455950755252</v>
      </c>
      <c r="T6" s="5">
        <f>[13]capacity_EXIOBASE!D6</f>
        <v>2411.5000000000005</v>
      </c>
      <c r="U6" s="5">
        <f>[13]capacity_EXIOBASE!E6</f>
        <v>8014.8087911023667</v>
      </c>
      <c r="V6" s="5">
        <f>[13]capacity_EXIOBASE!F6</f>
        <v>16419.771977755918</v>
      </c>
      <c r="W6" s="5">
        <f>[13]capacity_EXIOBASE!G6</f>
        <v>24824.735164409467</v>
      </c>
      <c r="X6" s="5">
        <f>[13]capacity_EXIOBASE!H6</f>
        <v>26925.975961072851</v>
      </c>
      <c r="Y6" s="5">
        <f>[13]capacity_EXIOBASE!I6</f>
        <v>29027.216757736238</v>
      </c>
      <c r="Z6" s="5">
        <f>[13]capacity_EXIOBASE!J6</f>
        <v>29727.630356624035</v>
      </c>
      <c r="AA6" s="5">
        <f>[13]capacity_EXIOBASE!K6</f>
        <v>30428.043955511832</v>
      </c>
      <c r="AB6" s="5">
        <f>capacity!T6+T6/[12]lifespan!C$6</f>
        <v>499.02600000000007</v>
      </c>
      <c r="AC6" s="5">
        <f>MAX((U6-T6),0)/5+U6/[12]lifespan!D$6</f>
        <v>1484.9712487251263</v>
      </c>
      <c r="AD6" s="5">
        <f>MAX((V6-U6),0)/5+V6/[12]lifespan!E$6</f>
        <v>2379.7063385118131</v>
      </c>
      <c r="AE6" s="5">
        <f>MAX((W6-V6),0)/5+W6/[12]lifespan!F$6</f>
        <v>2673.9820439070886</v>
      </c>
      <c r="AF6" s="5">
        <f>MAX((X6-W6),0)/5+X6/[12]lifespan!G$6</f>
        <v>1497.2871977755908</v>
      </c>
      <c r="AG6" s="5">
        <f>MAX((Y6-X6),0)/5+Y6/[12]lifespan!H$6</f>
        <v>1581.336829642127</v>
      </c>
      <c r="AH6" s="5">
        <f>MAX((Z6-Y6),0)/5+Z6/[12]lifespan!I$6</f>
        <v>1329.1879340425207</v>
      </c>
      <c r="AI6" s="5">
        <f>MAX((AA6-Z6),0)/5+AA6/[12]lifespan!J$6</f>
        <v>1357.2044779980326</v>
      </c>
    </row>
    <row r="7" spans="1:35" x14ac:dyDescent="0.25">
      <c r="A7" s="3" t="s">
        <v>25</v>
      </c>
      <c r="B7" s="3" t="s">
        <v>78</v>
      </c>
      <c r="C7" s="3" t="s">
        <v>84</v>
      </c>
      <c r="D7" s="5">
        <f>[13]generation_EXIOBASE!D7</f>
        <v>0</v>
      </c>
      <c r="E7" s="5">
        <f>[13]generation_EXIOBASE!E7</f>
        <v>0</v>
      </c>
      <c r="F7" s="5">
        <f>[13]generation_EXIOBASE!F7</f>
        <v>0</v>
      </c>
      <c r="G7" s="5">
        <f>[13]generation_EXIOBASE!G7</f>
        <v>0</v>
      </c>
      <c r="H7" s="5">
        <f>[13]generation_EXIOBASE!H7</f>
        <v>0</v>
      </c>
      <c r="I7" s="5">
        <f>[13]generation_EXIOBASE!I7</f>
        <v>0</v>
      </c>
      <c r="J7" s="5">
        <f>[13]generation_EXIOBASE!J7</f>
        <v>0</v>
      </c>
      <c r="K7" s="5">
        <f>[13]generation_EXIOBASE!K7</f>
        <v>0</v>
      </c>
      <c r="L7" s="5">
        <f>[14]Xdet2015_el!A7</f>
        <v>0</v>
      </c>
      <c r="M7" s="5">
        <f t="shared" si="1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0"/>
        <v>0</v>
      </c>
      <c r="T7" s="5">
        <f>[13]capacity_EXIOBASE!D7</f>
        <v>0</v>
      </c>
      <c r="U7" s="5">
        <f>[13]capacity_EXIOBASE!E7</f>
        <v>0</v>
      </c>
      <c r="V7" s="5">
        <f>[13]capacity_EXIOBASE!F7</f>
        <v>0</v>
      </c>
      <c r="W7" s="5">
        <f>[13]capacity_EXIOBASE!G7</f>
        <v>0</v>
      </c>
      <c r="X7" s="5">
        <f>[13]capacity_EXIOBASE!H7</f>
        <v>0</v>
      </c>
      <c r="Y7" s="5">
        <f>[13]capacity_EXIOBASE!I7</f>
        <v>0</v>
      </c>
      <c r="Z7" s="5">
        <f>[13]capacity_EXIOBASE!J7</f>
        <v>0</v>
      </c>
      <c r="AA7" s="5">
        <f>[13]capacity_EXIOBASE!K7</f>
        <v>0</v>
      </c>
      <c r="AB7" s="5">
        <f>capacity!T7+T7/[12]lifespan!C$7</f>
        <v>0</v>
      </c>
      <c r="AC7" s="5">
        <f>MAX((U7-T7),0)/5+U7/[12]lifespan!D$7</f>
        <v>0</v>
      </c>
      <c r="AD7" s="5">
        <f>MAX((V7-U7),0)/5+V7/[12]lifespan!E$7</f>
        <v>0</v>
      </c>
      <c r="AE7" s="5">
        <f>MAX((W7-V7),0)/5+W7/[12]lifespan!F$7</f>
        <v>0</v>
      </c>
      <c r="AF7" s="5">
        <f>MAX((X7-W7),0)/5+X7/[12]lifespan!G$7</f>
        <v>0</v>
      </c>
      <c r="AG7" s="5">
        <f>MAX((Y7-X7),0)/5+Y7/[12]lifespan!H$7</f>
        <v>0</v>
      </c>
      <c r="AH7" s="5">
        <f>MAX((Z7-Y7),0)/5+Z7/[12]lifespan!I$7</f>
        <v>0</v>
      </c>
      <c r="AI7" s="5">
        <f>MAX((AA7-Z7),0)/5+AA7/[12]lifespan!J$7</f>
        <v>0</v>
      </c>
    </row>
    <row r="8" spans="1:35" x14ac:dyDescent="0.25">
      <c r="A8" s="3" t="s">
        <v>25</v>
      </c>
      <c r="B8" s="1" t="s">
        <v>37</v>
      </c>
      <c r="C8" s="1" t="s">
        <v>38</v>
      </c>
      <c r="D8" s="5">
        <f>[13]generation_EXIOBASE!D8</f>
        <v>208.07635323304697</v>
      </c>
      <c r="E8" s="5">
        <f>[13]generation_EXIOBASE!E8</f>
        <v>166.46108258643758</v>
      </c>
      <c r="F8" s="5">
        <f>[13]generation_EXIOBASE!F8</f>
        <v>104.03817661652349</v>
      </c>
      <c r="G8" s="5">
        <f>[13]generation_EXIOBASE!G8</f>
        <v>41.615270646609389</v>
      </c>
      <c r="H8" s="5">
        <f>[13]generation_EXIOBASE!H8</f>
        <v>26.009544154130879</v>
      </c>
      <c r="I8" s="5">
        <f>[13]generation_EXIOBASE!I8</f>
        <v>10.403817661652369</v>
      </c>
      <c r="J8" s="5">
        <f>[13]generation_EXIOBASE!J8</f>
        <v>5.2019088308261843</v>
      </c>
      <c r="K8" s="5">
        <f>[13]generation_EXIOBASE!K8</f>
        <v>0</v>
      </c>
      <c r="L8" s="5">
        <f>[14]Xdet2015_el!A8</f>
        <v>128.79769478846501</v>
      </c>
      <c r="M8" s="5">
        <f t="shared" si="1"/>
        <v>103.03815583077201</v>
      </c>
      <c r="N8" s="5">
        <f t="shared" si="0"/>
        <v>64.398847394232504</v>
      </c>
      <c r="O8" s="5">
        <f t="shared" si="0"/>
        <v>25.759538957693</v>
      </c>
      <c r="P8" s="5">
        <f t="shared" si="0"/>
        <v>16.09971184855813</v>
      </c>
      <c r="Q8" s="5">
        <f t="shared" si="0"/>
        <v>6.4398847394232623</v>
      </c>
      <c r="R8" s="5">
        <f t="shared" si="0"/>
        <v>3.2199423697116312</v>
      </c>
      <c r="S8" s="5">
        <f t="shared" si="0"/>
        <v>0</v>
      </c>
      <c r="T8" s="5">
        <f>[13]capacity_EXIOBASE!D8</f>
        <v>970.58312000000001</v>
      </c>
      <c r="U8" s="5">
        <f>[13]capacity_EXIOBASE!E8</f>
        <v>776.46649600000001</v>
      </c>
      <c r="V8" s="5">
        <f>[13]capacity_EXIOBASE!F8</f>
        <v>485.29156</v>
      </c>
      <c r="W8" s="5">
        <f>[13]capacity_EXIOBASE!G8</f>
        <v>194.116624</v>
      </c>
      <c r="X8" s="5">
        <f>[13]capacity_EXIOBASE!H8</f>
        <v>121.32289000000003</v>
      </c>
      <c r="Y8" s="5">
        <f>[13]capacity_EXIOBASE!I8</f>
        <v>48.529156000000057</v>
      </c>
      <c r="Z8" s="5">
        <f>[13]capacity_EXIOBASE!J8</f>
        <v>24.264578000000029</v>
      </c>
      <c r="AA8" s="5">
        <f>[13]capacity_EXIOBASE!K8</f>
        <v>0</v>
      </c>
      <c r="AB8" s="5">
        <f>capacity!T8+T8/[12]lifespan!C$8</f>
        <v>38.730946285714282</v>
      </c>
      <c r="AC8" s="5">
        <f>MAX((U8-T8),0)/5+U8/[12]lifespan!D$8</f>
        <v>22.184757028571429</v>
      </c>
      <c r="AD8" s="5">
        <f>MAX((V8-U8),0)/5+V8/[12]lifespan!E$8</f>
        <v>13.865473142857143</v>
      </c>
      <c r="AE8" s="5">
        <f>MAX((W8-V8),0)/5+W8/[12]lifespan!F$8</f>
        <v>5.5461892571428573</v>
      </c>
      <c r="AF8" s="5">
        <f>MAX((X8-W8),0)/5+X8/[12]lifespan!G$8</f>
        <v>3.4663682857142866</v>
      </c>
      <c r="AG8" s="5">
        <f>MAX((Y8-X8),0)/5+Y8/[12]lifespan!H$8</f>
        <v>1.3865473142857159</v>
      </c>
      <c r="AH8" s="5">
        <f>MAX((Z8-Y8),0)/5+Z8/[12]lifespan!I$8</f>
        <v>0.69327365714285794</v>
      </c>
      <c r="AI8" s="5">
        <f>MAX((AA8-Z8),0)/5+AA8/[12]lifespan!J$8</f>
        <v>0</v>
      </c>
    </row>
    <row r="9" spans="1:35" x14ac:dyDescent="0.25">
      <c r="A9" s="3" t="s">
        <v>25</v>
      </c>
      <c r="B9" s="3" t="s">
        <v>39</v>
      </c>
      <c r="C9" s="3" t="s">
        <v>40</v>
      </c>
      <c r="D9" s="5">
        <f>[13]generation_EXIOBASE!D9</f>
        <v>2591.5291228024653</v>
      </c>
      <c r="E9" s="5">
        <f>[13]generation_EXIOBASE!E9</f>
        <v>2073.2232982419723</v>
      </c>
      <c r="F9" s="5">
        <f>[13]generation_EXIOBASE!F9</f>
        <v>1295.7645614012326</v>
      </c>
      <c r="G9" s="5">
        <f>[13]generation_EXIOBASE!G9</f>
        <v>518.30582456049297</v>
      </c>
      <c r="H9" s="5">
        <f>[13]generation_EXIOBASE!H9</f>
        <v>323.94114035030816</v>
      </c>
      <c r="I9" s="5">
        <f>[13]generation_EXIOBASE!I9</f>
        <v>129.57645614012335</v>
      </c>
      <c r="J9" s="5">
        <f>[13]generation_EXIOBASE!J9</f>
        <v>64.788228070061677</v>
      </c>
      <c r="K9" s="5">
        <f>[13]generation_EXIOBASE!K9</f>
        <v>0</v>
      </c>
      <c r="L9" s="5">
        <f>[14]Xdet2015_el!A9</f>
        <v>626.48910590719595</v>
      </c>
      <c r="M9" s="5">
        <f t="shared" si="1"/>
        <v>501.19128472575676</v>
      </c>
      <c r="N9" s="5">
        <f t="shared" si="0"/>
        <v>313.24455295359797</v>
      </c>
      <c r="O9" s="5">
        <f t="shared" si="0"/>
        <v>125.29782118143916</v>
      </c>
      <c r="P9" s="5">
        <f t="shared" si="0"/>
        <v>78.311138238399494</v>
      </c>
      <c r="Q9" s="5">
        <f t="shared" si="0"/>
        <v>31.324455295359819</v>
      </c>
      <c r="R9" s="5">
        <f t="shared" si="0"/>
        <v>15.662227647679909</v>
      </c>
      <c r="S9" s="5">
        <f t="shared" si="0"/>
        <v>0</v>
      </c>
      <c r="T9" s="5">
        <f>[13]capacity_EXIOBASE!D9</f>
        <v>633.2825600000001</v>
      </c>
      <c r="U9" s="5">
        <f>[13]capacity_EXIOBASE!E9</f>
        <v>506.62604800000008</v>
      </c>
      <c r="V9" s="5">
        <f>[13]capacity_EXIOBASE!F9</f>
        <v>316.64128000000005</v>
      </c>
      <c r="W9" s="5">
        <f>[13]capacity_EXIOBASE!G9</f>
        <v>126.65651200000002</v>
      </c>
      <c r="X9" s="5">
        <f>[13]capacity_EXIOBASE!H9</f>
        <v>79.160320000000013</v>
      </c>
      <c r="Y9" s="5">
        <f>[13]capacity_EXIOBASE!I9</f>
        <v>31.664128000000005</v>
      </c>
      <c r="Z9" s="5">
        <f>[13]capacity_EXIOBASE!J9</f>
        <v>15.832064000000003</v>
      </c>
      <c r="AA9" s="5">
        <f>[13]capacity_EXIOBASE!K9</f>
        <v>0</v>
      </c>
      <c r="AB9" s="5">
        <f>capacity!T9+T9/[12]lifespan!C$9</f>
        <v>56.168302399999995</v>
      </c>
      <c r="AC9" s="5">
        <f>MAX((U9-T9),0)/5+U9/[12]lifespan!D$9</f>
        <v>20.265041920000002</v>
      </c>
      <c r="AD9" s="5">
        <f>MAX((V9-U9),0)/5+V9/[12]lifespan!E$9</f>
        <v>12.665651200000003</v>
      </c>
      <c r="AE9" s="5">
        <f>MAX((W9-V9),0)/5+W9/[12]lifespan!F$9</f>
        <v>5.0662604800000004</v>
      </c>
      <c r="AF9" s="5">
        <f>MAX((X9-W9),0)/5+X9/[12]lifespan!G$9</f>
        <v>3.1664128000000007</v>
      </c>
      <c r="AG9" s="5">
        <f>MAX((Y9-X9),0)/5+Y9/[12]lifespan!H$9</f>
        <v>1.2665651200000001</v>
      </c>
      <c r="AH9" s="5">
        <f>MAX((Z9-Y9),0)/5+Z9/[12]lifespan!I$9</f>
        <v>0.63328256000000005</v>
      </c>
      <c r="AI9" s="5">
        <f>MAX((AA9-Z9),0)/5+AA9/[12]lifespan!J$9</f>
        <v>0</v>
      </c>
    </row>
    <row r="10" spans="1:35" x14ac:dyDescent="0.25">
      <c r="A10" s="3" t="s">
        <v>25</v>
      </c>
      <c r="B10" s="3" t="s">
        <v>80</v>
      </c>
      <c r="C10" s="3" t="s">
        <v>85</v>
      </c>
      <c r="D10" s="5">
        <f>[13]generation_EXIOBASE!D10</f>
        <v>21.628655253999149</v>
      </c>
      <c r="E10" s="5">
        <f>[13]generation_EXIOBASE!E10</f>
        <v>9076.9973759353506</v>
      </c>
      <c r="F10" s="5">
        <f>[13]generation_EXIOBASE!F10</f>
        <v>22660.050456957379</v>
      </c>
      <c r="G10" s="5">
        <f>[13]generation_EXIOBASE!G10</f>
        <v>36243.103537979405</v>
      </c>
      <c r="H10" s="5">
        <f>[13]generation_EXIOBASE!H10</f>
        <v>39638.86680823491</v>
      </c>
      <c r="I10" s="5">
        <f>[13]generation_EXIOBASE!I10</f>
        <v>43034.630078490416</v>
      </c>
      <c r="J10" s="5">
        <f>[13]generation_EXIOBASE!J10</f>
        <v>44166.551168575585</v>
      </c>
      <c r="K10" s="5">
        <f>[13]generation_EXIOBASE!K10</f>
        <v>45298.472258660753</v>
      </c>
      <c r="L10" s="5">
        <f>[14]Xdet2015_el!A10</f>
        <v>0.375373571120933</v>
      </c>
      <c r="M10" s="5">
        <f t="shared" si="1"/>
        <v>157.53475563073602</v>
      </c>
      <c r="N10" s="5">
        <f t="shared" si="0"/>
        <v>393.27382872015869</v>
      </c>
      <c r="O10" s="5">
        <f t="shared" si="0"/>
        <v>629.01290180958119</v>
      </c>
      <c r="P10" s="5">
        <f t="shared" si="0"/>
        <v>687.94767008193685</v>
      </c>
      <c r="Q10" s="5">
        <f t="shared" si="0"/>
        <v>746.8824383542925</v>
      </c>
      <c r="R10" s="5">
        <f t="shared" si="0"/>
        <v>766.52736111174443</v>
      </c>
      <c r="S10" s="5">
        <f t="shared" si="0"/>
        <v>786.17228386919635</v>
      </c>
      <c r="T10" s="5">
        <f>[13]capacity_EXIOBASE!D10</f>
        <v>20.201981009456851</v>
      </c>
      <c r="U10" s="5">
        <f>[13]capacity_EXIOBASE!E10</f>
        <v>4426.3080079458196</v>
      </c>
      <c r="V10" s="5">
        <f>[13]capacity_EXIOBASE!F10</f>
        <v>11035.467048350363</v>
      </c>
      <c r="W10" s="5">
        <f>[13]capacity_EXIOBASE!G10</f>
        <v>17644.626088754907</v>
      </c>
      <c r="X10" s="5">
        <f>[13]capacity_EXIOBASE!H10</f>
        <v>19296.915848856042</v>
      </c>
      <c r="Y10" s="5">
        <f>[13]capacity_EXIOBASE!I10</f>
        <v>20949.205608957178</v>
      </c>
      <c r="Z10" s="5">
        <f>[13]capacity_EXIOBASE!J10</f>
        <v>21499.968862324225</v>
      </c>
      <c r="AA10" s="5">
        <f>[13]capacity_EXIOBASE!K10</f>
        <v>22050.732115691269</v>
      </c>
      <c r="AB10" s="5">
        <f>capacity!T10+T10/[12]lifespan!C$10</f>
        <v>6.215079240378274</v>
      </c>
      <c r="AC10" s="5">
        <f>MAX((U10-T10),0)/5+U10/[12]lifespan!D$10</f>
        <v>1058.2735257051052</v>
      </c>
      <c r="AD10" s="5">
        <f>MAX((V10-U10),0)/5+V10/[12]lifespan!E$10</f>
        <v>1763.2504900149233</v>
      </c>
      <c r="AE10" s="5">
        <f>MAX((W10-V10),0)/5+W10/[12]lifespan!F$10</f>
        <v>2027.616851631105</v>
      </c>
      <c r="AF10" s="5">
        <f>MAX((X10-W10),0)/5+X10/[12]lifespan!G$10</f>
        <v>1102.3345859744688</v>
      </c>
      <c r="AG10" s="5">
        <f>MAX((Y10-X10),0)/5+Y10/[12]lifespan!H$10</f>
        <v>1168.4261763785141</v>
      </c>
      <c r="AH10" s="5">
        <f>MAX((Z10-Y10),0)/5+Z10/[12]lifespan!I$10</f>
        <v>970.15140516637859</v>
      </c>
      <c r="AI10" s="5">
        <f>MAX((AA10-Z10),0)/5+AA10/[12]lifespan!J$10</f>
        <v>992.18193530105953</v>
      </c>
    </row>
    <row r="11" spans="1:35" x14ac:dyDescent="0.25">
      <c r="A11" s="3" t="s">
        <v>25</v>
      </c>
      <c r="B11" s="3" t="s">
        <v>81</v>
      </c>
      <c r="C11" s="3" t="s">
        <v>86</v>
      </c>
      <c r="D11" s="5">
        <f>[13]generation_EXIOBASE!D11</f>
        <v>849.82072049680016</v>
      </c>
      <c r="E11" s="5">
        <f>[13]generation_EXIOBASE!E11</f>
        <v>7891.8242258247883</v>
      </c>
      <c r="F11" s="5">
        <f>[13]generation_EXIOBASE!F11</f>
        <v>18454.829483816768</v>
      </c>
      <c r="G11" s="5">
        <f>[13]generation_EXIOBASE!G11</f>
        <v>29017.834741808751</v>
      </c>
      <c r="H11" s="5">
        <f>[13]generation_EXIOBASE!H11</f>
        <v>31658.586056306744</v>
      </c>
      <c r="I11" s="5">
        <f>[13]generation_EXIOBASE!I11</f>
        <v>34299.337370804737</v>
      </c>
      <c r="J11" s="5">
        <f>[13]generation_EXIOBASE!J11</f>
        <v>35179.58780897074</v>
      </c>
      <c r="K11" s="5">
        <f>[13]generation_EXIOBASE!K11</f>
        <v>36059.838247136737</v>
      </c>
      <c r="L11" s="5">
        <f>[14]Xdet2015_el!A11</f>
        <v>14.7489631194924</v>
      </c>
      <c r="M11" s="5">
        <f t="shared" si="1"/>
        <v>136.96562303654107</v>
      </c>
      <c r="N11" s="5">
        <f t="shared" si="0"/>
        <v>320.29061291211406</v>
      </c>
      <c r="O11" s="5">
        <f t="shared" si="0"/>
        <v>503.61560278768701</v>
      </c>
      <c r="P11" s="5">
        <f t="shared" si="0"/>
        <v>549.44685025658021</v>
      </c>
      <c r="Q11" s="5">
        <f t="shared" si="0"/>
        <v>595.27809772547346</v>
      </c>
      <c r="R11" s="5">
        <f t="shared" si="0"/>
        <v>610.55518021510466</v>
      </c>
      <c r="S11" s="5">
        <f t="shared" si="0"/>
        <v>625.83226270473574</v>
      </c>
      <c r="T11" s="5">
        <f>[13]capacity_EXIOBASE!D11</f>
        <v>855.79801899054303</v>
      </c>
      <c r="U11" s="5">
        <f>[13]capacity_EXIOBASE!E11</f>
        <v>4550.8644923708507</v>
      </c>
      <c r="V11" s="5">
        <f>[13]capacity_EXIOBASE!F11</f>
        <v>10093.464202441311</v>
      </c>
      <c r="W11" s="5">
        <f>[13]capacity_EXIOBASE!G11</f>
        <v>15636.063912511774</v>
      </c>
      <c r="X11" s="5">
        <f>[13]capacity_EXIOBASE!H11</f>
        <v>17021.713840029388</v>
      </c>
      <c r="Y11" s="5">
        <f>[13]capacity_EXIOBASE!I11</f>
        <v>18407.363767547002</v>
      </c>
      <c r="Z11" s="5">
        <f>[13]capacity_EXIOBASE!J11</f>
        <v>18869.247076719541</v>
      </c>
      <c r="AA11" s="5">
        <f>[13]capacity_EXIOBASE!K11</f>
        <v>19331.13038589208</v>
      </c>
      <c r="AB11" s="5">
        <f>capacity!T11+T11/[12]lifespan!C$11</f>
        <v>180.67692075962165</v>
      </c>
      <c r="AC11" s="5">
        <f>MAX((U11-T11),0)/5+U11/[12]lifespan!D$11</f>
        <v>921.04787437089567</v>
      </c>
      <c r="AD11" s="5">
        <f>MAX((V11-U11),0)/5+V11/[12]lifespan!E$11</f>
        <v>1512.2585101117445</v>
      </c>
      <c r="AE11" s="5">
        <f>MAX((W11-V11),0)/5+W11/[12]lifespan!F$11</f>
        <v>1733.9624985145633</v>
      </c>
      <c r="AF11" s="5">
        <f>MAX((X11-W11),0)/5+X11/[12]lifespan!G$11</f>
        <v>957.99853910469835</v>
      </c>
      <c r="AG11" s="5">
        <f>MAX((Y11-X11),0)/5+Y11/[12]lifespan!H$11</f>
        <v>1013.4245362054029</v>
      </c>
      <c r="AH11" s="5">
        <f>MAX((Z11-Y11),0)/5+Z11/[12]lifespan!I$11</f>
        <v>847.1465449032894</v>
      </c>
      <c r="AI11" s="5">
        <f>MAX((AA11-Z11),0)/5+AA11/[12]lifespan!J$11</f>
        <v>865.62187727019102</v>
      </c>
    </row>
    <row r="12" spans="1:35" x14ac:dyDescent="0.25">
      <c r="A12" s="3" t="s">
        <v>25</v>
      </c>
      <c r="B12" s="3" t="s">
        <v>41</v>
      </c>
      <c r="C12" s="3" t="s">
        <v>42</v>
      </c>
      <c r="D12" s="5">
        <f>[13]generation_EXIOBASE!D12</f>
        <v>0</v>
      </c>
      <c r="E12" s="5">
        <f>[13]generation_EXIOBASE!E12</f>
        <v>0</v>
      </c>
      <c r="F12" s="5">
        <f>[13]generation_EXIOBASE!F12</f>
        <v>0</v>
      </c>
      <c r="G12" s="5">
        <f>[13]generation_EXIOBASE!G12</f>
        <v>0</v>
      </c>
      <c r="H12" s="5">
        <f>[13]generation_EXIOBASE!H12</f>
        <v>0</v>
      </c>
      <c r="I12" s="5">
        <f>[13]generation_EXIOBASE!I12</f>
        <v>0</v>
      </c>
      <c r="J12" s="5">
        <f>[13]generation_EXIOBASE!J12</f>
        <v>0</v>
      </c>
      <c r="K12" s="5">
        <f>[13]generation_EXIOBASE!K12</f>
        <v>0</v>
      </c>
      <c r="L12" s="5">
        <f>[14]Xdet2015_el!A12</f>
        <v>0</v>
      </c>
      <c r="M12" s="5">
        <f t="shared" si="1"/>
        <v>0</v>
      </c>
      <c r="N12" s="5">
        <f t="shared" si="0"/>
        <v>0</v>
      </c>
      <c r="O12" s="5">
        <f t="shared" si="0"/>
        <v>0</v>
      </c>
      <c r="P12" s="5">
        <f t="shared" si="0"/>
        <v>0</v>
      </c>
      <c r="Q12" s="5">
        <f t="shared" si="0"/>
        <v>0</v>
      </c>
      <c r="R12" s="5">
        <f t="shared" si="0"/>
        <v>0</v>
      </c>
      <c r="S12" s="5">
        <f t="shared" si="0"/>
        <v>0</v>
      </c>
      <c r="T12" s="5">
        <f>[13]capacity_EXIOBASE!D12</f>
        <v>0</v>
      </c>
      <c r="U12" s="5">
        <f>[13]capacity_EXIOBASE!E12</f>
        <v>0</v>
      </c>
      <c r="V12" s="5">
        <f>[13]capacity_EXIOBASE!F12</f>
        <v>0</v>
      </c>
      <c r="W12" s="5">
        <f>[13]capacity_EXIOBASE!G12</f>
        <v>0</v>
      </c>
      <c r="X12" s="5">
        <f>[13]capacity_EXIOBASE!H12</f>
        <v>0</v>
      </c>
      <c r="Y12" s="5">
        <f>[13]capacity_EXIOBASE!I12</f>
        <v>0</v>
      </c>
      <c r="Z12" s="5">
        <f>[13]capacity_EXIOBASE!J12</f>
        <v>0</v>
      </c>
      <c r="AA12" s="5">
        <f>[13]capacity_EXIOBASE!K12</f>
        <v>0</v>
      </c>
      <c r="AB12" s="5">
        <f>capacity!T12+T12/[12]lifespan!C$12</f>
        <v>0</v>
      </c>
      <c r="AC12" s="5">
        <f>MAX((U12-T12),0)/5+U12/[12]lifespan!D$12</f>
        <v>0</v>
      </c>
      <c r="AD12" s="5">
        <f>MAX((V12-U12),0)/5+V12/[12]lifespan!E$12</f>
        <v>0</v>
      </c>
      <c r="AE12" s="5">
        <f>MAX((W12-V12),0)/5+W12/[12]lifespan!F$12</f>
        <v>0</v>
      </c>
      <c r="AF12" s="5">
        <f>MAX((X12-W12),0)/5+X12/[12]lifespan!G$12</f>
        <v>0</v>
      </c>
      <c r="AG12" s="5">
        <f>MAX((Y12-X12),0)/5+Y12/[12]lifespan!H$12</f>
        <v>0</v>
      </c>
      <c r="AH12" s="5">
        <f>MAX((Z12-Y12),0)/5+Z12/[12]lifespan!I$12</f>
        <v>0</v>
      </c>
      <c r="AI12" s="5">
        <f>MAX((AA12-Z12),0)/5+AA12/[12]lifespan!J$12</f>
        <v>0</v>
      </c>
    </row>
    <row r="13" spans="1:35" x14ac:dyDescent="0.25">
      <c r="A13" s="3" t="s">
        <v>25</v>
      </c>
      <c r="B13" s="3" t="s">
        <v>43</v>
      </c>
      <c r="C13" s="3" t="s">
        <v>44</v>
      </c>
      <c r="D13" s="5">
        <f>[13]generation_EXIOBASE!D13</f>
        <v>0</v>
      </c>
      <c r="E13" s="5">
        <f>[13]generation_EXIOBASE!E13</f>
        <v>0</v>
      </c>
      <c r="F13" s="5">
        <f>[13]generation_EXIOBASE!F13</f>
        <v>0</v>
      </c>
      <c r="G13" s="5">
        <f>[13]generation_EXIOBASE!G13</f>
        <v>0</v>
      </c>
      <c r="H13" s="5">
        <f>[13]generation_EXIOBASE!H13</f>
        <v>0</v>
      </c>
      <c r="I13" s="5">
        <f>[13]generation_EXIOBASE!I13</f>
        <v>0</v>
      </c>
      <c r="J13" s="5">
        <f>[13]generation_EXIOBASE!J13</f>
        <v>0</v>
      </c>
      <c r="K13" s="5">
        <f>[13]generation_EXIOBASE!K13</f>
        <v>0</v>
      </c>
      <c r="L13" s="5">
        <f>[14]Xdet2015_el!A13</f>
        <v>0</v>
      </c>
      <c r="M13" s="5">
        <f t="shared" si="1"/>
        <v>0</v>
      </c>
      <c r="N13" s="5">
        <f t="shared" si="0"/>
        <v>0</v>
      </c>
      <c r="O13" s="5">
        <f t="shared" si="0"/>
        <v>0</v>
      </c>
      <c r="P13" s="5">
        <f t="shared" si="0"/>
        <v>0</v>
      </c>
      <c r="Q13" s="5">
        <f t="shared" si="0"/>
        <v>0</v>
      </c>
      <c r="R13" s="5">
        <f t="shared" si="0"/>
        <v>0</v>
      </c>
      <c r="S13" s="5">
        <f t="shared" si="0"/>
        <v>0</v>
      </c>
      <c r="T13" s="5">
        <f>[13]capacity_EXIOBASE!D13</f>
        <v>0</v>
      </c>
      <c r="U13" s="5">
        <f>[13]capacity_EXIOBASE!E13</f>
        <v>0</v>
      </c>
      <c r="V13" s="5">
        <f>[13]capacity_EXIOBASE!F13</f>
        <v>0</v>
      </c>
      <c r="W13" s="5">
        <f>[13]capacity_EXIOBASE!G13</f>
        <v>0</v>
      </c>
      <c r="X13" s="5">
        <f>[13]capacity_EXIOBASE!H13</f>
        <v>0</v>
      </c>
      <c r="Y13" s="5">
        <f>[13]capacity_EXIOBASE!I13</f>
        <v>0</v>
      </c>
      <c r="Z13" s="5">
        <f>[13]capacity_EXIOBASE!J13</f>
        <v>0</v>
      </c>
      <c r="AA13" s="5">
        <f>[13]capacity_EXIOBASE!K13</f>
        <v>0</v>
      </c>
      <c r="AB13" s="5">
        <f>capacity!T13+T13/[12]lifespan!C$13</f>
        <v>0</v>
      </c>
      <c r="AC13" s="5">
        <f>MAX((U13-T13),0)/5+U13/[12]lifespan!D$13</f>
        <v>0</v>
      </c>
      <c r="AD13" s="5">
        <f>MAX((V13-U13),0)/5+V13/[12]lifespan!E$13</f>
        <v>0</v>
      </c>
      <c r="AE13" s="5">
        <f>MAX((W13-V13),0)/5+W13/[12]lifespan!F$13</f>
        <v>0</v>
      </c>
      <c r="AF13" s="5">
        <f>MAX((X13-W13),0)/5+X13/[12]lifespan!G$13</f>
        <v>0</v>
      </c>
      <c r="AG13" s="5">
        <f>MAX((Y13-X13),0)/5+Y13/[12]lifespan!H$13</f>
        <v>0</v>
      </c>
      <c r="AH13" s="5">
        <f>MAX((Z13-Y13),0)/5+Z13/[12]lifespan!I$13</f>
        <v>0</v>
      </c>
      <c r="AI13" s="5">
        <f>MAX((AA13-Z13),0)/5+AA13/[12]lifespan!J$13</f>
        <v>0</v>
      </c>
    </row>
    <row r="14" spans="1:35" x14ac:dyDescent="0.25">
      <c r="A14" s="3" t="s">
        <v>25</v>
      </c>
      <c r="B14" s="3" t="s">
        <v>45</v>
      </c>
      <c r="C14" s="3" t="s">
        <v>46</v>
      </c>
      <c r="D14" s="5">
        <f>[13]generation_EXIOBASE!D14</f>
        <v>11.388000000000147</v>
      </c>
      <c r="E14" s="5">
        <f>[13]generation_EXIOBASE!E14</f>
        <v>10.856448056115624</v>
      </c>
      <c r="F14" s="5">
        <f>[13]generation_EXIOBASE!F14</f>
        <v>10.05912014028884</v>
      </c>
      <c r="G14" s="5">
        <f>[13]generation_EXIOBASE!G14</f>
        <v>9.2617922244620576</v>
      </c>
      <c r="H14" s="5">
        <f>[13]generation_EXIOBASE!H14</f>
        <v>9.0624602455053616</v>
      </c>
      <c r="I14" s="5">
        <f>[13]generation_EXIOBASE!I14</f>
        <v>8.8631282665486655</v>
      </c>
      <c r="J14" s="5">
        <f>[13]generation_EXIOBASE!J14</f>
        <v>8.7966842735631001</v>
      </c>
      <c r="K14" s="5">
        <f>[13]generation_EXIOBASE!K14</f>
        <v>8.7302402805775348</v>
      </c>
      <c r="L14" s="5">
        <f>[14]Xdet2015_el!A14</f>
        <v>1.18865242804129</v>
      </c>
      <c r="M14" s="5">
        <f t="shared" si="1"/>
        <v>1.1331702969622244</v>
      </c>
      <c r="N14" s="5">
        <f t="shared" si="0"/>
        <v>1.0499471003436265</v>
      </c>
      <c r="O14" s="5">
        <f t="shared" si="0"/>
        <v>0.96672390372502837</v>
      </c>
      <c r="P14" s="5">
        <f t="shared" si="0"/>
        <v>0.94591810457037884</v>
      </c>
      <c r="Q14" s="5">
        <f t="shared" si="0"/>
        <v>0.9251123054157292</v>
      </c>
      <c r="R14" s="5">
        <f t="shared" si="0"/>
        <v>0.91817703903084613</v>
      </c>
      <c r="S14" s="5">
        <f t="shared" si="0"/>
        <v>0.91124177264596284</v>
      </c>
      <c r="T14" s="5">
        <f>[13]capacity_EXIOBASE!D14</f>
        <v>2</v>
      </c>
      <c r="U14" s="5">
        <f>[13]capacity_EXIOBASE!E14</f>
        <v>1.8399999999999999</v>
      </c>
      <c r="V14" s="5">
        <f>[13]capacity_EXIOBASE!F14</f>
        <v>1.6</v>
      </c>
      <c r="W14" s="5">
        <f>[13]capacity_EXIOBASE!G14</f>
        <v>1.3599999999999999</v>
      </c>
      <c r="X14" s="5">
        <f>[13]capacity_EXIOBASE!H14</f>
        <v>1.2999999999999998</v>
      </c>
      <c r="Y14" s="5">
        <f>[13]capacity_EXIOBASE!I14</f>
        <v>1.24</v>
      </c>
      <c r="Z14" s="5">
        <f>[13]capacity_EXIOBASE!J14</f>
        <v>1.22</v>
      </c>
      <c r="AA14" s="5">
        <f>[13]capacity_EXIOBASE!K14</f>
        <v>1.2</v>
      </c>
      <c r="AB14" s="5">
        <f>capacity!T14+T14/[12]lifespan!C$14</f>
        <v>6.6666666666666666E-2</v>
      </c>
      <c r="AC14" s="5">
        <f>MAX((U14-T14),0)/5+U14/[12]lifespan!D$14</f>
        <v>6.133333333333333E-2</v>
      </c>
      <c r="AD14" s="5">
        <f>MAX((V14-U14),0)/5+V14/[12]lifespan!E$14</f>
        <v>5.3333333333333337E-2</v>
      </c>
      <c r="AE14" s="5">
        <f>MAX((W14-V14),0)/5+W14/[12]lifespan!F$14</f>
        <v>4.533333333333333E-2</v>
      </c>
      <c r="AF14" s="5">
        <f>MAX((X14-W14),0)/5+X14/[12]lifespan!G$14</f>
        <v>4.3333333333333328E-2</v>
      </c>
      <c r="AG14" s="5">
        <f>MAX((Y14-X14),0)/5+Y14/[12]lifespan!H$14</f>
        <v>4.1333333333333333E-2</v>
      </c>
      <c r="AH14" s="5">
        <f>MAX((Z14-Y14),0)/5+Z14/[12]lifespan!I$14</f>
        <v>4.0666666666666663E-2</v>
      </c>
      <c r="AI14" s="5">
        <f>MAX((AA14-Z14),0)/5+AA14/[12]lifespan!J$14</f>
        <v>0.04</v>
      </c>
    </row>
    <row r="15" spans="1:35" x14ac:dyDescent="0.25">
      <c r="A15" s="3" t="s">
        <v>24</v>
      </c>
      <c r="B15" s="3" t="s">
        <v>29</v>
      </c>
      <c r="C15" s="3" t="s">
        <v>30</v>
      </c>
      <c r="D15" s="5">
        <f>[13]generation_EXIOBASE!D15</f>
        <v>2974.5284851687406</v>
      </c>
      <c r="E15" s="5">
        <f>[13]generation_EXIOBASE!E15</f>
        <v>2379.6227881349923</v>
      </c>
      <c r="F15" s="5">
        <f>[13]generation_EXIOBASE!F15</f>
        <v>1487.2642425843703</v>
      </c>
      <c r="G15" s="5">
        <f>[13]generation_EXIOBASE!G15</f>
        <v>594.90569703374786</v>
      </c>
      <c r="H15" s="5">
        <f>[13]generation_EXIOBASE!H15</f>
        <v>371.81606064609241</v>
      </c>
      <c r="I15" s="5">
        <f>[13]generation_EXIOBASE!I15</f>
        <v>148.72642425843696</v>
      </c>
      <c r="J15" s="5">
        <f>[13]generation_EXIOBASE!J15</f>
        <v>74.363212129218482</v>
      </c>
      <c r="K15" s="5">
        <f>[13]generation_EXIOBASE!K15</f>
        <v>0</v>
      </c>
      <c r="L15" s="5">
        <f>[14]Xdet2015_el!A15</f>
        <v>252.54654659715101</v>
      </c>
      <c r="M15" s="5">
        <f t="shared" si="1"/>
        <v>202.03723727772078</v>
      </c>
      <c r="N15" s="5">
        <f t="shared" ref="N15:N27" si="2">IFERROR($L15*F15/$D15,0)</f>
        <v>126.27327329857552</v>
      </c>
      <c r="O15" s="5">
        <f t="shared" ref="O15:O27" si="3">IFERROR($L15*G15/$D15,0)</f>
        <v>50.509309319430173</v>
      </c>
      <c r="P15" s="5">
        <f t="shared" ref="P15:P27" si="4">IFERROR($L15*H15/$D15,0)</f>
        <v>31.568318324643862</v>
      </c>
      <c r="Q15" s="5">
        <f t="shared" ref="Q15:Q27" si="5">IFERROR($L15*I15/$D15,0)</f>
        <v>12.627327329857543</v>
      </c>
      <c r="R15" s="5">
        <f t="shared" ref="R15:R27" si="6">IFERROR($L15*J15/$D15,0)</f>
        <v>6.3136636649287716</v>
      </c>
      <c r="S15" s="5">
        <f t="shared" ref="S15:S27" si="7">IFERROR($L15*K15/$D15,0)</f>
        <v>0</v>
      </c>
      <c r="T15" s="5">
        <f>[13]capacity_EXIOBASE!D15</f>
        <v>825.24900000000002</v>
      </c>
      <c r="U15" s="5">
        <f>[13]capacity_EXIOBASE!E15</f>
        <v>660.19920000000002</v>
      </c>
      <c r="V15" s="5">
        <f>[13]capacity_EXIOBASE!F15</f>
        <v>412.62450000000001</v>
      </c>
      <c r="W15" s="5">
        <f>[13]capacity_EXIOBASE!G15</f>
        <v>165.0498</v>
      </c>
      <c r="X15" s="5">
        <f>[13]capacity_EXIOBASE!H15</f>
        <v>103.15612500000003</v>
      </c>
      <c r="Y15" s="5">
        <f>[13]capacity_EXIOBASE!I15</f>
        <v>41.262450000000058</v>
      </c>
      <c r="Z15" s="5">
        <f>[13]capacity_EXIOBASE!J15</f>
        <v>20.631225000000029</v>
      </c>
      <c r="AA15" s="5">
        <f>[13]capacity_EXIOBASE!K15</f>
        <v>0</v>
      </c>
      <c r="AB15" s="5">
        <f>capacity!T15+T15/[12]lifespan!C$2</f>
        <v>80.631225000000001</v>
      </c>
      <c r="AC15" s="5">
        <f>MAX((U15-T15),0)/5+U15/[12]lifespan!D$2</f>
        <v>16.50498</v>
      </c>
      <c r="AD15" s="5">
        <f>MAX((V15-U15),0)/5+V15/[12]lifespan!E$2</f>
        <v>10.3156125</v>
      </c>
      <c r="AE15" s="5">
        <f>MAX((W15-V15),0)/5+W15/[12]lifespan!F$2</f>
        <v>4.1262449999999999</v>
      </c>
      <c r="AF15" s="5">
        <f>MAX((X15-W15),0)/5+X15/[12]lifespan!G$2</f>
        <v>2.578903125000001</v>
      </c>
      <c r="AG15" s="5">
        <f>MAX((Y15-X15),0)/5+Y15/[12]lifespan!H$2</f>
        <v>1.0315612500000015</v>
      </c>
      <c r="AH15" s="5">
        <f>MAX((Z15-Y15),0)/5+Z15/[12]lifespan!I$2</f>
        <v>0.51578062500000077</v>
      </c>
      <c r="AI15" s="5">
        <f>MAX((AA15-Z15),0)/5+AA15/[12]lifespan!J$2</f>
        <v>0</v>
      </c>
    </row>
    <row r="16" spans="1:35" x14ac:dyDescent="0.25">
      <c r="A16" s="3" t="s">
        <v>24</v>
      </c>
      <c r="B16" s="3" t="s">
        <v>31</v>
      </c>
      <c r="C16" s="3" t="s">
        <v>32</v>
      </c>
      <c r="D16" s="5">
        <f>[13]generation_EXIOBASE!D16</f>
        <v>23812.499016720965</v>
      </c>
      <c r="E16" s="5">
        <f>[13]generation_EXIOBASE!E16</f>
        <v>19049.999213376774</v>
      </c>
      <c r="F16" s="5">
        <f>[13]generation_EXIOBASE!F16</f>
        <v>11906.249508360483</v>
      </c>
      <c r="G16" s="5">
        <f>[13]generation_EXIOBASE!G16</f>
        <v>4762.4998033441916</v>
      </c>
      <c r="H16" s="5">
        <f>[13]generation_EXIOBASE!H16</f>
        <v>2976.5623770901202</v>
      </c>
      <c r="I16" s="5">
        <f>[13]generation_EXIOBASE!I16</f>
        <v>1190.6249508360488</v>
      </c>
      <c r="J16" s="5">
        <f>[13]generation_EXIOBASE!J16</f>
        <v>595.31247541802441</v>
      </c>
      <c r="K16" s="5">
        <f>[13]generation_EXIOBASE!K16</f>
        <v>0</v>
      </c>
      <c r="L16" s="5">
        <f>[14]Xdet2015_el!A16</f>
        <v>1536.86106893343</v>
      </c>
      <c r="M16" s="5">
        <f t="shared" si="1"/>
        <v>1229.4888551467441</v>
      </c>
      <c r="N16" s="5">
        <f t="shared" si="2"/>
        <v>768.43053446671513</v>
      </c>
      <c r="O16" s="5">
        <f t="shared" si="3"/>
        <v>307.3722137866859</v>
      </c>
      <c r="P16" s="5">
        <f t="shared" si="4"/>
        <v>192.10763361667873</v>
      </c>
      <c r="Q16" s="5">
        <f t="shared" si="5"/>
        <v>76.843053446671533</v>
      </c>
      <c r="R16" s="5">
        <f t="shared" si="6"/>
        <v>38.421526723335766</v>
      </c>
      <c r="S16" s="5">
        <f t="shared" si="7"/>
        <v>0</v>
      </c>
      <c r="T16" s="5">
        <f>[13]capacity_EXIOBASE!D16</f>
        <v>6799.3825099999995</v>
      </c>
      <c r="U16" s="5">
        <f>[13]capacity_EXIOBASE!E16</f>
        <v>5439.5060079999994</v>
      </c>
      <c r="V16" s="5">
        <f>[13]capacity_EXIOBASE!F16</f>
        <v>3399.6912549999997</v>
      </c>
      <c r="W16" s="5">
        <f>[13]capacity_EXIOBASE!G16</f>
        <v>1359.8765019999992</v>
      </c>
      <c r="X16" s="5">
        <f>[13]capacity_EXIOBASE!H16</f>
        <v>849.92281374999993</v>
      </c>
      <c r="Y16" s="5">
        <f>[13]capacity_EXIOBASE!I16</f>
        <v>339.9691255000007</v>
      </c>
      <c r="Z16" s="5">
        <f>[13]capacity_EXIOBASE!J16</f>
        <v>169.98456275000035</v>
      </c>
      <c r="AA16" s="5">
        <f>[13]capacity_EXIOBASE!K16</f>
        <v>0</v>
      </c>
      <c r="AB16" s="5">
        <f>capacity!T16+T16/[12]lifespan!C$3</f>
        <v>226.64608366666664</v>
      </c>
      <c r="AC16" s="5">
        <f>MAX((U16-T16),0)/5+U16/[12]lifespan!D$3</f>
        <v>181.3168669333333</v>
      </c>
      <c r="AD16" s="5">
        <f>MAX((V16-U16),0)/5+V16/[12]lifespan!E$3</f>
        <v>113.32304183333332</v>
      </c>
      <c r="AE16" s="5">
        <f>MAX((W16-V16),0)/5+W16/[12]lifespan!F$3</f>
        <v>45.329216733333304</v>
      </c>
      <c r="AF16" s="5">
        <f>MAX((X16-W16),0)/5+X16/[12]lifespan!G$3</f>
        <v>28.33076045833333</v>
      </c>
      <c r="AG16" s="5">
        <f>MAX((Y16-X16),0)/5+Y16/[12]lifespan!H$3</f>
        <v>11.332304183333356</v>
      </c>
      <c r="AH16" s="5">
        <f>MAX((Z16-Y16),0)/5+Z16/[12]lifespan!I$3</f>
        <v>5.6661520916666781</v>
      </c>
      <c r="AI16" s="5">
        <f>MAX((AA16-Z16),0)/5+AA16/[12]lifespan!J$3</f>
        <v>0</v>
      </c>
    </row>
    <row r="17" spans="1:35" x14ac:dyDescent="0.25">
      <c r="A17" s="3" t="s">
        <v>24</v>
      </c>
      <c r="B17" s="3" t="s">
        <v>33</v>
      </c>
      <c r="C17" s="3" t="s">
        <v>34</v>
      </c>
      <c r="D17" s="5">
        <f>[13]generation_EXIOBASE!D17</f>
        <v>28180.147338810923</v>
      </c>
      <c r="E17" s="5">
        <f>[13]generation_EXIOBASE!E17</f>
        <v>22544.117871048737</v>
      </c>
      <c r="F17" s="5">
        <f>[13]generation_EXIOBASE!F17</f>
        <v>14090.073669405461</v>
      </c>
      <c r="G17" s="5">
        <f>[13]generation_EXIOBASE!G17</f>
        <v>5636.0294677621823</v>
      </c>
      <c r="H17" s="5">
        <f>[13]generation_EXIOBASE!H17</f>
        <v>3522.5184173513644</v>
      </c>
      <c r="I17" s="5">
        <f>[13]generation_EXIOBASE!I17</f>
        <v>1409.0073669405465</v>
      </c>
      <c r="J17" s="5">
        <f>[13]generation_EXIOBASE!J17</f>
        <v>704.50368347027324</v>
      </c>
      <c r="K17" s="5">
        <f>[13]generation_EXIOBASE!K17</f>
        <v>0</v>
      </c>
      <c r="L17" s="5">
        <f>[14]Xdet2015_el!A17</f>
        <v>3449.6229946747299</v>
      </c>
      <c r="M17" s="5">
        <f t="shared" si="1"/>
        <v>2759.6983957397838</v>
      </c>
      <c r="N17" s="5">
        <f t="shared" si="2"/>
        <v>1724.8114973373649</v>
      </c>
      <c r="O17" s="5">
        <f t="shared" si="3"/>
        <v>689.92459893494572</v>
      </c>
      <c r="P17" s="5">
        <f t="shared" si="4"/>
        <v>431.20287433434112</v>
      </c>
      <c r="Q17" s="5">
        <f t="shared" si="5"/>
        <v>172.48114973373652</v>
      </c>
      <c r="R17" s="5">
        <f t="shared" si="6"/>
        <v>86.240574866868258</v>
      </c>
      <c r="S17" s="5">
        <f t="shared" si="7"/>
        <v>0</v>
      </c>
      <c r="T17" s="5">
        <f>[13]capacity_EXIOBASE!D17</f>
        <v>3906.92</v>
      </c>
      <c r="U17" s="5">
        <f>[13]capacity_EXIOBASE!E17</f>
        <v>3125.5360000000001</v>
      </c>
      <c r="V17" s="5">
        <f>[13]capacity_EXIOBASE!F17</f>
        <v>1953.46</v>
      </c>
      <c r="W17" s="5">
        <f>[13]capacity_EXIOBASE!G17</f>
        <v>781.38400000000001</v>
      </c>
      <c r="X17" s="5">
        <f>[13]capacity_EXIOBASE!H17</f>
        <v>488.36500000000001</v>
      </c>
      <c r="Y17" s="5">
        <f>[13]capacity_EXIOBASE!I17</f>
        <v>195.346</v>
      </c>
      <c r="Z17" s="5">
        <f>[13]capacity_EXIOBASE!J17</f>
        <v>97.673000000000002</v>
      </c>
      <c r="AA17" s="5">
        <f>[13]capacity_EXIOBASE!K17</f>
        <v>0</v>
      </c>
      <c r="AB17" s="5">
        <f>capacity!T17+T17/[12]lifespan!C$4</f>
        <v>65.115333333333339</v>
      </c>
      <c r="AC17" s="5">
        <f>MAX((U17-T17),0)/5+U17/[12]lifespan!D$4</f>
        <v>52.092266666666667</v>
      </c>
      <c r="AD17" s="5">
        <f>MAX((V17-U17),0)/5+V17/[12]lifespan!E$4</f>
        <v>32.55766666666667</v>
      </c>
      <c r="AE17" s="5">
        <f>MAX((W17-V17),0)/5+W17/[12]lifespan!F$4</f>
        <v>13.023066666666667</v>
      </c>
      <c r="AF17" s="5">
        <f>MAX((X17-W17),0)/5+X17/[12]lifespan!G$4</f>
        <v>8.1394166666666674</v>
      </c>
      <c r="AG17" s="5">
        <f>MAX((Y17-X17),0)/5+Y17/[12]lifespan!H$4</f>
        <v>3.2557666666666667</v>
      </c>
      <c r="AH17" s="5">
        <f>MAX((Z17-Y17),0)/5+Z17/[12]lifespan!I$4</f>
        <v>1.6278833333333333</v>
      </c>
      <c r="AI17" s="5">
        <f>MAX((AA17-Z17),0)/5+AA17/[12]lifespan!J$4</f>
        <v>0</v>
      </c>
    </row>
    <row r="18" spans="1:35" x14ac:dyDescent="0.25">
      <c r="A18" s="3" t="s">
        <v>24</v>
      </c>
      <c r="B18" s="3" t="s">
        <v>35</v>
      </c>
      <c r="C18" s="3" t="s">
        <v>36</v>
      </c>
      <c r="D18" s="5">
        <f>[13]generation_EXIOBASE!D18</f>
        <v>365.41392762372766</v>
      </c>
      <c r="E18" s="5">
        <f>[13]generation_EXIOBASE!E18</f>
        <v>389.18634604428763</v>
      </c>
      <c r="F18" s="5">
        <f>[13]generation_EXIOBASE!F18</f>
        <v>424.84497367512756</v>
      </c>
      <c r="G18" s="5">
        <f>[13]generation_EXIOBASE!G18</f>
        <v>460.50360130596755</v>
      </c>
      <c r="H18" s="5">
        <f>[13]generation_EXIOBASE!H18</f>
        <v>469.41825821367752</v>
      </c>
      <c r="I18" s="5">
        <f>[13]generation_EXIOBASE!I18</f>
        <v>478.33291512138754</v>
      </c>
      <c r="J18" s="5">
        <f>[13]generation_EXIOBASE!J18</f>
        <v>481.30446742395753</v>
      </c>
      <c r="K18" s="5">
        <f>[13]generation_EXIOBASE!K18</f>
        <v>484.27601972652752</v>
      </c>
      <c r="L18" s="5">
        <f>[14]Xdet2015_el!A18</f>
        <v>11.675901682729</v>
      </c>
      <c r="M18" s="5">
        <f t="shared" si="1"/>
        <v>12.435490738472291</v>
      </c>
      <c r="N18" s="5">
        <f t="shared" si="2"/>
        <v>13.574874322087222</v>
      </c>
      <c r="O18" s="5">
        <f t="shared" si="3"/>
        <v>14.71425790570216</v>
      </c>
      <c r="P18" s="5">
        <f t="shared" si="4"/>
        <v>14.999103801605893</v>
      </c>
      <c r="Q18" s="5">
        <f t="shared" si="5"/>
        <v>15.283949697509625</v>
      </c>
      <c r="R18" s="5">
        <f t="shared" si="6"/>
        <v>15.378898329477538</v>
      </c>
      <c r="S18" s="5">
        <f t="shared" si="7"/>
        <v>15.473846961445449</v>
      </c>
      <c r="T18" s="5">
        <f>[13]capacity_EXIOBASE!D18</f>
        <v>118.99999999999999</v>
      </c>
      <c r="U18" s="5">
        <f>[13]capacity_EXIOBASE!E18</f>
        <v>119.19999999999999</v>
      </c>
      <c r="V18" s="5">
        <f>[13]capacity_EXIOBASE!F18</f>
        <v>119.5</v>
      </c>
      <c r="W18" s="5">
        <f>[13]capacity_EXIOBASE!G18</f>
        <v>119.8</v>
      </c>
      <c r="X18" s="5">
        <f>[13]capacity_EXIOBASE!H18</f>
        <v>119.875</v>
      </c>
      <c r="Y18" s="5">
        <f>[13]capacity_EXIOBASE!I18</f>
        <v>119.95</v>
      </c>
      <c r="Z18" s="5">
        <f>[13]capacity_EXIOBASE!J18</f>
        <v>119.97499999999999</v>
      </c>
      <c r="AA18" s="5">
        <f>[13]capacity_EXIOBASE!K18</f>
        <v>120</v>
      </c>
      <c r="AB18" s="5">
        <f>capacity!T18+T18/[12]lifespan!C$5</f>
        <v>1.9833333333333332</v>
      </c>
      <c r="AC18" s="5">
        <f>MAX((U18-T18),0)/5+U18/[12]lifespan!D$5</f>
        <v>2.0266666666666673</v>
      </c>
      <c r="AD18" s="5">
        <f>MAX((V18-U18),0)/5+V18/[12]lifespan!E$5</f>
        <v>2.051666666666669</v>
      </c>
      <c r="AE18" s="5">
        <f>MAX((W18-V18),0)/5+W18/[12]lifespan!F$5</f>
        <v>2.0566666666666662</v>
      </c>
      <c r="AF18" s="5">
        <f>MAX((X18-W18),0)/5+X18/[12]lifespan!G$5</f>
        <v>2.0129166666666674</v>
      </c>
      <c r="AG18" s="5">
        <f>MAX((Y18-X18),0)/5+Y18/[12]lifespan!H$5</f>
        <v>2.0141666666666671</v>
      </c>
      <c r="AH18" s="5">
        <f>MAX((Z18-Y18),0)/5+Z18/[12]lifespan!I$5</f>
        <v>2.0045833333333314</v>
      </c>
      <c r="AI18" s="5">
        <f>MAX((AA18-Z18),0)/5+AA18/[12]lifespan!J$5</f>
        <v>2.0050000000000012</v>
      </c>
    </row>
    <row r="19" spans="1:35" x14ac:dyDescent="0.25">
      <c r="A19" s="3" t="s">
        <v>24</v>
      </c>
      <c r="B19" s="3" t="s">
        <v>79</v>
      </c>
      <c r="C19" s="3" t="s">
        <v>83</v>
      </c>
      <c r="D19" s="5">
        <f>[13]generation_EXIOBASE!D19</f>
        <v>2660.6964727674999</v>
      </c>
      <c r="E19" s="5">
        <f>[13]generation_EXIOBASE!E19</f>
        <v>6200.6492618740958</v>
      </c>
      <c r="F19" s="5">
        <f>[13]generation_EXIOBASE!F19</f>
        <v>11510.578445533989</v>
      </c>
      <c r="G19" s="5">
        <f>[13]generation_EXIOBASE!G19</f>
        <v>16820.507629193882</v>
      </c>
      <c r="H19" s="5">
        <f>[13]generation_EXIOBASE!H19</f>
        <v>18147.989925108857</v>
      </c>
      <c r="I19" s="5">
        <f>[13]generation_EXIOBASE!I19</f>
        <v>19475.472221023829</v>
      </c>
      <c r="J19" s="5">
        <f>[13]generation_EXIOBASE!J19</f>
        <v>19917.966319662155</v>
      </c>
      <c r="K19" s="5">
        <f>[13]generation_EXIOBASE!K19</f>
        <v>20360.460418300478</v>
      </c>
      <c r="L19" s="5">
        <f>[14]Xdet2015_el!A19</f>
        <v>76.892549247684698</v>
      </c>
      <c r="M19" s="5">
        <f t="shared" si="1"/>
        <v>179.19508430074751</v>
      </c>
      <c r="N19" s="5">
        <f t="shared" si="2"/>
        <v>332.64888688034171</v>
      </c>
      <c r="O19" s="5">
        <f t="shared" si="3"/>
        <v>486.10268945993585</v>
      </c>
      <c r="P19" s="5">
        <f t="shared" si="4"/>
        <v>524.46614010483449</v>
      </c>
      <c r="Q19" s="5">
        <f t="shared" si="5"/>
        <v>562.82959074973303</v>
      </c>
      <c r="R19" s="5">
        <f t="shared" si="6"/>
        <v>575.61740763136584</v>
      </c>
      <c r="S19" s="5">
        <f t="shared" si="7"/>
        <v>588.40522451299876</v>
      </c>
      <c r="T19" s="5">
        <f>[13]capacity_EXIOBASE!D19</f>
        <v>1499.45625</v>
      </c>
      <c r="U19" s="5">
        <f>[13]capacity_EXIOBASE!E19</f>
        <v>2838.1770000000006</v>
      </c>
      <c r="V19" s="5">
        <f>[13]capacity_EXIOBASE!F19</f>
        <v>4846.2581250000003</v>
      </c>
      <c r="W19" s="5">
        <f>[13]capacity_EXIOBASE!G19</f>
        <v>6854.3392500000018</v>
      </c>
      <c r="X19" s="5">
        <f>[13]capacity_EXIOBASE!H19</f>
        <v>7356.359531250002</v>
      </c>
      <c r="Y19" s="5">
        <f>[13]capacity_EXIOBASE!I19</f>
        <v>7858.3798125000012</v>
      </c>
      <c r="Z19" s="5">
        <f>[13]capacity_EXIOBASE!J19</f>
        <v>8025.7199062500013</v>
      </c>
      <c r="AA19" s="5">
        <f>[13]capacity_EXIOBASE!K19</f>
        <v>8193.0600000000013</v>
      </c>
      <c r="AB19" s="5">
        <f>capacity!T19+T19/[12]lifespan!C$6</f>
        <v>302.67281250000008</v>
      </c>
      <c r="AC19" s="5">
        <f>MAX((U19-T19),0)/5+U19/[12]lifespan!D$6</f>
        <v>396.75219545454559</v>
      </c>
      <c r="AD19" s="5">
        <f>MAX((V19-U19),0)/5+V19/[12]lifespan!E$6</f>
        <v>607.83997499999998</v>
      </c>
      <c r="AE19" s="5">
        <f>MAX((W19-V19),0)/5+W19/[12]lifespan!F$6</f>
        <v>675.78979500000037</v>
      </c>
      <c r="AF19" s="5">
        <f>MAX((X19-W19),0)/5+X19/[12]lifespan!G$6</f>
        <v>394.6584375000001</v>
      </c>
      <c r="AG19" s="5">
        <f>MAX((Y19-X19),0)/5+Y19/[12]lifespan!H$6</f>
        <v>414.73924874999989</v>
      </c>
      <c r="AH19" s="5">
        <f>MAX((Z19-Y19),0)/5+Z19/[12]lifespan!I$6</f>
        <v>354.49681500000003</v>
      </c>
      <c r="AI19" s="5">
        <f>MAX((AA19-Z19),0)/5+AA19/[12]lifespan!J$6</f>
        <v>361.19041875000005</v>
      </c>
    </row>
    <row r="20" spans="1:35" x14ac:dyDescent="0.25">
      <c r="A20" s="3" t="s">
        <v>24</v>
      </c>
      <c r="B20" s="3" t="s">
        <v>78</v>
      </c>
      <c r="C20" s="3" t="s">
        <v>84</v>
      </c>
      <c r="D20" s="5">
        <f>[13]generation_EXIOBASE!D20</f>
        <v>2348.3288376911746</v>
      </c>
      <c r="E20" s="5">
        <f>[13]generation_EXIOBASE!E20</f>
        <v>13457.639535376855</v>
      </c>
      <c r="F20" s="5">
        <f>[13]generation_EXIOBASE!F20</f>
        <v>30121.605581905373</v>
      </c>
      <c r="G20" s="5">
        <f>[13]generation_EXIOBASE!G20</f>
        <v>46785.571628433892</v>
      </c>
      <c r="H20" s="5">
        <f>[13]generation_EXIOBASE!H20</f>
        <v>50951.56314006602</v>
      </c>
      <c r="I20" s="5">
        <f>[13]generation_EXIOBASE!I20</f>
        <v>55117.554651698149</v>
      </c>
      <c r="J20" s="5">
        <f>[13]generation_EXIOBASE!J20</f>
        <v>56506.21848890886</v>
      </c>
      <c r="K20" s="5">
        <f>[13]generation_EXIOBASE!K20</f>
        <v>57894.882326119572</v>
      </c>
      <c r="L20" s="5">
        <f>[14]Xdet2015_el!A20</f>
        <v>67.865309948003798</v>
      </c>
      <c r="M20" s="5">
        <f t="shared" si="1"/>
        <v>388.91779702147818</v>
      </c>
      <c r="N20" s="5">
        <f t="shared" si="2"/>
        <v>870.49652763168979</v>
      </c>
      <c r="O20" s="5">
        <f t="shared" si="3"/>
        <v>1352.0752582419013</v>
      </c>
      <c r="P20" s="5">
        <f t="shared" si="4"/>
        <v>1472.4699408944541</v>
      </c>
      <c r="Q20" s="5">
        <f t="shared" si="5"/>
        <v>1592.8646235470069</v>
      </c>
      <c r="R20" s="5">
        <f t="shared" si="6"/>
        <v>1632.9961844311913</v>
      </c>
      <c r="S20" s="5">
        <f t="shared" si="7"/>
        <v>1673.1277453153757</v>
      </c>
      <c r="T20" s="5">
        <f>[13]capacity_EXIOBASE!D20</f>
        <v>729.24374999999998</v>
      </c>
      <c r="U20" s="5">
        <f>[13]capacity_EXIOBASE!E20</f>
        <v>3715.395</v>
      </c>
      <c r="V20" s="5">
        <f>[13]capacity_EXIOBASE!F20</f>
        <v>8194.6218749999989</v>
      </c>
      <c r="W20" s="5">
        <f>[13]capacity_EXIOBASE!G20</f>
        <v>12673.848749999999</v>
      </c>
      <c r="X20" s="5">
        <f>[13]capacity_EXIOBASE!H20</f>
        <v>13793.655468749999</v>
      </c>
      <c r="Y20" s="5">
        <f>[13]capacity_EXIOBASE!I20</f>
        <v>14913.462187499998</v>
      </c>
      <c r="Z20" s="5">
        <f>[13]capacity_EXIOBASE!J20</f>
        <v>15286.731093749997</v>
      </c>
      <c r="AA20" s="5">
        <f>[13]capacity_EXIOBASE!K20</f>
        <v>15659.999999999998</v>
      </c>
      <c r="AB20" s="5">
        <f>capacity!T20+T20/[12]lifespan!C$7</f>
        <v>40.762187499999953</v>
      </c>
      <c r="AC20" s="5">
        <f>MAX((U20-T20),0)/5+U20/[12]lifespan!D$7</f>
        <v>745.84604999999999</v>
      </c>
      <c r="AD20" s="5">
        <f>MAX((V20-U20),0)/5+V20/[12]lifespan!E$7</f>
        <v>1193.8316249999996</v>
      </c>
      <c r="AE20" s="5">
        <f>MAX((W20-V20),0)/5+W20/[12]lifespan!F$7</f>
        <v>1318.307</v>
      </c>
      <c r="AF20" s="5">
        <f>MAX((X20-W20),0)/5+X20/[12]lifespan!G$7</f>
        <v>683.74985937500003</v>
      </c>
      <c r="AG20" s="5">
        <f>MAX((Y20-X20),0)/5+Y20/[12]lifespan!H$7</f>
        <v>721.07674999999961</v>
      </c>
      <c r="AH20" s="5">
        <f>MAX((Z20-Y20),0)/5+Z20/[12]lifespan!I$7</f>
        <v>584.21148437499971</v>
      </c>
      <c r="AI20" s="5">
        <f>MAX((AA20-Z20),0)/5+AA20/[12]lifespan!J$7</f>
        <v>596.65378125000018</v>
      </c>
    </row>
    <row r="21" spans="1:35" x14ac:dyDescent="0.25">
      <c r="A21" s="3" t="s">
        <v>24</v>
      </c>
      <c r="B21" s="1" t="s">
        <v>37</v>
      </c>
      <c r="C21" s="1" t="s">
        <v>38</v>
      </c>
      <c r="D21" s="5">
        <f>[13]generation_EXIOBASE!D21</f>
        <v>96.095012407692423</v>
      </c>
      <c r="E21" s="5">
        <f>[13]generation_EXIOBASE!E21</f>
        <v>76.876009926153941</v>
      </c>
      <c r="F21" s="5">
        <f>[13]generation_EXIOBASE!F21</f>
        <v>48.047506203846211</v>
      </c>
      <c r="G21" s="5">
        <f>[13]generation_EXIOBASE!G21</f>
        <v>19.219002481538482</v>
      </c>
      <c r="H21" s="5">
        <f>[13]generation_EXIOBASE!H21</f>
        <v>12.011876550961553</v>
      </c>
      <c r="I21" s="5">
        <f>[13]generation_EXIOBASE!I21</f>
        <v>4.804750620384624</v>
      </c>
      <c r="J21" s="5">
        <f>[13]generation_EXIOBASE!J21</f>
        <v>2.402375310192312</v>
      </c>
      <c r="K21" s="5">
        <f>[13]generation_EXIOBASE!K21</f>
        <v>0</v>
      </c>
      <c r="L21" s="5">
        <f>[14]Xdet2015_el!A21</f>
        <v>31.087004912266998</v>
      </c>
      <c r="M21" s="5">
        <f t="shared" si="1"/>
        <v>24.869603929813596</v>
      </c>
      <c r="N21" s="5">
        <f t="shared" si="2"/>
        <v>15.543502456133499</v>
      </c>
      <c r="O21" s="5">
        <f t="shared" si="3"/>
        <v>6.2174009824533982</v>
      </c>
      <c r="P21" s="5">
        <f t="shared" si="4"/>
        <v>3.8858756140333748</v>
      </c>
      <c r="Q21" s="5">
        <f t="shared" si="5"/>
        <v>1.5543502456133507</v>
      </c>
      <c r="R21" s="5">
        <f t="shared" si="6"/>
        <v>0.77717512280667533</v>
      </c>
      <c r="S21" s="5">
        <f t="shared" si="7"/>
        <v>0</v>
      </c>
      <c r="T21" s="5">
        <f>[13]capacity_EXIOBASE!D21</f>
        <v>646.05138999999997</v>
      </c>
      <c r="U21" s="5">
        <f>[13]capacity_EXIOBASE!E21</f>
        <v>516.84111199999995</v>
      </c>
      <c r="V21" s="5">
        <f>[13]capacity_EXIOBASE!F21</f>
        <v>323.02569499999998</v>
      </c>
      <c r="W21" s="5">
        <f>[13]capacity_EXIOBASE!G21</f>
        <v>129.21027800000002</v>
      </c>
      <c r="X21" s="5">
        <f>[13]capacity_EXIOBASE!H21</f>
        <v>80.75642375000001</v>
      </c>
      <c r="Y21" s="5">
        <f>[13]capacity_EXIOBASE!I21</f>
        <v>32.302569500000004</v>
      </c>
      <c r="Z21" s="5">
        <f>[13]capacity_EXIOBASE!J21</f>
        <v>16.151284750000002</v>
      </c>
      <c r="AA21" s="5">
        <f>[13]capacity_EXIOBASE!K21</f>
        <v>0</v>
      </c>
      <c r="AB21" s="5">
        <f>capacity!T21+T21/[12]lifespan!C$8</f>
        <v>94.458611142857137</v>
      </c>
      <c r="AC21" s="5">
        <f>MAX((U21-T21),0)/5+U21/[12]lifespan!D$8</f>
        <v>14.766888914285714</v>
      </c>
      <c r="AD21" s="5">
        <f>MAX((V21-U21),0)/5+V21/[12]lifespan!E$8</f>
        <v>9.2293055714285703</v>
      </c>
      <c r="AE21" s="5">
        <f>MAX((W21-V21),0)/5+W21/[12]lifespan!F$8</f>
        <v>3.6917222285714288</v>
      </c>
      <c r="AF21" s="5">
        <f>MAX((X21-W21),0)/5+X21/[12]lifespan!G$8</f>
        <v>2.307326392857143</v>
      </c>
      <c r="AG21" s="5">
        <f>MAX((Y21-X21),0)/5+Y21/[12]lifespan!H$8</f>
        <v>0.92293055714285721</v>
      </c>
      <c r="AH21" s="5">
        <f>MAX((Z21-Y21),0)/5+Z21/[12]lifespan!I$8</f>
        <v>0.46146527857142861</v>
      </c>
      <c r="AI21" s="5">
        <f>MAX((AA21-Z21),0)/5+AA21/[12]lifespan!J$8</f>
        <v>0</v>
      </c>
    </row>
    <row r="22" spans="1:35" x14ac:dyDescent="0.25">
      <c r="A22" s="3" t="s">
        <v>24</v>
      </c>
      <c r="B22" s="3" t="s">
        <v>39</v>
      </c>
      <c r="C22" s="3" t="s">
        <v>40</v>
      </c>
      <c r="D22" s="5">
        <f>[13]generation_EXIOBASE!D22</f>
        <v>5913.9739080354284</v>
      </c>
      <c r="E22" s="5">
        <f>[13]generation_EXIOBASE!E22</f>
        <v>4731.1791264283429</v>
      </c>
      <c r="F22" s="5">
        <f>[13]generation_EXIOBASE!F22</f>
        <v>2956.9869540177142</v>
      </c>
      <c r="G22" s="5">
        <f>[13]generation_EXIOBASE!G22</f>
        <v>1182.7947816070855</v>
      </c>
      <c r="H22" s="5">
        <f>[13]generation_EXIOBASE!H22</f>
        <v>739.24673850442878</v>
      </c>
      <c r="I22" s="5">
        <f>[13]generation_EXIOBASE!I22</f>
        <v>295.69869540177206</v>
      </c>
      <c r="J22" s="5">
        <f>[13]generation_EXIOBASE!J22</f>
        <v>147.84934770088603</v>
      </c>
      <c r="K22" s="5">
        <f>[13]generation_EXIOBASE!K22</f>
        <v>0</v>
      </c>
      <c r="L22" s="5">
        <f>[14]Xdet2015_el!A22</f>
        <v>520.68263761597404</v>
      </c>
      <c r="M22" s="5">
        <f t="shared" si="1"/>
        <v>416.5461100927792</v>
      </c>
      <c r="N22" s="5">
        <f t="shared" si="2"/>
        <v>260.34131880798702</v>
      </c>
      <c r="O22" s="5">
        <f t="shared" si="3"/>
        <v>104.13652752319479</v>
      </c>
      <c r="P22" s="5">
        <f t="shared" si="4"/>
        <v>65.08532970199677</v>
      </c>
      <c r="Q22" s="5">
        <f t="shared" si="5"/>
        <v>26.034131880798757</v>
      </c>
      <c r="R22" s="5">
        <f t="shared" si="6"/>
        <v>13.017065940399378</v>
      </c>
      <c r="S22" s="5">
        <f t="shared" si="7"/>
        <v>0</v>
      </c>
      <c r="T22" s="5">
        <f>[13]capacity_EXIOBASE!D22</f>
        <v>777.34955999999977</v>
      </c>
      <c r="U22" s="5">
        <f>[13]capacity_EXIOBASE!E22</f>
        <v>621.87964799999986</v>
      </c>
      <c r="V22" s="5">
        <f>[13]capacity_EXIOBASE!F22</f>
        <v>388.67477999999988</v>
      </c>
      <c r="W22" s="5">
        <f>[13]capacity_EXIOBASE!G22</f>
        <v>155.46991199999991</v>
      </c>
      <c r="X22" s="5">
        <f>[13]capacity_EXIOBASE!H22</f>
        <v>97.168694999999957</v>
      </c>
      <c r="Y22" s="5">
        <f>[13]capacity_EXIOBASE!I22</f>
        <v>38.867478000000006</v>
      </c>
      <c r="Z22" s="5">
        <f>[13]capacity_EXIOBASE!J22</f>
        <v>19.433739000000003</v>
      </c>
      <c r="AA22" s="5">
        <f>[13]capacity_EXIOBASE!K22</f>
        <v>0</v>
      </c>
      <c r="AB22" s="5">
        <f>capacity!T22+T22/[12]lifespan!C$9</f>
        <v>59.093982399999987</v>
      </c>
      <c r="AC22" s="5">
        <f>MAX((U22-T22),0)/5+U22/[12]lifespan!D$9</f>
        <v>24.875185919999993</v>
      </c>
      <c r="AD22" s="5">
        <f>MAX((V22-U22),0)/5+V22/[12]lifespan!E$9</f>
        <v>15.546991199999995</v>
      </c>
      <c r="AE22" s="5">
        <f>MAX((W22-V22),0)/5+W22/[12]lifespan!F$9</f>
        <v>6.2187964799999964</v>
      </c>
      <c r="AF22" s="5">
        <f>MAX((X22-W22),0)/5+X22/[12]lifespan!G$9</f>
        <v>3.8867477999999984</v>
      </c>
      <c r="AG22" s="5">
        <f>MAX((Y22-X22),0)/5+Y22/[12]lifespan!H$9</f>
        <v>1.5546991200000002</v>
      </c>
      <c r="AH22" s="5">
        <f>MAX((Z22-Y22),0)/5+Z22/[12]lifespan!I$9</f>
        <v>0.77734956000000011</v>
      </c>
      <c r="AI22" s="5">
        <f>MAX((AA22-Z22),0)/5+AA22/[12]lifespan!J$9</f>
        <v>0</v>
      </c>
    </row>
    <row r="23" spans="1:35" x14ac:dyDescent="0.25">
      <c r="A23" s="3" t="s">
        <v>24</v>
      </c>
      <c r="B23" s="3" t="s">
        <v>80</v>
      </c>
      <c r="C23" s="3" t="s">
        <v>85</v>
      </c>
      <c r="D23" s="5">
        <f>[13]generation_EXIOBASE!D23</f>
        <v>251.99399556326287</v>
      </c>
      <c r="E23" s="5">
        <f>[13]generation_EXIOBASE!E23</f>
        <v>33846.013621284117</v>
      </c>
      <c r="F23" s="5">
        <f>[13]generation_EXIOBASE!F23</f>
        <v>84237.043059865377</v>
      </c>
      <c r="G23" s="5">
        <f>[13]generation_EXIOBASE!G23</f>
        <v>134628.07249844668</v>
      </c>
      <c r="H23" s="5">
        <f>[13]generation_EXIOBASE!H23</f>
        <v>147225.82985809198</v>
      </c>
      <c r="I23" s="5">
        <f>[13]generation_EXIOBASE!I23</f>
        <v>159823.58721773728</v>
      </c>
      <c r="J23" s="5">
        <f>[13]generation_EXIOBASE!J23</f>
        <v>164022.83967095241</v>
      </c>
      <c r="K23" s="5">
        <f>[13]generation_EXIOBASE!K23</f>
        <v>168222.09212416751</v>
      </c>
      <c r="L23" s="5">
        <f>[14]Xdet2015_el!A23</f>
        <v>6.7396648787856801</v>
      </c>
      <c r="M23" s="5">
        <f t="shared" si="1"/>
        <v>905.22311367138627</v>
      </c>
      <c r="N23" s="5">
        <f t="shared" si="2"/>
        <v>2252.9482868602863</v>
      </c>
      <c r="O23" s="5">
        <f t="shared" si="3"/>
        <v>3600.6734600491877</v>
      </c>
      <c r="P23" s="5">
        <f t="shared" si="4"/>
        <v>3937.6047533464121</v>
      </c>
      <c r="Q23" s="5">
        <f t="shared" si="5"/>
        <v>4274.5360466436368</v>
      </c>
      <c r="R23" s="5">
        <f t="shared" si="6"/>
        <v>4386.8464777427125</v>
      </c>
      <c r="S23" s="5">
        <f t="shared" si="7"/>
        <v>4499.1569088417873</v>
      </c>
      <c r="T23" s="5">
        <f>[13]capacity_EXIOBASE!D23</f>
        <v>235.2895644399029</v>
      </c>
      <c r="U23" s="5">
        <f>[13]capacity_EXIOBASE!E23</f>
        <v>17182.722235753801</v>
      </c>
      <c r="V23" s="5">
        <f>[13]capacity_EXIOBASE!F23</f>
        <v>42603.87124272465</v>
      </c>
      <c r="W23" s="5">
        <f>[13]capacity_EXIOBASE!G23</f>
        <v>68025.020249695488</v>
      </c>
      <c r="X23" s="5">
        <f>[13]capacity_EXIOBASE!H23</f>
        <v>74380.30750143819</v>
      </c>
      <c r="Y23" s="5">
        <f>[13]capacity_EXIOBASE!I23</f>
        <v>80735.594753180907</v>
      </c>
      <c r="Z23" s="5">
        <f>[13]capacity_EXIOBASE!J23</f>
        <v>82854.023837095156</v>
      </c>
      <c r="AA23" s="5">
        <f>[13]capacity_EXIOBASE!K23</f>
        <v>84972.45292100939</v>
      </c>
      <c r="AB23" s="5">
        <f>capacity!T23+T23/[12]lifespan!C$10</f>
        <v>12.111582577596133</v>
      </c>
      <c r="AC23" s="5">
        <f>MAX((U23-T23),0)/5+U23/[12]lifespan!D$10</f>
        <v>4076.7954236929318</v>
      </c>
      <c r="AD23" s="5">
        <f>MAX((V23-U23),0)/5+V23/[12]lifespan!E$10</f>
        <v>6788.3846511031561</v>
      </c>
      <c r="AE23" s="5">
        <f>MAX((W23-V23),0)/5+W23/[12]lifespan!F$10</f>
        <v>7805.2306113819868</v>
      </c>
      <c r="AF23" s="5">
        <f>MAX((X23-W23),0)/5+X23/[12]lifespan!G$10</f>
        <v>4246.2697504060679</v>
      </c>
      <c r="AG23" s="5">
        <f>MAX((Y23-X23),0)/5+Y23/[12]lifespan!H$10</f>
        <v>4500.4812404757795</v>
      </c>
      <c r="AH23" s="5">
        <f>MAX((Z23-Y23),0)/5+Z23/[12]lifespan!I$10</f>
        <v>3737.8467702666558</v>
      </c>
      <c r="AI23" s="5">
        <f>MAX((AA23-Z23),0)/5+AA23/[12]lifespan!J$10</f>
        <v>3822.5839336232225</v>
      </c>
    </row>
    <row r="24" spans="1:35" x14ac:dyDescent="0.25">
      <c r="A24" s="3" t="s">
        <v>24</v>
      </c>
      <c r="B24" s="3" t="s">
        <v>81</v>
      </c>
      <c r="C24" s="3" t="s">
        <v>86</v>
      </c>
      <c r="D24" s="5">
        <f>[13]generation_EXIOBASE!D24</f>
        <v>3124.4604044367379</v>
      </c>
      <c r="E24" s="5">
        <f>[13]generation_EXIOBASE!E24</f>
        <v>4254.3477926025844</v>
      </c>
      <c r="F24" s="5">
        <f>[13]generation_EXIOBASE!F24</f>
        <v>5949.1788748513554</v>
      </c>
      <c r="G24" s="5">
        <f>[13]generation_EXIOBASE!G24</f>
        <v>7644.0099571001256</v>
      </c>
      <c r="H24" s="5">
        <f>[13]generation_EXIOBASE!H24</f>
        <v>8067.7177276623188</v>
      </c>
      <c r="I24" s="5">
        <f>[13]generation_EXIOBASE!I24</f>
        <v>8491.4254982245111</v>
      </c>
      <c r="J24" s="5">
        <f>[13]generation_EXIOBASE!J24</f>
        <v>8632.6614217452407</v>
      </c>
      <c r="K24" s="5">
        <f>[13]generation_EXIOBASE!K24</f>
        <v>8773.897345265972</v>
      </c>
      <c r="L24" s="5">
        <f>[14]Xdet2015_el!A24</f>
        <v>83.564753223067299</v>
      </c>
      <c r="M24" s="5">
        <f t="shared" si="1"/>
        <v>113.78397463738264</v>
      </c>
      <c r="N24" s="5">
        <f t="shared" si="2"/>
        <v>159.11280675885567</v>
      </c>
      <c r="O24" s="5">
        <f t="shared" si="3"/>
        <v>204.44163888032867</v>
      </c>
      <c r="P24" s="5">
        <f t="shared" si="4"/>
        <v>215.77384691069696</v>
      </c>
      <c r="Q24" s="5">
        <f t="shared" si="5"/>
        <v>227.1060549410652</v>
      </c>
      <c r="R24" s="5">
        <f t="shared" si="6"/>
        <v>230.88345761785459</v>
      </c>
      <c r="S24" s="5">
        <f t="shared" si="7"/>
        <v>234.66086029464401</v>
      </c>
      <c r="T24" s="5">
        <f>[13]capacity_EXIOBASE!D24</f>
        <v>2976.7104355600968</v>
      </c>
      <c r="U24" s="5">
        <f>[13]capacity_EXIOBASE!E24</f>
        <v>3384.817770981489</v>
      </c>
      <c r="V24" s="5">
        <f>[13]capacity_EXIOBASE!F24</f>
        <v>3996.9787741135779</v>
      </c>
      <c r="W24" s="5">
        <f>[13]capacity_EXIOBASE!G24</f>
        <v>4609.1397772456667</v>
      </c>
      <c r="X24" s="5">
        <f>[13]capacity_EXIOBASE!H24</f>
        <v>4762.180028028688</v>
      </c>
      <c r="Y24" s="5">
        <f>[13]capacity_EXIOBASE!I24</f>
        <v>4915.2202788117102</v>
      </c>
      <c r="Z24" s="5">
        <f>[13]capacity_EXIOBASE!J24</f>
        <v>4966.2336957393845</v>
      </c>
      <c r="AA24" s="5">
        <f>[13]capacity_EXIOBASE!K24</f>
        <v>5017.2471126670589</v>
      </c>
      <c r="AB24" s="5">
        <f>capacity!T24+T24/[12]lifespan!C$11</f>
        <v>232.96841742240349</v>
      </c>
      <c r="AC24" s="5">
        <f>MAX((U24-T24),0)/5+U24/[12]lifespan!D$11</f>
        <v>217.014177923538</v>
      </c>
      <c r="AD24" s="5">
        <f>MAX((V24-U24),0)/5+V24/[12]lifespan!E$11</f>
        <v>282.31135159096084</v>
      </c>
      <c r="AE24" s="5">
        <f>MAX((W24-V24),0)/5+W24/[12]lifespan!F$11</f>
        <v>306.79779171624443</v>
      </c>
      <c r="AF24" s="5">
        <f>MAX((X24-W24),0)/5+X24/[12]lifespan!G$11</f>
        <v>221.09525127775177</v>
      </c>
      <c r="AG24" s="5">
        <f>MAX((Y24-X24),0)/5+Y24/[12]lifespan!H$11</f>
        <v>227.21686130907284</v>
      </c>
      <c r="AH24" s="5">
        <f>MAX((Z24-Y24),0)/5+Z24/[12]lifespan!I$11</f>
        <v>208.85203121511026</v>
      </c>
      <c r="AI24" s="5">
        <f>MAX((AA24-Z24),0)/5+AA24/[12]lifespan!J$11</f>
        <v>210.89256789221722</v>
      </c>
    </row>
    <row r="25" spans="1:35" x14ac:dyDescent="0.25">
      <c r="A25" s="3" t="s">
        <v>24</v>
      </c>
      <c r="B25" s="3" t="s">
        <v>41</v>
      </c>
      <c r="C25" s="3" t="s">
        <v>42</v>
      </c>
      <c r="D25" s="5">
        <f>[13]generation_EXIOBASE!D25</f>
        <v>0</v>
      </c>
      <c r="E25" s="5">
        <f>[13]generation_EXIOBASE!E25</f>
        <v>0</v>
      </c>
      <c r="F25" s="5">
        <f>[13]generation_EXIOBASE!F25</f>
        <v>0</v>
      </c>
      <c r="G25" s="5">
        <f>[13]generation_EXIOBASE!G25</f>
        <v>0</v>
      </c>
      <c r="H25" s="5">
        <f>[13]generation_EXIOBASE!H25</f>
        <v>0</v>
      </c>
      <c r="I25" s="5">
        <f>[13]generation_EXIOBASE!I25</f>
        <v>0</v>
      </c>
      <c r="J25" s="5">
        <f>[13]generation_EXIOBASE!J25</f>
        <v>0</v>
      </c>
      <c r="K25" s="5">
        <f>[13]generation_EXIOBASE!K25</f>
        <v>0</v>
      </c>
      <c r="L25" s="5">
        <f>[14]Xdet2015_el!A25</f>
        <v>0</v>
      </c>
      <c r="M25" s="5">
        <f t="shared" si="1"/>
        <v>0</v>
      </c>
      <c r="N25" s="5">
        <f t="shared" si="2"/>
        <v>0</v>
      </c>
      <c r="O25" s="5">
        <f t="shared" si="3"/>
        <v>0</v>
      </c>
      <c r="P25" s="5">
        <f t="shared" si="4"/>
        <v>0</v>
      </c>
      <c r="Q25" s="5">
        <f t="shared" si="5"/>
        <v>0</v>
      </c>
      <c r="R25" s="5">
        <f t="shared" si="6"/>
        <v>0</v>
      </c>
      <c r="S25" s="5">
        <f t="shared" si="7"/>
        <v>0</v>
      </c>
      <c r="T25" s="5">
        <f>[13]capacity_EXIOBASE!D25</f>
        <v>0</v>
      </c>
      <c r="U25" s="5">
        <f>[13]capacity_EXIOBASE!E25</f>
        <v>0</v>
      </c>
      <c r="V25" s="5">
        <f>[13]capacity_EXIOBASE!F25</f>
        <v>0</v>
      </c>
      <c r="W25" s="5">
        <f>[13]capacity_EXIOBASE!G25</f>
        <v>0</v>
      </c>
      <c r="X25" s="5">
        <f>[13]capacity_EXIOBASE!H25</f>
        <v>0</v>
      </c>
      <c r="Y25" s="5">
        <f>[13]capacity_EXIOBASE!I25</f>
        <v>0</v>
      </c>
      <c r="Z25" s="5">
        <f>[13]capacity_EXIOBASE!J25</f>
        <v>0</v>
      </c>
      <c r="AA25" s="5">
        <f>[13]capacity_EXIOBASE!K25</f>
        <v>0</v>
      </c>
      <c r="AB25" s="5">
        <f>capacity!T25+T25/[12]lifespan!C$12</f>
        <v>0</v>
      </c>
      <c r="AC25" s="5">
        <f>MAX((U25-T25),0)/5+U25/[12]lifespan!D$12</f>
        <v>0</v>
      </c>
      <c r="AD25" s="5">
        <f>MAX((V25-U25),0)/5+V25/[12]lifespan!E$12</f>
        <v>0</v>
      </c>
      <c r="AE25" s="5">
        <f>MAX((W25-V25),0)/5+W25/[12]lifespan!F$12</f>
        <v>0</v>
      </c>
      <c r="AF25" s="5">
        <f>MAX((X25-W25),0)/5+X25/[12]lifespan!G$12</f>
        <v>0</v>
      </c>
      <c r="AG25" s="5">
        <f>MAX((Y25-X25),0)/5+Y25/[12]lifespan!H$12</f>
        <v>0</v>
      </c>
      <c r="AH25" s="5">
        <f>MAX((Z25-Y25),0)/5+Z25/[12]lifespan!I$12</f>
        <v>0</v>
      </c>
      <c r="AI25" s="5">
        <f>MAX((AA25-Z25),0)/5+AA25/[12]lifespan!J$12</f>
        <v>0</v>
      </c>
    </row>
    <row r="26" spans="1:35" x14ac:dyDescent="0.25">
      <c r="A26" s="3" t="s">
        <v>24</v>
      </c>
      <c r="B26" s="3" t="s">
        <v>43</v>
      </c>
      <c r="C26" s="3" t="s">
        <v>44</v>
      </c>
      <c r="D26" s="5">
        <f>[13]generation_EXIOBASE!D26</f>
        <v>0</v>
      </c>
      <c r="E26" s="5">
        <f>[13]generation_EXIOBASE!E26</f>
        <v>1.3547109942684035</v>
      </c>
      <c r="F26" s="5">
        <f>[13]generation_EXIOBASE!F26</f>
        <v>3.3867774856710082</v>
      </c>
      <c r="G26" s="5">
        <f>[13]generation_EXIOBASE!G26</f>
        <v>5.4188439770736139</v>
      </c>
      <c r="H26" s="5">
        <f>[13]generation_EXIOBASE!H26</f>
        <v>5.9268605999242645</v>
      </c>
      <c r="I26" s="5">
        <f>[13]generation_EXIOBASE!I26</f>
        <v>6.4348772227749151</v>
      </c>
      <c r="J26" s="5">
        <f>[13]generation_EXIOBASE!J26</f>
        <v>6.6042160970584654</v>
      </c>
      <c r="K26" s="5">
        <f>[13]generation_EXIOBASE!K26</f>
        <v>6.7735549713420165</v>
      </c>
      <c r="L26" s="5">
        <f>[14]Xdet2015_el!A26</f>
        <v>0</v>
      </c>
      <c r="M26" s="24">
        <f t="shared" ref="M26:S26" si="8">IFERROR($L143*E26/$D143,0)</f>
        <v>0.3612220354233911</v>
      </c>
      <c r="N26" s="24">
        <f t="shared" si="8"/>
        <v>0.9030550885584776</v>
      </c>
      <c r="O26" s="24">
        <f t="shared" si="8"/>
        <v>1.4448881416935644</v>
      </c>
      <c r="P26" s="24">
        <f t="shared" si="8"/>
        <v>1.5803464049773357</v>
      </c>
      <c r="Q26" s="24">
        <f t="shared" si="8"/>
        <v>1.7158046682611072</v>
      </c>
      <c r="R26" s="24">
        <f t="shared" si="8"/>
        <v>1.760957422689031</v>
      </c>
      <c r="S26" s="24">
        <f t="shared" si="8"/>
        <v>1.8061101771169552</v>
      </c>
      <c r="T26" s="5">
        <f>[13]capacity_EXIOBASE!D26</f>
        <v>0</v>
      </c>
      <c r="U26" s="5">
        <f>[13]capacity_EXIOBASE!E26</f>
        <v>0.68192019742189069</v>
      </c>
      <c r="V26" s="5">
        <f>[13]capacity_EXIOBASE!F26</f>
        <v>1.7048004935547267</v>
      </c>
      <c r="W26" s="5">
        <f>[13]capacity_EXIOBASE!G26</f>
        <v>2.7276807896875628</v>
      </c>
      <c r="X26" s="5">
        <f>[13]capacity_EXIOBASE!H26</f>
        <v>2.9834008637207718</v>
      </c>
      <c r="Y26" s="5">
        <f>[13]capacity_EXIOBASE!I26</f>
        <v>3.2391209377539805</v>
      </c>
      <c r="Z26" s="5">
        <f>[13]capacity_EXIOBASE!J26</f>
        <v>3.324360962431717</v>
      </c>
      <c r="AA26" s="5">
        <f>[13]capacity_EXIOBASE!K26</f>
        <v>3.4096009871094535</v>
      </c>
      <c r="AB26" s="5">
        <f>capacity!T26+T26/[12]lifespan!C$13</f>
        <v>0</v>
      </c>
      <c r="AC26" s="5">
        <f>MAX((U26-T26),0)/5+U26/[12]lifespan!D$13</f>
        <v>0.17048004935547267</v>
      </c>
      <c r="AD26" s="5">
        <f>MAX((V26-U26),0)/5+V26/[12]lifespan!E$13</f>
        <v>0.28981608390430358</v>
      </c>
      <c r="AE26" s="5">
        <f>MAX((W26-V26),0)/5+W26/[12]lifespan!F$13</f>
        <v>0.34096009871094535</v>
      </c>
      <c r="AF26" s="5">
        <f>MAX((X26-W26),0)/5+X26/[12]lifespan!G$13</f>
        <v>0.20031405799268043</v>
      </c>
      <c r="AG26" s="5">
        <f>MAX((Y26-X26),0)/5+Y26/[12]lifespan!H$13</f>
        <v>0.21310006169434076</v>
      </c>
      <c r="AH26" s="5">
        <f>MAX((Z26-Y26),0)/5+Z26/[12]lifespan!I$13</f>
        <v>0.18326605305713317</v>
      </c>
      <c r="AI26" s="5">
        <f>MAX((AA26-Z26),0)/5+AA26/[12]lifespan!J$13</f>
        <v>0.18752805429101999</v>
      </c>
    </row>
    <row r="27" spans="1:35" x14ac:dyDescent="0.25">
      <c r="A27" s="3" t="s">
        <v>24</v>
      </c>
      <c r="B27" s="3" t="s">
        <v>45</v>
      </c>
      <c r="C27" s="3" t="s">
        <v>46</v>
      </c>
      <c r="D27" s="5">
        <f>[13]generation_EXIOBASE!D27</f>
        <v>-4.5474735088646412E-13</v>
      </c>
      <c r="E27" s="5">
        <f>[13]generation_EXIOBASE!E27</f>
        <v>-3.6379788070917132E-13</v>
      </c>
      <c r="F27" s="5">
        <f>[13]generation_EXIOBASE!F27</f>
        <v>-2.2737367544323206E-13</v>
      </c>
      <c r="G27" s="5">
        <f>[13]generation_EXIOBASE!G27</f>
        <v>-9.0949470177292804E-14</v>
      </c>
      <c r="H27" s="5">
        <f>[13]generation_EXIOBASE!H27</f>
        <v>-5.6843418860808015E-14</v>
      </c>
      <c r="I27" s="5">
        <f>[13]generation_EXIOBASE!I27</f>
        <v>-2.2737367544323226E-14</v>
      </c>
      <c r="J27" s="5">
        <f>[13]generation_EXIOBASE!J27</f>
        <v>-1.1368683772161613E-14</v>
      </c>
      <c r="K27" s="5">
        <f>[13]generation_EXIOBASE!K27</f>
        <v>0</v>
      </c>
      <c r="L27" s="5">
        <f>[14]Xdet2015_el!A27</f>
        <v>0</v>
      </c>
      <c r="M27" s="5">
        <f t="shared" si="1"/>
        <v>0</v>
      </c>
      <c r="N27" s="5">
        <f t="shared" si="2"/>
        <v>0</v>
      </c>
      <c r="O27" s="5">
        <f t="shared" si="3"/>
        <v>0</v>
      </c>
      <c r="P27" s="5">
        <f t="shared" si="4"/>
        <v>0</v>
      </c>
      <c r="Q27" s="5">
        <f t="shared" si="5"/>
        <v>0</v>
      </c>
      <c r="R27" s="5">
        <f t="shared" si="6"/>
        <v>0</v>
      </c>
      <c r="S27" s="5">
        <f t="shared" si="7"/>
        <v>0</v>
      </c>
      <c r="T27" s="5">
        <f>[13]capacity_EXIOBASE!D27</f>
        <v>0</v>
      </c>
      <c r="U27" s="5">
        <f>[13]capacity_EXIOBASE!E27</f>
        <v>0</v>
      </c>
      <c r="V27" s="5">
        <f>[13]capacity_EXIOBASE!F27</f>
        <v>0</v>
      </c>
      <c r="W27" s="5">
        <f>[13]capacity_EXIOBASE!G27</f>
        <v>0</v>
      </c>
      <c r="X27" s="5">
        <f>[13]capacity_EXIOBASE!H27</f>
        <v>0</v>
      </c>
      <c r="Y27" s="5">
        <f>[13]capacity_EXIOBASE!I27</f>
        <v>0</v>
      </c>
      <c r="Z27" s="5">
        <f>[13]capacity_EXIOBASE!J27</f>
        <v>0</v>
      </c>
      <c r="AA27" s="5">
        <f>[13]capacity_EXIOBASE!K27</f>
        <v>0</v>
      </c>
      <c r="AB27" s="5">
        <f>capacity!T27+T27/[12]lifespan!C$14</f>
        <v>0</v>
      </c>
      <c r="AC27" s="5">
        <f>MAX((U27-T27),0)/5+U27/[12]lifespan!D$14</f>
        <v>0</v>
      </c>
      <c r="AD27" s="5">
        <f>MAX((V27-U27),0)/5+V27/[12]lifespan!E$14</f>
        <v>0</v>
      </c>
      <c r="AE27" s="5">
        <f>MAX((W27-V27),0)/5+W27/[12]lifespan!F$14</f>
        <v>0</v>
      </c>
      <c r="AF27" s="5">
        <f>MAX((X27-W27),0)/5+X27/[12]lifespan!G$14</f>
        <v>0</v>
      </c>
      <c r="AG27" s="5">
        <f>MAX((Y27-X27),0)/5+Y27/[12]lifespan!H$14</f>
        <v>0</v>
      </c>
      <c r="AH27" s="5">
        <f>MAX((Z27-Y27),0)/5+Z27/[12]lifespan!I$14</f>
        <v>0</v>
      </c>
      <c r="AI27" s="5">
        <f>MAX((AA27-Z27),0)/5+AA27/[12]lifespan!J$14</f>
        <v>0</v>
      </c>
    </row>
    <row r="28" spans="1:35" x14ac:dyDescent="0.25">
      <c r="A28" s="3" t="s">
        <v>23</v>
      </c>
      <c r="B28" s="3" t="s">
        <v>29</v>
      </c>
      <c r="C28" s="3" t="s">
        <v>30</v>
      </c>
      <c r="D28" s="5">
        <f>[13]generation_EXIOBASE!D28</f>
        <v>23317.161110752757</v>
      </c>
      <c r="E28" s="5">
        <f>[13]generation_EXIOBASE!E28</f>
        <v>18653.728888602207</v>
      </c>
      <c r="F28" s="5">
        <f>[13]generation_EXIOBASE!F28</f>
        <v>11658.580555376378</v>
      </c>
      <c r="G28" s="5">
        <f>[13]generation_EXIOBASE!G28</f>
        <v>4663.4322221505499</v>
      </c>
      <c r="H28" s="5">
        <f>[13]generation_EXIOBASE!H28</f>
        <v>2914.6451388440946</v>
      </c>
      <c r="I28" s="5">
        <f>[13]generation_EXIOBASE!I28</f>
        <v>1165.8580555376393</v>
      </c>
      <c r="J28" s="5">
        <f>[13]generation_EXIOBASE!J28</f>
        <v>582.92902776881965</v>
      </c>
      <c r="K28" s="5">
        <f>[13]generation_EXIOBASE!K28</f>
        <v>0</v>
      </c>
      <c r="L28" s="5">
        <f>[14]Xdet2015_el!A28</f>
        <v>160.60386892651101</v>
      </c>
      <c r="M28" s="5">
        <f t="shared" si="1"/>
        <v>128.48309514120882</v>
      </c>
      <c r="N28" s="5">
        <f t="shared" ref="N28:N40" si="9">IFERROR($L28*F28/$D28,0)</f>
        <v>80.301934463255506</v>
      </c>
      <c r="O28" s="5">
        <f t="shared" ref="O28:O40" si="10">IFERROR($L28*G28/$D28,0)</f>
        <v>32.120773785302191</v>
      </c>
      <c r="P28" s="5">
        <f t="shared" ref="P28:P40" si="11">IFERROR($L28*H28/$D28,0)</f>
        <v>20.075483615813877</v>
      </c>
      <c r="Q28" s="5">
        <f t="shared" ref="Q28:Q40" si="12">IFERROR($L28*I28/$D28,0)</f>
        <v>8.0301934463255602</v>
      </c>
      <c r="R28" s="5">
        <f t="shared" ref="R28:R40" si="13">IFERROR($L28*J28/$D28,0)</f>
        <v>4.0150967231627801</v>
      </c>
      <c r="S28" s="5">
        <f t="shared" ref="S28:S40" si="14">IFERROR($L28*K28/$D28,0)</f>
        <v>0</v>
      </c>
      <c r="T28" s="5">
        <f>[13]capacity_EXIOBASE!D28</f>
        <v>5312.7</v>
      </c>
      <c r="U28" s="5">
        <f>[13]capacity_EXIOBASE!E28</f>
        <v>4250.16</v>
      </c>
      <c r="V28" s="5">
        <f>[13]capacity_EXIOBASE!F28</f>
        <v>2656.35</v>
      </c>
      <c r="W28" s="5">
        <f>[13]capacity_EXIOBASE!G28</f>
        <v>1062.54</v>
      </c>
      <c r="X28" s="5">
        <f>[13]capacity_EXIOBASE!H28</f>
        <v>664.08750000000009</v>
      </c>
      <c r="Y28" s="5">
        <f>[13]capacity_EXIOBASE!I28</f>
        <v>265.63500000000022</v>
      </c>
      <c r="Z28" s="5">
        <f>[13]capacity_EXIOBASE!J28</f>
        <v>132.81750000000011</v>
      </c>
      <c r="AA28" s="5">
        <f>[13]capacity_EXIOBASE!K28</f>
        <v>0</v>
      </c>
      <c r="AB28" s="5">
        <f>capacity!T28+T28/[12]lifespan!C$2</f>
        <v>132.8175</v>
      </c>
      <c r="AC28" s="5">
        <f>MAX((U28-T28),0)/5+U28/[12]lifespan!D$2</f>
        <v>106.25399999999999</v>
      </c>
      <c r="AD28" s="5">
        <f>MAX((V28-U28),0)/5+V28/[12]lifespan!E$2</f>
        <v>66.408749999999998</v>
      </c>
      <c r="AE28" s="5">
        <f>MAX((W28-V28),0)/5+W28/[12]lifespan!F$2</f>
        <v>26.563499999999998</v>
      </c>
      <c r="AF28" s="5">
        <f>MAX((X28-W28),0)/5+X28/[12]lifespan!G$2</f>
        <v>16.602187500000003</v>
      </c>
      <c r="AG28" s="5">
        <f>MAX((Y28-X28),0)/5+Y28/[12]lifespan!H$2</f>
        <v>6.6408750000000056</v>
      </c>
      <c r="AH28" s="5">
        <f>MAX((Z28-Y28),0)/5+Z28/[12]lifespan!I$2</f>
        <v>3.3204375000000028</v>
      </c>
      <c r="AI28" s="5">
        <f>MAX((AA28-Z28),0)/5+AA28/[12]lifespan!J$2</f>
        <v>0</v>
      </c>
    </row>
    <row r="29" spans="1:35" x14ac:dyDescent="0.25">
      <c r="A29" s="3" t="s">
        <v>23</v>
      </c>
      <c r="B29" s="3" t="s">
        <v>31</v>
      </c>
      <c r="C29" s="3" t="s">
        <v>32</v>
      </c>
      <c r="D29" s="5">
        <f>[13]generation_EXIOBASE!D29</f>
        <v>3034.884994457941</v>
      </c>
      <c r="E29" s="5">
        <f>[13]generation_EXIOBASE!E29</f>
        <v>2427.9079955663528</v>
      </c>
      <c r="F29" s="5">
        <f>[13]generation_EXIOBASE!F29</f>
        <v>1517.4424972289705</v>
      </c>
      <c r="G29" s="5">
        <f>[13]generation_EXIOBASE!G29</f>
        <v>606.97699889158821</v>
      </c>
      <c r="H29" s="5">
        <f>[13]generation_EXIOBASE!H29</f>
        <v>379.36062430724269</v>
      </c>
      <c r="I29" s="5">
        <f>[13]generation_EXIOBASE!I29</f>
        <v>151.74424972289717</v>
      </c>
      <c r="J29" s="5">
        <f>[13]generation_EXIOBASE!J29</f>
        <v>75.872124861448583</v>
      </c>
      <c r="K29" s="5">
        <f>[13]generation_EXIOBASE!K29</f>
        <v>0</v>
      </c>
      <c r="L29" s="5">
        <f>[14]Xdet2015_el!A29</f>
        <v>17.033975929491898</v>
      </c>
      <c r="M29" s="5">
        <f t="shared" si="1"/>
        <v>13.627180743593518</v>
      </c>
      <c r="N29" s="5">
        <f t="shared" si="9"/>
        <v>8.5169879647459492</v>
      </c>
      <c r="O29" s="5">
        <f t="shared" si="10"/>
        <v>3.4067951858983796</v>
      </c>
      <c r="P29" s="5">
        <f t="shared" si="11"/>
        <v>2.1292469911864877</v>
      </c>
      <c r="Q29" s="5">
        <f t="shared" si="12"/>
        <v>0.85169879647459557</v>
      </c>
      <c r="R29" s="5">
        <f t="shared" si="13"/>
        <v>0.42584939823729778</v>
      </c>
      <c r="S29" s="5">
        <f t="shared" si="14"/>
        <v>0</v>
      </c>
      <c r="T29" s="5">
        <f>[13]capacity_EXIOBASE!D29</f>
        <v>625.99199999999996</v>
      </c>
      <c r="U29" s="5">
        <f>[13]capacity_EXIOBASE!E29</f>
        <v>500.79359999999997</v>
      </c>
      <c r="V29" s="5">
        <f>[13]capacity_EXIOBASE!F29</f>
        <v>312.99599999999998</v>
      </c>
      <c r="W29" s="5">
        <f>[13]capacity_EXIOBASE!G29</f>
        <v>125.19839999999999</v>
      </c>
      <c r="X29" s="5">
        <f>[13]capacity_EXIOBASE!H29</f>
        <v>78.249000000000024</v>
      </c>
      <c r="Y29" s="5">
        <f>[13]capacity_EXIOBASE!I29</f>
        <v>31.299600000000055</v>
      </c>
      <c r="Z29" s="5">
        <f>[13]capacity_EXIOBASE!J29</f>
        <v>15.649800000000027</v>
      </c>
      <c r="AA29" s="5">
        <f>[13]capacity_EXIOBASE!K29</f>
        <v>0</v>
      </c>
      <c r="AB29" s="5">
        <f>capacity!T29+T29/[12]lifespan!C$3</f>
        <v>20.866399999999999</v>
      </c>
      <c r="AC29" s="5">
        <f>MAX((U29-T29),0)/5+U29/[12]lifespan!D$3</f>
        <v>16.69312</v>
      </c>
      <c r="AD29" s="5">
        <f>MAX((V29-U29),0)/5+V29/[12]lifespan!E$3</f>
        <v>10.433199999999999</v>
      </c>
      <c r="AE29" s="5">
        <f>MAX((W29-V29),0)/5+W29/[12]lifespan!F$3</f>
        <v>4.1732800000000001</v>
      </c>
      <c r="AF29" s="5">
        <f>MAX((X29-W29),0)/5+X29/[12]lifespan!G$3</f>
        <v>2.6083000000000007</v>
      </c>
      <c r="AG29" s="5">
        <f>MAX((Y29-X29),0)/5+Y29/[12]lifespan!H$3</f>
        <v>1.0433200000000018</v>
      </c>
      <c r="AH29" s="5">
        <f>MAX((Z29-Y29),0)/5+Z29/[12]lifespan!I$3</f>
        <v>0.5216600000000009</v>
      </c>
      <c r="AI29" s="5">
        <f>MAX((AA29-Z29),0)/5+AA29/[12]lifespan!J$3</f>
        <v>0</v>
      </c>
    </row>
    <row r="30" spans="1:35" x14ac:dyDescent="0.25">
      <c r="A30" s="3" t="s">
        <v>23</v>
      </c>
      <c r="B30" s="3" t="s">
        <v>33</v>
      </c>
      <c r="C30" s="3" t="s">
        <v>34</v>
      </c>
      <c r="D30" s="5">
        <f>[13]generation_EXIOBASE!D30</f>
        <v>15661.825086032688</v>
      </c>
      <c r="E30" s="5">
        <f>[13]generation_EXIOBASE!E30</f>
        <v>12529.460068826151</v>
      </c>
      <c r="F30" s="5">
        <f>[13]generation_EXIOBASE!F30</f>
        <v>7830.912543016344</v>
      </c>
      <c r="G30" s="5">
        <f>[13]generation_EXIOBASE!G30</f>
        <v>3132.3650172065372</v>
      </c>
      <c r="H30" s="5">
        <f>[13]generation_EXIOBASE!H30</f>
        <v>1957.728135754086</v>
      </c>
      <c r="I30" s="5">
        <f>[13]generation_EXIOBASE!I30</f>
        <v>783.09125430163476</v>
      </c>
      <c r="J30" s="5">
        <f>[13]generation_EXIOBASE!J30</f>
        <v>391.54562715081738</v>
      </c>
      <c r="K30" s="5">
        <f>[13]generation_EXIOBASE!K30</f>
        <v>0</v>
      </c>
      <c r="L30" s="5">
        <f>[14]Xdet2015_el!A30</f>
        <v>61.665744056833503</v>
      </c>
      <c r="M30" s="5">
        <f t="shared" si="1"/>
        <v>49.332595245466806</v>
      </c>
      <c r="N30" s="5">
        <f t="shared" si="9"/>
        <v>30.832872028416752</v>
      </c>
      <c r="O30" s="5">
        <f t="shared" si="10"/>
        <v>12.3331488113667</v>
      </c>
      <c r="P30" s="5">
        <f t="shared" si="11"/>
        <v>7.7082180071041879</v>
      </c>
      <c r="Q30" s="5">
        <f t="shared" si="12"/>
        <v>3.0832872028416767</v>
      </c>
      <c r="R30" s="5">
        <f t="shared" si="13"/>
        <v>1.5416436014208383</v>
      </c>
      <c r="S30" s="5">
        <f t="shared" si="14"/>
        <v>0</v>
      </c>
      <c r="T30" s="5">
        <f>[13]capacity_EXIOBASE!D30</f>
        <v>1920</v>
      </c>
      <c r="U30" s="5">
        <f>[13]capacity_EXIOBASE!E30</f>
        <v>1536</v>
      </c>
      <c r="V30" s="5">
        <f>[13]capacity_EXIOBASE!F30</f>
        <v>960</v>
      </c>
      <c r="W30" s="5">
        <f>[13]capacity_EXIOBASE!G30</f>
        <v>384</v>
      </c>
      <c r="X30" s="5">
        <f>[13]capacity_EXIOBASE!H30</f>
        <v>240</v>
      </c>
      <c r="Y30" s="5">
        <f>[13]capacity_EXIOBASE!I30</f>
        <v>96</v>
      </c>
      <c r="Z30" s="5">
        <f>[13]capacity_EXIOBASE!J30</f>
        <v>48</v>
      </c>
      <c r="AA30" s="5">
        <f>[13]capacity_EXIOBASE!K30</f>
        <v>0</v>
      </c>
      <c r="AB30" s="5">
        <f>capacity!T30+T30/[12]lifespan!C$4</f>
        <v>32</v>
      </c>
      <c r="AC30" s="5">
        <f>MAX((U30-T30),0)/5+U30/[12]lifespan!D$4</f>
        <v>25.6</v>
      </c>
      <c r="AD30" s="5">
        <f>MAX((V30-U30),0)/5+V30/[12]lifespan!E$4</f>
        <v>16</v>
      </c>
      <c r="AE30" s="5">
        <f>MAX((W30-V30),0)/5+W30/[12]lifespan!F$4</f>
        <v>6.4</v>
      </c>
      <c r="AF30" s="5">
        <f>MAX((X30-W30),0)/5+X30/[12]lifespan!G$4</f>
        <v>4</v>
      </c>
      <c r="AG30" s="5">
        <f>MAX((Y30-X30),0)/5+Y30/[12]lifespan!H$4</f>
        <v>1.6</v>
      </c>
      <c r="AH30" s="5">
        <f>MAX((Z30-Y30),0)/5+Z30/[12]lifespan!I$4</f>
        <v>0.8</v>
      </c>
      <c r="AI30" s="5">
        <f>MAX((AA30-Z30),0)/5+AA30/[12]lifespan!J$4</f>
        <v>0</v>
      </c>
    </row>
    <row r="31" spans="1:35" x14ac:dyDescent="0.25">
      <c r="A31" s="3" t="s">
        <v>23</v>
      </c>
      <c r="B31" s="3" t="s">
        <v>35</v>
      </c>
      <c r="C31" s="3" t="s">
        <v>36</v>
      </c>
      <c r="D31" s="5">
        <f>[13]generation_EXIOBASE!D31</f>
        <v>4061.1240513015728</v>
      </c>
      <c r="E31" s="5">
        <f>[13]generation_EXIOBASE!E31</f>
        <v>5079.2053302348968</v>
      </c>
      <c r="F31" s="5">
        <f>[13]generation_EXIOBASE!F31</f>
        <v>6606.3272486348833</v>
      </c>
      <c r="G31" s="5">
        <f>[13]generation_EXIOBASE!G31</f>
        <v>8133.4491670348698</v>
      </c>
      <c r="H31" s="5">
        <f>[13]generation_EXIOBASE!H31</f>
        <v>8515.2296466348653</v>
      </c>
      <c r="I31" s="5">
        <f>[13]generation_EXIOBASE!I31</f>
        <v>8897.0101262348617</v>
      </c>
      <c r="J31" s="5">
        <f>[13]generation_EXIOBASE!J31</f>
        <v>9024.2702861015277</v>
      </c>
      <c r="K31" s="5">
        <f>[13]generation_EXIOBASE!K31</f>
        <v>9151.5304459681938</v>
      </c>
      <c r="L31" s="5">
        <f>[14]Xdet2015_el!A31</f>
        <v>11.4319524912964</v>
      </c>
      <c r="M31" s="5">
        <f t="shared" si="1"/>
        <v>14.297823286184801</v>
      </c>
      <c r="N31" s="5">
        <f t="shared" si="9"/>
        <v>18.5966294785174</v>
      </c>
      <c r="O31" s="5">
        <f t="shared" si="10"/>
        <v>22.895435670850002</v>
      </c>
      <c r="P31" s="5">
        <f t="shared" si="11"/>
        <v>23.97013721893315</v>
      </c>
      <c r="Q31" s="5">
        <f t="shared" si="12"/>
        <v>25.044838767016302</v>
      </c>
      <c r="R31" s="5">
        <f t="shared" si="13"/>
        <v>25.403072616377351</v>
      </c>
      <c r="S31" s="5">
        <f t="shared" si="14"/>
        <v>25.761306465738404</v>
      </c>
      <c r="T31" s="5">
        <f>[13]capacity_EXIOBASE!D31</f>
        <v>2338</v>
      </c>
      <c r="U31" s="5">
        <f>[13]capacity_EXIOBASE!E31</f>
        <v>2323.4</v>
      </c>
      <c r="V31" s="5">
        <f>[13]capacity_EXIOBASE!F31</f>
        <v>2301.5</v>
      </c>
      <c r="W31" s="5">
        <f>[13]capacity_EXIOBASE!G31</f>
        <v>2279.6</v>
      </c>
      <c r="X31" s="5">
        <f>[13]capacity_EXIOBASE!H31</f>
        <v>2274.125</v>
      </c>
      <c r="Y31" s="5">
        <f>[13]capacity_EXIOBASE!I31</f>
        <v>2268.65</v>
      </c>
      <c r="Z31" s="5">
        <f>[13]capacity_EXIOBASE!J31</f>
        <v>2266.8249999999998</v>
      </c>
      <c r="AA31" s="5">
        <f>[13]capacity_EXIOBASE!K31</f>
        <v>2265</v>
      </c>
      <c r="AB31" s="5">
        <f>capacity!T31+T31/[12]lifespan!C$5</f>
        <v>38.966666666666669</v>
      </c>
      <c r="AC31" s="5">
        <f>MAX((U31-T31),0)/5+U31/[12]lifespan!D$5</f>
        <v>38.723333333333336</v>
      </c>
      <c r="AD31" s="5">
        <f>MAX((V31-U31),0)/5+V31/[12]lifespan!E$5</f>
        <v>38.358333333333334</v>
      </c>
      <c r="AE31" s="5">
        <f>MAX((W31-V31),0)/5+W31/[12]lifespan!F$5</f>
        <v>37.993333333333332</v>
      </c>
      <c r="AF31" s="5">
        <f>MAX((X31-W31),0)/5+X31/[12]lifespan!G$5</f>
        <v>37.90208333333333</v>
      </c>
      <c r="AG31" s="5">
        <f>MAX((Y31-X31),0)/5+Y31/[12]lifespan!H$5</f>
        <v>37.810833333333335</v>
      </c>
      <c r="AH31" s="5">
        <f>MAX((Z31-Y31),0)/5+Z31/[12]lifespan!I$5</f>
        <v>37.78041666666666</v>
      </c>
      <c r="AI31" s="5">
        <f>MAX((AA31-Z31),0)/5+AA31/[12]lifespan!J$5</f>
        <v>37.75</v>
      </c>
    </row>
    <row r="32" spans="1:35" x14ac:dyDescent="0.25">
      <c r="A32" s="3" t="s">
        <v>23</v>
      </c>
      <c r="B32" s="3" t="s">
        <v>79</v>
      </c>
      <c r="C32" s="3" t="s">
        <v>83</v>
      </c>
      <c r="D32" s="5">
        <f>[13]generation_EXIOBASE!D32</f>
        <v>1144.1673954759112</v>
      </c>
      <c r="E32" s="5">
        <f>[13]generation_EXIOBASE!E32</f>
        <v>7963.864715555972</v>
      </c>
      <c r="F32" s="5">
        <f>[13]generation_EXIOBASE!F32</f>
        <v>18193.410695676059</v>
      </c>
      <c r="G32" s="5">
        <f>[13]generation_EXIOBASE!G32</f>
        <v>28422.956675796151</v>
      </c>
      <c r="H32" s="5">
        <f>[13]generation_EXIOBASE!H32</f>
        <v>30980.343170826171</v>
      </c>
      <c r="I32" s="5">
        <f>[13]generation_EXIOBASE!I32</f>
        <v>33537.72966585619</v>
      </c>
      <c r="J32" s="5">
        <f>[13]generation_EXIOBASE!J32</f>
        <v>34390.191830866199</v>
      </c>
      <c r="K32" s="5">
        <f>[13]generation_EXIOBASE!K32</f>
        <v>35242.653995876208</v>
      </c>
      <c r="L32" s="5">
        <f>[14]Xdet2015_el!A32</f>
        <v>3.5326861462667298</v>
      </c>
      <c r="M32" s="5">
        <f t="shared" si="1"/>
        <v>24.588914753758448</v>
      </c>
      <c r="N32" s="5">
        <f t="shared" si="9"/>
        <v>56.173257664996022</v>
      </c>
      <c r="O32" s="5">
        <f t="shared" si="10"/>
        <v>87.7576005762336</v>
      </c>
      <c r="P32" s="5">
        <f t="shared" si="11"/>
        <v>95.653686304042978</v>
      </c>
      <c r="Q32" s="5">
        <f t="shared" si="12"/>
        <v>103.54977203185237</v>
      </c>
      <c r="R32" s="5">
        <f t="shared" si="13"/>
        <v>106.18180060778884</v>
      </c>
      <c r="S32" s="5">
        <f t="shared" si="14"/>
        <v>108.81382918372532</v>
      </c>
      <c r="T32" s="5">
        <f>[13]capacity_EXIOBASE!D32</f>
        <v>690.50000000000011</v>
      </c>
      <c r="U32" s="5">
        <f>[13]capacity_EXIOBASE!E32</f>
        <v>3739.9269512282308</v>
      </c>
      <c r="V32" s="5">
        <f>[13]capacity_EXIOBASE!F32</f>
        <v>8314.0673780705765</v>
      </c>
      <c r="W32" s="5">
        <f>[13]capacity_EXIOBASE!G32</f>
        <v>12888.207804912923</v>
      </c>
      <c r="X32" s="5">
        <f>[13]capacity_EXIOBASE!H32</f>
        <v>14031.742911623509</v>
      </c>
      <c r="Y32" s="5">
        <f>[13]capacity_EXIOBASE!I32</f>
        <v>15175.278018334095</v>
      </c>
      <c r="Z32" s="5">
        <f>[13]capacity_EXIOBASE!J32</f>
        <v>15556.456387237624</v>
      </c>
      <c r="AA32" s="5">
        <f>[13]capacity_EXIOBASE!K32</f>
        <v>15937.634756141153</v>
      </c>
      <c r="AB32" s="5">
        <f>capacity!T32+T32/[12]lifespan!C$6</f>
        <v>34.525000000000006</v>
      </c>
      <c r="AC32" s="5">
        <f>MAX((U32-T32),0)/5+U32/[12]lifespan!D$6</f>
        <v>779.88206984692931</v>
      </c>
      <c r="AD32" s="5">
        <f>MAX((V32-U32),0)/5+V32/[12]lifespan!E$6</f>
        <v>1268.6181865629617</v>
      </c>
      <c r="AE32" s="5">
        <f>MAX((W32-V32),0)/5+W32/[12]lifespan!F$6</f>
        <v>1430.3563975649863</v>
      </c>
      <c r="AF32" s="5">
        <f>MAX((X32-W32),0)/5+X32/[12]lifespan!G$6</f>
        <v>789.97673780705748</v>
      </c>
      <c r="AG32" s="5">
        <f>MAX((Y32-X32),0)/5+Y32/[12]lifespan!H$6</f>
        <v>835.71814207548096</v>
      </c>
      <c r="AH32" s="5">
        <f>MAX((Z32-Y32),0)/5+Z32/[12]lifespan!I$6</f>
        <v>698.49392927021074</v>
      </c>
      <c r="AI32" s="5">
        <f>MAX((AA32-Z32),0)/5+AA32/[12]lifespan!J$6</f>
        <v>713.74106402635198</v>
      </c>
    </row>
    <row r="33" spans="1:35" x14ac:dyDescent="0.25">
      <c r="A33" s="3" t="s">
        <v>23</v>
      </c>
      <c r="B33" s="3" t="s">
        <v>78</v>
      </c>
      <c r="C33" s="3" t="s">
        <v>84</v>
      </c>
      <c r="D33" s="5">
        <f>[13]generation_EXIOBASE!D33</f>
        <v>0</v>
      </c>
      <c r="E33" s="5">
        <f>[13]generation_EXIOBASE!E33</f>
        <v>1932.7223816466926</v>
      </c>
      <c r="F33" s="5">
        <f>[13]generation_EXIOBASE!F33</f>
        <v>4831.8059541167313</v>
      </c>
      <c r="G33" s="5">
        <f>[13]generation_EXIOBASE!G33</f>
        <v>7730.8895265867704</v>
      </c>
      <c r="H33" s="5">
        <f>[13]generation_EXIOBASE!H33</f>
        <v>8455.6604197042798</v>
      </c>
      <c r="I33" s="5">
        <f>[13]generation_EXIOBASE!I33</f>
        <v>9180.4313128217891</v>
      </c>
      <c r="J33" s="5">
        <f>[13]generation_EXIOBASE!J33</f>
        <v>9422.0216105276268</v>
      </c>
      <c r="K33" s="5">
        <f>[13]generation_EXIOBASE!K33</f>
        <v>9663.6119082334626</v>
      </c>
      <c r="L33" s="5">
        <f>[14]Xdet2015_el!A33</f>
        <v>0</v>
      </c>
      <c r="M33" s="24">
        <f t="shared" ref="M33:S33" si="15">IFERROR($L293*E33/$D293,0)</f>
        <v>134.68708472101113</v>
      </c>
      <c r="N33" s="24">
        <f t="shared" si="15"/>
        <v>336.71771180252779</v>
      </c>
      <c r="O33" s="24">
        <f t="shared" si="15"/>
        <v>538.74833888404453</v>
      </c>
      <c r="P33" s="24">
        <f t="shared" si="15"/>
        <v>589.25599565442371</v>
      </c>
      <c r="Q33" s="24">
        <f t="shared" si="15"/>
        <v>639.76365242480279</v>
      </c>
      <c r="R33" s="24">
        <f t="shared" si="15"/>
        <v>656.59953801492929</v>
      </c>
      <c r="S33" s="24">
        <f t="shared" si="15"/>
        <v>673.43542360505558</v>
      </c>
      <c r="T33" s="5">
        <f>[13]capacity_EXIOBASE!D33</f>
        <v>0</v>
      </c>
      <c r="U33" s="5">
        <f>[13]capacity_EXIOBASE!E33</f>
        <v>1223.3963939113771</v>
      </c>
      <c r="V33" s="5">
        <f>[13]capacity_EXIOBASE!F33</f>
        <v>3058.4909847784425</v>
      </c>
      <c r="W33" s="5">
        <f>[13]capacity_EXIOBASE!G33</f>
        <v>4893.5855756455085</v>
      </c>
      <c r="X33" s="5">
        <f>[13]capacity_EXIOBASE!H33</f>
        <v>5352.3592233622749</v>
      </c>
      <c r="Y33" s="5">
        <f>[13]capacity_EXIOBASE!I33</f>
        <v>5811.1328710790403</v>
      </c>
      <c r="Z33" s="5">
        <f>[13]capacity_EXIOBASE!J33</f>
        <v>5964.0574203179622</v>
      </c>
      <c r="AA33" s="5">
        <f>[13]capacity_EXIOBASE!K33</f>
        <v>6116.9819695568849</v>
      </c>
      <c r="AB33" s="5">
        <f>capacity!T33+T33/[12]lifespan!C$7</f>
        <v>0</v>
      </c>
      <c r="AC33" s="5">
        <f>MAX((U33-T33),0)/5+U33/[12]lifespan!D$7</f>
        <v>293.6151345387305</v>
      </c>
      <c r="AD33" s="5">
        <f>MAX((V33-U33),0)/5+V33/[12]lifespan!E$7</f>
        <v>478.2367721653564</v>
      </c>
      <c r="AE33" s="5">
        <f>MAX((W33-V33),0)/5+W33/[12]lifespan!F$7</f>
        <v>530.13843736159686</v>
      </c>
      <c r="AF33" s="5">
        <f>MAX((X33-W33),0)/5+X33/[12]lifespan!G$7</f>
        <v>270.1667036554291</v>
      </c>
      <c r="AG33" s="5">
        <f>MAX((Y33-X33),0)/5+Y33/[12]lifespan!H$7</f>
        <v>285.45915857932113</v>
      </c>
      <c r="AH33" s="5">
        <f>MAX((Z33-Y33),0)/5+Z33/[12]lifespan!I$7</f>
        <v>229.38682385838311</v>
      </c>
      <c r="AI33" s="5">
        <f>MAX((AA33-Z33),0)/5+AA33/[12]lifespan!J$7</f>
        <v>234.48430883301407</v>
      </c>
    </row>
    <row r="34" spans="1:35" x14ac:dyDescent="0.25">
      <c r="A34" s="3" t="s">
        <v>23</v>
      </c>
      <c r="B34" s="1" t="s">
        <v>37</v>
      </c>
      <c r="C34" s="1" t="s">
        <v>38</v>
      </c>
      <c r="D34" s="5">
        <f>[13]generation_EXIOBASE!D34</f>
        <v>440.30054738376498</v>
      </c>
      <c r="E34" s="5">
        <f>[13]generation_EXIOBASE!E34</f>
        <v>352.24043790701199</v>
      </c>
      <c r="F34" s="5">
        <f>[13]generation_EXIOBASE!F34</f>
        <v>220.15027369188249</v>
      </c>
      <c r="G34" s="5">
        <f>[13]generation_EXIOBASE!G34</f>
        <v>88.060109476752984</v>
      </c>
      <c r="H34" s="5">
        <f>[13]generation_EXIOBASE!H34</f>
        <v>55.037568422970622</v>
      </c>
      <c r="I34" s="5">
        <f>[13]generation_EXIOBASE!I34</f>
        <v>22.01502736918826</v>
      </c>
      <c r="J34" s="5">
        <f>[13]generation_EXIOBASE!J34</f>
        <v>11.00751368459413</v>
      </c>
      <c r="K34" s="5">
        <f>[13]generation_EXIOBASE!K34</f>
        <v>0</v>
      </c>
      <c r="L34" s="5">
        <f>[14]Xdet2015_el!A34</f>
        <v>1.46544722877748</v>
      </c>
      <c r="M34" s="5">
        <f t="shared" si="1"/>
        <v>1.172357783021984</v>
      </c>
      <c r="N34" s="5">
        <f t="shared" si="9"/>
        <v>0.73272361438874012</v>
      </c>
      <c r="O34" s="5">
        <f t="shared" si="10"/>
        <v>0.293089445755496</v>
      </c>
      <c r="P34" s="5">
        <f t="shared" si="11"/>
        <v>0.18318090359718503</v>
      </c>
      <c r="Q34" s="5">
        <f t="shared" si="12"/>
        <v>7.3272361438874042E-2</v>
      </c>
      <c r="R34" s="5">
        <f t="shared" si="13"/>
        <v>3.6636180719437021E-2</v>
      </c>
      <c r="S34" s="5">
        <f t="shared" si="14"/>
        <v>0</v>
      </c>
      <c r="T34" s="5">
        <f>[13]capacity_EXIOBASE!D34</f>
        <v>13.109999999999998</v>
      </c>
      <c r="U34" s="5">
        <f>[13]capacity_EXIOBASE!E34</f>
        <v>10.487999999999998</v>
      </c>
      <c r="V34" s="5">
        <f>[13]capacity_EXIOBASE!F34</f>
        <v>6.5549999999999988</v>
      </c>
      <c r="W34" s="5">
        <f>[13]capacity_EXIOBASE!G34</f>
        <v>2.6219999999999981</v>
      </c>
      <c r="X34" s="5">
        <f>[13]capacity_EXIOBASE!H34</f>
        <v>1.638749999999999</v>
      </c>
      <c r="Y34" s="5">
        <f>[13]capacity_EXIOBASE!I34</f>
        <v>0.65549999999999997</v>
      </c>
      <c r="Z34" s="5">
        <f>[13]capacity_EXIOBASE!J34</f>
        <v>0.32774999999999999</v>
      </c>
      <c r="AA34" s="5">
        <f>[13]capacity_EXIOBASE!K34</f>
        <v>0</v>
      </c>
      <c r="AB34" s="5">
        <f>capacity!T34+T34/[12]lifespan!C$8</f>
        <v>0.3745714285714285</v>
      </c>
      <c r="AC34" s="5">
        <f>MAX((U34-T34),0)/5+U34/[12]lifespan!D$8</f>
        <v>0.29965714285714279</v>
      </c>
      <c r="AD34" s="5">
        <f>MAX((V34-U34),0)/5+V34/[12]lifespan!E$8</f>
        <v>0.18728571428571425</v>
      </c>
      <c r="AE34" s="5">
        <f>MAX((W34-V34),0)/5+W34/[12]lifespan!F$8</f>
        <v>7.4914285714285656E-2</v>
      </c>
      <c r="AF34" s="5">
        <f>MAX((X34-W34),0)/5+X34/[12]lifespan!G$8</f>
        <v>4.6821428571428542E-2</v>
      </c>
      <c r="AG34" s="5">
        <f>MAX((Y34-X34),0)/5+Y34/[12]lifespan!H$8</f>
        <v>1.8728571428571428E-2</v>
      </c>
      <c r="AH34" s="5">
        <f>MAX((Z34-Y34),0)/5+Z34/[12]lifespan!I$8</f>
        <v>9.3642857142857139E-3</v>
      </c>
      <c r="AI34" s="5">
        <f>MAX((AA34-Z34),0)/5+AA34/[12]lifespan!J$8</f>
        <v>0</v>
      </c>
    </row>
    <row r="35" spans="1:35" x14ac:dyDescent="0.25">
      <c r="A35" s="3" t="s">
        <v>23</v>
      </c>
      <c r="B35" s="3" t="s">
        <v>39</v>
      </c>
      <c r="C35" s="3" t="s">
        <v>40</v>
      </c>
      <c r="D35" s="5">
        <f>[13]generation_EXIOBASE!D35</f>
        <v>54.465952419250122</v>
      </c>
      <c r="E35" s="5">
        <f>[13]generation_EXIOBASE!E35</f>
        <v>43.572761935400095</v>
      </c>
      <c r="F35" s="5">
        <f>[13]generation_EXIOBASE!F35</f>
        <v>27.232976209625061</v>
      </c>
      <c r="G35" s="5">
        <f>[13]generation_EXIOBASE!G35</f>
        <v>10.89319048385002</v>
      </c>
      <c r="H35" s="5">
        <f>[13]generation_EXIOBASE!H35</f>
        <v>6.8082440524062626</v>
      </c>
      <c r="I35" s="5">
        <f>[13]generation_EXIOBASE!I35</f>
        <v>2.7232976209625051</v>
      </c>
      <c r="J35" s="5">
        <f>[13]generation_EXIOBASE!J35</f>
        <v>1.3616488104812525</v>
      </c>
      <c r="K35" s="5">
        <f>[13]generation_EXIOBASE!K35</f>
        <v>0</v>
      </c>
      <c r="L35" s="5">
        <f>[14]Xdet2015_el!A35</f>
        <v>0.538327157970518</v>
      </c>
      <c r="M35" s="5">
        <f t="shared" si="1"/>
        <v>0.43066172637641442</v>
      </c>
      <c r="N35" s="5">
        <f t="shared" si="9"/>
        <v>0.269163578985259</v>
      </c>
      <c r="O35" s="5">
        <f t="shared" si="10"/>
        <v>0.10766543159410355</v>
      </c>
      <c r="P35" s="5">
        <f t="shared" si="11"/>
        <v>6.7290894746314722E-2</v>
      </c>
      <c r="Q35" s="5">
        <f t="shared" si="12"/>
        <v>2.6916357898525888E-2</v>
      </c>
      <c r="R35" s="5">
        <f t="shared" si="13"/>
        <v>1.3458178949262944E-2</v>
      </c>
      <c r="S35" s="5">
        <f t="shared" si="14"/>
        <v>0</v>
      </c>
      <c r="T35" s="5">
        <f>[13]capacity_EXIOBASE!D35</f>
        <v>15.30231</v>
      </c>
      <c r="U35" s="5">
        <f>[13]capacity_EXIOBASE!E35</f>
        <v>12.241848000000001</v>
      </c>
      <c r="V35" s="5">
        <f>[13]capacity_EXIOBASE!F35</f>
        <v>7.6511550000000002</v>
      </c>
      <c r="W35" s="5">
        <f>[13]capacity_EXIOBASE!G35</f>
        <v>3.0604619999999993</v>
      </c>
      <c r="X35" s="5">
        <f>[13]capacity_EXIOBASE!H35</f>
        <v>1.9127887499999998</v>
      </c>
      <c r="Y35" s="5">
        <f>[13]capacity_EXIOBASE!I35</f>
        <v>0.76511550000000028</v>
      </c>
      <c r="Z35" s="5">
        <f>[13]capacity_EXIOBASE!J35</f>
        <v>0.38255775000000014</v>
      </c>
      <c r="AA35" s="5">
        <f>[13]capacity_EXIOBASE!K35</f>
        <v>0</v>
      </c>
      <c r="AB35" s="5">
        <f>capacity!T35+T35/[12]lifespan!C$9</f>
        <v>14.6120924</v>
      </c>
      <c r="AC35" s="5">
        <f>MAX((U35-T35),0)/5+U35/[12]lifespan!D$9</f>
        <v>0.48967392000000004</v>
      </c>
      <c r="AD35" s="5">
        <f>MAX((V35-U35),0)/5+V35/[12]lifespan!E$9</f>
        <v>0.30604619999999999</v>
      </c>
      <c r="AE35" s="5">
        <f>MAX((W35-V35),0)/5+W35/[12]lifespan!F$9</f>
        <v>0.12241847999999997</v>
      </c>
      <c r="AF35" s="5">
        <f>MAX((X35-W35),0)/5+X35/[12]lifespan!G$9</f>
        <v>7.6511549999999998E-2</v>
      </c>
      <c r="AG35" s="5">
        <f>MAX((Y35-X35),0)/5+Y35/[12]lifespan!H$9</f>
        <v>3.0604620000000013E-2</v>
      </c>
      <c r="AH35" s="5">
        <f>MAX((Z35-Y35),0)/5+Z35/[12]lifespan!I$9</f>
        <v>1.5302310000000006E-2</v>
      </c>
      <c r="AI35" s="5">
        <f>MAX((AA35-Z35),0)/5+AA35/[12]lifespan!J$9</f>
        <v>0</v>
      </c>
    </row>
    <row r="36" spans="1:35" x14ac:dyDescent="0.25">
      <c r="A36" s="3" t="s">
        <v>23</v>
      </c>
      <c r="B36" s="3" t="s">
        <v>80</v>
      </c>
      <c r="C36" s="3" t="s">
        <v>85</v>
      </c>
      <c r="D36" s="5">
        <f>[13]generation_EXIOBASE!D36</f>
        <v>1027.8345960642741</v>
      </c>
      <c r="E36" s="5">
        <f>[13]generation_EXIOBASE!E36</f>
        <v>2754.9900584981106</v>
      </c>
      <c r="F36" s="5">
        <f>[13]generation_EXIOBASE!F36</f>
        <v>5345.723252148864</v>
      </c>
      <c r="G36" s="5">
        <f>[13]generation_EXIOBASE!G36</f>
        <v>7936.4564457996185</v>
      </c>
      <c r="H36" s="5">
        <f>[13]generation_EXIOBASE!H36</f>
        <v>8584.1397442123071</v>
      </c>
      <c r="I36" s="5">
        <f>[13]generation_EXIOBASE!I36</f>
        <v>9231.8230426249957</v>
      </c>
      <c r="J36" s="5">
        <f>[13]generation_EXIOBASE!J36</f>
        <v>9447.7174754292246</v>
      </c>
      <c r="K36" s="5">
        <f>[13]generation_EXIOBASE!K36</f>
        <v>9663.6119082334553</v>
      </c>
      <c r="L36" s="5">
        <f>[14]Xdet2015_el!A36</f>
        <v>1.9736976263266099</v>
      </c>
      <c r="M36" s="5">
        <f t="shared" si="1"/>
        <v>5.2902649510263249</v>
      </c>
      <c r="N36" s="5">
        <f t="shared" si="9"/>
        <v>10.265115938075894</v>
      </c>
      <c r="O36" s="5">
        <f t="shared" si="10"/>
        <v>15.239966925125465</v>
      </c>
      <c r="P36" s="5">
        <f t="shared" si="11"/>
        <v>16.483679671887856</v>
      </c>
      <c r="Q36" s="5">
        <f t="shared" si="12"/>
        <v>17.727392418650251</v>
      </c>
      <c r="R36" s="5">
        <f t="shared" si="13"/>
        <v>18.141963334237712</v>
      </c>
      <c r="S36" s="5">
        <f t="shared" si="14"/>
        <v>18.55653424982518</v>
      </c>
      <c r="T36" s="5">
        <f>[13]capacity_EXIOBASE!D36</f>
        <v>915.39659999999992</v>
      </c>
      <c r="U36" s="5">
        <f>[13]capacity_EXIOBASE!E36</f>
        <v>1584.096785246702</v>
      </c>
      <c r="V36" s="5">
        <f>[13]capacity_EXIOBASE!F36</f>
        <v>2587.1470631167554</v>
      </c>
      <c r="W36" s="5">
        <f>[13]capacity_EXIOBASE!G36</f>
        <v>3590.1973409868087</v>
      </c>
      <c r="X36" s="5">
        <f>[13]capacity_EXIOBASE!H36</f>
        <v>3840.9599104543222</v>
      </c>
      <c r="Y36" s="5">
        <f>[13]capacity_EXIOBASE!I36</f>
        <v>4091.7224799218352</v>
      </c>
      <c r="Z36" s="5">
        <f>[13]capacity_EXIOBASE!J36</f>
        <v>4175.3100030776732</v>
      </c>
      <c r="AA36" s="5">
        <f>[13]capacity_EXIOBASE!K36</f>
        <v>4258.8975262335107</v>
      </c>
      <c r="AB36" s="5">
        <f>capacity!T36+T36/[12]lifespan!C$10</f>
        <v>39.225864000000009</v>
      </c>
      <c r="AC36" s="5">
        <f>MAX((U36-T36),0)/5+U36/[12]lifespan!D$10</f>
        <v>197.10390845920847</v>
      </c>
      <c r="AD36" s="5">
        <f>MAX((V36-U36),0)/5+V36/[12]lifespan!E$10</f>
        <v>304.0959380986809</v>
      </c>
      <c r="AE36" s="5">
        <f>MAX((W36-V36),0)/5+W36/[12]lifespan!F$10</f>
        <v>344.21794921348305</v>
      </c>
      <c r="AF36" s="5">
        <f>MAX((X36-W36),0)/5+X36/[12]lifespan!G$10</f>
        <v>203.79091031167556</v>
      </c>
      <c r="AG36" s="5">
        <f>MAX((Y36-X36),0)/5+Y36/[12]lifespan!H$10</f>
        <v>213.82141309037601</v>
      </c>
      <c r="AH36" s="5">
        <f>MAX((Z36-Y36),0)/5+Z36/[12]lifespan!I$10</f>
        <v>183.72990475427451</v>
      </c>
      <c r="AI36" s="5">
        <f>MAX((AA36-Z36),0)/5+AA36/[12]lifespan!J$10</f>
        <v>187.07340568050793</v>
      </c>
    </row>
    <row r="37" spans="1:35" x14ac:dyDescent="0.25">
      <c r="A37" s="3" t="s">
        <v>23</v>
      </c>
      <c r="B37" s="3" t="s">
        <v>81</v>
      </c>
      <c r="C37" s="3" t="s">
        <v>86</v>
      </c>
      <c r="D37" s="5">
        <f>[13]generation_EXIOBASE!D37</f>
        <v>100.7898149157855</v>
      </c>
      <c r="E37" s="5">
        <f>[13]generation_EXIOBASE!E37</f>
        <v>4830.0580654089872</v>
      </c>
      <c r="F37" s="5">
        <f>[13]generation_EXIOBASE!F37</f>
        <v>11923.960441148791</v>
      </c>
      <c r="G37" s="5">
        <f>[13]generation_EXIOBASE!G37</f>
        <v>19017.862816888592</v>
      </c>
      <c r="H37" s="5">
        <f>[13]generation_EXIOBASE!H37</f>
        <v>20791.33841082354</v>
      </c>
      <c r="I37" s="5">
        <f>[13]generation_EXIOBASE!I37</f>
        <v>22564.814004758493</v>
      </c>
      <c r="J37" s="5">
        <f>[13]generation_EXIOBASE!J37</f>
        <v>23155.972536070141</v>
      </c>
      <c r="K37" s="5">
        <f>[13]generation_EXIOBASE!K37</f>
        <v>23747.131067381793</v>
      </c>
      <c r="L37" s="5">
        <f>[14]Xdet2015_el!A37</f>
        <v>0.19354146982297599</v>
      </c>
      <c r="M37" s="5">
        <f t="shared" si="1"/>
        <v>9.2749107446090395</v>
      </c>
      <c r="N37" s="5">
        <f t="shared" si="9"/>
        <v>22.896964656788136</v>
      </c>
      <c r="O37" s="5">
        <f t="shared" si="10"/>
        <v>36.519018568967226</v>
      </c>
      <c r="P37" s="5">
        <f t="shared" si="11"/>
        <v>39.924532047011994</v>
      </c>
      <c r="Q37" s="5">
        <f t="shared" si="12"/>
        <v>43.330045525056775</v>
      </c>
      <c r="R37" s="5">
        <f t="shared" si="13"/>
        <v>44.465216684405021</v>
      </c>
      <c r="S37" s="5">
        <f t="shared" si="14"/>
        <v>45.600387843753289</v>
      </c>
      <c r="T37" s="5">
        <f>[13]capacity_EXIOBASE!D37</f>
        <v>136.7834</v>
      </c>
      <c r="U37" s="5">
        <f>[13]capacity_EXIOBASE!E37</f>
        <v>2512.1206077400525</v>
      </c>
      <c r="V37" s="5">
        <f>[13]capacity_EXIOBASE!F37</f>
        <v>6075.126419350132</v>
      </c>
      <c r="W37" s="5">
        <f>[13]capacity_EXIOBASE!G37</f>
        <v>9638.132230960211</v>
      </c>
      <c r="X37" s="5">
        <f>[13]capacity_EXIOBASE!H37</f>
        <v>10528.88368386273</v>
      </c>
      <c r="Y37" s="5">
        <f>[13]capacity_EXIOBASE!I37</f>
        <v>11419.63513676525</v>
      </c>
      <c r="Z37" s="5">
        <f>[13]capacity_EXIOBASE!J37</f>
        <v>11716.552287732757</v>
      </c>
      <c r="AA37" s="5">
        <f>[13]capacity_EXIOBASE!K37</f>
        <v>12013.469438700264</v>
      </c>
      <c r="AB37" s="5">
        <f>capacity!T37+T37/[12]lifespan!C$11</f>
        <v>5.8613360000000148</v>
      </c>
      <c r="AC37" s="5">
        <f>MAX((U37-T37),0)/5+U37/[12]lifespan!D$11</f>
        <v>575.55226585761261</v>
      </c>
      <c r="AD37" s="5">
        <f>MAX((V37-U37),0)/5+V37/[12]lifespan!E$11</f>
        <v>955.60621909602116</v>
      </c>
      <c r="AE37" s="5">
        <f>MAX((W37-V37),0)/5+W37/[12]lifespan!F$11</f>
        <v>1098.1264515604244</v>
      </c>
      <c r="AF37" s="5">
        <f>MAX((X37-W37),0)/5+X37/[12]lifespan!G$11</f>
        <v>599.30563793501301</v>
      </c>
      <c r="AG37" s="5">
        <f>MAX((Y37-X37),0)/5+Y37/[12]lifespan!H$11</f>
        <v>634.93569605111384</v>
      </c>
      <c r="AH37" s="5">
        <f>MAX((Z37-Y37),0)/5+Z37/[12]lifespan!I$11</f>
        <v>528.0455217028117</v>
      </c>
      <c r="AI37" s="5">
        <f>MAX((AA37-Z37),0)/5+AA37/[12]lifespan!J$11</f>
        <v>539.92220774151201</v>
      </c>
    </row>
    <row r="38" spans="1:35" x14ac:dyDescent="0.25">
      <c r="A38" s="3" t="s">
        <v>23</v>
      </c>
      <c r="B38" s="3" t="s">
        <v>41</v>
      </c>
      <c r="C38" s="3" t="s">
        <v>42</v>
      </c>
      <c r="D38" s="5">
        <f>[13]generation_EXIOBASE!D38</f>
        <v>0</v>
      </c>
      <c r="E38" s="5">
        <f>[13]generation_EXIOBASE!E38</f>
        <v>0</v>
      </c>
      <c r="F38" s="5">
        <f>[13]generation_EXIOBASE!F38</f>
        <v>0</v>
      </c>
      <c r="G38" s="5">
        <f>[13]generation_EXIOBASE!G38</f>
        <v>0</v>
      </c>
      <c r="H38" s="5">
        <f>[13]generation_EXIOBASE!H38</f>
        <v>0</v>
      </c>
      <c r="I38" s="5">
        <f>[13]generation_EXIOBASE!I38</f>
        <v>0</v>
      </c>
      <c r="J38" s="5">
        <f>[13]generation_EXIOBASE!J38</f>
        <v>0</v>
      </c>
      <c r="K38" s="5">
        <f>[13]generation_EXIOBASE!K38</f>
        <v>0</v>
      </c>
      <c r="L38" s="5">
        <f>[14]Xdet2015_el!A38</f>
        <v>0</v>
      </c>
      <c r="M38" s="5">
        <f t="shared" si="1"/>
        <v>0</v>
      </c>
      <c r="N38" s="5">
        <f t="shared" si="9"/>
        <v>0</v>
      </c>
      <c r="O38" s="5">
        <f t="shared" si="10"/>
        <v>0</v>
      </c>
      <c r="P38" s="5">
        <f t="shared" si="11"/>
        <v>0</v>
      </c>
      <c r="Q38" s="5">
        <f t="shared" si="12"/>
        <v>0</v>
      </c>
      <c r="R38" s="5">
        <f t="shared" si="13"/>
        <v>0</v>
      </c>
      <c r="S38" s="5">
        <f t="shared" si="14"/>
        <v>0</v>
      </c>
      <c r="T38" s="5">
        <f>[13]capacity_EXIOBASE!D38</f>
        <v>0</v>
      </c>
      <c r="U38" s="5">
        <f>[13]capacity_EXIOBASE!E38</f>
        <v>0</v>
      </c>
      <c r="V38" s="5">
        <f>[13]capacity_EXIOBASE!F38</f>
        <v>0</v>
      </c>
      <c r="W38" s="5">
        <f>[13]capacity_EXIOBASE!G38</f>
        <v>0</v>
      </c>
      <c r="X38" s="5">
        <f>[13]capacity_EXIOBASE!H38</f>
        <v>0</v>
      </c>
      <c r="Y38" s="5">
        <f>[13]capacity_EXIOBASE!I38</f>
        <v>0</v>
      </c>
      <c r="Z38" s="5">
        <f>[13]capacity_EXIOBASE!J38</f>
        <v>0</v>
      </c>
      <c r="AA38" s="5">
        <f>[13]capacity_EXIOBASE!K38</f>
        <v>0</v>
      </c>
      <c r="AB38" s="5">
        <f>capacity!T38+T38/[12]lifespan!C$12</f>
        <v>0</v>
      </c>
      <c r="AC38" s="5">
        <f>MAX((U38-T38),0)/5+U38/[12]lifespan!D$12</f>
        <v>0</v>
      </c>
      <c r="AD38" s="5">
        <f>MAX((V38-U38),0)/5+V38/[12]lifespan!E$12</f>
        <v>0</v>
      </c>
      <c r="AE38" s="5">
        <f>MAX((W38-V38),0)/5+W38/[12]lifespan!F$12</f>
        <v>0</v>
      </c>
      <c r="AF38" s="5">
        <f>MAX((X38-W38),0)/5+X38/[12]lifespan!G$12</f>
        <v>0</v>
      </c>
      <c r="AG38" s="5">
        <f>MAX((Y38-X38),0)/5+Y38/[12]lifespan!H$12</f>
        <v>0</v>
      </c>
      <c r="AH38" s="5">
        <f>MAX((Z38-Y38),0)/5+Z38/[12]lifespan!I$12</f>
        <v>0</v>
      </c>
      <c r="AI38" s="5">
        <f>MAX((AA38-Z38),0)/5+AA38/[12]lifespan!J$12</f>
        <v>0</v>
      </c>
    </row>
    <row r="39" spans="1:35" x14ac:dyDescent="0.25">
      <c r="A39" s="3" t="s">
        <v>23</v>
      </c>
      <c r="B39" s="3" t="s">
        <v>43</v>
      </c>
      <c r="C39" s="3" t="s">
        <v>44</v>
      </c>
      <c r="D39" s="5">
        <f>[13]generation_EXIOBASE!D39</f>
        <v>0</v>
      </c>
      <c r="E39" s="5">
        <f>[13]generation_EXIOBASE!E39</f>
        <v>4.0411876946262275</v>
      </c>
      <c r="F39" s="5">
        <f>[13]generation_EXIOBASE!F39</f>
        <v>10.102969236565569</v>
      </c>
      <c r="G39" s="5">
        <f>[13]generation_EXIOBASE!G39</f>
        <v>16.16475077850491</v>
      </c>
      <c r="H39" s="5">
        <f>[13]generation_EXIOBASE!H39</f>
        <v>17.680196163989745</v>
      </c>
      <c r="I39" s="5">
        <f>[13]generation_EXIOBASE!I39</f>
        <v>19.19564154947458</v>
      </c>
      <c r="J39" s="5">
        <f>[13]generation_EXIOBASE!J39</f>
        <v>19.700790011302857</v>
      </c>
      <c r="K39" s="5">
        <f>[13]generation_EXIOBASE!K39</f>
        <v>20.205938473131138</v>
      </c>
      <c r="L39" s="5">
        <f>[14]Xdet2015_el!A39</f>
        <v>0</v>
      </c>
      <c r="M39" s="24">
        <f t="shared" ref="M39:S39" si="16">IFERROR($L143*E39/$D143,0)</f>
        <v>1.0775479425183063</v>
      </c>
      <c r="N39" s="24">
        <f t="shared" si="16"/>
        <v>2.6938698562957657</v>
      </c>
      <c r="O39" s="24">
        <f t="shared" si="16"/>
        <v>4.3101917700732253</v>
      </c>
      <c r="P39" s="24">
        <f t="shared" si="16"/>
        <v>4.7142722485175899</v>
      </c>
      <c r="Q39" s="24">
        <f t="shared" si="16"/>
        <v>5.1183527269619553</v>
      </c>
      <c r="R39" s="24">
        <f t="shared" si="16"/>
        <v>5.2530462197767429</v>
      </c>
      <c r="S39" s="24">
        <f t="shared" si="16"/>
        <v>5.3877397125915314</v>
      </c>
      <c r="T39" s="5">
        <f>[13]capacity_EXIOBASE!D39</f>
        <v>0</v>
      </c>
      <c r="U39" s="5">
        <f>[13]capacity_EXIOBASE!E39</f>
        <v>2.0318054269072889</v>
      </c>
      <c r="V39" s="5">
        <f>[13]capacity_EXIOBASE!F39</f>
        <v>5.0795135672682221</v>
      </c>
      <c r="W39" s="5">
        <f>[13]capacity_EXIOBASE!G39</f>
        <v>8.1272217076291557</v>
      </c>
      <c r="X39" s="5">
        <f>[13]capacity_EXIOBASE!H39</f>
        <v>8.8891487427193887</v>
      </c>
      <c r="Y39" s="5">
        <f>[13]capacity_EXIOBASE!I39</f>
        <v>9.6510757778096217</v>
      </c>
      <c r="Z39" s="5">
        <f>[13]capacity_EXIOBASE!J39</f>
        <v>9.9050514561730338</v>
      </c>
      <c r="AA39" s="5">
        <f>[13]capacity_EXIOBASE!K39</f>
        <v>10.159027134536444</v>
      </c>
      <c r="AB39" s="5">
        <f>capacity!T39+T39/[12]lifespan!C$13</f>
        <v>0</v>
      </c>
      <c r="AC39" s="5">
        <f>MAX((U39-T39),0)/5+U39/[12]lifespan!D$13</f>
        <v>0.50795135672682223</v>
      </c>
      <c r="AD39" s="5">
        <f>MAX((V39-U39),0)/5+V39/[12]lifespan!E$13</f>
        <v>0.86351730643559765</v>
      </c>
      <c r="AE39" s="5">
        <f>MAX((W39-V39),0)/5+W39/[12]lifespan!F$13</f>
        <v>1.0159027134536445</v>
      </c>
      <c r="AF39" s="5">
        <f>MAX((X39-W39),0)/5+X39/[12]lifespan!G$13</f>
        <v>0.59684284415401601</v>
      </c>
      <c r="AG39" s="5">
        <f>MAX((Y39-X39),0)/5+Y39/[12]lifespan!H$13</f>
        <v>0.63493919590852765</v>
      </c>
      <c r="AH39" s="5">
        <f>MAX((Z39-Y39),0)/5+Z39/[12]lifespan!I$13</f>
        <v>0.5460477084813341</v>
      </c>
      <c r="AI39" s="5">
        <f>MAX((AA39-Z39),0)/5+AA39/[12]lifespan!J$13</f>
        <v>0.55874649239950436</v>
      </c>
    </row>
    <row r="40" spans="1:35" x14ac:dyDescent="0.25">
      <c r="A40" s="3" t="s">
        <v>23</v>
      </c>
      <c r="B40" s="3" t="s">
        <v>45</v>
      </c>
      <c r="C40" s="3" t="s">
        <v>46</v>
      </c>
      <c r="D40" s="5">
        <f>[13]generation_EXIOBASE!D40</f>
        <v>0</v>
      </c>
      <c r="E40" s="5">
        <f>[13]generation_EXIOBASE!E40</f>
        <v>0</v>
      </c>
      <c r="F40" s="5">
        <f>[13]generation_EXIOBASE!F40</f>
        <v>0</v>
      </c>
      <c r="G40" s="5">
        <f>[13]generation_EXIOBASE!G40</f>
        <v>0</v>
      </c>
      <c r="H40" s="5">
        <f>[13]generation_EXIOBASE!H40</f>
        <v>0</v>
      </c>
      <c r="I40" s="5">
        <f>[13]generation_EXIOBASE!I40</f>
        <v>0</v>
      </c>
      <c r="J40" s="5">
        <f>[13]generation_EXIOBASE!J40</f>
        <v>0</v>
      </c>
      <c r="K40" s="5">
        <f>[13]generation_EXIOBASE!K40</f>
        <v>0</v>
      </c>
      <c r="L40" s="5">
        <f>[14]Xdet2015_el!A40</f>
        <v>0</v>
      </c>
      <c r="M40" s="5">
        <f t="shared" si="1"/>
        <v>0</v>
      </c>
      <c r="N40" s="5">
        <f t="shared" si="9"/>
        <v>0</v>
      </c>
      <c r="O40" s="5">
        <f t="shared" si="10"/>
        <v>0</v>
      </c>
      <c r="P40" s="5">
        <f t="shared" si="11"/>
        <v>0</v>
      </c>
      <c r="Q40" s="5">
        <f t="shared" si="12"/>
        <v>0</v>
      </c>
      <c r="R40" s="5">
        <f t="shared" si="13"/>
        <v>0</v>
      </c>
      <c r="S40" s="5">
        <f t="shared" si="14"/>
        <v>0</v>
      </c>
      <c r="T40" s="5">
        <f>[13]capacity_EXIOBASE!D40</f>
        <v>0</v>
      </c>
      <c r="U40" s="5">
        <f>[13]capacity_EXIOBASE!E40</f>
        <v>0</v>
      </c>
      <c r="V40" s="5">
        <f>[13]capacity_EXIOBASE!F40</f>
        <v>0</v>
      </c>
      <c r="W40" s="5">
        <f>[13]capacity_EXIOBASE!G40</f>
        <v>0</v>
      </c>
      <c r="X40" s="5">
        <f>[13]capacity_EXIOBASE!H40</f>
        <v>0</v>
      </c>
      <c r="Y40" s="5">
        <f>[13]capacity_EXIOBASE!I40</f>
        <v>0</v>
      </c>
      <c r="Z40" s="5">
        <f>[13]capacity_EXIOBASE!J40</f>
        <v>0</v>
      </c>
      <c r="AA40" s="5">
        <f>[13]capacity_EXIOBASE!K40</f>
        <v>0</v>
      </c>
      <c r="AB40" s="5">
        <f>capacity!T40+T40/[12]lifespan!C$14</f>
        <v>0</v>
      </c>
      <c r="AC40" s="5">
        <f>MAX((U40-T40),0)/5+U40/[12]lifespan!D$14</f>
        <v>0</v>
      </c>
      <c r="AD40" s="5">
        <f>MAX((V40-U40),0)/5+V40/[12]lifespan!E$14</f>
        <v>0</v>
      </c>
      <c r="AE40" s="5">
        <f>MAX((W40-V40),0)/5+W40/[12]lifespan!F$14</f>
        <v>0</v>
      </c>
      <c r="AF40" s="5">
        <f>MAX((X40-W40),0)/5+X40/[12]lifespan!G$14</f>
        <v>0</v>
      </c>
      <c r="AG40" s="5">
        <f>MAX((Y40-X40),0)/5+Y40/[12]lifespan!H$14</f>
        <v>0</v>
      </c>
      <c r="AH40" s="5">
        <f>MAX((Z40-Y40),0)/5+Z40/[12]lifespan!I$14</f>
        <v>0</v>
      </c>
      <c r="AI40" s="5">
        <f>MAX((AA40-Z40),0)/5+AA40/[12]lifespan!J$14</f>
        <v>0</v>
      </c>
    </row>
    <row r="41" spans="1:35" x14ac:dyDescent="0.25">
      <c r="A41" s="3" t="s">
        <v>22</v>
      </c>
      <c r="B41" s="3" t="s">
        <v>29</v>
      </c>
      <c r="C41" s="3" t="s">
        <v>30</v>
      </c>
      <c r="D41" s="5">
        <f>[13]generation_EXIOBASE!D41</f>
        <v>0</v>
      </c>
      <c r="E41" s="5">
        <f>[13]generation_EXIOBASE!E41</f>
        <v>0</v>
      </c>
      <c r="F41" s="5">
        <f>[13]generation_EXIOBASE!F41</f>
        <v>0</v>
      </c>
      <c r="G41" s="5">
        <f>[13]generation_EXIOBASE!G41</f>
        <v>0</v>
      </c>
      <c r="H41" s="5">
        <f>[13]generation_EXIOBASE!H41</f>
        <v>0</v>
      </c>
      <c r="I41" s="5">
        <f>[13]generation_EXIOBASE!I41</f>
        <v>0</v>
      </c>
      <c r="J41" s="5">
        <f>[13]generation_EXIOBASE!J41</f>
        <v>0</v>
      </c>
      <c r="K41" s="5">
        <f>[13]generation_EXIOBASE!K41</f>
        <v>0</v>
      </c>
      <c r="L41" s="5">
        <f>[14]Xdet2015_el!A41</f>
        <v>0</v>
      </c>
      <c r="M41" s="5">
        <f t="shared" si="1"/>
        <v>0</v>
      </c>
      <c r="N41" s="5">
        <f t="shared" ref="N41:N53" si="17">IFERROR($L41*F41/$D41,0)</f>
        <v>0</v>
      </c>
      <c r="O41" s="5">
        <f t="shared" ref="O41:O53" si="18">IFERROR($L41*G41/$D41,0)</f>
        <v>0</v>
      </c>
      <c r="P41" s="5">
        <f t="shared" ref="P41:P53" si="19">IFERROR($L41*H41/$D41,0)</f>
        <v>0</v>
      </c>
      <c r="Q41" s="5">
        <f t="shared" ref="Q41:Q53" si="20">IFERROR($L41*I41/$D41,0)</f>
        <v>0</v>
      </c>
      <c r="R41" s="5">
        <f t="shared" ref="R41:R53" si="21">IFERROR($L41*J41/$D41,0)</f>
        <v>0</v>
      </c>
      <c r="S41" s="5">
        <f t="shared" ref="S41:S53" si="22">IFERROR($L41*K41/$D41,0)</f>
        <v>0</v>
      </c>
      <c r="T41" s="5">
        <f>[13]capacity_EXIOBASE!D41</f>
        <v>0</v>
      </c>
      <c r="U41" s="5">
        <f>[13]capacity_EXIOBASE!E41</f>
        <v>0</v>
      </c>
      <c r="V41" s="5">
        <f>[13]capacity_EXIOBASE!F41</f>
        <v>0</v>
      </c>
      <c r="W41" s="5">
        <f>[13]capacity_EXIOBASE!G41</f>
        <v>0</v>
      </c>
      <c r="X41" s="5">
        <f>[13]capacity_EXIOBASE!H41</f>
        <v>0</v>
      </c>
      <c r="Y41" s="5">
        <f>[13]capacity_EXIOBASE!I41</f>
        <v>0</v>
      </c>
      <c r="Z41" s="5">
        <f>[13]capacity_EXIOBASE!J41</f>
        <v>0</v>
      </c>
      <c r="AA41" s="5">
        <f>[13]capacity_EXIOBASE!K41</f>
        <v>0</v>
      </c>
      <c r="AB41" s="5">
        <f>capacity!T41+T41/[12]lifespan!C$2</f>
        <v>0</v>
      </c>
      <c r="AC41" s="5">
        <f>MAX((U41-T41),0)/5+U41/[12]lifespan!D$2</f>
        <v>0</v>
      </c>
      <c r="AD41" s="5">
        <f>MAX((V41-U41),0)/5+V41/[12]lifespan!E$2</f>
        <v>0</v>
      </c>
      <c r="AE41" s="5">
        <f>MAX((W41-V41),0)/5+W41/[12]lifespan!F$2</f>
        <v>0</v>
      </c>
      <c r="AF41" s="5">
        <f>MAX((X41-W41),0)/5+X41/[12]lifespan!G$2</f>
        <v>0</v>
      </c>
      <c r="AG41" s="5">
        <f>MAX((Y41-X41),0)/5+Y41/[12]lifespan!H$2</f>
        <v>0</v>
      </c>
      <c r="AH41" s="5">
        <f>MAX((Z41-Y41),0)/5+Z41/[12]lifespan!I$2</f>
        <v>0</v>
      </c>
      <c r="AI41" s="5">
        <f>MAX((AA41-Z41),0)/5+AA41/[12]lifespan!J$2</f>
        <v>0</v>
      </c>
    </row>
    <row r="42" spans="1:35" x14ac:dyDescent="0.25">
      <c r="A42" s="3" t="s">
        <v>22</v>
      </c>
      <c r="B42" s="3" t="s">
        <v>31</v>
      </c>
      <c r="C42" s="3" t="s">
        <v>32</v>
      </c>
      <c r="D42" s="5">
        <f>[13]generation_EXIOBASE!D42</f>
        <v>0</v>
      </c>
      <c r="E42" s="5">
        <f>[13]generation_EXIOBASE!E42</f>
        <v>0</v>
      </c>
      <c r="F42" s="5">
        <f>[13]generation_EXIOBASE!F42</f>
        <v>0</v>
      </c>
      <c r="G42" s="5">
        <f>[13]generation_EXIOBASE!G42</f>
        <v>0</v>
      </c>
      <c r="H42" s="5">
        <f>[13]generation_EXIOBASE!H42</f>
        <v>0</v>
      </c>
      <c r="I42" s="5">
        <f>[13]generation_EXIOBASE!I42</f>
        <v>0</v>
      </c>
      <c r="J42" s="5">
        <f>[13]generation_EXIOBASE!J42</f>
        <v>0</v>
      </c>
      <c r="K42" s="5">
        <f>[13]generation_EXIOBASE!K42</f>
        <v>0</v>
      </c>
      <c r="L42" s="5">
        <f>[14]Xdet2015_el!A42</f>
        <v>0</v>
      </c>
      <c r="M42" s="5">
        <f t="shared" si="1"/>
        <v>0</v>
      </c>
      <c r="N42" s="5">
        <f t="shared" si="17"/>
        <v>0</v>
      </c>
      <c r="O42" s="5">
        <f t="shared" si="18"/>
        <v>0</v>
      </c>
      <c r="P42" s="5">
        <f t="shared" si="19"/>
        <v>0</v>
      </c>
      <c r="Q42" s="5">
        <f t="shared" si="20"/>
        <v>0</v>
      </c>
      <c r="R42" s="5">
        <f t="shared" si="21"/>
        <v>0</v>
      </c>
      <c r="S42" s="5">
        <f t="shared" si="22"/>
        <v>0</v>
      </c>
      <c r="T42" s="5">
        <f>[13]capacity_EXIOBASE!D42</f>
        <v>0</v>
      </c>
      <c r="U42" s="5">
        <f>[13]capacity_EXIOBASE!E42</f>
        <v>0</v>
      </c>
      <c r="V42" s="5">
        <f>[13]capacity_EXIOBASE!F42</f>
        <v>0</v>
      </c>
      <c r="W42" s="5">
        <f>[13]capacity_EXIOBASE!G42</f>
        <v>0</v>
      </c>
      <c r="X42" s="5">
        <f>[13]capacity_EXIOBASE!H42</f>
        <v>0</v>
      </c>
      <c r="Y42" s="5">
        <f>[13]capacity_EXIOBASE!I42</f>
        <v>0</v>
      </c>
      <c r="Z42" s="5">
        <f>[13]capacity_EXIOBASE!J42</f>
        <v>0</v>
      </c>
      <c r="AA42" s="5">
        <f>[13]capacity_EXIOBASE!K42</f>
        <v>0</v>
      </c>
      <c r="AB42" s="5">
        <f>capacity!T42+T42/[12]lifespan!C$3</f>
        <v>0</v>
      </c>
      <c r="AC42" s="5">
        <f>MAX((U42-T42),0)/5+U42/[12]lifespan!D$3</f>
        <v>0</v>
      </c>
      <c r="AD42" s="5">
        <f>MAX((V42-U42),0)/5+V42/[12]lifespan!E$3</f>
        <v>0</v>
      </c>
      <c r="AE42" s="5">
        <f>MAX((W42-V42),0)/5+W42/[12]lifespan!F$3</f>
        <v>0</v>
      </c>
      <c r="AF42" s="5">
        <f>MAX((X42-W42),0)/5+X42/[12]lifespan!G$3</f>
        <v>0</v>
      </c>
      <c r="AG42" s="5">
        <f>MAX((Y42-X42),0)/5+Y42/[12]lifespan!H$3</f>
        <v>0</v>
      </c>
      <c r="AH42" s="5">
        <f>MAX((Z42-Y42),0)/5+Z42/[12]lifespan!I$3</f>
        <v>0</v>
      </c>
      <c r="AI42" s="5">
        <f>MAX((AA42-Z42),0)/5+AA42/[12]lifespan!J$3</f>
        <v>0</v>
      </c>
    </row>
    <row r="43" spans="1:35" x14ac:dyDescent="0.25">
      <c r="A43" s="3" t="s">
        <v>22</v>
      </c>
      <c r="B43" s="3" t="s">
        <v>33</v>
      </c>
      <c r="C43" s="3" t="s">
        <v>34</v>
      </c>
      <c r="D43" s="5">
        <f>[13]generation_EXIOBASE!D43</f>
        <v>0</v>
      </c>
      <c r="E43" s="5">
        <f>[13]generation_EXIOBASE!E43</f>
        <v>0</v>
      </c>
      <c r="F43" s="5">
        <f>[13]generation_EXIOBASE!F43</f>
        <v>0</v>
      </c>
      <c r="G43" s="5">
        <f>[13]generation_EXIOBASE!G43</f>
        <v>0</v>
      </c>
      <c r="H43" s="5">
        <f>[13]generation_EXIOBASE!H43</f>
        <v>0</v>
      </c>
      <c r="I43" s="5">
        <f>[13]generation_EXIOBASE!I43</f>
        <v>0</v>
      </c>
      <c r="J43" s="5">
        <f>[13]generation_EXIOBASE!J43</f>
        <v>0</v>
      </c>
      <c r="K43" s="5">
        <f>[13]generation_EXIOBASE!K43</f>
        <v>0</v>
      </c>
      <c r="L43" s="5">
        <f>[14]Xdet2015_el!A43</f>
        <v>0</v>
      </c>
      <c r="M43" s="5">
        <f t="shared" si="1"/>
        <v>0</v>
      </c>
      <c r="N43" s="5">
        <f t="shared" si="17"/>
        <v>0</v>
      </c>
      <c r="O43" s="5">
        <f t="shared" si="18"/>
        <v>0</v>
      </c>
      <c r="P43" s="5">
        <f t="shared" si="19"/>
        <v>0</v>
      </c>
      <c r="Q43" s="5">
        <f t="shared" si="20"/>
        <v>0</v>
      </c>
      <c r="R43" s="5">
        <f t="shared" si="21"/>
        <v>0</v>
      </c>
      <c r="S43" s="5">
        <f t="shared" si="22"/>
        <v>0</v>
      </c>
      <c r="T43" s="5">
        <f>[13]capacity_EXIOBASE!D43</f>
        <v>0</v>
      </c>
      <c r="U43" s="5">
        <f>[13]capacity_EXIOBASE!E43</f>
        <v>0</v>
      </c>
      <c r="V43" s="5">
        <f>[13]capacity_EXIOBASE!F43</f>
        <v>0</v>
      </c>
      <c r="W43" s="5">
        <f>[13]capacity_EXIOBASE!G43</f>
        <v>0</v>
      </c>
      <c r="X43" s="5">
        <f>[13]capacity_EXIOBASE!H43</f>
        <v>0</v>
      </c>
      <c r="Y43" s="5">
        <f>[13]capacity_EXIOBASE!I43</f>
        <v>0</v>
      </c>
      <c r="Z43" s="5">
        <f>[13]capacity_EXIOBASE!J43</f>
        <v>0</v>
      </c>
      <c r="AA43" s="5">
        <f>[13]capacity_EXIOBASE!K43</f>
        <v>0</v>
      </c>
      <c r="AB43" s="5">
        <f>capacity!T43+T43/[12]lifespan!C$4</f>
        <v>0</v>
      </c>
      <c r="AC43" s="5">
        <f>MAX((U43-T43),0)/5+U43/[12]lifespan!D$4</f>
        <v>0</v>
      </c>
      <c r="AD43" s="5">
        <f>MAX((V43-U43),0)/5+V43/[12]lifespan!E$4</f>
        <v>0</v>
      </c>
      <c r="AE43" s="5">
        <f>MAX((W43-V43),0)/5+W43/[12]lifespan!F$4</f>
        <v>0</v>
      </c>
      <c r="AF43" s="5">
        <f>MAX((X43-W43),0)/5+X43/[12]lifespan!G$4</f>
        <v>0</v>
      </c>
      <c r="AG43" s="5">
        <f>MAX((Y43-X43),0)/5+Y43/[12]lifespan!H$4</f>
        <v>0</v>
      </c>
      <c r="AH43" s="5">
        <f>MAX((Z43-Y43),0)/5+Z43/[12]lifespan!I$4</f>
        <v>0</v>
      </c>
      <c r="AI43" s="5">
        <f>MAX((AA43-Z43),0)/5+AA43/[12]lifespan!J$4</f>
        <v>0</v>
      </c>
    </row>
    <row r="44" spans="1:35" x14ac:dyDescent="0.25">
      <c r="A44" s="3" t="s">
        <v>22</v>
      </c>
      <c r="B44" s="3" t="s">
        <v>35</v>
      </c>
      <c r="C44" s="3" t="s">
        <v>36</v>
      </c>
      <c r="D44" s="5">
        <f>[13]generation_EXIOBASE!D44</f>
        <v>0</v>
      </c>
      <c r="E44" s="5">
        <f>[13]generation_EXIOBASE!E44</f>
        <v>0</v>
      </c>
      <c r="F44" s="5">
        <f>[13]generation_EXIOBASE!F44</f>
        <v>0</v>
      </c>
      <c r="G44" s="5">
        <f>[13]generation_EXIOBASE!G44</f>
        <v>0</v>
      </c>
      <c r="H44" s="5">
        <f>[13]generation_EXIOBASE!H44</f>
        <v>0</v>
      </c>
      <c r="I44" s="5">
        <f>[13]generation_EXIOBASE!I44</f>
        <v>0</v>
      </c>
      <c r="J44" s="5">
        <f>[13]generation_EXIOBASE!J44</f>
        <v>0</v>
      </c>
      <c r="K44" s="5">
        <f>[13]generation_EXIOBASE!K44</f>
        <v>0</v>
      </c>
      <c r="L44" s="5">
        <f>[14]Xdet2015_el!A44</f>
        <v>0</v>
      </c>
      <c r="M44" s="5">
        <f t="shared" si="1"/>
        <v>0</v>
      </c>
      <c r="N44" s="5">
        <f t="shared" si="17"/>
        <v>0</v>
      </c>
      <c r="O44" s="5">
        <f t="shared" si="18"/>
        <v>0</v>
      </c>
      <c r="P44" s="5">
        <f t="shared" si="19"/>
        <v>0</v>
      </c>
      <c r="Q44" s="5">
        <f t="shared" si="20"/>
        <v>0</v>
      </c>
      <c r="R44" s="5">
        <f t="shared" si="21"/>
        <v>0</v>
      </c>
      <c r="S44" s="5">
        <f t="shared" si="22"/>
        <v>0</v>
      </c>
      <c r="T44" s="5">
        <f>[13]capacity_EXIOBASE!D44</f>
        <v>0</v>
      </c>
      <c r="U44" s="5">
        <f>[13]capacity_EXIOBASE!E44</f>
        <v>0</v>
      </c>
      <c r="V44" s="5">
        <f>[13]capacity_EXIOBASE!F44</f>
        <v>0</v>
      </c>
      <c r="W44" s="5">
        <f>[13]capacity_EXIOBASE!G44</f>
        <v>0</v>
      </c>
      <c r="X44" s="5">
        <f>[13]capacity_EXIOBASE!H44</f>
        <v>0</v>
      </c>
      <c r="Y44" s="5">
        <f>[13]capacity_EXIOBASE!I44</f>
        <v>0</v>
      </c>
      <c r="Z44" s="5">
        <f>[13]capacity_EXIOBASE!J44</f>
        <v>0</v>
      </c>
      <c r="AA44" s="5">
        <f>[13]capacity_EXIOBASE!K44</f>
        <v>0</v>
      </c>
      <c r="AB44" s="5">
        <f>capacity!T44+T44/[12]lifespan!C$5</f>
        <v>0</v>
      </c>
      <c r="AC44" s="5">
        <f>MAX((U44-T44),0)/5+U44/[12]lifespan!D$5</f>
        <v>0</v>
      </c>
      <c r="AD44" s="5">
        <f>MAX((V44-U44),0)/5+V44/[12]lifespan!E$5</f>
        <v>0</v>
      </c>
      <c r="AE44" s="5">
        <f>MAX((W44-V44),0)/5+W44/[12]lifespan!F$5</f>
        <v>0</v>
      </c>
      <c r="AF44" s="5">
        <f>MAX((X44-W44),0)/5+X44/[12]lifespan!G$5</f>
        <v>0</v>
      </c>
      <c r="AG44" s="5">
        <f>MAX((Y44-X44),0)/5+Y44/[12]lifespan!H$5</f>
        <v>0</v>
      </c>
      <c r="AH44" s="5">
        <f>MAX((Z44-Y44),0)/5+Z44/[12]lifespan!I$5</f>
        <v>0</v>
      </c>
      <c r="AI44" s="5">
        <f>MAX((AA44-Z44),0)/5+AA44/[12]lifespan!J$5</f>
        <v>0</v>
      </c>
    </row>
    <row r="45" spans="1:35" x14ac:dyDescent="0.25">
      <c r="A45" s="3" t="s">
        <v>22</v>
      </c>
      <c r="B45" s="3" t="s">
        <v>79</v>
      </c>
      <c r="C45" s="3" t="s">
        <v>83</v>
      </c>
      <c r="D45" s="5">
        <f>[13]generation_EXIOBASE!D45</f>
        <v>247.58687072390944</v>
      </c>
      <c r="E45" s="5">
        <f>[13]generation_EXIOBASE!E45</f>
        <v>466.76423715767942</v>
      </c>
      <c r="F45" s="5">
        <f>[13]generation_EXIOBASE!F45</f>
        <v>795.53028680833438</v>
      </c>
      <c r="G45" s="5">
        <f>[13]generation_EXIOBASE!G45</f>
        <v>1124.2963364589893</v>
      </c>
      <c r="H45" s="5">
        <f>[13]generation_EXIOBASE!H45</f>
        <v>1206.4878488716531</v>
      </c>
      <c r="I45" s="5">
        <f>[13]generation_EXIOBASE!I45</f>
        <v>1288.6793612843169</v>
      </c>
      <c r="J45" s="5">
        <f>[13]generation_EXIOBASE!J45</f>
        <v>1316.076532088538</v>
      </c>
      <c r="K45" s="5">
        <f>[13]generation_EXIOBASE!K45</f>
        <v>1343.4737028927593</v>
      </c>
      <c r="L45" s="5">
        <f>[14]Xdet2015_el!A45</f>
        <v>11.110091353515999</v>
      </c>
      <c r="M45" s="5">
        <f t="shared" si="1"/>
        <v>20.945348597094384</v>
      </c>
      <c r="N45" s="5">
        <f t="shared" si="17"/>
        <v>35.698234462461961</v>
      </c>
      <c r="O45" s="5">
        <f t="shared" si="18"/>
        <v>50.451120327829543</v>
      </c>
      <c r="P45" s="5">
        <f t="shared" si="19"/>
        <v>54.139341794171436</v>
      </c>
      <c r="Q45" s="5">
        <f t="shared" si="20"/>
        <v>57.82756326051333</v>
      </c>
      <c r="R45" s="5">
        <f t="shared" si="21"/>
        <v>59.05697041596062</v>
      </c>
      <c r="S45" s="5">
        <f t="shared" si="22"/>
        <v>60.286377571407925</v>
      </c>
      <c r="T45" s="5">
        <f>[13]capacity_EXIOBASE!D45</f>
        <v>157.5</v>
      </c>
      <c r="U45" s="5">
        <f>[13]capacity_EXIOBASE!E45</f>
        <v>256.57559999999995</v>
      </c>
      <c r="V45" s="5">
        <f>[13]capacity_EXIOBASE!F45</f>
        <v>405.18899999999991</v>
      </c>
      <c r="W45" s="5">
        <f>[13]capacity_EXIOBASE!G45</f>
        <v>553.80239999999981</v>
      </c>
      <c r="X45" s="5">
        <f>[13]capacity_EXIOBASE!H45</f>
        <v>590.95574999999985</v>
      </c>
      <c r="Y45" s="5">
        <f>[13]capacity_EXIOBASE!I45</f>
        <v>628.10909999999978</v>
      </c>
      <c r="Z45" s="5">
        <f>[13]capacity_EXIOBASE!J45</f>
        <v>640.4935499999998</v>
      </c>
      <c r="AA45" s="5">
        <f>[13]capacity_EXIOBASE!K45</f>
        <v>652.87799999999982</v>
      </c>
      <c r="AB45" s="5">
        <f>capacity!T45+T45/[12]lifespan!C$6</f>
        <v>18.375</v>
      </c>
      <c r="AC45" s="5">
        <f>MAX((U45-T45),0)/5+U45/[12]lifespan!D$6</f>
        <v>31.47764727272726</v>
      </c>
      <c r="AD45" s="5">
        <f>MAX((V45-U45),0)/5+V45/[12]lifespan!E$6</f>
        <v>46.96476510638297</v>
      </c>
      <c r="AE45" s="5">
        <f>MAX((W45-V45),0)/5+W45/[12]lifespan!F$6</f>
        <v>51.874775999999969</v>
      </c>
      <c r="AF45" s="5">
        <f>MAX((X45-W45),0)/5+X45/[12]lifespan!G$6</f>
        <v>31.068900000000003</v>
      </c>
      <c r="AG45" s="5">
        <f>MAX((Y45-X45),0)/5+Y45/[12]lifespan!H$6</f>
        <v>32.555033999999978</v>
      </c>
      <c r="AH45" s="5">
        <f>MAX((Z45-Y45),0)/5+Z45/[12]lifespan!I$6</f>
        <v>28.096631999999996</v>
      </c>
      <c r="AI45" s="5">
        <f>MAX((AA45-Z45),0)/5+AA45/[12]lifespan!J$6</f>
        <v>28.592009999999998</v>
      </c>
    </row>
    <row r="46" spans="1:35" x14ac:dyDescent="0.25">
      <c r="A46" s="3" t="s">
        <v>22</v>
      </c>
      <c r="B46" s="3" t="s">
        <v>78</v>
      </c>
      <c r="C46" s="3" t="s">
        <v>84</v>
      </c>
      <c r="D46" s="5">
        <f>[13]generation_EXIOBASE!D46</f>
        <v>0</v>
      </c>
      <c r="E46" s="5">
        <f>[13]generation_EXIOBASE!E46</f>
        <v>707.91760179515029</v>
      </c>
      <c r="F46" s="5">
        <f>[13]generation_EXIOBASE!F46</f>
        <v>1769.7940044878756</v>
      </c>
      <c r="G46" s="5">
        <f>[13]generation_EXIOBASE!G46</f>
        <v>2831.6704071806012</v>
      </c>
      <c r="H46" s="5">
        <f>[13]generation_EXIOBASE!H46</f>
        <v>3097.1395078537826</v>
      </c>
      <c r="I46" s="5">
        <f>[13]generation_EXIOBASE!I46</f>
        <v>3362.6086085269635</v>
      </c>
      <c r="J46" s="5">
        <f>[13]generation_EXIOBASE!J46</f>
        <v>3451.0983087513573</v>
      </c>
      <c r="K46" s="5">
        <f>[13]generation_EXIOBASE!K46</f>
        <v>3539.5880089757511</v>
      </c>
      <c r="L46" s="5">
        <f>[14]Xdet2015_el!A46</f>
        <v>0</v>
      </c>
      <c r="M46" s="24">
        <f t="shared" ref="M46:S46" si="23">IFERROR($L293*E46/$D293,0)</f>
        <v>49.33318872586441</v>
      </c>
      <c r="N46" s="24">
        <f t="shared" si="23"/>
        <v>123.33297181466102</v>
      </c>
      <c r="O46" s="24">
        <f t="shared" si="23"/>
        <v>197.33275490345764</v>
      </c>
      <c r="P46" s="24">
        <f t="shared" si="23"/>
        <v>215.83270067565678</v>
      </c>
      <c r="Q46" s="24">
        <f t="shared" si="23"/>
        <v>234.33264644785592</v>
      </c>
      <c r="R46" s="24">
        <f t="shared" si="23"/>
        <v>240.49929503858897</v>
      </c>
      <c r="S46" s="24">
        <f t="shared" si="23"/>
        <v>246.66594362932204</v>
      </c>
      <c r="T46" s="5">
        <f>[13]capacity_EXIOBASE!D46</f>
        <v>0</v>
      </c>
      <c r="U46" s="5">
        <f>[13]capacity_EXIOBASE!E46</f>
        <v>268.49382332402666</v>
      </c>
      <c r="V46" s="5">
        <f>[13]capacity_EXIOBASE!F46</f>
        <v>671.23455831006663</v>
      </c>
      <c r="W46" s="5">
        <f>[13]capacity_EXIOBASE!G46</f>
        <v>1073.9752932961067</v>
      </c>
      <c r="X46" s="5">
        <f>[13]capacity_EXIOBASE!H46</f>
        <v>1174.6604770426165</v>
      </c>
      <c r="Y46" s="5">
        <f>[13]capacity_EXIOBASE!I46</f>
        <v>1275.3456607891264</v>
      </c>
      <c r="Z46" s="5">
        <f>[13]capacity_EXIOBASE!J46</f>
        <v>1308.9073887046297</v>
      </c>
      <c r="AA46" s="5">
        <f>[13]capacity_EXIOBASE!K46</f>
        <v>1342.4691166201333</v>
      </c>
      <c r="AB46" s="5">
        <f>capacity!T46+T46/[12]lifespan!C$7</f>
        <v>0</v>
      </c>
      <c r="AC46" s="5">
        <f>MAX((U46-T46),0)/5+U46/[12]lifespan!D$7</f>
        <v>64.438517597766392</v>
      </c>
      <c r="AD46" s="5">
        <f>MAX((V46-U46),0)/5+V46/[12]lifespan!E$7</f>
        <v>104.95667639030133</v>
      </c>
      <c r="AE46" s="5">
        <f>MAX((W46-V46),0)/5+W46/[12]lifespan!F$7</f>
        <v>116.34732344041157</v>
      </c>
      <c r="AF46" s="5">
        <f>MAX((X46-W46),0)/5+X46/[12]lifespan!G$7</f>
        <v>59.292385984055862</v>
      </c>
      <c r="AG46" s="5">
        <f>MAX((Y46-X46),0)/5+Y46/[12]lifespan!H$7</f>
        <v>62.64855877560619</v>
      </c>
      <c r="AH46" s="5">
        <f>MAX((Z46-Y46),0)/5+Z46/[12]lifespan!I$7</f>
        <v>50.342591873254982</v>
      </c>
      <c r="AI46" s="5">
        <f>MAX((AA46-Z46),0)/5+AA46/[12]lifespan!J$7</f>
        <v>51.46131613710515</v>
      </c>
    </row>
    <row r="47" spans="1:35" x14ac:dyDescent="0.25">
      <c r="A47" s="3" t="s">
        <v>22</v>
      </c>
      <c r="B47" s="1" t="s">
        <v>37</v>
      </c>
      <c r="C47" s="1" t="s">
        <v>38</v>
      </c>
      <c r="D47" s="5">
        <f>[13]generation_EXIOBASE!D47</f>
        <v>4086.276102743197</v>
      </c>
      <c r="E47" s="5">
        <f>[13]generation_EXIOBASE!E47</f>
        <v>3269.0208821945575</v>
      </c>
      <c r="F47" s="5">
        <f>[13]generation_EXIOBASE!F47</f>
        <v>2043.1380513715985</v>
      </c>
      <c r="G47" s="5">
        <f>[13]generation_EXIOBASE!G47</f>
        <v>817.25522054863904</v>
      </c>
      <c r="H47" s="5">
        <f>[13]generation_EXIOBASE!H47</f>
        <v>510.78451284289963</v>
      </c>
      <c r="I47" s="5">
        <f>[13]generation_EXIOBASE!I47</f>
        <v>204.31380513716022</v>
      </c>
      <c r="J47" s="5">
        <f>[13]generation_EXIOBASE!J47</f>
        <v>102.15690256858011</v>
      </c>
      <c r="K47" s="5">
        <f>[13]generation_EXIOBASE!K47</f>
        <v>0</v>
      </c>
      <c r="L47" s="5">
        <f>[14]Xdet2015_el!A47</f>
        <v>347.25557160300599</v>
      </c>
      <c r="M47" s="5">
        <f t="shared" si="1"/>
        <v>277.80445728240483</v>
      </c>
      <c r="N47" s="5">
        <f t="shared" si="17"/>
        <v>173.62778580150299</v>
      </c>
      <c r="O47" s="5">
        <f t="shared" si="18"/>
        <v>69.451114320601178</v>
      </c>
      <c r="P47" s="5">
        <f t="shared" si="19"/>
        <v>43.406946450375749</v>
      </c>
      <c r="Q47" s="5">
        <f t="shared" si="20"/>
        <v>17.36277858015033</v>
      </c>
      <c r="R47" s="5">
        <f t="shared" si="21"/>
        <v>8.681389290075165</v>
      </c>
      <c r="S47" s="5">
        <f t="shared" si="22"/>
        <v>0</v>
      </c>
      <c r="T47" s="5">
        <f>[13]capacity_EXIOBASE!D47</f>
        <v>1451.77592</v>
      </c>
      <c r="U47" s="5">
        <f>[13]capacity_EXIOBASE!E47</f>
        <v>1161.420736</v>
      </c>
      <c r="V47" s="5">
        <f>[13]capacity_EXIOBASE!F47</f>
        <v>725.88796000000002</v>
      </c>
      <c r="W47" s="5">
        <f>[13]capacity_EXIOBASE!G47</f>
        <v>290.35518400000001</v>
      </c>
      <c r="X47" s="5">
        <f>[13]capacity_EXIOBASE!H47</f>
        <v>181.47199000000001</v>
      </c>
      <c r="Y47" s="5">
        <f>[13]capacity_EXIOBASE!I47</f>
        <v>72.588796000000002</v>
      </c>
      <c r="Z47" s="5">
        <f>[13]capacity_EXIOBASE!J47</f>
        <v>36.294398000000001</v>
      </c>
      <c r="AA47" s="5">
        <f>[13]capacity_EXIOBASE!K47</f>
        <v>0</v>
      </c>
      <c r="AB47" s="5">
        <f>capacity!T47+T47/[12]lifespan!C$8</f>
        <v>129.47931199999999</v>
      </c>
      <c r="AC47" s="5">
        <f>MAX((U47-T47),0)/5+U47/[12]lifespan!D$8</f>
        <v>33.183449600000003</v>
      </c>
      <c r="AD47" s="5">
        <f>MAX((V47-U47),0)/5+V47/[12]lifespan!E$8</f>
        <v>20.739656</v>
      </c>
      <c r="AE47" s="5">
        <f>MAX((W47-V47),0)/5+W47/[12]lifespan!F$8</f>
        <v>8.2958624000000007</v>
      </c>
      <c r="AF47" s="5">
        <f>MAX((X47-W47),0)/5+X47/[12]lifespan!G$8</f>
        <v>5.184914</v>
      </c>
      <c r="AG47" s="5">
        <f>MAX((Y47-X47),0)/5+Y47/[12]lifespan!H$8</f>
        <v>2.0739656000000002</v>
      </c>
      <c r="AH47" s="5">
        <f>MAX((Z47-Y47),0)/5+Z47/[12]lifespan!I$8</f>
        <v>1.0369828000000001</v>
      </c>
      <c r="AI47" s="5">
        <f>MAX((AA47-Z47),0)/5+AA47/[12]lifespan!J$8</f>
        <v>0</v>
      </c>
    </row>
    <row r="48" spans="1:35" x14ac:dyDescent="0.25">
      <c r="A48" s="3" t="s">
        <v>22</v>
      </c>
      <c r="B48" s="3" t="s">
        <v>39</v>
      </c>
      <c r="C48" s="3" t="s">
        <v>40</v>
      </c>
      <c r="D48" s="5">
        <f>[13]generation_EXIOBASE!D48</f>
        <v>44.507670904396527</v>
      </c>
      <c r="E48" s="5">
        <f>[13]generation_EXIOBASE!E48</f>
        <v>35.606136723517224</v>
      </c>
      <c r="F48" s="5">
        <f>[13]generation_EXIOBASE!F48</f>
        <v>22.253835452198263</v>
      </c>
      <c r="G48" s="5">
        <f>[13]generation_EXIOBASE!G48</f>
        <v>8.9015341808793025</v>
      </c>
      <c r="H48" s="5">
        <f>[13]generation_EXIOBASE!H48</f>
        <v>5.5634588630495649</v>
      </c>
      <c r="I48" s="5">
        <f>[13]generation_EXIOBASE!I48</f>
        <v>2.2253835452198274</v>
      </c>
      <c r="J48" s="5">
        <f>[13]generation_EXIOBASE!J48</f>
        <v>1.1126917726099137</v>
      </c>
      <c r="K48" s="5">
        <f>[13]generation_EXIOBASE!K48</f>
        <v>0</v>
      </c>
      <c r="L48" s="5">
        <f>[14]Xdet2015_el!A48</f>
        <v>16.7349250768732</v>
      </c>
      <c r="M48" s="5">
        <f t="shared" si="1"/>
        <v>13.387940061498561</v>
      </c>
      <c r="N48" s="5">
        <f t="shared" si="17"/>
        <v>8.3674625384365999</v>
      </c>
      <c r="O48" s="5">
        <f t="shared" si="18"/>
        <v>3.3469850153746386</v>
      </c>
      <c r="P48" s="5">
        <f t="shared" si="19"/>
        <v>2.0918656346091495</v>
      </c>
      <c r="Q48" s="5">
        <f t="shared" si="20"/>
        <v>0.83674625384366041</v>
      </c>
      <c r="R48" s="5">
        <f t="shared" si="21"/>
        <v>0.41837312692183021</v>
      </c>
      <c r="S48" s="5">
        <f t="shared" si="22"/>
        <v>0</v>
      </c>
      <c r="T48" s="5">
        <f>[13]capacity_EXIOBASE!D48</f>
        <v>10.400000000000002</v>
      </c>
      <c r="U48" s="5">
        <f>[13]capacity_EXIOBASE!E48</f>
        <v>8.3200000000000021</v>
      </c>
      <c r="V48" s="5">
        <f>[13]capacity_EXIOBASE!F48</f>
        <v>5.2000000000000011</v>
      </c>
      <c r="W48" s="5">
        <f>[13]capacity_EXIOBASE!G48</f>
        <v>2.08</v>
      </c>
      <c r="X48" s="5">
        <f>[13]capacity_EXIOBASE!H48</f>
        <v>1.3000000000000007</v>
      </c>
      <c r="Y48" s="5">
        <f>[13]capacity_EXIOBASE!I48</f>
        <v>0.52000000000000135</v>
      </c>
      <c r="Z48" s="5">
        <f>[13]capacity_EXIOBASE!J48</f>
        <v>0.26000000000000068</v>
      </c>
      <c r="AA48" s="5">
        <f>[13]capacity_EXIOBASE!K48</f>
        <v>0</v>
      </c>
      <c r="AB48" s="5">
        <f>capacity!T48+T48/[12]lifespan!C$9</f>
        <v>0.41600000000000009</v>
      </c>
      <c r="AC48" s="5">
        <f>MAX((U48-T48),0)/5+U48/[12]lifespan!D$9</f>
        <v>0.3328000000000001</v>
      </c>
      <c r="AD48" s="5">
        <f>MAX((V48-U48),0)/5+V48/[12]lifespan!E$9</f>
        <v>0.20800000000000005</v>
      </c>
      <c r="AE48" s="5">
        <f>MAX((W48-V48),0)/5+W48/[12]lifespan!F$9</f>
        <v>8.3199999999999996E-2</v>
      </c>
      <c r="AF48" s="5">
        <f>MAX((X48-W48),0)/5+X48/[12]lifespan!G$9</f>
        <v>5.2000000000000025E-2</v>
      </c>
      <c r="AG48" s="5">
        <f>MAX((Y48-X48),0)/5+Y48/[12]lifespan!H$9</f>
        <v>2.0800000000000055E-2</v>
      </c>
      <c r="AH48" s="5">
        <f>MAX((Z48-Y48),0)/5+Z48/[12]lifespan!I$9</f>
        <v>1.0400000000000027E-2</v>
      </c>
      <c r="AI48" s="5">
        <f>MAX((AA48-Z48),0)/5+AA48/[12]lifespan!J$9</f>
        <v>0</v>
      </c>
    </row>
    <row r="49" spans="1:35" x14ac:dyDescent="0.25">
      <c r="A49" s="3" t="s">
        <v>22</v>
      </c>
      <c r="B49" s="3" t="s">
        <v>80</v>
      </c>
      <c r="C49" s="3" t="s">
        <v>85</v>
      </c>
      <c r="D49" s="5">
        <f>[13]generation_EXIOBASE!D49</f>
        <v>183.57709063978885</v>
      </c>
      <c r="E49" s="5">
        <f>[13]generation_EXIOBASE!E49</f>
        <v>854.77927430698151</v>
      </c>
      <c r="F49" s="5">
        <f>[13]generation_EXIOBASE!F49</f>
        <v>1861.5825498077704</v>
      </c>
      <c r="G49" s="5">
        <f>[13]generation_EXIOBASE!G49</f>
        <v>2868.3858253085596</v>
      </c>
      <c r="H49" s="5">
        <f>[13]generation_EXIOBASE!H49</f>
        <v>3120.0866441837566</v>
      </c>
      <c r="I49" s="5">
        <f>[13]generation_EXIOBASE!I49</f>
        <v>3371.7874630589536</v>
      </c>
      <c r="J49" s="5">
        <f>[13]generation_EXIOBASE!J49</f>
        <v>3455.687736017353</v>
      </c>
      <c r="K49" s="5">
        <f>[13]generation_EXIOBASE!K49</f>
        <v>3539.588008975752</v>
      </c>
      <c r="L49" s="5">
        <f>[14]Xdet2015_el!A49</f>
        <v>3.1791485145372298</v>
      </c>
      <c r="M49" s="5">
        <f t="shared" si="1"/>
        <v>14.802883359244511</v>
      </c>
      <c r="N49" s="5">
        <f t="shared" si="17"/>
        <v>32.238485626305433</v>
      </c>
      <c r="O49" s="5">
        <f t="shared" si="18"/>
        <v>49.674087893366348</v>
      </c>
      <c r="P49" s="5">
        <f t="shared" si="19"/>
        <v>54.032988460131577</v>
      </c>
      <c r="Q49" s="5">
        <f t="shared" si="20"/>
        <v>58.391889026896798</v>
      </c>
      <c r="R49" s="5">
        <f t="shared" si="21"/>
        <v>59.84485588248522</v>
      </c>
      <c r="S49" s="5">
        <f t="shared" si="22"/>
        <v>61.297822738073634</v>
      </c>
      <c r="T49" s="5">
        <f>[13]capacity_EXIOBASE!D49</f>
        <v>75.543598918635411</v>
      </c>
      <c r="U49" s="5">
        <f>[13]capacity_EXIOBASE!E49</f>
        <v>329.25885380910404</v>
      </c>
      <c r="V49" s="5">
        <f>[13]capacity_EXIOBASE!F49</f>
        <v>709.831736144807</v>
      </c>
      <c r="W49" s="5">
        <f>[13]capacity_EXIOBASE!G49</f>
        <v>1090.40461848051</v>
      </c>
      <c r="X49" s="5">
        <f>[13]capacity_EXIOBASE!H49</f>
        <v>1185.5478390644357</v>
      </c>
      <c r="Y49" s="5">
        <f>[13]capacity_EXIOBASE!I49</f>
        <v>1280.6910596483613</v>
      </c>
      <c r="Z49" s="5">
        <f>[13]capacity_EXIOBASE!J49</f>
        <v>1312.4054665096698</v>
      </c>
      <c r="AA49" s="5">
        <f>[13]capacity_EXIOBASE!K49</f>
        <v>1344.1198733709784</v>
      </c>
      <c r="AB49" s="5">
        <f>capacity!T49+T49/[12]lifespan!C$10</f>
        <v>9.7417229469627369</v>
      </c>
      <c r="AC49" s="5">
        <f>MAX((U49-T49),0)/5+U49/[12]lifespan!D$10</f>
        <v>63.913405130457889</v>
      </c>
      <c r="AD49" s="5">
        <f>MAX((V49-U49),0)/5+V49/[12]lifespan!E$10</f>
        <v>104.50784591293288</v>
      </c>
      <c r="AE49" s="5">
        <f>MAX((W49-V49),0)/5+W49/[12]lifespan!F$10</f>
        <v>119.730761206361</v>
      </c>
      <c r="AF49" s="5">
        <f>MAX((X49-W49),0)/5+X49/[12]lifespan!G$10</f>
        <v>66.450557679362589</v>
      </c>
      <c r="AG49" s="5">
        <f>MAX((Y49-X49),0)/5+Y49/[12]lifespan!H$10</f>
        <v>70.256286502719561</v>
      </c>
      <c r="AH49" s="5">
        <f>MAX((Z49-Y49),0)/5+Z49/[12]lifespan!I$10</f>
        <v>58.83910003264851</v>
      </c>
      <c r="AI49" s="5">
        <f>MAX((AA49-Z49),0)/5+AA49/[12]lifespan!J$10</f>
        <v>60.107676307100853</v>
      </c>
    </row>
    <row r="50" spans="1:35" x14ac:dyDescent="0.25">
      <c r="A50" s="3" t="s">
        <v>22</v>
      </c>
      <c r="B50" s="3" t="s">
        <v>81</v>
      </c>
      <c r="C50" s="3" t="s">
        <v>86</v>
      </c>
      <c r="D50" s="5">
        <f>[13]generation_EXIOBASE!D50</f>
        <v>11.115476843566471</v>
      </c>
      <c r="E50" s="5">
        <f>[13]generation_EXIOBASE!E50</f>
        <v>1329.8373896042335</v>
      </c>
      <c r="F50" s="5">
        <f>[13]generation_EXIOBASE!F50</f>
        <v>3307.9202587452337</v>
      </c>
      <c r="G50" s="5">
        <f>[13]generation_EXIOBASE!G50</f>
        <v>5286.0031278862343</v>
      </c>
      <c r="H50" s="5">
        <f>[13]generation_EXIOBASE!H50</f>
        <v>5780.523845171484</v>
      </c>
      <c r="I50" s="5">
        <f>[13]generation_EXIOBASE!I50</f>
        <v>6275.0445624567337</v>
      </c>
      <c r="J50" s="5">
        <f>[13]generation_EXIOBASE!J50</f>
        <v>6439.8848015518179</v>
      </c>
      <c r="K50" s="5">
        <f>[13]generation_EXIOBASE!K50</f>
        <v>6604.7250406469011</v>
      </c>
      <c r="L50" s="5">
        <f>[14]Xdet2015_el!A50</f>
        <v>0.19249543378447101</v>
      </c>
      <c r="M50" s="5">
        <f t="shared" si="1"/>
        <v>23.029837475918871</v>
      </c>
      <c r="N50" s="5">
        <f t="shared" si="17"/>
        <v>57.28585053912046</v>
      </c>
      <c r="O50" s="5">
        <f t="shared" si="18"/>
        <v>91.541863602322067</v>
      </c>
      <c r="P50" s="5">
        <f t="shared" si="19"/>
        <v>100.10586686812246</v>
      </c>
      <c r="Q50" s="5">
        <f t="shared" si="20"/>
        <v>108.66987013392284</v>
      </c>
      <c r="R50" s="5">
        <f t="shared" si="21"/>
        <v>111.52453788918965</v>
      </c>
      <c r="S50" s="5">
        <f t="shared" si="22"/>
        <v>114.37920564445645</v>
      </c>
      <c r="T50" s="5">
        <f>[13]capacity_EXIOBASE!D50</f>
        <v>59.356106622602965</v>
      </c>
      <c r="U50" s="5">
        <f>[13]capacity_EXIOBASE!E50</f>
        <v>579.39996563836303</v>
      </c>
      <c r="V50" s="5">
        <f>[13]capacity_EXIOBASE!F50</f>
        <v>1359.4657541620031</v>
      </c>
      <c r="W50" s="5">
        <f>[13]capacity_EXIOBASE!G50</f>
        <v>2139.5315426856432</v>
      </c>
      <c r="X50" s="5">
        <f>[13]capacity_EXIOBASE!H50</f>
        <v>2334.5479898165531</v>
      </c>
      <c r="Y50" s="5">
        <f>[13]capacity_EXIOBASE!I50</f>
        <v>2529.564436947463</v>
      </c>
      <c r="Z50" s="5">
        <f>[13]capacity_EXIOBASE!J50</f>
        <v>2594.5699193244332</v>
      </c>
      <c r="AA50" s="5">
        <f>[13]capacity_EXIOBASE!K50</f>
        <v>2659.5754017014033</v>
      </c>
      <c r="AB50" s="5">
        <f>capacity!T50+T50/[12]lifespan!C$11</f>
        <v>7.6542652746867947</v>
      </c>
      <c r="AC50" s="5">
        <f>MAX((U50-T50),0)/5+U50/[12]lifespan!D$11</f>
        <v>127.18477042868653</v>
      </c>
      <c r="AD50" s="5">
        <f>MAX((V50-U50),0)/5+V50/[12]lifespan!E$11</f>
        <v>210.39178787120815</v>
      </c>
      <c r="AE50" s="5">
        <f>MAX((W50-V50),0)/5+W50/[12]lifespan!F$11</f>
        <v>241.59441941215374</v>
      </c>
      <c r="AF50" s="5">
        <f>MAX((X50-W50),0)/5+X50/[12]lifespan!G$11</f>
        <v>132.38520901884411</v>
      </c>
      <c r="AG50" s="5">
        <f>MAX((Y50-X50),0)/5+Y50/[12]lifespan!H$11</f>
        <v>140.18586690408051</v>
      </c>
      <c r="AH50" s="5">
        <f>MAX((Z50-Y50),0)/5+Z50/[12]lifespan!I$11</f>
        <v>116.78389324837134</v>
      </c>
      <c r="AI50" s="5">
        <f>MAX((AA50-Z50),0)/5+AA50/[12]lifespan!J$11</f>
        <v>119.38411254345016</v>
      </c>
    </row>
    <row r="51" spans="1:35" x14ac:dyDescent="0.25">
      <c r="A51" s="3" t="s">
        <v>22</v>
      </c>
      <c r="B51" s="3" t="s">
        <v>41</v>
      </c>
      <c r="C51" s="3" t="s">
        <v>42</v>
      </c>
      <c r="D51" s="5">
        <f>[13]generation_EXIOBASE!D51</f>
        <v>0</v>
      </c>
      <c r="E51" s="5">
        <f>[13]generation_EXIOBASE!E51</f>
        <v>158.18289222622278</v>
      </c>
      <c r="F51" s="5">
        <f>[13]generation_EXIOBASE!F51</f>
        <v>395.45723056555693</v>
      </c>
      <c r="G51" s="5">
        <f>[13]generation_EXIOBASE!G51</f>
        <v>632.73156890489111</v>
      </c>
      <c r="H51" s="5">
        <f>[13]generation_EXIOBASE!H51</f>
        <v>692.05015348972461</v>
      </c>
      <c r="I51" s="5">
        <f>[13]generation_EXIOBASE!I51</f>
        <v>751.36873807455811</v>
      </c>
      <c r="J51" s="5">
        <f>[13]generation_EXIOBASE!J51</f>
        <v>771.14159960283598</v>
      </c>
      <c r="K51" s="5">
        <f>[13]generation_EXIOBASE!K51</f>
        <v>790.91446113111385</v>
      </c>
      <c r="L51" s="5">
        <f>[14]Xdet2015_el!A51</f>
        <v>0</v>
      </c>
      <c r="M51" s="24">
        <f t="shared" ref="M51:S51" si="24">IFERROR($L116*E51/$D116,0)</f>
        <v>3.8170298854423552</v>
      </c>
      <c r="N51" s="24">
        <f t="shared" si="24"/>
        <v>9.5425747136058874</v>
      </c>
      <c r="O51" s="24">
        <f t="shared" si="24"/>
        <v>15.268119541769421</v>
      </c>
      <c r="P51" s="24">
        <f t="shared" si="24"/>
        <v>16.699505748810303</v>
      </c>
      <c r="Q51" s="24">
        <f t="shared" si="24"/>
        <v>18.130891955851183</v>
      </c>
      <c r="R51" s="24">
        <f t="shared" si="24"/>
        <v>18.608020691531479</v>
      </c>
      <c r="S51" s="24">
        <f t="shared" si="24"/>
        <v>19.085149427211775</v>
      </c>
      <c r="T51" s="5">
        <f>[13]capacity_EXIOBASE!D51</f>
        <v>0</v>
      </c>
      <c r="U51" s="5">
        <f>[13]capacity_EXIOBASE!E51</f>
        <v>29.130551076919115</v>
      </c>
      <c r="V51" s="5">
        <f>[13]capacity_EXIOBASE!F51</f>
        <v>72.826377692297783</v>
      </c>
      <c r="W51" s="5">
        <f>[13]capacity_EXIOBASE!G51</f>
        <v>116.52220430767646</v>
      </c>
      <c r="X51" s="5">
        <f>[13]capacity_EXIOBASE!H51</f>
        <v>127.44616096152112</v>
      </c>
      <c r="Y51" s="5">
        <f>[13]capacity_EXIOBASE!I51</f>
        <v>138.37011761536579</v>
      </c>
      <c r="Z51" s="5">
        <f>[13]capacity_EXIOBASE!J51</f>
        <v>142.01143649998068</v>
      </c>
      <c r="AA51" s="5">
        <f>[13]capacity_EXIOBASE!K51</f>
        <v>145.65275538459557</v>
      </c>
      <c r="AB51" s="5">
        <f>capacity!T51+T51/[12]lifespan!C$12</f>
        <v>0</v>
      </c>
      <c r="AC51" s="5">
        <f>MAX((U51-T51),0)/5+U51/[12]lifespan!D$12</f>
        <v>6.7971285846144598</v>
      </c>
      <c r="AD51" s="5">
        <f>MAX((V51-U51),0)/5+V51/[12]lifespan!E$12</f>
        <v>11.166711246152326</v>
      </c>
      <c r="AE51" s="5">
        <f>MAX((W51-V51),0)/5+W51/[12]lifespan!F$12</f>
        <v>12.623238799998283</v>
      </c>
      <c r="AF51" s="5">
        <f>MAX((X51-W51),0)/5+X51/[12]lifespan!G$12</f>
        <v>6.4329966961529683</v>
      </c>
      <c r="AG51" s="5">
        <f>MAX((Y51-X51),0)/5+Y51/[12]lifespan!H$12</f>
        <v>6.7971285846144598</v>
      </c>
      <c r="AH51" s="5">
        <f>MAX((Z51-Y51),0)/5+Z51/[12]lifespan!I$12</f>
        <v>5.4619783269223339</v>
      </c>
      <c r="AI51" s="5">
        <f>MAX((AA51-Z51),0)/5+AA51/[12]lifespan!J$12</f>
        <v>5.5833556230761632</v>
      </c>
    </row>
    <row r="52" spans="1:35" x14ac:dyDescent="0.25">
      <c r="A52" s="3" t="s">
        <v>22</v>
      </c>
      <c r="B52" s="3" t="s">
        <v>43</v>
      </c>
      <c r="C52" s="3" t="s">
        <v>44</v>
      </c>
      <c r="D52" s="5">
        <f>[13]generation_EXIOBASE!D52</f>
        <v>0</v>
      </c>
      <c r="E52" s="5">
        <f>[13]generation_EXIOBASE!E52</f>
        <v>38.173720667523142</v>
      </c>
      <c r="F52" s="5">
        <f>[13]generation_EXIOBASE!F52</f>
        <v>95.434301668807848</v>
      </c>
      <c r="G52" s="5">
        <f>[13]generation_EXIOBASE!G52</f>
        <v>152.69488267009257</v>
      </c>
      <c r="H52" s="5">
        <f>[13]generation_EXIOBASE!H52</f>
        <v>167.01002792041373</v>
      </c>
      <c r="I52" s="5">
        <f>[13]generation_EXIOBASE!I52</f>
        <v>181.3251731707349</v>
      </c>
      <c r="J52" s="5">
        <f>[13]generation_EXIOBASE!J52</f>
        <v>186.0968882541753</v>
      </c>
      <c r="K52" s="5">
        <f>[13]generation_EXIOBASE!K52</f>
        <v>190.8686033376157</v>
      </c>
      <c r="L52" s="5">
        <f>[14]Xdet2015_el!A52</f>
        <v>0</v>
      </c>
      <c r="M52" s="24">
        <f t="shared" ref="M52:S52" si="25">IFERROR($L143*E52/$D143,0)</f>
        <v>10.178694302730877</v>
      </c>
      <c r="N52" s="24">
        <f t="shared" si="25"/>
        <v>25.446735756827191</v>
      </c>
      <c r="O52" s="24">
        <f t="shared" si="25"/>
        <v>40.714777210923508</v>
      </c>
      <c r="P52" s="24">
        <f t="shared" si="25"/>
        <v>44.531787574447584</v>
      </c>
      <c r="Q52" s="24">
        <f t="shared" si="25"/>
        <v>48.348797937971661</v>
      </c>
      <c r="R52" s="24">
        <f t="shared" si="25"/>
        <v>49.621134725813029</v>
      </c>
      <c r="S52" s="24">
        <f t="shared" si="25"/>
        <v>50.893471513654383</v>
      </c>
      <c r="T52" s="5">
        <f>[13]capacity_EXIOBASE!D52</f>
        <v>0</v>
      </c>
      <c r="U52" s="5">
        <f>[13]capacity_EXIOBASE!E52</f>
        <v>30.240929210513343</v>
      </c>
      <c r="V52" s="5">
        <f>[13]capacity_EXIOBASE!F52</f>
        <v>75.602323026283358</v>
      </c>
      <c r="W52" s="5">
        <f>[13]capacity_EXIOBASE!G52</f>
        <v>120.96371684205337</v>
      </c>
      <c r="X52" s="5">
        <f>[13]capacity_EXIOBASE!H52</f>
        <v>132.30406529599588</v>
      </c>
      <c r="Y52" s="5">
        <f>[13]capacity_EXIOBASE!I52</f>
        <v>143.64441374993837</v>
      </c>
      <c r="Z52" s="5">
        <f>[13]capacity_EXIOBASE!J52</f>
        <v>147.42452990125253</v>
      </c>
      <c r="AA52" s="5">
        <f>[13]capacity_EXIOBASE!K52</f>
        <v>151.20464605256672</v>
      </c>
      <c r="AB52" s="5">
        <f>capacity!T52+T52/[12]lifespan!C$13</f>
        <v>0</v>
      </c>
      <c r="AC52" s="5">
        <f>MAX((U52-T52),0)/5+U52/[12]lifespan!D$13</f>
        <v>7.5602323026283358</v>
      </c>
      <c r="AD52" s="5">
        <f>MAX((V52-U52),0)/5+V52/[12]lifespan!E$13</f>
        <v>12.852394914468171</v>
      </c>
      <c r="AE52" s="5">
        <f>MAX((W52-V52),0)/5+W52/[12]lifespan!F$13</f>
        <v>15.120464605256672</v>
      </c>
      <c r="AF52" s="5">
        <f>MAX((X52-W52),0)/5+X52/[12]lifespan!G$13</f>
        <v>8.8832729555882963</v>
      </c>
      <c r="AG52" s="5">
        <f>MAX((Y52-X52),0)/5+Y52/[12]lifespan!H$13</f>
        <v>9.4502903782854144</v>
      </c>
      <c r="AH52" s="5">
        <f>MAX((Z52-Y52),0)/5+Z52/[12]lifespan!I$13</f>
        <v>8.1272497253254592</v>
      </c>
      <c r="AI52" s="5">
        <f>MAX((AA52-Z52),0)/5+AA52/[12]lifespan!J$13</f>
        <v>8.3162555328911729</v>
      </c>
    </row>
    <row r="53" spans="1:35" x14ac:dyDescent="0.25">
      <c r="A53" s="3" t="s">
        <v>22</v>
      </c>
      <c r="B53" s="3" t="s">
        <v>45</v>
      </c>
      <c r="C53" s="3" t="s">
        <v>46</v>
      </c>
      <c r="D53" s="5">
        <f>[13]generation_EXIOBASE!D53</f>
        <v>0</v>
      </c>
      <c r="E53" s="5">
        <f>[13]generation_EXIOBASE!E53</f>
        <v>0</v>
      </c>
      <c r="F53" s="5">
        <f>[13]generation_EXIOBASE!F53</f>
        <v>0</v>
      </c>
      <c r="G53" s="5">
        <f>[13]generation_EXIOBASE!G53</f>
        <v>0</v>
      </c>
      <c r="H53" s="5">
        <f>[13]generation_EXIOBASE!H53</f>
        <v>0</v>
      </c>
      <c r="I53" s="5">
        <f>[13]generation_EXIOBASE!I53</f>
        <v>0</v>
      </c>
      <c r="J53" s="5">
        <f>[13]generation_EXIOBASE!J53</f>
        <v>0</v>
      </c>
      <c r="K53" s="5">
        <f>[13]generation_EXIOBASE!K53</f>
        <v>0</v>
      </c>
      <c r="L53" s="5">
        <f>[14]Xdet2015_el!A53</f>
        <v>0</v>
      </c>
      <c r="M53" s="5">
        <f t="shared" si="1"/>
        <v>0</v>
      </c>
      <c r="N53" s="5">
        <f t="shared" si="17"/>
        <v>0</v>
      </c>
      <c r="O53" s="5">
        <f t="shared" si="18"/>
        <v>0</v>
      </c>
      <c r="P53" s="5">
        <f t="shared" si="19"/>
        <v>0</v>
      </c>
      <c r="Q53" s="5">
        <f t="shared" si="20"/>
        <v>0</v>
      </c>
      <c r="R53" s="5">
        <f t="shared" si="21"/>
        <v>0</v>
      </c>
      <c r="S53" s="5">
        <f t="shared" si="22"/>
        <v>0</v>
      </c>
      <c r="T53" s="5">
        <f>[13]capacity_EXIOBASE!D53</f>
        <v>0</v>
      </c>
      <c r="U53" s="5">
        <f>[13]capacity_EXIOBASE!E53</f>
        <v>0</v>
      </c>
      <c r="V53" s="5">
        <f>[13]capacity_EXIOBASE!F53</f>
        <v>0</v>
      </c>
      <c r="W53" s="5">
        <f>[13]capacity_EXIOBASE!G53</f>
        <v>0</v>
      </c>
      <c r="X53" s="5">
        <f>[13]capacity_EXIOBASE!H53</f>
        <v>0</v>
      </c>
      <c r="Y53" s="5">
        <f>[13]capacity_EXIOBASE!I53</f>
        <v>0</v>
      </c>
      <c r="Z53" s="5">
        <f>[13]capacity_EXIOBASE!J53</f>
        <v>0</v>
      </c>
      <c r="AA53" s="5">
        <f>[13]capacity_EXIOBASE!K53</f>
        <v>0</v>
      </c>
      <c r="AB53" s="5">
        <f>capacity!T53+T53/[12]lifespan!C$14</f>
        <v>0</v>
      </c>
      <c r="AC53" s="5">
        <f>MAX((U53-T53),0)/5+U53/[12]lifespan!D$14</f>
        <v>0</v>
      </c>
      <c r="AD53" s="5">
        <f>MAX((V53-U53),0)/5+V53/[12]lifespan!E$14</f>
        <v>0</v>
      </c>
      <c r="AE53" s="5">
        <f>MAX((W53-V53),0)/5+W53/[12]lifespan!F$14</f>
        <v>0</v>
      </c>
      <c r="AF53" s="5">
        <f>MAX((X53-W53),0)/5+X53/[12]lifespan!G$14</f>
        <v>0</v>
      </c>
      <c r="AG53" s="5">
        <f>MAX((Y53-X53),0)/5+Y53/[12]lifespan!H$14</f>
        <v>0</v>
      </c>
      <c r="AH53" s="5">
        <f>MAX((Z53-Y53),0)/5+Z53/[12]lifespan!I$14</f>
        <v>0</v>
      </c>
      <c r="AI53" s="5">
        <f>MAX((AA53-Z53),0)/5+AA53/[12]lifespan!J$14</f>
        <v>0</v>
      </c>
    </row>
    <row r="54" spans="1:35" x14ac:dyDescent="0.25">
      <c r="A54" s="3" t="s">
        <v>21</v>
      </c>
      <c r="B54" s="3" t="s">
        <v>29</v>
      </c>
      <c r="C54" s="3" t="s">
        <v>30</v>
      </c>
      <c r="D54" s="5">
        <f>[13]generation_EXIOBASE!D54</f>
        <v>41094.969599013049</v>
      </c>
      <c r="E54" s="5">
        <f>[13]generation_EXIOBASE!E54</f>
        <v>32875.975679210438</v>
      </c>
      <c r="F54" s="5">
        <f>[13]generation_EXIOBASE!F54</f>
        <v>20547.484799506525</v>
      </c>
      <c r="G54" s="5">
        <f>[13]generation_EXIOBASE!G54</f>
        <v>8218.9939198026113</v>
      </c>
      <c r="H54" s="5">
        <f>[13]generation_EXIOBASE!H54</f>
        <v>5136.8711998766339</v>
      </c>
      <c r="I54" s="5">
        <f>[13]generation_EXIOBASE!I54</f>
        <v>2054.7484799506565</v>
      </c>
      <c r="J54" s="5">
        <f>[13]generation_EXIOBASE!J54</f>
        <v>1027.3742399753282</v>
      </c>
      <c r="K54" s="5">
        <f>[13]generation_EXIOBASE!K54</f>
        <v>0</v>
      </c>
      <c r="L54" s="5">
        <f>[14]Xdet2015_el!A54</f>
        <v>2857.8017298236</v>
      </c>
      <c r="M54" s="5">
        <f t="shared" si="1"/>
        <v>2286.24138385888</v>
      </c>
      <c r="N54" s="5">
        <f t="shared" ref="N54:N66" si="26">IFERROR($L54*F54/$D54,0)</f>
        <v>1428.9008649118</v>
      </c>
      <c r="O54" s="5">
        <f t="shared" ref="O54:O66" si="27">IFERROR($L54*G54/$D54,0)</f>
        <v>571.56034596472011</v>
      </c>
      <c r="P54" s="5">
        <f t="shared" ref="P54:P66" si="28">IFERROR($L54*H54/$D54,0)</f>
        <v>357.22521622795023</v>
      </c>
      <c r="Q54" s="5">
        <f t="shared" ref="Q54:Q66" si="29">IFERROR($L54*I54/$D54,0)</f>
        <v>142.89008649118028</v>
      </c>
      <c r="R54" s="5">
        <f t="shared" ref="R54:R66" si="30">IFERROR($L54*J54/$D54,0)</f>
        <v>71.445043245590142</v>
      </c>
      <c r="S54" s="5">
        <f t="shared" ref="S54:S66" si="31">IFERROR($L54*K54/$D54,0)</f>
        <v>0</v>
      </c>
      <c r="T54" s="5">
        <f>[13]capacity_EXIOBASE!D54</f>
        <v>9656.4015500000005</v>
      </c>
      <c r="U54" s="5">
        <f>[13]capacity_EXIOBASE!E54</f>
        <v>7725.1212400000004</v>
      </c>
      <c r="V54" s="5">
        <f>[13]capacity_EXIOBASE!F54</f>
        <v>4828.2007750000002</v>
      </c>
      <c r="W54" s="5">
        <f>[13]capacity_EXIOBASE!G54</f>
        <v>1931.2803100000001</v>
      </c>
      <c r="X54" s="5">
        <f>[13]capacity_EXIOBASE!H54</f>
        <v>1207.0501937500003</v>
      </c>
      <c r="Y54" s="5">
        <f>[13]capacity_EXIOBASE!I54</f>
        <v>482.82007750000048</v>
      </c>
      <c r="Z54" s="5">
        <f>[13]capacity_EXIOBASE!J54</f>
        <v>241.41003875000024</v>
      </c>
      <c r="AA54" s="5">
        <f>[13]capacity_EXIOBASE!K54</f>
        <v>0</v>
      </c>
      <c r="AB54" s="5">
        <f>capacity!T54+T54/[12]lifespan!C$2</f>
        <v>241.41003875000001</v>
      </c>
      <c r="AC54" s="5">
        <f>MAX((U54-T54),0)/5+U54/[12]lifespan!D$2</f>
        <v>193.12803100000002</v>
      </c>
      <c r="AD54" s="5">
        <f>MAX((V54-U54),0)/5+V54/[12]lifespan!E$2</f>
        <v>120.70501937500001</v>
      </c>
      <c r="AE54" s="5">
        <f>MAX((W54-V54),0)/5+W54/[12]lifespan!F$2</f>
        <v>48.282007750000005</v>
      </c>
      <c r="AF54" s="5">
        <f>MAX((X54-W54),0)/5+X54/[12]lifespan!G$2</f>
        <v>30.176254843750009</v>
      </c>
      <c r="AG54" s="5">
        <f>MAX((Y54-X54),0)/5+Y54/[12]lifespan!H$2</f>
        <v>12.070501937500012</v>
      </c>
      <c r="AH54" s="5">
        <f>MAX((Z54-Y54),0)/5+Z54/[12]lifespan!I$2</f>
        <v>6.035250968750006</v>
      </c>
      <c r="AI54" s="5">
        <f>MAX((AA54-Z54),0)/5+AA54/[12]lifespan!J$2</f>
        <v>0</v>
      </c>
    </row>
    <row r="55" spans="1:35" x14ac:dyDescent="0.25">
      <c r="A55" s="3" t="s">
        <v>21</v>
      </c>
      <c r="B55" s="3" t="s">
        <v>31</v>
      </c>
      <c r="C55" s="3" t="s">
        <v>32</v>
      </c>
      <c r="D55" s="5">
        <f>[13]generation_EXIOBASE!D55</f>
        <v>5853.3809864617451</v>
      </c>
      <c r="E55" s="5">
        <f>[13]generation_EXIOBASE!E55</f>
        <v>4682.7047891693965</v>
      </c>
      <c r="F55" s="5">
        <f>[13]generation_EXIOBASE!F55</f>
        <v>2926.6904932308726</v>
      </c>
      <c r="G55" s="5">
        <f>[13]generation_EXIOBASE!G55</f>
        <v>1170.6761972923487</v>
      </c>
      <c r="H55" s="5">
        <f>[13]generation_EXIOBASE!H55</f>
        <v>731.67262330771791</v>
      </c>
      <c r="I55" s="5">
        <f>[13]generation_EXIOBASE!I55</f>
        <v>292.66904932308717</v>
      </c>
      <c r="J55" s="5">
        <f>[13]generation_EXIOBASE!J55</f>
        <v>146.33452466154358</v>
      </c>
      <c r="K55" s="5">
        <f>[13]generation_EXIOBASE!K55</f>
        <v>0</v>
      </c>
      <c r="L55" s="5">
        <f>[14]Xdet2015_el!A55</f>
        <v>102.987242586044</v>
      </c>
      <c r="M55" s="5">
        <f t="shared" si="1"/>
        <v>82.389794068835201</v>
      </c>
      <c r="N55" s="5">
        <f t="shared" si="26"/>
        <v>51.493621293022002</v>
      </c>
      <c r="O55" s="5">
        <f t="shared" si="27"/>
        <v>20.597448517208793</v>
      </c>
      <c r="P55" s="5">
        <f t="shared" si="28"/>
        <v>12.873405323255495</v>
      </c>
      <c r="Q55" s="5">
        <f t="shared" si="29"/>
        <v>5.1493621293021983</v>
      </c>
      <c r="R55" s="5">
        <f t="shared" si="30"/>
        <v>2.5746810646510991</v>
      </c>
      <c r="S55" s="5">
        <f t="shared" si="31"/>
        <v>0</v>
      </c>
      <c r="T55" s="5">
        <f>[13]capacity_EXIOBASE!D55</f>
        <v>1220.48046</v>
      </c>
      <c r="U55" s="5">
        <f>[13]capacity_EXIOBASE!E55</f>
        <v>976.38436799999999</v>
      </c>
      <c r="V55" s="5">
        <f>[13]capacity_EXIOBASE!F55</f>
        <v>610.24023</v>
      </c>
      <c r="W55" s="5">
        <f>[13]capacity_EXIOBASE!G55</f>
        <v>244.096092</v>
      </c>
      <c r="X55" s="5">
        <f>[13]capacity_EXIOBASE!H55</f>
        <v>152.56005749999997</v>
      </c>
      <c r="Y55" s="5">
        <f>[13]capacity_EXIOBASE!I55</f>
        <v>61.024022999999943</v>
      </c>
      <c r="Z55" s="5">
        <f>[13]capacity_EXIOBASE!J55</f>
        <v>30.512011499999971</v>
      </c>
      <c r="AA55" s="5">
        <f>[13]capacity_EXIOBASE!K55</f>
        <v>0</v>
      </c>
      <c r="AB55" s="5">
        <f>capacity!T55+T55/[12]lifespan!C$3</f>
        <v>570.682682</v>
      </c>
      <c r="AC55" s="5">
        <f>MAX((U55-T55),0)/5+U55/[12]lifespan!D$3</f>
        <v>32.546145600000003</v>
      </c>
      <c r="AD55" s="5">
        <f>MAX((V55-U55),0)/5+V55/[12]lifespan!E$3</f>
        <v>20.341341</v>
      </c>
      <c r="AE55" s="5">
        <f>MAX((W55-V55),0)/5+W55/[12]lifespan!F$3</f>
        <v>8.1365364000000007</v>
      </c>
      <c r="AF55" s="5">
        <f>MAX((X55-W55),0)/5+X55/[12]lifespan!G$3</f>
        <v>5.0853352499999991</v>
      </c>
      <c r="AG55" s="5">
        <f>MAX((Y55-X55),0)/5+Y55/[12]lifespan!H$3</f>
        <v>2.0341340999999979</v>
      </c>
      <c r="AH55" s="5">
        <f>MAX((Z55-Y55),0)/5+Z55/[12]lifespan!I$3</f>
        <v>1.017067049999999</v>
      </c>
      <c r="AI55" s="5">
        <f>MAX((AA55-Z55),0)/5+AA55/[12]lifespan!J$3</f>
        <v>0</v>
      </c>
    </row>
    <row r="56" spans="1:35" x14ac:dyDescent="0.25">
      <c r="A56" s="3" t="s">
        <v>21</v>
      </c>
      <c r="B56" s="3" t="s">
        <v>33</v>
      </c>
      <c r="C56" s="3" t="s">
        <v>34</v>
      </c>
      <c r="D56" s="5">
        <f>[13]generation_EXIOBASE!D56</f>
        <v>27596.363554668773</v>
      </c>
      <c r="E56" s="5">
        <f>[13]generation_EXIOBASE!E56</f>
        <v>22077.090843735019</v>
      </c>
      <c r="F56" s="5">
        <f>[13]generation_EXIOBASE!F56</f>
        <v>13798.181777334386</v>
      </c>
      <c r="G56" s="5">
        <f>[13]generation_EXIOBASE!G56</f>
        <v>5519.2727109337538</v>
      </c>
      <c r="H56" s="5">
        <f>[13]generation_EXIOBASE!H56</f>
        <v>3449.5454443335966</v>
      </c>
      <c r="I56" s="5">
        <f>[13]generation_EXIOBASE!I56</f>
        <v>1379.8181777334394</v>
      </c>
      <c r="J56" s="5">
        <f>[13]generation_EXIOBASE!J56</f>
        <v>689.90908886671969</v>
      </c>
      <c r="K56" s="5">
        <f>[13]generation_EXIOBASE!K56</f>
        <v>0</v>
      </c>
      <c r="L56" s="5">
        <f>[14]Xdet2015_el!A56</f>
        <v>1705.85788789408</v>
      </c>
      <c r="M56" s="5">
        <f t="shared" si="1"/>
        <v>1364.6863103152641</v>
      </c>
      <c r="N56" s="5">
        <f t="shared" si="26"/>
        <v>852.92894394704001</v>
      </c>
      <c r="O56" s="5">
        <f t="shared" si="27"/>
        <v>341.17157757881597</v>
      </c>
      <c r="P56" s="5">
        <f t="shared" si="28"/>
        <v>213.23223598676</v>
      </c>
      <c r="Q56" s="5">
        <f t="shared" si="29"/>
        <v>85.292894394704049</v>
      </c>
      <c r="R56" s="5">
        <f t="shared" si="30"/>
        <v>42.646447197352025</v>
      </c>
      <c r="S56" s="5">
        <f t="shared" si="31"/>
        <v>0</v>
      </c>
      <c r="T56" s="5">
        <f>[13]capacity_EXIOBASE!D56</f>
        <v>4006.08</v>
      </c>
      <c r="U56" s="5">
        <f>[13]capacity_EXIOBASE!E56</f>
        <v>3204.864</v>
      </c>
      <c r="V56" s="5">
        <f>[13]capacity_EXIOBASE!F56</f>
        <v>2003.04</v>
      </c>
      <c r="W56" s="5">
        <f>[13]capacity_EXIOBASE!G56</f>
        <v>801.21599999999989</v>
      </c>
      <c r="X56" s="5">
        <f>[13]capacity_EXIOBASE!H56</f>
        <v>500.76</v>
      </c>
      <c r="Y56" s="5">
        <f>[13]capacity_EXIOBASE!I56</f>
        <v>200.30400000000009</v>
      </c>
      <c r="Z56" s="5">
        <f>[13]capacity_EXIOBASE!J56</f>
        <v>100.15200000000004</v>
      </c>
      <c r="AA56" s="5">
        <f>[13]capacity_EXIOBASE!K56</f>
        <v>0</v>
      </c>
      <c r="AB56" s="5">
        <f>capacity!T56+T56/[12]lifespan!C$4</f>
        <v>66.768000000000001</v>
      </c>
      <c r="AC56" s="5">
        <f>MAX((U56-T56),0)/5+U56/[12]lifespan!D$4</f>
        <v>53.414400000000001</v>
      </c>
      <c r="AD56" s="5">
        <f>MAX((V56-U56),0)/5+V56/[12]lifespan!E$4</f>
        <v>33.384</v>
      </c>
      <c r="AE56" s="5">
        <f>MAX((W56-V56),0)/5+W56/[12]lifespan!F$4</f>
        <v>13.353599999999998</v>
      </c>
      <c r="AF56" s="5">
        <f>MAX((X56-W56),0)/5+X56/[12]lifespan!G$4</f>
        <v>8.3460000000000001</v>
      </c>
      <c r="AG56" s="5">
        <f>MAX((Y56-X56),0)/5+Y56/[12]lifespan!H$4</f>
        <v>3.3384000000000014</v>
      </c>
      <c r="AH56" s="5">
        <f>MAX((Z56-Y56),0)/5+Z56/[12]lifespan!I$4</f>
        <v>1.6692000000000007</v>
      </c>
      <c r="AI56" s="5">
        <f>MAX((AA56-Z56),0)/5+AA56/[12]lifespan!J$4</f>
        <v>0</v>
      </c>
    </row>
    <row r="57" spans="1:35" x14ac:dyDescent="0.25">
      <c r="A57" s="3" t="s">
        <v>21</v>
      </c>
      <c r="B57" s="3" t="s">
        <v>35</v>
      </c>
      <c r="C57" s="3" t="s">
        <v>36</v>
      </c>
      <c r="D57" s="5">
        <f>[13]generation_EXIOBASE!D57</f>
        <v>2421.4270483448272</v>
      </c>
      <c r="E57" s="5">
        <f>[13]generation_EXIOBASE!E57</f>
        <v>2806.1831807056669</v>
      </c>
      <c r="F57" s="5">
        <f>[13]generation_EXIOBASE!F57</f>
        <v>3383.3173792469261</v>
      </c>
      <c r="G57" s="5">
        <f>[13]generation_EXIOBASE!G57</f>
        <v>3960.4515777881852</v>
      </c>
      <c r="H57" s="5">
        <f>[13]generation_EXIOBASE!H57</f>
        <v>4104.7351274235007</v>
      </c>
      <c r="I57" s="5">
        <f>[13]generation_EXIOBASE!I57</f>
        <v>4249.0186770588152</v>
      </c>
      <c r="J57" s="5">
        <f>[13]generation_EXIOBASE!J57</f>
        <v>4297.1131936039201</v>
      </c>
      <c r="K57" s="5">
        <f>[13]generation_EXIOBASE!K57</f>
        <v>4345.2077101490249</v>
      </c>
      <c r="L57" s="5">
        <f>[14]Xdet2015_el!A57</f>
        <v>108.06680701051999</v>
      </c>
      <c r="M57" s="5">
        <f t="shared" si="1"/>
        <v>125.23823768829929</v>
      </c>
      <c r="N57" s="5">
        <f t="shared" si="26"/>
        <v>150.99538370496822</v>
      </c>
      <c r="O57" s="5">
        <f t="shared" si="27"/>
        <v>176.75252972163716</v>
      </c>
      <c r="P57" s="5">
        <f t="shared" si="28"/>
        <v>183.19181622580442</v>
      </c>
      <c r="Q57" s="5">
        <f t="shared" si="29"/>
        <v>189.63110272997167</v>
      </c>
      <c r="R57" s="5">
        <f t="shared" si="30"/>
        <v>191.77753156469407</v>
      </c>
      <c r="S57" s="5">
        <f t="shared" si="31"/>
        <v>193.92396039941647</v>
      </c>
      <c r="T57" s="5">
        <f>[13]capacity_EXIOBASE!D57</f>
        <v>1080</v>
      </c>
      <c r="U57" s="5">
        <f>[13]capacity_EXIOBASE!E57</f>
        <v>1077</v>
      </c>
      <c r="V57" s="5">
        <f>[13]capacity_EXIOBASE!F57</f>
        <v>1072.5</v>
      </c>
      <c r="W57" s="5">
        <f>[13]capacity_EXIOBASE!G57</f>
        <v>1068</v>
      </c>
      <c r="X57" s="5">
        <f>[13]capacity_EXIOBASE!H57</f>
        <v>1066.875</v>
      </c>
      <c r="Y57" s="5">
        <f>[13]capacity_EXIOBASE!I57</f>
        <v>1065.75</v>
      </c>
      <c r="Z57" s="5">
        <f>[13]capacity_EXIOBASE!J57</f>
        <v>1065.375</v>
      </c>
      <c r="AA57" s="5">
        <f>[13]capacity_EXIOBASE!K57</f>
        <v>1065</v>
      </c>
      <c r="AB57" s="5">
        <f>capacity!T57+T57/[12]lifespan!C$5</f>
        <v>26</v>
      </c>
      <c r="AC57" s="5">
        <f>MAX((U57-T57),0)/5+U57/[12]lifespan!D$5</f>
        <v>17.95</v>
      </c>
      <c r="AD57" s="5">
        <f>MAX((V57-U57),0)/5+V57/[12]lifespan!E$5</f>
        <v>17.875</v>
      </c>
      <c r="AE57" s="5">
        <f>MAX((W57-V57),0)/5+W57/[12]lifespan!F$5</f>
        <v>17.8</v>
      </c>
      <c r="AF57" s="5">
        <f>MAX((X57-W57),0)/5+X57/[12]lifespan!G$5</f>
        <v>17.78125</v>
      </c>
      <c r="AG57" s="5">
        <f>MAX((Y57-X57),0)/5+Y57/[12]lifespan!H$5</f>
        <v>17.762499999999999</v>
      </c>
      <c r="AH57" s="5">
        <f>MAX((Z57-Y57),0)/5+Z57/[12]lifespan!I$5</f>
        <v>17.756250000000001</v>
      </c>
      <c r="AI57" s="5">
        <f>MAX((AA57-Z57),0)/5+AA57/[12]lifespan!J$5</f>
        <v>17.75</v>
      </c>
    </row>
    <row r="58" spans="1:35" x14ac:dyDescent="0.25">
      <c r="A58" s="3" t="s">
        <v>21</v>
      </c>
      <c r="B58" s="3" t="s">
        <v>79</v>
      </c>
      <c r="C58" s="3" t="s">
        <v>83</v>
      </c>
      <c r="D58" s="5">
        <f>[13]generation_EXIOBASE!D58</f>
        <v>508.20861052509071</v>
      </c>
      <c r="E58" s="5">
        <f>[13]generation_EXIOBASE!E58</f>
        <v>13830.173285814502</v>
      </c>
      <c r="F58" s="5">
        <f>[13]generation_EXIOBASE!F58</f>
        <v>33813.120298748618</v>
      </c>
      <c r="G58" s="5">
        <f>[13]generation_EXIOBASE!G58</f>
        <v>53796.067311682738</v>
      </c>
      <c r="H58" s="5">
        <f>[13]generation_EXIOBASE!H58</f>
        <v>58791.804064916258</v>
      </c>
      <c r="I58" s="5">
        <f>[13]generation_EXIOBASE!I58</f>
        <v>63787.540818149784</v>
      </c>
      <c r="J58" s="5">
        <f>[13]generation_EXIOBASE!J58</f>
        <v>65452.78640256096</v>
      </c>
      <c r="K58" s="5">
        <f>[13]generation_EXIOBASE!K58</f>
        <v>67118.031986972142</v>
      </c>
      <c r="L58" s="5">
        <f>[14]Xdet2015_el!A58</f>
        <v>21.322554890018601</v>
      </c>
      <c r="M58" s="5">
        <f t="shared" si="1"/>
        <v>580.26295288574102</v>
      </c>
      <c r="N58" s="5">
        <f t="shared" si="26"/>
        <v>1418.6735498793246</v>
      </c>
      <c r="O58" s="5">
        <f t="shared" si="27"/>
        <v>2257.0841468729086</v>
      </c>
      <c r="P58" s="5">
        <f t="shared" si="28"/>
        <v>2466.6867961213043</v>
      </c>
      <c r="Q58" s="5">
        <f t="shared" si="29"/>
        <v>2676.2894453696999</v>
      </c>
      <c r="R58" s="5">
        <f t="shared" si="30"/>
        <v>2746.156995119165</v>
      </c>
      <c r="S58" s="5">
        <f t="shared" si="31"/>
        <v>2816.024544868631</v>
      </c>
      <c r="T58" s="5">
        <f>[13]capacity_EXIOBASE!D58</f>
        <v>281.5</v>
      </c>
      <c r="U58" s="5">
        <f>[13]capacity_EXIOBASE!E58</f>
        <v>5819.5755763155194</v>
      </c>
      <c r="V58" s="5">
        <f>[13]capacity_EXIOBASE!F58</f>
        <v>14126.688940788797</v>
      </c>
      <c r="W58" s="5">
        <f>[13]capacity_EXIOBASE!G58</f>
        <v>22433.802305262077</v>
      </c>
      <c r="X58" s="5">
        <f>[13]capacity_EXIOBASE!H58</f>
        <v>24510.580646380397</v>
      </c>
      <c r="Y58" s="5">
        <f>[13]capacity_EXIOBASE!I58</f>
        <v>26587.358987498716</v>
      </c>
      <c r="Z58" s="5">
        <f>[13]capacity_EXIOBASE!J58</f>
        <v>27279.618434538155</v>
      </c>
      <c r="AA58" s="5">
        <f>[13]capacity_EXIOBASE!K58</f>
        <v>27971.877881577595</v>
      </c>
      <c r="AB58" s="5">
        <f>capacity!T58+T58/[12]lifespan!C$6</f>
        <v>17.074999999999999</v>
      </c>
      <c r="AC58" s="5">
        <f>MAX((U58-T58),0)/5+U58/[12]lifespan!D$6</f>
        <v>1372.1412778229003</v>
      </c>
      <c r="AD58" s="5">
        <f>MAX((V58-U58),0)/5+V58/[12]lifespan!E$6</f>
        <v>2262.5583725026895</v>
      </c>
      <c r="AE58" s="5">
        <f>MAX((W58-V58),0)/5+W58/[12]lifespan!F$6</f>
        <v>2558.7747651051391</v>
      </c>
      <c r="AF58" s="5">
        <f>MAX((X58-W58),0)/5+X58/[12]lifespan!G$6</f>
        <v>1395.7788940788796</v>
      </c>
      <c r="AG58" s="5">
        <f>MAX((Y58-X58),0)/5+Y58/[12]lifespan!H$6</f>
        <v>1478.8500277236124</v>
      </c>
      <c r="AH58" s="5">
        <f>MAX((Z58-Y58),0)/5+Z58/[12]lifespan!I$6</f>
        <v>1229.6366267894141</v>
      </c>
      <c r="AI58" s="5">
        <f>MAX((AA58-Z58),0)/5+AA58/[12]lifespan!J$6</f>
        <v>1257.3270046709918</v>
      </c>
    </row>
    <row r="59" spans="1:35" x14ac:dyDescent="0.25">
      <c r="A59" s="3" t="s">
        <v>21</v>
      </c>
      <c r="B59" s="3" t="s">
        <v>78</v>
      </c>
      <c r="C59" s="3" t="s">
        <v>84</v>
      </c>
      <c r="D59" s="5">
        <f>[13]generation_EXIOBASE!D59</f>
        <v>0</v>
      </c>
      <c r="E59" s="5">
        <f>[13]generation_EXIOBASE!E59</f>
        <v>0</v>
      </c>
      <c r="F59" s="5">
        <f>[13]generation_EXIOBASE!F59</f>
        <v>0</v>
      </c>
      <c r="G59" s="5">
        <f>[13]generation_EXIOBASE!G59</f>
        <v>0</v>
      </c>
      <c r="H59" s="5">
        <f>[13]generation_EXIOBASE!H59</f>
        <v>0</v>
      </c>
      <c r="I59" s="5">
        <f>[13]generation_EXIOBASE!I59</f>
        <v>0</v>
      </c>
      <c r="J59" s="5">
        <f>[13]generation_EXIOBASE!J59</f>
        <v>0</v>
      </c>
      <c r="K59" s="5">
        <f>[13]generation_EXIOBASE!K59</f>
        <v>0</v>
      </c>
      <c r="L59" s="5">
        <f>[14]Xdet2015_el!A59</f>
        <v>0</v>
      </c>
      <c r="M59" s="5">
        <f t="shared" si="1"/>
        <v>0</v>
      </c>
      <c r="N59" s="5">
        <f t="shared" si="26"/>
        <v>0</v>
      </c>
      <c r="O59" s="5">
        <f t="shared" si="27"/>
        <v>0</v>
      </c>
      <c r="P59" s="5">
        <f t="shared" si="28"/>
        <v>0</v>
      </c>
      <c r="Q59" s="5">
        <f t="shared" si="29"/>
        <v>0</v>
      </c>
      <c r="R59" s="5">
        <f t="shared" si="30"/>
        <v>0</v>
      </c>
      <c r="S59" s="5">
        <f t="shared" si="31"/>
        <v>0</v>
      </c>
      <c r="T59" s="5">
        <f>[13]capacity_EXIOBASE!D59</f>
        <v>0</v>
      </c>
      <c r="U59" s="5">
        <f>[13]capacity_EXIOBASE!E59</f>
        <v>0</v>
      </c>
      <c r="V59" s="5">
        <f>[13]capacity_EXIOBASE!F59</f>
        <v>0</v>
      </c>
      <c r="W59" s="5">
        <f>[13]capacity_EXIOBASE!G59</f>
        <v>0</v>
      </c>
      <c r="X59" s="5">
        <f>[13]capacity_EXIOBASE!H59</f>
        <v>0</v>
      </c>
      <c r="Y59" s="5">
        <f>[13]capacity_EXIOBASE!I59</f>
        <v>0</v>
      </c>
      <c r="Z59" s="5">
        <f>[13]capacity_EXIOBASE!J59</f>
        <v>0</v>
      </c>
      <c r="AA59" s="5">
        <f>[13]capacity_EXIOBASE!K59</f>
        <v>0</v>
      </c>
      <c r="AB59" s="5">
        <f>capacity!T59+T59/[12]lifespan!C$7</f>
        <v>0</v>
      </c>
      <c r="AC59" s="5">
        <f>MAX((U59-T59),0)/5+U59/[12]lifespan!D$7</f>
        <v>0</v>
      </c>
      <c r="AD59" s="5">
        <f>MAX((V59-U59),0)/5+V59/[12]lifespan!E$7</f>
        <v>0</v>
      </c>
      <c r="AE59" s="5">
        <f>MAX((W59-V59),0)/5+W59/[12]lifespan!F$7</f>
        <v>0</v>
      </c>
      <c r="AF59" s="5">
        <f>MAX((X59-W59),0)/5+X59/[12]lifespan!G$7</f>
        <v>0</v>
      </c>
      <c r="AG59" s="5">
        <f>MAX((Y59-X59),0)/5+Y59/[12]lifespan!H$7</f>
        <v>0</v>
      </c>
      <c r="AH59" s="5">
        <f>MAX((Z59-Y59),0)/5+Z59/[12]lifespan!I$7</f>
        <v>0</v>
      </c>
      <c r="AI59" s="5">
        <f>MAX((AA59-Z59),0)/5+AA59/[12]lifespan!J$7</f>
        <v>0</v>
      </c>
    </row>
    <row r="60" spans="1:35" x14ac:dyDescent="0.25">
      <c r="A60" s="3" t="s">
        <v>21</v>
      </c>
      <c r="B60" s="1" t="s">
        <v>37</v>
      </c>
      <c r="C60" s="1" t="s">
        <v>38</v>
      </c>
      <c r="D60" s="5">
        <f>[13]generation_EXIOBASE!D60</f>
        <v>231.48151548915365</v>
      </c>
      <c r="E60" s="5">
        <f>[13]generation_EXIOBASE!E60</f>
        <v>185.18521239132292</v>
      </c>
      <c r="F60" s="5">
        <f>[13]generation_EXIOBASE!F60</f>
        <v>115.74075774457683</v>
      </c>
      <c r="G60" s="5">
        <f>[13]generation_EXIOBASE!G60</f>
        <v>46.29630309783073</v>
      </c>
      <c r="H60" s="5">
        <f>[13]generation_EXIOBASE!H60</f>
        <v>28.935189436144213</v>
      </c>
      <c r="I60" s="5">
        <f>[13]generation_EXIOBASE!I60</f>
        <v>11.574075774457697</v>
      </c>
      <c r="J60" s="5">
        <f>[13]generation_EXIOBASE!J60</f>
        <v>5.7870378872288484</v>
      </c>
      <c r="K60" s="5">
        <f>[13]generation_EXIOBASE!K60</f>
        <v>0</v>
      </c>
      <c r="L60" s="5">
        <f>[14]Xdet2015_el!A60</f>
        <v>8.0865215949541902</v>
      </c>
      <c r="M60" s="5">
        <f t="shared" si="1"/>
        <v>6.4692172759633522</v>
      </c>
      <c r="N60" s="5">
        <f t="shared" si="26"/>
        <v>4.0432607974770951</v>
      </c>
      <c r="O60" s="5">
        <f t="shared" si="27"/>
        <v>1.617304318990838</v>
      </c>
      <c r="P60" s="5">
        <f t="shared" si="28"/>
        <v>1.010815199369274</v>
      </c>
      <c r="Q60" s="5">
        <f t="shared" si="29"/>
        <v>0.40432607974771001</v>
      </c>
      <c r="R60" s="5">
        <f t="shared" si="30"/>
        <v>0.202163039873855</v>
      </c>
      <c r="S60" s="5">
        <f t="shared" si="31"/>
        <v>0</v>
      </c>
      <c r="T60" s="5">
        <f>[13]capacity_EXIOBASE!D60</f>
        <v>133.93011999999999</v>
      </c>
      <c r="U60" s="5">
        <f>[13]capacity_EXIOBASE!E60</f>
        <v>107.14409599999999</v>
      </c>
      <c r="V60" s="5">
        <f>[13]capacity_EXIOBASE!F60</f>
        <v>66.965059999999994</v>
      </c>
      <c r="W60" s="5">
        <f>[13]capacity_EXIOBASE!G60</f>
        <v>26.786023999999998</v>
      </c>
      <c r="X60" s="5">
        <f>[13]capacity_EXIOBASE!H60</f>
        <v>16.741264999999999</v>
      </c>
      <c r="Y60" s="5">
        <f>[13]capacity_EXIOBASE!I60</f>
        <v>6.6965059999999994</v>
      </c>
      <c r="Z60" s="5">
        <f>[13]capacity_EXIOBASE!J60</f>
        <v>3.3482529999999997</v>
      </c>
      <c r="AA60" s="5">
        <f>[13]capacity_EXIOBASE!K60</f>
        <v>0</v>
      </c>
      <c r="AB60" s="5">
        <f>capacity!T60+T60/[12]lifespan!C$8</f>
        <v>3.8265748571428566</v>
      </c>
      <c r="AC60" s="5">
        <f>MAX((U60-T60),0)/5+U60/[12]lifespan!D$8</f>
        <v>3.0612598857142856</v>
      </c>
      <c r="AD60" s="5">
        <f>MAX((V60-U60),0)/5+V60/[12]lifespan!E$8</f>
        <v>1.9132874285714283</v>
      </c>
      <c r="AE60" s="5">
        <f>MAX((W60-V60),0)/5+W60/[12]lifespan!F$8</f>
        <v>0.76531497142857141</v>
      </c>
      <c r="AF60" s="5">
        <f>MAX((X60-W60),0)/5+X60/[12]lifespan!G$8</f>
        <v>0.47832185714285708</v>
      </c>
      <c r="AG60" s="5">
        <f>MAX((Y60-X60),0)/5+Y60/[12]lifespan!H$8</f>
        <v>0.19132874285714285</v>
      </c>
      <c r="AH60" s="5">
        <f>MAX((Z60-Y60),0)/5+Z60/[12]lifespan!I$8</f>
        <v>9.5664371428571426E-2</v>
      </c>
      <c r="AI60" s="5">
        <f>MAX((AA60-Z60),0)/5+AA60/[12]lifespan!J$8</f>
        <v>0</v>
      </c>
    </row>
    <row r="61" spans="1:35" x14ac:dyDescent="0.25">
      <c r="A61" s="3" t="s">
        <v>21</v>
      </c>
      <c r="B61" s="3" t="s">
        <v>39</v>
      </c>
      <c r="C61" s="3" t="s">
        <v>40</v>
      </c>
      <c r="D61" s="5">
        <f>[13]generation_EXIOBASE!D61</f>
        <v>2214.2649828379508</v>
      </c>
      <c r="E61" s="5">
        <f>[13]generation_EXIOBASE!E61</f>
        <v>1771.4119862703606</v>
      </c>
      <c r="F61" s="5">
        <f>[13]generation_EXIOBASE!F61</f>
        <v>1107.1324914189754</v>
      </c>
      <c r="G61" s="5">
        <f>[13]generation_EXIOBASE!G61</f>
        <v>442.85299656759003</v>
      </c>
      <c r="H61" s="5">
        <f>[13]generation_EXIOBASE!H61</f>
        <v>276.78312285474374</v>
      </c>
      <c r="I61" s="5">
        <f>[13]generation_EXIOBASE!I61</f>
        <v>110.71324914189745</v>
      </c>
      <c r="J61" s="5">
        <f>[13]generation_EXIOBASE!J61</f>
        <v>55.356624570948725</v>
      </c>
      <c r="K61" s="5">
        <f>[13]generation_EXIOBASE!K61</f>
        <v>0</v>
      </c>
      <c r="L61" s="5">
        <f>[14]Xdet2015_el!A61</f>
        <v>337.32365507763399</v>
      </c>
      <c r="M61" s="5">
        <f t="shared" si="1"/>
        <v>269.85892406210718</v>
      </c>
      <c r="N61" s="5">
        <f t="shared" si="26"/>
        <v>168.66182753881699</v>
      </c>
      <c r="O61" s="5">
        <f t="shared" si="27"/>
        <v>67.46473101552678</v>
      </c>
      <c r="P61" s="5">
        <f t="shared" si="28"/>
        <v>42.165456884704227</v>
      </c>
      <c r="Q61" s="5">
        <f t="shared" si="29"/>
        <v>16.866182753881684</v>
      </c>
      <c r="R61" s="5">
        <f t="shared" si="30"/>
        <v>8.4330913769408422</v>
      </c>
      <c r="S61" s="5">
        <f t="shared" si="31"/>
        <v>0</v>
      </c>
      <c r="T61" s="5">
        <f>[13]capacity_EXIOBASE!D61</f>
        <v>171.46305000000004</v>
      </c>
      <c r="U61" s="5">
        <f>[13]capacity_EXIOBASE!E61</f>
        <v>137.17044000000004</v>
      </c>
      <c r="V61" s="5">
        <f>[13]capacity_EXIOBASE!F61</f>
        <v>85.731525000000019</v>
      </c>
      <c r="W61" s="5">
        <f>[13]capacity_EXIOBASE!G61</f>
        <v>34.292609999999996</v>
      </c>
      <c r="X61" s="5">
        <f>[13]capacity_EXIOBASE!H61</f>
        <v>21.432881250000008</v>
      </c>
      <c r="Y61" s="5">
        <f>[13]capacity_EXIOBASE!I61</f>
        <v>8.5731525000000204</v>
      </c>
      <c r="Z61" s="5">
        <f>[13]capacity_EXIOBASE!J61</f>
        <v>4.2865762500000102</v>
      </c>
      <c r="AA61" s="5">
        <f>[13]capacity_EXIOBASE!K61</f>
        <v>0</v>
      </c>
      <c r="AB61" s="5">
        <f>capacity!T61+T61/[12]lifespan!C$9</f>
        <v>33.858522000000001</v>
      </c>
      <c r="AC61" s="5">
        <f>MAX((U61-T61),0)/5+U61/[12]lifespan!D$9</f>
        <v>5.486817600000002</v>
      </c>
      <c r="AD61" s="5">
        <f>MAX((V61-U61),0)/5+V61/[12]lifespan!E$9</f>
        <v>3.4292610000000008</v>
      </c>
      <c r="AE61" s="5">
        <f>MAX((W61-V61),0)/5+W61/[12]lifespan!F$9</f>
        <v>1.3717043999999998</v>
      </c>
      <c r="AF61" s="5">
        <f>MAX((X61-W61),0)/5+X61/[12]lifespan!G$9</f>
        <v>0.85731525000000031</v>
      </c>
      <c r="AG61" s="5">
        <f>MAX((Y61-X61),0)/5+Y61/[12]lifespan!H$9</f>
        <v>0.34292610000000079</v>
      </c>
      <c r="AH61" s="5">
        <f>MAX((Z61-Y61),0)/5+Z61/[12]lifespan!I$9</f>
        <v>0.17146305000000039</v>
      </c>
      <c r="AI61" s="5">
        <f>MAX((AA61-Z61),0)/5+AA61/[12]lifespan!J$9</f>
        <v>0</v>
      </c>
    </row>
    <row r="62" spans="1:35" x14ac:dyDescent="0.25">
      <c r="A62" s="3" t="s">
        <v>21</v>
      </c>
      <c r="B62" s="3" t="s">
        <v>80</v>
      </c>
      <c r="C62" s="3" t="s">
        <v>85</v>
      </c>
      <c r="D62" s="5">
        <f>[13]generation_EXIOBASE!D62</f>
        <v>1405.6049469242462</v>
      </c>
      <c r="E62" s="5">
        <f>[13]generation_EXIOBASE!E62</f>
        <v>11704.997661811842</v>
      </c>
      <c r="F62" s="5">
        <f>[13]generation_EXIOBASE!F62</f>
        <v>27154.086734143235</v>
      </c>
      <c r="G62" s="5">
        <f>[13]generation_EXIOBASE!G62</f>
        <v>42603.175806474625</v>
      </c>
      <c r="H62" s="5">
        <f>[13]generation_EXIOBASE!H62</f>
        <v>46465.448074557477</v>
      </c>
      <c r="I62" s="5">
        <f>[13]generation_EXIOBASE!I62</f>
        <v>50327.720342640328</v>
      </c>
      <c r="J62" s="5">
        <f>[13]generation_EXIOBASE!J62</f>
        <v>51615.144432001274</v>
      </c>
      <c r="K62" s="5">
        <f>[13]generation_EXIOBASE!K62</f>
        <v>52902.56852136222</v>
      </c>
      <c r="L62" s="5">
        <f>[14]Xdet2015_el!A62</f>
        <v>73.433125828821801</v>
      </c>
      <c r="M62" s="5">
        <f t="shared" si="1"/>
        <v>611.50508043297157</v>
      </c>
      <c r="N62" s="5">
        <f t="shared" si="26"/>
        <v>1418.6130123391963</v>
      </c>
      <c r="O62" s="5">
        <f t="shared" si="27"/>
        <v>2225.7209442454209</v>
      </c>
      <c r="P62" s="5">
        <f t="shared" si="28"/>
        <v>2427.4979272219775</v>
      </c>
      <c r="Q62" s="5">
        <f t="shared" si="29"/>
        <v>2629.2749101985332</v>
      </c>
      <c r="R62" s="5">
        <f t="shared" si="30"/>
        <v>2696.5339045240521</v>
      </c>
      <c r="S62" s="5">
        <f t="shared" si="31"/>
        <v>2763.792898849571</v>
      </c>
      <c r="T62" s="5">
        <f>[13]capacity_EXIOBASE!D62</f>
        <v>1452.1233148103408</v>
      </c>
      <c r="U62" s="5">
        <f>[13]capacity_EXIOBASE!E62</f>
        <v>6299.9107784564758</v>
      </c>
      <c r="V62" s="5">
        <f>[13]capacity_EXIOBASE!F62</f>
        <v>13571.591973925677</v>
      </c>
      <c r="W62" s="5">
        <f>[13]capacity_EXIOBASE!G62</f>
        <v>20843.273169394881</v>
      </c>
      <c r="X62" s="5">
        <f>[13]capacity_EXIOBASE!H62</f>
        <v>22661.19346826218</v>
      </c>
      <c r="Y62" s="5">
        <f>[13]capacity_EXIOBASE!I62</f>
        <v>24479.113767129482</v>
      </c>
      <c r="Z62" s="5">
        <f>[13]capacity_EXIOBASE!J62</f>
        <v>25085.087200085247</v>
      </c>
      <c r="AA62" s="5">
        <f>[13]capacity_EXIOBASE!K62</f>
        <v>25691.060633041016</v>
      </c>
      <c r="AB62" s="5">
        <f>capacity!T62+T62/[12]lifespan!C$10</f>
        <v>62.891165982121223</v>
      </c>
      <c r="AC62" s="5">
        <f>MAX((U62-T62),0)/5+U62/[12]lifespan!D$10</f>
        <v>1221.553923867486</v>
      </c>
      <c r="AD62" s="5">
        <f>MAX((V62-U62),0)/5+V62/[12]lifespan!E$10</f>
        <v>1997.1999180508674</v>
      </c>
      <c r="AE62" s="5">
        <f>MAX((W62-V62),0)/5+W62/[12]lifespan!F$10</f>
        <v>2288.067165869636</v>
      </c>
      <c r="AF62" s="5">
        <f>MAX((X62-W62),0)/5+X62/[12]lifespan!G$10</f>
        <v>1270.0317985039469</v>
      </c>
      <c r="AG62" s="5">
        <f>MAX((Y62-X62),0)/5+Y62/[12]lifespan!H$10</f>
        <v>1342.7486104586396</v>
      </c>
      <c r="AH62" s="5">
        <f>MAX((Z62-Y62),0)/5+Z62/[12]lifespan!I$10</f>
        <v>1124.5981745945628</v>
      </c>
      <c r="AI62" s="5">
        <f>MAX((AA62-Z62),0)/5+AA62/[12]lifespan!J$10</f>
        <v>1148.8371119127942</v>
      </c>
    </row>
    <row r="63" spans="1:35" x14ac:dyDescent="0.25">
      <c r="A63" s="3" t="s">
        <v>21</v>
      </c>
      <c r="B63" s="3" t="s">
        <v>81</v>
      </c>
      <c r="C63" s="3" t="s">
        <v>86</v>
      </c>
      <c r="D63" s="5">
        <f>[13]generation_EXIOBASE!D63</f>
        <v>743.2666059473396</v>
      </c>
      <c r="E63" s="5">
        <f>[13]generation_EXIOBASE!E63</f>
        <v>6420.7296217452822</v>
      </c>
      <c r="F63" s="5">
        <f>[13]generation_EXIOBASE!F63</f>
        <v>14936.924145442195</v>
      </c>
      <c r="G63" s="5">
        <f>[13]generation_EXIOBASE!G63</f>
        <v>23453.118669139112</v>
      </c>
      <c r="H63" s="5">
        <f>[13]generation_EXIOBASE!H63</f>
        <v>25582.167300063338</v>
      </c>
      <c r="I63" s="5">
        <f>[13]generation_EXIOBASE!I63</f>
        <v>27711.215930987568</v>
      </c>
      <c r="J63" s="5">
        <f>[13]generation_EXIOBASE!J63</f>
        <v>28420.898807962309</v>
      </c>
      <c r="K63" s="5">
        <f>[13]generation_EXIOBASE!K63</f>
        <v>29130.581684937053</v>
      </c>
      <c r="L63" s="5">
        <f>[14]Xdet2015_el!A63</f>
        <v>38.830533656220702</v>
      </c>
      <c r="M63" s="5">
        <f t="shared" ref="M63:M121" si="32">IFERROR($L63*E63/$D63,0)</f>
        <v>335.43866451109972</v>
      </c>
      <c r="N63" s="5">
        <f t="shared" si="26"/>
        <v>780.35086079341818</v>
      </c>
      <c r="O63" s="5">
        <f t="shared" si="27"/>
        <v>1225.2630570757369</v>
      </c>
      <c r="P63" s="5">
        <f t="shared" si="28"/>
        <v>1336.4911061463163</v>
      </c>
      <c r="Q63" s="5">
        <f t="shared" si="29"/>
        <v>1447.7191552168961</v>
      </c>
      <c r="R63" s="5">
        <f t="shared" si="30"/>
        <v>1484.7951715737556</v>
      </c>
      <c r="S63" s="5">
        <f t="shared" si="31"/>
        <v>1521.8711879306156</v>
      </c>
      <c r="T63" s="5">
        <f>[13]capacity_EXIOBASE!D63</f>
        <v>813.87668518965938</v>
      </c>
      <c r="U63" s="5">
        <f>[13]capacity_EXIOBASE!E63</f>
        <v>3865.8822459091839</v>
      </c>
      <c r="V63" s="5">
        <f>[13]capacity_EXIOBASE!F63</f>
        <v>8443.8905869884711</v>
      </c>
      <c r="W63" s="5">
        <f>[13]capacity_EXIOBASE!G63</f>
        <v>13021.898928067758</v>
      </c>
      <c r="X63" s="5">
        <f>[13]capacity_EXIOBASE!H63</f>
        <v>14166.40101333758</v>
      </c>
      <c r="Y63" s="5">
        <f>[13]capacity_EXIOBASE!I63</f>
        <v>15310.903098607401</v>
      </c>
      <c r="Z63" s="5">
        <f>[13]capacity_EXIOBASE!J63</f>
        <v>15692.403793697342</v>
      </c>
      <c r="AA63" s="5">
        <f>[13]capacity_EXIOBASE!K63</f>
        <v>16073.904488787282</v>
      </c>
      <c r="AB63" s="5">
        <f>capacity!T63+T63/[12]lifespan!C$11</f>
        <v>35.248834017878792</v>
      </c>
      <c r="AC63" s="5">
        <f>MAX((U63-T63),0)/5+U63/[12]lifespan!D$11</f>
        <v>765.03640198027233</v>
      </c>
      <c r="AD63" s="5">
        <f>MAX((V63-U63),0)/5+V63/[12]lifespan!E$11</f>
        <v>1253.3572916953963</v>
      </c>
      <c r="AE63" s="5">
        <f>MAX((W63-V63),0)/5+W63/[12]lifespan!F$11</f>
        <v>1436.4776253385676</v>
      </c>
      <c r="AF63" s="5">
        <f>MAX((X63-W63),0)/5+X63/[12]lifespan!G$11</f>
        <v>795.55645758746755</v>
      </c>
      <c r="AG63" s="5">
        <f>MAX((Y63-X63),0)/5+Y63/[12]lifespan!H$11</f>
        <v>841.33654099826038</v>
      </c>
      <c r="AH63" s="5">
        <f>MAX((Z63-Y63),0)/5+Z63/[12]lifespan!I$11</f>
        <v>703.99629076588178</v>
      </c>
      <c r="AI63" s="5">
        <f>MAX((AA63-Z63),0)/5+AA63/[12]lifespan!J$11</f>
        <v>719.2563185694795</v>
      </c>
    </row>
    <row r="64" spans="1:35" x14ac:dyDescent="0.25">
      <c r="A64" s="3" t="s">
        <v>21</v>
      </c>
      <c r="B64" s="3" t="s">
        <v>41</v>
      </c>
      <c r="C64" s="3" t="s">
        <v>42</v>
      </c>
      <c r="D64" s="5">
        <f>[13]generation_EXIOBASE!D64</f>
        <v>0</v>
      </c>
      <c r="E64" s="5">
        <f>[13]generation_EXIOBASE!E64</f>
        <v>0</v>
      </c>
      <c r="F64" s="5">
        <f>[13]generation_EXIOBASE!F64</f>
        <v>0</v>
      </c>
      <c r="G64" s="5">
        <f>[13]generation_EXIOBASE!G64</f>
        <v>0</v>
      </c>
      <c r="H64" s="5">
        <f>[13]generation_EXIOBASE!H64</f>
        <v>0</v>
      </c>
      <c r="I64" s="5">
        <f>[13]generation_EXIOBASE!I64</f>
        <v>0</v>
      </c>
      <c r="J64" s="5">
        <f>[13]generation_EXIOBASE!J64</f>
        <v>0</v>
      </c>
      <c r="K64" s="5">
        <f>[13]generation_EXIOBASE!K64</f>
        <v>0</v>
      </c>
      <c r="L64" s="5">
        <f>[14]Xdet2015_el!A64</f>
        <v>0</v>
      </c>
      <c r="M64" s="5">
        <f t="shared" si="32"/>
        <v>0</v>
      </c>
      <c r="N64" s="5">
        <f t="shared" si="26"/>
        <v>0</v>
      </c>
      <c r="O64" s="5">
        <f t="shared" si="27"/>
        <v>0</v>
      </c>
      <c r="P64" s="5">
        <f t="shared" si="28"/>
        <v>0</v>
      </c>
      <c r="Q64" s="5">
        <f t="shared" si="29"/>
        <v>0</v>
      </c>
      <c r="R64" s="5">
        <f t="shared" si="30"/>
        <v>0</v>
      </c>
      <c r="S64" s="5">
        <f t="shared" si="31"/>
        <v>0</v>
      </c>
      <c r="T64" s="5">
        <f>[13]capacity_EXIOBASE!D64</f>
        <v>0</v>
      </c>
      <c r="U64" s="5">
        <f>[13]capacity_EXIOBASE!E64</f>
        <v>0</v>
      </c>
      <c r="V64" s="5">
        <f>[13]capacity_EXIOBASE!F64</f>
        <v>0</v>
      </c>
      <c r="W64" s="5">
        <f>[13]capacity_EXIOBASE!G64</f>
        <v>0</v>
      </c>
      <c r="X64" s="5">
        <f>[13]capacity_EXIOBASE!H64</f>
        <v>0</v>
      </c>
      <c r="Y64" s="5">
        <f>[13]capacity_EXIOBASE!I64</f>
        <v>0</v>
      </c>
      <c r="Z64" s="5">
        <f>[13]capacity_EXIOBASE!J64</f>
        <v>0</v>
      </c>
      <c r="AA64" s="5">
        <f>[13]capacity_EXIOBASE!K64</f>
        <v>0</v>
      </c>
      <c r="AB64" s="5">
        <f>capacity!T64+T64/[12]lifespan!C$12</f>
        <v>0</v>
      </c>
      <c r="AC64" s="5">
        <f>MAX((U64-T64),0)/5+U64/[12]lifespan!D$12</f>
        <v>0</v>
      </c>
      <c r="AD64" s="5">
        <f>MAX((V64-U64),0)/5+V64/[12]lifespan!E$12</f>
        <v>0</v>
      </c>
      <c r="AE64" s="5">
        <f>MAX((W64-V64),0)/5+W64/[12]lifespan!F$12</f>
        <v>0</v>
      </c>
      <c r="AF64" s="5">
        <f>MAX((X64-W64),0)/5+X64/[12]lifespan!G$12</f>
        <v>0</v>
      </c>
      <c r="AG64" s="5">
        <f>MAX((Y64-X64),0)/5+Y64/[12]lifespan!H$12</f>
        <v>0</v>
      </c>
      <c r="AH64" s="5">
        <f>MAX((Z64-Y64),0)/5+Z64/[12]lifespan!I$12</f>
        <v>0</v>
      </c>
      <c r="AI64" s="5">
        <f>MAX((AA64-Z64),0)/5+AA64/[12]lifespan!J$12</f>
        <v>0</v>
      </c>
    </row>
    <row r="65" spans="1:35" x14ac:dyDescent="0.25">
      <c r="A65" s="3" t="s">
        <v>21</v>
      </c>
      <c r="B65" s="3" t="s">
        <v>43</v>
      </c>
      <c r="C65" s="3" t="s">
        <v>44</v>
      </c>
      <c r="D65" s="5">
        <f>[13]generation_EXIOBASE!D65</f>
        <v>0</v>
      </c>
      <c r="E65" s="5">
        <f>[13]generation_EXIOBASE!E65</f>
        <v>0</v>
      </c>
      <c r="F65" s="5">
        <f>[13]generation_EXIOBASE!F65</f>
        <v>0</v>
      </c>
      <c r="G65" s="5">
        <f>[13]generation_EXIOBASE!G65</f>
        <v>0</v>
      </c>
      <c r="H65" s="5">
        <f>[13]generation_EXIOBASE!H65</f>
        <v>0</v>
      </c>
      <c r="I65" s="5">
        <f>[13]generation_EXIOBASE!I65</f>
        <v>0</v>
      </c>
      <c r="J65" s="5">
        <f>[13]generation_EXIOBASE!J65</f>
        <v>0</v>
      </c>
      <c r="K65" s="5">
        <f>[13]generation_EXIOBASE!K65</f>
        <v>0</v>
      </c>
      <c r="L65" s="5">
        <f>[14]Xdet2015_el!A65</f>
        <v>0</v>
      </c>
      <c r="M65" s="5">
        <f t="shared" si="32"/>
        <v>0</v>
      </c>
      <c r="N65" s="5">
        <f t="shared" si="26"/>
        <v>0</v>
      </c>
      <c r="O65" s="5">
        <f t="shared" si="27"/>
        <v>0</v>
      </c>
      <c r="P65" s="5">
        <f t="shared" si="28"/>
        <v>0</v>
      </c>
      <c r="Q65" s="5">
        <f t="shared" si="29"/>
        <v>0</v>
      </c>
      <c r="R65" s="5">
        <f t="shared" si="30"/>
        <v>0</v>
      </c>
      <c r="S65" s="5">
        <f t="shared" si="31"/>
        <v>0</v>
      </c>
      <c r="T65" s="5">
        <f>[13]capacity_EXIOBASE!D65</f>
        <v>0</v>
      </c>
      <c r="U65" s="5">
        <f>[13]capacity_EXIOBASE!E65</f>
        <v>0</v>
      </c>
      <c r="V65" s="5">
        <f>[13]capacity_EXIOBASE!F65</f>
        <v>0</v>
      </c>
      <c r="W65" s="5">
        <f>[13]capacity_EXIOBASE!G65</f>
        <v>0</v>
      </c>
      <c r="X65" s="5">
        <f>[13]capacity_EXIOBASE!H65</f>
        <v>0</v>
      </c>
      <c r="Y65" s="5">
        <f>[13]capacity_EXIOBASE!I65</f>
        <v>0</v>
      </c>
      <c r="Z65" s="5">
        <f>[13]capacity_EXIOBASE!J65</f>
        <v>0</v>
      </c>
      <c r="AA65" s="5">
        <f>[13]capacity_EXIOBASE!K65</f>
        <v>0</v>
      </c>
      <c r="AB65" s="5">
        <f>capacity!T65+T65/[12]lifespan!C$13</f>
        <v>0</v>
      </c>
      <c r="AC65" s="5">
        <f>MAX((U65-T65),0)/5+U65/[12]lifespan!D$13</f>
        <v>0</v>
      </c>
      <c r="AD65" s="5">
        <f>MAX((V65-U65),0)/5+V65/[12]lifespan!E$13</f>
        <v>0</v>
      </c>
      <c r="AE65" s="5">
        <f>MAX((W65-V65),0)/5+W65/[12]lifespan!F$13</f>
        <v>0</v>
      </c>
      <c r="AF65" s="5">
        <f>MAX((X65-W65),0)/5+X65/[12]lifespan!G$13</f>
        <v>0</v>
      </c>
      <c r="AG65" s="5">
        <f>MAX((Y65-X65),0)/5+Y65/[12]lifespan!H$13</f>
        <v>0</v>
      </c>
      <c r="AH65" s="5">
        <f>MAX((Z65-Y65),0)/5+Z65/[12]lifespan!I$13</f>
        <v>0</v>
      </c>
      <c r="AI65" s="5">
        <f>MAX((AA65-Z65),0)/5+AA65/[12]lifespan!J$13</f>
        <v>0</v>
      </c>
    </row>
    <row r="66" spans="1:35" x14ac:dyDescent="0.25">
      <c r="A66" s="3" t="s">
        <v>21</v>
      </c>
      <c r="B66" s="3" t="s">
        <v>45</v>
      </c>
      <c r="C66" s="3" t="s">
        <v>46</v>
      </c>
      <c r="D66" s="5">
        <f>[13]generation_EXIOBASE!D66</f>
        <v>0</v>
      </c>
      <c r="E66" s="5">
        <f>[13]generation_EXIOBASE!E66</f>
        <v>0</v>
      </c>
      <c r="F66" s="5">
        <f>[13]generation_EXIOBASE!F66</f>
        <v>0</v>
      </c>
      <c r="G66" s="5">
        <f>[13]generation_EXIOBASE!G66</f>
        <v>0</v>
      </c>
      <c r="H66" s="5">
        <f>[13]generation_EXIOBASE!H66</f>
        <v>0</v>
      </c>
      <c r="I66" s="5">
        <f>[13]generation_EXIOBASE!I66</f>
        <v>0</v>
      </c>
      <c r="J66" s="5">
        <f>[13]generation_EXIOBASE!J66</f>
        <v>0</v>
      </c>
      <c r="K66" s="5">
        <f>[13]generation_EXIOBASE!K66</f>
        <v>0</v>
      </c>
      <c r="L66" s="5">
        <f>[14]Xdet2015_el!A66</f>
        <v>0</v>
      </c>
      <c r="M66" s="5">
        <f t="shared" si="32"/>
        <v>0</v>
      </c>
      <c r="N66" s="5">
        <f t="shared" si="26"/>
        <v>0</v>
      </c>
      <c r="O66" s="5">
        <f t="shared" si="27"/>
        <v>0</v>
      </c>
      <c r="P66" s="5">
        <f t="shared" si="28"/>
        <v>0</v>
      </c>
      <c r="Q66" s="5">
        <f t="shared" si="29"/>
        <v>0</v>
      </c>
      <c r="R66" s="5">
        <f t="shared" si="30"/>
        <v>0</v>
      </c>
      <c r="S66" s="5">
        <f t="shared" si="31"/>
        <v>0</v>
      </c>
      <c r="T66" s="5">
        <f>[13]capacity_EXIOBASE!D66</f>
        <v>0</v>
      </c>
      <c r="U66" s="5">
        <f>[13]capacity_EXIOBASE!E66</f>
        <v>0</v>
      </c>
      <c r="V66" s="5">
        <f>[13]capacity_EXIOBASE!F66</f>
        <v>0</v>
      </c>
      <c r="W66" s="5">
        <f>[13]capacity_EXIOBASE!G66</f>
        <v>0</v>
      </c>
      <c r="X66" s="5">
        <f>[13]capacity_EXIOBASE!H66</f>
        <v>0</v>
      </c>
      <c r="Y66" s="5">
        <f>[13]capacity_EXIOBASE!I66</f>
        <v>0</v>
      </c>
      <c r="Z66" s="5">
        <f>[13]capacity_EXIOBASE!J66</f>
        <v>0</v>
      </c>
      <c r="AA66" s="5">
        <f>[13]capacity_EXIOBASE!K66</f>
        <v>0</v>
      </c>
      <c r="AB66" s="5">
        <f>capacity!T66+T66/[12]lifespan!C$14</f>
        <v>0</v>
      </c>
      <c r="AC66" s="5">
        <f>MAX((U66-T66),0)/5+U66/[12]lifespan!D$14</f>
        <v>0</v>
      </c>
      <c r="AD66" s="5">
        <f>MAX((V66-U66),0)/5+V66/[12]lifespan!E$14</f>
        <v>0</v>
      </c>
      <c r="AE66" s="5">
        <f>MAX((W66-V66),0)/5+W66/[12]lifespan!F$14</f>
        <v>0</v>
      </c>
      <c r="AF66" s="5">
        <f>MAX((X66-W66),0)/5+X66/[12]lifespan!G$14</f>
        <v>0</v>
      </c>
      <c r="AG66" s="5">
        <f>MAX((Y66-X66),0)/5+Y66/[12]lifespan!H$14</f>
        <v>0</v>
      </c>
      <c r="AH66" s="5">
        <f>MAX((Z66-Y66),0)/5+Z66/[12]lifespan!I$14</f>
        <v>0</v>
      </c>
      <c r="AI66" s="5">
        <f>MAX((AA66-Z66),0)/5+AA66/[12]lifespan!J$14</f>
        <v>0</v>
      </c>
    </row>
    <row r="67" spans="1:35" x14ac:dyDescent="0.25">
      <c r="A67" s="3" t="s">
        <v>20</v>
      </c>
      <c r="B67" s="3" t="s">
        <v>29</v>
      </c>
      <c r="C67" s="3" t="s">
        <v>30</v>
      </c>
      <c r="D67" s="5">
        <f>[13]generation_EXIOBASE!D67</f>
        <v>272894.90182842425</v>
      </c>
      <c r="E67" s="5">
        <f>[13]generation_EXIOBASE!E67</f>
        <v>218315.92146273941</v>
      </c>
      <c r="F67" s="5">
        <f>[13]generation_EXIOBASE!F67</f>
        <v>136447.45091421212</v>
      </c>
      <c r="G67" s="5">
        <f>[13]generation_EXIOBASE!G67</f>
        <v>54578.980365684838</v>
      </c>
      <c r="H67" s="5">
        <f>[13]generation_EXIOBASE!H67</f>
        <v>34111.862728553038</v>
      </c>
      <c r="I67" s="5">
        <f>[13]generation_EXIOBASE!I67</f>
        <v>13644.745091421239</v>
      </c>
      <c r="J67" s="5">
        <f>[13]generation_EXIOBASE!J67</f>
        <v>6822.3725457106193</v>
      </c>
      <c r="K67" s="5">
        <f>[13]generation_EXIOBASE!K67</f>
        <v>0</v>
      </c>
      <c r="L67" s="5">
        <f>[14]Xdet2015_el!A67</f>
        <v>16679.140953111299</v>
      </c>
      <c r="M67" s="5">
        <f t="shared" si="32"/>
        <v>13343.31276248904</v>
      </c>
      <c r="N67" s="5">
        <f t="shared" ref="N67:N79" si="33">IFERROR($L67*F67/$D67,0)</f>
        <v>8339.5704765556493</v>
      </c>
      <c r="O67" s="5">
        <f t="shared" ref="O67:O79" si="34">IFERROR($L67*G67/$D67,0)</f>
        <v>3335.8281906222592</v>
      </c>
      <c r="P67" s="5">
        <f t="shared" ref="P67:P79" si="35">IFERROR($L67*H67/$D67,0)</f>
        <v>2084.8926191389128</v>
      </c>
      <c r="Q67" s="5">
        <f t="shared" ref="Q67:Q79" si="36">IFERROR($L67*I67/$D67,0)</f>
        <v>833.9570476555665</v>
      </c>
      <c r="R67" s="5">
        <f t="shared" ref="R67:R79" si="37">IFERROR($L67*J67/$D67,0)</f>
        <v>416.97852382778325</v>
      </c>
      <c r="S67" s="5">
        <f t="shared" ref="S67:S79" si="38">IFERROR($L67*K67/$D67,0)</f>
        <v>0</v>
      </c>
      <c r="T67" s="5">
        <f>[13]capacity_EXIOBASE!D67</f>
        <v>52819.41883000001</v>
      </c>
      <c r="U67" s="5">
        <f>[13]capacity_EXIOBASE!E67</f>
        <v>42255.535064000011</v>
      </c>
      <c r="V67" s="5">
        <f>[13]capacity_EXIOBASE!F67</f>
        <v>26409.709415000005</v>
      </c>
      <c r="W67" s="5">
        <f>[13]capacity_EXIOBASE!G67</f>
        <v>10563.883765999999</v>
      </c>
      <c r="X67" s="5">
        <f>[13]capacity_EXIOBASE!H67</f>
        <v>6602.4273537500012</v>
      </c>
      <c r="Y67" s="5">
        <f>[13]capacity_EXIOBASE!I67</f>
        <v>2640.9709415000034</v>
      </c>
      <c r="Z67" s="5">
        <f>[13]capacity_EXIOBASE!J67</f>
        <v>1320.4854707500017</v>
      </c>
      <c r="AA67" s="5">
        <f>[13]capacity_EXIOBASE!K67</f>
        <v>0</v>
      </c>
      <c r="AB67" s="5">
        <f>capacity!T67+T67/[12]lifespan!C$2</f>
        <v>1320.4854707500003</v>
      </c>
      <c r="AC67" s="5">
        <f>MAX((U67-T67),0)/5+U67/[12]lifespan!D$2</f>
        <v>1056.3883766000004</v>
      </c>
      <c r="AD67" s="5">
        <f>MAX((V67-U67),0)/5+V67/[12]lifespan!E$2</f>
        <v>660.24273537500017</v>
      </c>
      <c r="AE67" s="5">
        <f>MAX((W67-V67),0)/5+W67/[12]lifespan!F$2</f>
        <v>264.09709414999998</v>
      </c>
      <c r="AF67" s="5">
        <f>MAX((X67-W67),0)/5+X67/[12]lifespan!G$2</f>
        <v>165.06068384375004</v>
      </c>
      <c r="AG67" s="5">
        <f>MAX((Y67-X67),0)/5+Y67/[12]lifespan!H$2</f>
        <v>66.024273537500079</v>
      </c>
      <c r="AH67" s="5">
        <f>MAX((Z67-Y67),0)/5+Z67/[12]lifespan!I$2</f>
        <v>33.01213676875004</v>
      </c>
      <c r="AI67" s="5">
        <f>MAX((AA67-Z67),0)/5+AA67/[12]lifespan!J$2</f>
        <v>0</v>
      </c>
    </row>
    <row r="68" spans="1:35" x14ac:dyDescent="0.25">
      <c r="A68" s="3" t="s">
        <v>20</v>
      </c>
      <c r="B68" s="3" t="s">
        <v>31</v>
      </c>
      <c r="C68" s="3" t="s">
        <v>32</v>
      </c>
      <c r="D68" s="5">
        <f>[13]generation_EXIOBASE!D68</f>
        <v>92807.723337183299</v>
      </c>
      <c r="E68" s="5">
        <f>[13]generation_EXIOBASE!E68</f>
        <v>74246.178669746645</v>
      </c>
      <c r="F68" s="5">
        <f>[13]generation_EXIOBASE!F68</f>
        <v>46403.86166859165</v>
      </c>
      <c r="G68" s="5">
        <f>[13]generation_EXIOBASE!G68</f>
        <v>18561.544667436654</v>
      </c>
      <c r="H68" s="5">
        <f>[13]generation_EXIOBASE!H68</f>
        <v>11600.965417147912</v>
      </c>
      <c r="I68" s="5">
        <f>[13]generation_EXIOBASE!I68</f>
        <v>4640.3861668591708</v>
      </c>
      <c r="J68" s="5">
        <f>[13]generation_EXIOBASE!J68</f>
        <v>2320.1930834295854</v>
      </c>
      <c r="K68" s="5">
        <f>[13]generation_EXIOBASE!K68</f>
        <v>0</v>
      </c>
      <c r="L68" s="5">
        <f>[14]Xdet2015_el!A68</f>
        <v>6424.7169930014097</v>
      </c>
      <c r="M68" s="5">
        <f t="shared" si="32"/>
        <v>5139.7735944011283</v>
      </c>
      <c r="N68" s="5">
        <f t="shared" si="33"/>
        <v>3212.3584965007053</v>
      </c>
      <c r="O68" s="5">
        <f t="shared" si="34"/>
        <v>1284.9433986002816</v>
      </c>
      <c r="P68" s="5">
        <f t="shared" si="35"/>
        <v>803.08962412517633</v>
      </c>
      <c r="Q68" s="5">
        <f t="shared" si="36"/>
        <v>321.23584965007086</v>
      </c>
      <c r="R68" s="5">
        <f t="shared" si="37"/>
        <v>160.61792482503543</v>
      </c>
      <c r="S68" s="5">
        <f t="shared" si="38"/>
        <v>0</v>
      </c>
      <c r="T68" s="5">
        <f>[13]capacity_EXIOBASE!D68</f>
        <v>25177.767720000003</v>
      </c>
      <c r="U68" s="5">
        <f>[13]capacity_EXIOBASE!E68</f>
        <v>20142.214176000001</v>
      </c>
      <c r="V68" s="5">
        <f>[13]capacity_EXIOBASE!F68</f>
        <v>12588.883860000002</v>
      </c>
      <c r="W68" s="5">
        <f>[13]capacity_EXIOBASE!G68</f>
        <v>5035.5535439999985</v>
      </c>
      <c r="X68" s="5">
        <f>[13]capacity_EXIOBASE!H68</f>
        <v>3147.2209650000004</v>
      </c>
      <c r="Y68" s="5">
        <f>[13]capacity_EXIOBASE!I68</f>
        <v>1258.8883860000024</v>
      </c>
      <c r="Z68" s="5">
        <f>[13]capacity_EXIOBASE!J68</f>
        <v>629.44419300000118</v>
      </c>
      <c r="AA68" s="5">
        <f>[13]capacity_EXIOBASE!K68</f>
        <v>0</v>
      </c>
      <c r="AB68" s="5">
        <f>capacity!T68+T68/[12]lifespan!C$3</f>
        <v>4113.2589239999998</v>
      </c>
      <c r="AC68" s="5">
        <f>MAX((U68-T68),0)/5+U68/[12]lifespan!D$3</f>
        <v>671.40713920000007</v>
      </c>
      <c r="AD68" s="5">
        <f>MAX((V68-U68),0)/5+V68/[12]lifespan!E$3</f>
        <v>419.62946200000005</v>
      </c>
      <c r="AE68" s="5">
        <f>MAX((W68-V68),0)/5+W68/[12]lifespan!F$3</f>
        <v>167.85178479999996</v>
      </c>
      <c r="AF68" s="5">
        <f>MAX((X68-W68),0)/5+X68/[12]lifespan!G$3</f>
        <v>104.90736550000001</v>
      </c>
      <c r="AG68" s="5">
        <f>MAX((Y68-X68),0)/5+Y68/[12]lifespan!H$3</f>
        <v>41.962946200000076</v>
      </c>
      <c r="AH68" s="5">
        <f>MAX((Z68-Y68),0)/5+Z68/[12]lifespan!I$3</f>
        <v>20.981473100000038</v>
      </c>
      <c r="AI68" s="5">
        <f>MAX((AA68-Z68),0)/5+AA68/[12]lifespan!J$3</f>
        <v>0</v>
      </c>
    </row>
    <row r="69" spans="1:35" x14ac:dyDescent="0.25">
      <c r="A69" s="3" t="s">
        <v>20</v>
      </c>
      <c r="B69" s="3" t="s">
        <v>33</v>
      </c>
      <c r="C69" s="3" t="s">
        <v>34</v>
      </c>
      <c r="D69" s="5">
        <f>[13]generation_EXIOBASE!D69</f>
        <v>96915.889928257791</v>
      </c>
      <c r="E69" s="5">
        <f>[13]generation_EXIOBASE!E69</f>
        <v>77532.711942606227</v>
      </c>
      <c r="F69" s="5">
        <f>[13]generation_EXIOBASE!F69</f>
        <v>48457.944964128896</v>
      </c>
      <c r="G69" s="5">
        <f>[13]generation_EXIOBASE!G69</f>
        <v>19383.17798565155</v>
      </c>
      <c r="H69" s="5">
        <f>[13]generation_EXIOBASE!H69</f>
        <v>12114.486241032224</v>
      </c>
      <c r="I69" s="5">
        <f>[13]generation_EXIOBASE!I69</f>
        <v>4845.7944964128983</v>
      </c>
      <c r="J69" s="5">
        <f>[13]generation_EXIOBASE!J69</f>
        <v>2422.8972482064491</v>
      </c>
      <c r="K69" s="5">
        <f>[13]generation_EXIOBASE!K69</f>
        <v>0</v>
      </c>
      <c r="L69" s="5">
        <f>[14]Xdet2015_el!A69</f>
        <v>7338.9438502819203</v>
      </c>
      <c r="M69" s="5">
        <f t="shared" si="32"/>
        <v>5871.155080225536</v>
      </c>
      <c r="N69" s="5">
        <f t="shared" si="33"/>
        <v>3669.4719251409601</v>
      </c>
      <c r="O69" s="5">
        <f t="shared" si="34"/>
        <v>1467.7887700563833</v>
      </c>
      <c r="P69" s="5">
        <f t="shared" si="35"/>
        <v>917.36798128524003</v>
      </c>
      <c r="Q69" s="5">
        <f t="shared" si="36"/>
        <v>366.94719251409668</v>
      </c>
      <c r="R69" s="5">
        <f t="shared" si="37"/>
        <v>183.47359625704834</v>
      </c>
      <c r="S69" s="5">
        <f t="shared" si="38"/>
        <v>0</v>
      </c>
      <c r="T69" s="5">
        <f>[13]capacity_EXIOBASE!D69</f>
        <v>12188.16</v>
      </c>
      <c r="U69" s="5">
        <f>[13]capacity_EXIOBASE!E69</f>
        <v>9750.5280000000002</v>
      </c>
      <c r="V69" s="5">
        <f>[13]capacity_EXIOBASE!F69</f>
        <v>6094.08</v>
      </c>
      <c r="W69" s="5">
        <f>[13]capacity_EXIOBASE!G69</f>
        <v>2437.6319999999996</v>
      </c>
      <c r="X69" s="5">
        <f>[13]capacity_EXIOBASE!H69</f>
        <v>1523.5200000000004</v>
      </c>
      <c r="Y69" s="5">
        <f>[13]capacity_EXIOBASE!I69</f>
        <v>609.40800000000127</v>
      </c>
      <c r="Z69" s="5">
        <f>[13]capacity_EXIOBASE!J69</f>
        <v>304.70400000000063</v>
      </c>
      <c r="AA69" s="5">
        <f>[13]capacity_EXIOBASE!K69</f>
        <v>0</v>
      </c>
      <c r="AB69" s="5">
        <f>capacity!T69+T69/[12]lifespan!C$4</f>
        <v>203.136</v>
      </c>
      <c r="AC69" s="5">
        <f>MAX((U69-T69),0)/5+U69/[12]lifespan!D$4</f>
        <v>162.50880000000001</v>
      </c>
      <c r="AD69" s="5">
        <f>MAX((V69-U69),0)/5+V69/[12]lifespan!E$4</f>
        <v>101.568</v>
      </c>
      <c r="AE69" s="5">
        <f>MAX((W69-V69),0)/5+W69/[12]lifespan!F$4</f>
        <v>40.627199999999995</v>
      </c>
      <c r="AF69" s="5">
        <f>MAX((X69-W69),0)/5+X69/[12]lifespan!G$4</f>
        <v>25.392000000000007</v>
      </c>
      <c r="AG69" s="5">
        <f>MAX((Y69-X69),0)/5+Y69/[12]lifespan!H$4</f>
        <v>10.156800000000022</v>
      </c>
      <c r="AH69" s="5">
        <f>MAX((Z69-Y69),0)/5+Z69/[12]lifespan!I$4</f>
        <v>5.0784000000000109</v>
      </c>
      <c r="AI69" s="5">
        <f>MAX((AA69-Z69),0)/5+AA69/[12]lifespan!J$4</f>
        <v>0</v>
      </c>
    </row>
    <row r="70" spans="1:35" x14ac:dyDescent="0.25">
      <c r="A70" s="3" t="s">
        <v>20</v>
      </c>
      <c r="B70" s="3" t="s">
        <v>35</v>
      </c>
      <c r="C70" s="3" t="s">
        <v>36</v>
      </c>
      <c r="D70" s="5">
        <f>[13]generation_EXIOBASE!D70</f>
        <v>22380.600073404945</v>
      </c>
      <c r="E70" s="5">
        <f>[13]generation_EXIOBASE!E70</f>
        <v>21565.32161970462</v>
      </c>
      <c r="F70" s="5">
        <f>[13]generation_EXIOBASE!F70</f>
        <v>20342.403939154137</v>
      </c>
      <c r="G70" s="5">
        <f>[13]generation_EXIOBASE!G70</f>
        <v>19119.486258603651</v>
      </c>
      <c r="H70" s="5">
        <f>[13]generation_EXIOBASE!H70</f>
        <v>18813.756838466026</v>
      </c>
      <c r="I70" s="5">
        <f>[13]generation_EXIOBASE!I70</f>
        <v>18508.027418328405</v>
      </c>
      <c r="J70" s="5">
        <f>[13]generation_EXIOBASE!J70</f>
        <v>18406.117611615868</v>
      </c>
      <c r="K70" s="5">
        <f>[13]generation_EXIOBASE!K70</f>
        <v>18304.207804903326</v>
      </c>
      <c r="L70" s="5">
        <f>[14]Xdet2015_el!A70</f>
        <v>1066.81086472627</v>
      </c>
      <c r="M70" s="5">
        <f t="shared" si="32"/>
        <v>1027.9491760614399</v>
      </c>
      <c r="N70" s="5">
        <f t="shared" si="33"/>
        <v>969.65664306419455</v>
      </c>
      <c r="O70" s="5">
        <f t="shared" si="34"/>
        <v>911.36411006694914</v>
      </c>
      <c r="P70" s="5">
        <f t="shared" si="35"/>
        <v>896.79097681763778</v>
      </c>
      <c r="Q70" s="5">
        <f t="shared" si="36"/>
        <v>882.21784356832654</v>
      </c>
      <c r="R70" s="5">
        <f t="shared" si="37"/>
        <v>877.36013248522283</v>
      </c>
      <c r="S70" s="5">
        <f t="shared" si="38"/>
        <v>872.50242140211901</v>
      </c>
      <c r="T70" s="5">
        <f>[13]capacity_EXIOBASE!D70</f>
        <v>5590</v>
      </c>
      <c r="U70" s="5">
        <f>[13]capacity_EXIOBASE!E70</f>
        <v>5362.4</v>
      </c>
      <c r="V70" s="5">
        <f>[13]capacity_EXIOBASE!F70</f>
        <v>5021</v>
      </c>
      <c r="W70" s="5">
        <f>[13]capacity_EXIOBASE!G70</f>
        <v>4679.6000000000004</v>
      </c>
      <c r="X70" s="5">
        <f>[13]capacity_EXIOBASE!H70</f>
        <v>4594.25</v>
      </c>
      <c r="Y70" s="5">
        <f>[13]capacity_EXIOBASE!I70</f>
        <v>4508.8999999999996</v>
      </c>
      <c r="Z70" s="5">
        <f>[13]capacity_EXIOBASE!J70</f>
        <v>4480.45</v>
      </c>
      <c r="AA70" s="5">
        <f>[13]capacity_EXIOBASE!K70</f>
        <v>4452</v>
      </c>
      <c r="AB70" s="5">
        <f>capacity!T70+T70/[12]lifespan!C$5</f>
        <v>114.16666666666667</v>
      </c>
      <c r="AC70" s="5">
        <f>MAX((U70-T70),0)/5+U70/[12]lifespan!D$5</f>
        <v>89.373333333333321</v>
      </c>
      <c r="AD70" s="5">
        <f>MAX((V70-U70),0)/5+V70/[12]lifespan!E$5</f>
        <v>83.683333333333337</v>
      </c>
      <c r="AE70" s="5">
        <f>MAX((W70-V70),0)/5+W70/[12]lifespan!F$5</f>
        <v>77.993333333333339</v>
      </c>
      <c r="AF70" s="5">
        <f>MAX((X70-W70),0)/5+X70/[12]lifespan!G$5</f>
        <v>76.57083333333334</v>
      </c>
      <c r="AG70" s="5">
        <f>MAX((Y70-X70),0)/5+Y70/[12]lifespan!H$5</f>
        <v>75.148333333333326</v>
      </c>
      <c r="AH70" s="5">
        <f>MAX((Z70-Y70),0)/5+Z70/[12]lifespan!I$5</f>
        <v>74.674166666666665</v>
      </c>
      <c r="AI70" s="5">
        <f>MAX((AA70-Z70),0)/5+AA70/[12]lifespan!J$5</f>
        <v>74.2</v>
      </c>
    </row>
    <row r="71" spans="1:35" x14ac:dyDescent="0.25">
      <c r="A71" s="3" t="s">
        <v>20</v>
      </c>
      <c r="B71" s="3" t="s">
        <v>79</v>
      </c>
      <c r="C71" s="3" t="s">
        <v>83</v>
      </c>
      <c r="D71" s="5">
        <f>[13]generation_EXIOBASE!D71</f>
        <v>59356.161971975518</v>
      </c>
      <c r="E71" s="5">
        <f>[13]generation_EXIOBASE!E71</f>
        <v>159136.05917370715</v>
      </c>
      <c r="F71" s="5">
        <f>[13]generation_EXIOBASE!F71</f>
        <v>308805.90497630456</v>
      </c>
      <c r="G71" s="5">
        <f>[13]generation_EXIOBASE!G71</f>
        <v>458475.75077890203</v>
      </c>
      <c r="H71" s="5">
        <f>[13]generation_EXIOBASE!H71</f>
        <v>495893.2122295514</v>
      </c>
      <c r="I71" s="5">
        <f>[13]generation_EXIOBASE!I71</f>
        <v>533310.67368020071</v>
      </c>
      <c r="J71" s="5">
        <f>[13]generation_EXIOBASE!J71</f>
        <v>545783.16083041718</v>
      </c>
      <c r="K71" s="5">
        <f>[13]generation_EXIOBASE!K71</f>
        <v>558255.64798063366</v>
      </c>
      <c r="L71" s="5">
        <f>[14]Xdet2015_el!A71</f>
        <v>2935.42324384114</v>
      </c>
      <c r="M71" s="5">
        <f t="shared" si="32"/>
        <v>7869.9779687967548</v>
      </c>
      <c r="N71" s="5">
        <f t="shared" si="33"/>
        <v>15271.810056230173</v>
      </c>
      <c r="O71" s="5">
        <f t="shared" si="34"/>
        <v>22673.642143663597</v>
      </c>
      <c r="P71" s="5">
        <f t="shared" si="35"/>
        <v>24524.100165521952</v>
      </c>
      <c r="Q71" s="5">
        <f t="shared" si="36"/>
        <v>26374.558187380302</v>
      </c>
      <c r="R71" s="5">
        <f t="shared" si="37"/>
        <v>26991.377527999757</v>
      </c>
      <c r="S71" s="5">
        <f t="shared" si="38"/>
        <v>27608.196868619212</v>
      </c>
      <c r="T71" s="5">
        <f>[13]capacity_EXIOBASE!D71</f>
        <v>41636.23197397936</v>
      </c>
      <c r="U71" s="5">
        <f>[13]capacity_EXIOBASE!E71</f>
        <v>77201.265579183499</v>
      </c>
      <c r="V71" s="5">
        <f>[13]capacity_EXIOBASE!F71</f>
        <v>130548.81598698968</v>
      </c>
      <c r="W71" s="5">
        <f>[13]capacity_EXIOBASE!G71</f>
        <v>183896.36639479588</v>
      </c>
      <c r="X71" s="5">
        <f>[13]capacity_EXIOBASE!H71</f>
        <v>197233.25399674743</v>
      </c>
      <c r="Y71" s="5">
        <f>[13]capacity_EXIOBASE!I71</f>
        <v>210570.14159869895</v>
      </c>
      <c r="Z71" s="5">
        <f>[13]capacity_EXIOBASE!J71</f>
        <v>215015.77079934947</v>
      </c>
      <c r="AA71" s="5">
        <f>[13]capacity_EXIOBASE!K71</f>
        <v>219461.4</v>
      </c>
      <c r="AB71" s="5">
        <f>capacity!T71+T71/[12]lifespan!C$6</f>
        <v>5758.8115986989678</v>
      </c>
      <c r="AC71" s="5">
        <f>MAX((U71-T71),0)/5+U71/[12]lifespan!D$6</f>
        <v>10622.155156458259</v>
      </c>
      <c r="AD71" s="5">
        <f>MAX((V71-U71),0)/5+V71/[12]lifespan!E$6</f>
        <v>16224.778846965051</v>
      </c>
      <c r="AE71" s="5">
        <f>MAX((W71-V71),0)/5+W71/[12]lifespan!F$6</f>
        <v>18025.364737353077</v>
      </c>
      <c r="AF71" s="5">
        <f>MAX((X71-W71),0)/5+X71/[12]lifespan!G$6</f>
        <v>10556.707680260206</v>
      </c>
      <c r="AG71" s="5">
        <f>MAX((Y71-X71),0)/5+Y71/[12]lifespan!H$6</f>
        <v>11090.183184338261</v>
      </c>
      <c r="AH71" s="5">
        <f>MAX((Z71-Y71),0)/5+Z71/[12]lifespan!I$6</f>
        <v>9489.7566721040839</v>
      </c>
      <c r="AI71" s="5">
        <f>MAX((AA71-Z71),0)/5+AA71/[12]lifespan!J$6</f>
        <v>9667.5818401301058</v>
      </c>
    </row>
    <row r="72" spans="1:35" x14ac:dyDescent="0.25">
      <c r="A72" s="3" t="s">
        <v>20</v>
      </c>
      <c r="B72" s="3" t="s">
        <v>78</v>
      </c>
      <c r="C72" s="3" t="s">
        <v>84</v>
      </c>
      <c r="D72" s="5">
        <f>[13]generation_EXIOBASE!D72</f>
        <v>6797.1584984219689</v>
      </c>
      <c r="E72" s="5">
        <f>[13]generation_EXIOBASE!E72</f>
        <v>60976.597029261626</v>
      </c>
      <c r="F72" s="5">
        <f>[13]generation_EXIOBASE!F72</f>
        <v>142245.75482552111</v>
      </c>
      <c r="G72" s="5">
        <f>[13]generation_EXIOBASE!G72</f>
        <v>223514.91262178062</v>
      </c>
      <c r="H72" s="5">
        <f>[13]generation_EXIOBASE!H72</f>
        <v>243832.20207084547</v>
      </c>
      <c r="I72" s="5">
        <f>[13]generation_EXIOBASE!I72</f>
        <v>264149.49151991028</v>
      </c>
      <c r="J72" s="5">
        <f>[13]generation_EXIOBASE!J72</f>
        <v>270921.92133626528</v>
      </c>
      <c r="K72" s="5">
        <f>[13]generation_EXIOBASE!K72</f>
        <v>277694.35115262022</v>
      </c>
      <c r="L72" s="5">
        <f>[14]Xdet2015_el!A72</f>
        <v>336.14938003843002</v>
      </c>
      <c r="M72" s="5">
        <f t="shared" si="32"/>
        <v>3015.5608837131158</v>
      </c>
      <c r="N72" s="5">
        <f t="shared" si="33"/>
        <v>7034.6781392251451</v>
      </c>
      <c r="O72" s="5">
        <f t="shared" si="34"/>
        <v>11053.795394737175</v>
      </c>
      <c r="P72" s="5">
        <f t="shared" si="35"/>
        <v>12058.574708615182</v>
      </c>
      <c r="Q72" s="5">
        <f t="shared" si="36"/>
        <v>13063.354022493186</v>
      </c>
      <c r="R72" s="5">
        <f t="shared" si="37"/>
        <v>13398.280460452524</v>
      </c>
      <c r="S72" s="5">
        <f t="shared" si="38"/>
        <v>13733.20689841186</v>
      </c>
      <c r="T72" s="5">
        <f>[13]capacity_EXIOBASE!D72</f>
        <v>3309.9680260206369</v>
      </c>
      <c r="U72" s="5">
        <f>[13]capacity_EXIOBASE!E72</f>
        <v>17792.131273218871</v>
      </c>
      <c r="V72" s="5">
        <f>[13]capacity_EXIOBASE!F72</f>
        <v>39515.37614401622</v>
      </c>
      <c r="W72" s="5">
        <f>[13]capacity_EXIOBASE!G72</f>
        <v>61238.621014813572</v>
      </c>
      <c r="X72" s="5">
        <f>[13]capacity_EXIOBASE!H72</f>
        <v>66669.432232512903</v>
      </c>
      <c r="Y72" s="5">
        <f>[13]capacity_EXIOBASE!I72</f>
        <v>72100.243450212234</v>
      </c>
      <c r="Z72" s="5">
        <f>[13]capacity_EXIOBASE!J72</f>
        <v>73910.513856112026</v>
      </c>
      <c r="AA72" s="5">
        <f>[13]capacity_EXIOBASE!K72</f>
        <v>75720.784262011803</v>
      </c>
      <c r="AB72" s="5">
        <f>capacity!T72+T72/[12]lifespan!C$7</f>
        <v>2454.4984013010317</v>
      </c>
      <c r="AC72" s="5">
        <f>MAX((U72-T72),0)/5+U72/[12]lifespan!D$7</f>
        <v>3608.1179003684019</v>
      </c>
      <c r="AD72" s="5">
        <f>MAX((V72-U72),0)/5+V72/[12]lifespan!E$7</f>
        <v>5781.5717430327868</v>
      </c>
      <c r="AE72" s="5">
        <f>MAX((W72-V72),0)/5+W72/[12]lifespan!F$7</f>
        <v>6385.9363413199226</v>
      </c>
      <c r="AF72" s="5">
        <f>MAX((X72-W72),0)/5+X72/[12]lifespan!G$7</f>
        <v>3308.4766512902966</v>
      </c>
      <c r="AG72" s="5">
        <f>MAX((Y72-X72),0)/5+Y72/[12]lifespan!H$7</f>
        <v>3489.5036918802739</v>
      </c>
      <c r="AH72" s="5">
        <f>MAX((Z72-Y72),0)/5+Z72/[12]lifespan!I$7</f>
        <v>2825.7378763836923</v>
      </c>
      <c r="AI72" s="5">
        <f>MAX((AA72-Z72),0)/5+AA72/[12]lifespan!J$7</f>
        <v>2886.0802232470155</v>
      </c>
    </row>
    <row r="73" spans="1:35" x14ac:dyDescent="0.25">
      <c r="A73" s="3" t="s">
        <v>20</v>
      </c>
      <c r="B73" s="1" t="s">
        <v>37</v>
      </c>
      <c r="C73" s="1" t="s">
        <v>38</v>
      </c>
      <c r="D73" s="5">
        <f>[13]generation_EXIOBASE!D73</f>
        <v>1078.869814479232</v>
      </c>
      <c r="E73" s="5">
        <f>[13]generation_EXIOBASE!E73</f>
        <v>863.09585158338564</v>
      </c>
      <c r="F73" s="5">
        <f>[13]generation_EXIOBASE!F73</f>
        <v>539.434907239616</v>
      </c>
      <c r="G73" s="5">
        <f>[13]generation_EXIOBASE!G73</f>
        <v>215.77396289584635</v>
      </c>
      <c r="H73" s="5">
        <f>[13]generation_EXIOBASE!H73</f>
        <v>134.85872680990406</v>
      </c>
      <c r="I73" s="5">
        <f>[13]generation_EXIOBASE!I73</f>
        <v>53.943490723961759</v>
      </c>
      <c r="J73" s="5">
        <f>[13]generation_EXIOBASE!J73</f>
        <v>26.971745361980879</v>
      </c>
      <c r="K73" s="5">
        <f>[13]generation_EXIOBASE!K73</f>
        <v>0</v>
      </c>
      <c r="L73" s="5">
        <f>[14]Xdet2015_el!A73</f>
        <v>511.70890303281197</v>
      </c>
      <c r="M73" s="5">
        <f t="shared" si="32"/>
        <v>409.36712242624958</v>
      </c>
      <c r="N73" s="5">
        <f t="shared" si="33"/>
        <v>255.85445151640599</v>
      </c>
      <c r="O73" s="5">
        <f t="shared" si="34"/>
        <v>102.34178060656237</v>
      </c>
      <c r="P73" s="5">
        <f t="shared" si="35"/>
        <v>63.963612879101525</v>
      </c>
      <c r="Q73" s="5">
        <f t="shared" si="36"/>
        <v>25.585445151640673</v>
      </c>
      <c r="R73" s="5">
        <f t="shared" si="37"/>
        <v>12.792722575820337</v>
      </c>
      <c r="S73" s="5">
        <f t="shared" si="38"/>
        <v>0</v>
      </c>
      <c r="T73" s="5">
        <f>[13]capacity_EXIOBASE!D73</f>
        <v>5028.3810200000007</v>
      </c>
      <c r="U73" s="5">
        <f>[13]capacity_EXIOBASE!E73</f>
        <v>4022.7048160000004</v>
      </c>
      <c r="V73" s="5">
        <f>[13]capacity_EXIOBASE!F73</f>
        <v>2514.1905100000004</v>
      </c>
      <c r="W73" s="5">
        <f>[13]capacity_EXIOBASE!G73</f>
        <v>1005.6762039999999</v>
      </c>
      <c r="X73" s="5">
        <f>[13]capacity_EXIOBASE!H73</f>
        <v>628.54762749999986</v>
      </c>
      <c r="Y73" s="5">
        <f>[13]capacity_EXIOBASE!I73</f>
        <v>251.41905099999985</v>
      </c>
      <c r="Z73" s="5">
        <f>[13]capacity_EXIOBASE!J73</f>
        <v>125.70952549999993</v>
      </c>
      <c r="AA73" s="5">
        <f>[13]capacity_EXIOBASE!K73</f>
        <v>0</v>
      </c>
      <c r="AB73" s="5">
        <f>capacity!T73+T73/[12]lifespan!C$8</f>
        <v>1225.6680291428572</v>
      </c>
      <c r="AC73" s="5">
        <f>MAX((U73-T73),0)/5+U73/[12]lifespan!D$8</f>
        <v>114.93442331428572</v>
      </c>
      <c r="AD73" s="5">
        <f>MAX((V73-U73),0)/5+V73/[12]lifespan!E$8</f>
        <v>71.834014571428582</v>
      </c>
      <c r="AE73" s="5">
        <f>MAX((W73-V73),0)/5+W73/[12]lifespan!F$8</f>
        <v>28.733605828571424</v>
      </c>
      <c r="AF73" s="5">
        <f>MAX((X73-W73),0)/5+X73/[12]lifespan!G$8</f>
        <v>17.958503642857139</v>
      </c>
      <c r="AG73" s="5">
        <f>MAX((Y73-X73),0)/5+Y73/[12]lifespan!H$8</f>
        <v>7.1834014571428533</v>
      </c>
      <c r="AH73" s="5">
        <f>MAX((Z73-Y73),0)/5+Z73/[12]lifespan!I$8</f>
        <v>3.5917007285714266</v>
      </c>
      <c r="AI73" s="5">
        <f>MAX((AA73-Z73),0)/5+AA73/[12]lifespan!J$8</f>
        <v>0</v>
      </c>
    </row>
    <row r="74" spans="1:35" x14ac:dyDescent="0.25">
      <c r="A74" s="3" t="s">
        <v>20</v>
      </c>
      <c r="B74" s="3" t="s">
        <v>39</v>
      </c>
      <c r="C74" s="3" t="s">
        <v>40</v>
      </c>
      <c r="D74" s="5">
        <f>[13]generation_EXIOBASE!D74</f>
        <v>58714.632148678073</v>
      </c>
      <c r="E74" s="5">
        <f>[13]generation_EXIOBASE!E74</f>
        <v>46971.705718942459</v>
      </c>
      <c r="F74" s="5">
        <f>[13]generation_EXIOBASE!F74</f>
        <v>29357.316074339036</v>
      </c>
      <c r="G74" s="5">
        <f>[13]generation_EXIOBASE!G74</f>
        <v>11742.926429735613</v>
      </c>
      <c r="H74" s="5">
        <f>[13]generation_EXIOBASE!H74</f>
        <v>7339.3290185847582</v>
      </c>
      <c r="I74" s="5">
        <f>[13]generation_EXIOBASE!I74</f>
        <v>2935.7316074339033</v>
      </c>
      <c r="J74" s="5">
        <f>[13]generation_EXIOBASE!J74</f>
        <v>1467.8658037169516</v>
      </c>
      <c r="K74" s="5">
        <f>[13]generation_EXIOBASE!K74</f>
        <v>0</v>
      </c>
      <c r="L74" s="5">
        <f>[14]Xdet2015_el!A74</f>
        <v>2689.1329497944098</v>
      </c>
      <c r="M74" s="5">
        <f t="shared" si="32"/>
        <v>2151.3063598355279</v>
      </c>
      <c r="N74" s="5">
        <f t="shared" si="33"/>
        <v>1344.5664748972049</v>
      </c>
      <c r="O74" s="5">
        <f t="shared" si="34"/>
        <v>537.82658995888187</v>
      </c>
      <c r="P74" s="5">
        <f t="shared" si="35"/>
        <v>336.14161872430117</v>
      </c>
      <c r="Q74" s="5">
        <f t="shared" si="36"/>
        <v>134.45664748972047</v>
      </c>
      <c r="R74" s="5">
        <f t="shared" si="37"/>
        <v>67.228323744860234</v>
      </c>
      <c r="S74" s="5">
        <f t="shared" si="38"/>
        <v>0</v>
      </c>
      <c r="T74" s="5">
        <f>[13]capacity_EXIOBASE!D74</f>
        <v>3500.5210299999999</v>
      </c>
      <c r="U74" s="5">
        <f>[13]capacity_EXIOBASE!E74</f>
        <v>2800.4168239999999</v>
      </c>
      <c r="V74" s="5">
        <f>[13]capacity_EXIOBASE!F74</f>
        <v>1750.2605149999999</v>
      </c>
      <c r="W74" s="5">
        <f>[13]capacity_EXIOBASE!G74</f>
        <v>700.10420599999998</v>
      </c>
      <c r="X74" s="5">
        <f>[13]capacity_EXIOBASE!H74</f>
        <v>437.56512874999999</v>
      </c>
      <c r="Y74" s="5">
        <f>[13]capacity_EXIOBASE!I74</f>
        <v>175.02605149999999</v>
      </c>
      <c r="Z74" s="5">
        <f>[13]capacity_EXIOBASE!J74</f>
        <v>87.513025749999997</v>
      </c>
      <c r="AA74" s="5">
        <f>[13]capacity_EXIOBASE!K74</f>
        <v>0</v>
      </c>
      <c r="AB74" s="5">
        <f>capacity!T74+T74/[12]lifespan!C$9</f>
        <v>385.02084120000001</v>
      </c>
      <c r="AC74" s="5">
        <f>MAX((U74-T74),0)/5+U74/[12]lifespan!D$9</f>
        <v>112.01667295999999</v>
      </c>
      <c r="AD74" s="5">
        <f>MAX((V74-U74),0)/5+V74/[12]lifespan!E$9</f>
        <v>70.010420600000003</v>
      </c>
      <c r="AE74" s="5">
        <f>MAX((W74-V74),0)/5+W74/[12]lifespan!F$9</f>
        <v>28.004168239999998</v>
      </c>
      <c r="AF74" s="5">
        <f>MAX((X74-W74),0)/5+X74/[12]lifespan!G$9</f>
        <v>17.502605150000001</v>
      </c>
      <c r="AG74" s="5">
        <f>MAX((Y74-X74),0)/5+Y74/[12]lifespan!H$9</f>
        <v>7.0010420599999996</v>
      </c>
      <c r="AH74" s="5">
        <f>MAX((Z74-Y74),0)/5+Z74/[12]lifespan!I$9</f>
        <v>3.5005210299999998</v>
      </c>
      <c r="AI74" s="5">
        <f>MAX((AA74-Z74),0)/5+AA74/[12]lifespan!J$9</f>
        <v>0</v>
      </c>
    </row>
    <row r="75" spans="1:35" x14ac:dyDescent="0.25">
      <c r="A75" s="3" t="s">
        <v>20</v>
      </c>
      <c r="B75" s="3" t="s">
        <v>80</v>
      </c>
      <c r="C75" s="3" t="s">
        <v>85</v>
      </c>
      <c r="D75" s="5">
        <f>[13]generation_EXIOBASE!D75</f>
        <v>9486.6187670523359</v>
      </c>
      <c r="E75" s="5">
        <f>[13]generation_EXIOBASE!E75</f>
        <v>63128.165244165837</v>
      </c>
      <c r="F75" s="5">
        <f>[13]generation_EXIOBASE!F75</f>
        <v>143590.48495983609</v>
      </c>
      <c r="G75" s="5">
        <f>[13]generation_EXIOBASE!G75</f>
        <v>224052.80467550634</v>
      </c>
      <c r="H75" s="5">
        <f>[13]generation_EXIOBASE!H75</f>
        <v>244168.38460442389</v>
      </c>
      <c r="I75" s="5">
        <f>[13]generation_EXIOBASE!I75</f>
        <v>264283.96453334147</v>
      </c>
      <c r="J75" s="5">
        <f>[13]generation_EXIOBASE!J75</f>
        <v>270989.1578429807</v>
      </c>
      <c r="K75" s="5">
        <f>[13]generation_EXIOBASE!K75</f>
        <v>277694.35115261987</v>
      </c>
      <c r="L75" s="5">
        <f>[14]Xdet2015_el!A75</f>
        <v>366.67556288472701</v>
      </c>
      <c r="M75" s="5">
        <f t="shared" si="32"/>
        <v>2440.0216866706592</v>
      </c>
      <c r="N75" s="5">
        <f t="shared" si="33"/>
        <v>5550.0408723495575</v>
      </c>
      <c r="O75" s="5">
        <f t="shared" si="34"/>
        <v>8660.0600580284554</v>
      </c>
      <c r="P75" s="5">
        <f t="shared" si="35"/>
        <v>9437.5648544481792</v>
      </c>
      <c r="Q75" s="5">
        <f t="shared" si="36"/>
        <v>10215.069650867905</v>
      </c>
      <c r="R75" s="5">
        <f t="shared" si="37"/>
        <v>10474.237916341148</v>
      </c>
      <c r="S75" s="5">
        <f t="shared" si="38"/>
        <v>10733.406181814389</v>
      </c>
      <c r="T75" s="5">
        <f>[13]capacity_EXIOBASE!D75</f>
        <v>10623.867825200145</v>
      </c>
      <c r="U75" s="5">
        <f>[13]capacity_EXIOBASE!E75</f>
        <v>36081.085296534744</v>
      </c>
      <c r="V75" s="5">
        <f>[13]capacity_EXIOBASE!F75</f>
        <v>74266.911503536641</v>
      </c>
      <c r="W75" s="5">
        <f>[13]capacity_EXIOBASE!G75</f>
        <v>112452.73771053855</v>
      </c>
      <c r="X75" s="5">
        <f>[13]capacity_EXIOBASE!H75</f>
        <v>121999.19426228902</v>
      </c>
      <c r="Y75" s="5">
        <f>[13]capacity_EXIOBASE!I75</f>
        <v>131545.65081403949</v>
      </c>
      <c r="Z75" s="5">
        <f>[13]capacity_EXIOBASE!J75</f>
        <v>134727.80299795631</v>
      </c>
      <c r="AA75" s="5">
        <f>[13]capacity_EXIOBASE!K75</f>
        <v>137909.95518187314</v>
      </c>
      <c r="AB75" s="5">
        <f>capacity!T75+T75/[12]lifespan!C$10</f>
        <v>1022.9547130080058</v>
      </c>
      <c r="AC75" s="5">
        <f>MAX((U75-T75),0)/5+U75/[12]lifespan!D$10</f>
        <v>6534.6869061283096</v>
      </c>
      <c r="AD75" s="5">
        <f>MAX((V75-U75),0)/5+V75/[12]lifespan!E$10</f>
        <v>10607.841701541845</v>
      </c>
      <c r="AE75" s="5">
        <f>MAX((W75-V75),0)/5+W75/[12]lifespan!F$10</f>
        <v>12135.274749821925</v>
      </c>
      <c r="AF75" s="5">
        <f>MAX((X75-W75),0)/5+X75/[12]lifespan!G$10</f>
        <v>6789.2590808416544</v>
      </c>
      <c r="AG75" s="5">
        <f>MAX((Y75-X75),0)/5+Y75/[12]lifespan!H$10</f>
        <v>7171.1173429116725</v>
      </c>
      <c r="AH75" s="5">
        <f>MAX((Z75-Y75),0)/5+Z75/[12]lifespan!I$10</f>
        <v>6025.5425567016182</v>
      </c>
      <c r="AI75" s="5">
        <f>MAX((AA75-Z75),0)/5+AA75/[12]lifespan!J$10</f>
        <v>6152.8286440582915</v>
      </c>
    </row>
    <row r="76" spans="1:35" x14ac:dyDescent="0.25">
      <c r="A76" s="3" t="s">
        <v>20</v>
      </c>
      <c r="B76" s="3" t="s">
        <v>81</v>
      </c>
      <c r="C76" s="3" t="s">
        <v>86</v>
      </c>
      <c r="D76" s="5">
        <f>[13]generation_EXIOBASE!D76</f>
        <v>25124.976132171836</v>
      </c>
      <c r="E76" s="5">
        <f>[13]generation_EXIOBASE!E76</f>
        <v>65344.804307236176</v>
      </c>
      <c r="F76" s="5">
        <f>[13]generation_EXIOBASE!F76</f>
        <v>125674.54656983269</v>
      </c>
      <c r="G76" s="5">
        <f>[13]generation_EXIOBASE!G76</f>
        <v>186004.28883242921</v>
      </c>
      <c r="H76" s="5">
        <f>[13]generation_EXIOBASE!H76</f>
        <v>201086.72439807834</v>
      </c>
      <c r="I76" s="5">
        <f>[13]generation_EXIOBASE!I76</f>
        <v>216169.15996372743</v>
      </c>
      <c r="J76" s="5">
        <f>[13]generation_EXIOBASE!J76</f>
        <v>221196.63848561049</v>
      </c>
      <c r="K76" s="5">
        <f>[13]generation_EXIOBASE!K76</f>
        <v>226224.11700749354</v>
      </c>
      <c r="L76" s="5">
        <f>[14]Xdet2015_el!A76</f>
        <v>971.12733123900898</v>
      </c>
      <c r="M76" s="5">
        <f t="shared" si="32"/>
        <v>2525.6989333400875</v>
      </c>
      <c r="N76" s="5">
        <f t="shared" si="33"/>
        <v>4857.5563364917052</v>
      </c>
      <c r="O76" s="5">
        <f t="shared" si="34"/>
        <v>7189.4137396433243</v>
      </c>
      <c r="P76" s="5">
        <f t="shared" si="35"/>
        <v>7772.378090431228</v>
      </c>
      <c r="Q76" s="5">
        <f t="shared" si="36"/>
        <v>8355.3424412191325</v>
      </c>
      <c r="R76" s="5">
        <f t="shared" si="37"/>
        <v>8549.6638914817668</v>
      </c>
      <c r="S76" s="5">
        <f t="shared" si="38"/>
        <v>8743.9853417444028</v>
      </c>
      <c r="T76" s="5">
        <f>[13]capacity_EXIOBASE!D76</f>
        <v>29132.772174799862</v>
      </c>
      <c r="U76" s="5">
        <f>[13]capacity_EXIOBASE!E76</f>
        <v>49841.113180220294</v>
      </c>
      <c r="V76" s="5">
        <f>[13]capacity_EXIOBASE!F76</f>
        <v>80903.624688350945</v>
      </c>
      <c r="W76" s="5">
        <f>[13]capacity_EXIOBASE!G76</f>
        <v>111966.13619648159</v>
      </c>
      <c r="X76" s="5">
        <f>[13]capacity_EXIOBASE!H76</f>
        <v>119731.76407351425</v>
      </c>
      <c r="Y76" s="5">
        <f>[13]capacity_EXIOBASE!I76</f>
        <v>127497.39195054691</v>
      </c>
      <c r="Z76" s="5">
        <f>[13]capacity_EXIOBASE!J76</f>
        <v>130085.93457622446</v>
      </c>
      <c r="AA76" s="5">
        <f>[13]capacity_EXIOBASE!K76</f>
        <v>132674.47720190202</v>
      </c>
      <c r="AB76" s="5">
        <f>capacity!T76+T76/[12]lifespan!C$11</f>
        <v>1891.3108869919945</v>
      </c>
      <c r="AC76" s="5">
        <f>MAX((U76-T76),0)/5+U76/[12]lifespan!D$11</f>
        <v>6135.3127282928981</v>
      </c>
      <c r="AD76" s="5">
        <f>MAX((V76-U76),0)/5+V76/[12]lifespan!E$11</f>
        <v>9448.6472891601679</v>
      </c>
      <c r="AE76" s="5">
        <f>MAX((W76-V76),0)/5+W76/[12]lifespan!F$11</f>
        <v>10691.147749485392</v>
      </c>
      <c r="AF76" s="5">
        <f>MAX((X76-W76),0)/5+X76/[12]lifespan!G$11</f>
        <v>6342.3961383471024</v>
      </c>
      <c r="AG76" s="5">
        <f>MAX((Y76-X76),0)/5+Y76/[12]lifespan!H$11</f>
        <v>6653.0212534284083</v>
      </c>
      <c r="AH76" s="5">
        <f>MAX((Z76-Y76),0)/5+Z76/[12]lifespan!I$11</f>
        <v>5721.1459081844896</v>
      </c>
      <c r="AI76" s="5">
        <f>MAX((AA76-Z76),0)/5+AA76/[12]lifespan!J$11</f>
        <v>5824.6876132115922</v>
      </c>
    </row>
    <row r="77" spans="1:35" x14ac:dyDescent="0.25">
      <c r="A77" s="3" t="s">
        <v>20</v>
      </c>
      <c r="B77" s="3" t="s">
        <v>41</v>
      </c>
      <c r="C77" s="3" t="s">
        <v>42</v>
      </c>
      <c r="D77" s="5">
        <f>[13]generation_EXIOBASE!D77</f>
        <v>0</v>
      </c>
      <c r="E77" s="5">
        <f>[13]generation_EXIOBASE!E77</f>
        <v>0</v>
      </c>
      <c r="F77" s="5">
        <f>[13]generation_EXIOBASE!F77</f>
        <v>0</v>
      </c>
      <c r="G77" s="5">
        <f>[13]generation_EXIOBASE!G77</f>
        <v>0</v>
      </c>
      <c r="H77" s="5">
        <f>[13]generation_EXIOBASE!H77</f>
        <v>0</v>
      </c>
      <c r="I77" s="5">
        <f>[13]generation_EXIOBASE!I77</f>
        <v>0</v>
      </c>
      <c r="J77" s="5">
        <f>[13]generation_EXIOBASE!J77</f>
        <v>0</v>
      </c>
      <c r="K77" s="5">
        <f>[13]generation_EXIOBASE!K77</f>
        <v>0</v>
      </c>
      <c r="L77" s="5">
        <f>[14]Xdet2015_el!A77</f>
        <v>0</v>
      </c>
      <c r="M77" s="5">
        <f t="shared" si="32"/>
        <v>0</v>
      </c>
      <c r="N77" s="5">
        <f t="shared" si="33"/>
        <v>0</v>
      </c>
      <c r="O77" s="5">
        <f t="shared" si="34"/>
        <v>0</v>
      </c>
      <c r="P77" s="5">
        <f t="shared" si="35"/>
        <v>0</v>
      </c>
      <c r="Q77" s="5">
        <f t="shared" si="36"/>
        <v>0</v>
      </c>
      <c r="R77" s="5">
        <f t="shared" si="37"/>
        <v>0</v>
      </c>
      <c r="S77" s="5">
        <f t="shared" si="38"/>
        <v>0</v>
      </c>
      <c r="T77" s="5">
        <f>[13]capacity_EXIOBASE!D77</f>
        <v>0</v>
      </c>
      <c r="U77" s="5">
        <f>[13]capacity_EXIOBASE!E77</f>
        <v>0</v>
      </c>
      <c r="V77" s="5">
        <f>[13]capacity_EXIOBASE!F77</f>
        <v>0</v>
      </c>
      <c r="W77" s="5">
        <f>[13]capacity_EXIOBASE!G77</f>
        <v>0</v>
      </c>
      <c r="X77" s="5">
        <f>[13]capacity_EXIOBASE!H77</f>
        <v>0</v>
      </c>
      <c r="Y77" s="5">
        <f>[13]capacity_EXIOBASE!I77</f>
        <v>0</v>
      </c>
      <c r="Z77" s="5">
        <f>[13]capacity_EXIOBASE!J77</f>
        <v>0</v>
      </c>
      <c r="AA77" s="5">
        <f>[13]capacity_EXIOBASE!K77</f>
        <v>0</v>
      </c>
      <c r="AB77" s="5">
        <f>capacity!T77+T77/[12]lifespan!C$12</f>
        <v>0</v>
      </c>
      <c r="AC77" s="5">
        <f>MAX((U77-T77),0)/5+U77/[12]lifespan!D$12</f>
        <v>0</v>
      </c>
      <c r="AD77" s="5">
        <f>MAX((V77-U77),0)/5+V77/[12]lifespan!E$12</f>
        <v>0</v>
      </c>
      <c r="AE77" s="5">
        <f>MAX((W77-V77),0)/5+W77/[12]lifespan!F$12</f>
        <v>0</v>
      </c>
      <c r="AF77" s="5">
        <f>MAX((X77-W77),0)/5+X77/[12]lifespan!G$12</f>
        <v>0</v>
      </c>
      <c r="AG77" s="5">
        <f>MAX((Y77-X77),0)/5+Y77/[12]lifespan!H$12</f>
        <v>0</v>
      </c>
      <c r="AH77" s="5">
        <f>MAX((Z77-Y77),0)/5+Z77/[12]lifespan!I$12</f>
        <v>0</v>
      </c>
      <c r="AI77" s="5">
        <f>MAX((AA77-Z77),0)/5+AA77/[12]lifespan!J$12</f>
        <v>0</v>
      </c>
    </row>
    <row r="78" spans="1:35" x14ac:dyDescent="0.25">
      <c r="A78" s="3" t="s">
        <v>20</v>
      </c>
      <c r="B78" s="3" t="s">
        <v>43</v>
      </c>
      <c r="C78" s="3" t="s">
        <v>44</v>
      </c>
      <c r="D78" s="5">
        <f>[13]generation_EXIOBASE!D78</f>
        <v>0</v>
      </c>
      <c r="E78" s="5">
        <f>[13]generation_EXIOBASE!E78</f>
        <v>273.93930295195929</v>
      </c>
      <c r="F78" s="5">
        <f>[13]generation_EXIOBASE!F78</f>
        <v>684.8482573798982</v>
      </c>
      <c r="G78" s="5">
        <f>[13]generation_EXIOBASE!G78</f>
        <v>1095.7572118078372</v>
      </c>
      <c r="H78" s="5">
        <f>[13]generation_EXIOBASE!H78</f>
        <v>1198.4844504148218</v>
      </c>
      <c r="I78" s="5">
        <f>[13]generation_EXIOBASE!I78</f>
        <v>1301.2116890218065</v>
      </c>
      <c r="J78" s="5">
        <f>[13]generation_EXIOBASE!J78</f>
        <v>1335.4541018908014</v>
      </c>
      <c r="K78" s="5">
        <f>[13]generation_EXIOBASE!K78</f>
        <v>1369.6965147597964</v>
      </c>
      <c r="L78" s="5">
        <f>[14]Xdet2015_el!A78</f>
        <v>0</v>
      </c>
      <c r="M78" s="24">
        <f t="shared" ref="M78:S78" si="39">IFERROR($L143*E78/$D143,0)</f>
        <v>73.043559115876306</v>
      </c>
      <c r="N78" s="24">
        <f t="shared" si="39"/>
        <v>182.60889778969076</v>
      </c>
      <c r="O78" s="24">
        <f t="shared" si="39"/>
        <v>292.17423646350522</v>
      </c>
      <c r="P78" s="24">
        <f t="shared" si="39"/>
        <v>319.56557113195879</v>
      </c>
      <c r="Q78" s="24">
        <f t="shared" si="39"/>
        <v>346.95690580041241</v>
      </c>
      <c r="R78" s="24">
        <f t="shared" si="39"/>
        <v>356.08735068989694</v>
      </c>
      <c r="S78" s="24">
        <f t="shared" si="39"/>
        <v>365.21779557938152</v>
      </c>
      <c r="T78" s="5">
        <f>[13]capacity_EXIOBASE!D78</f>
        <v>0</v>
      </c>
      <c r="U78" s="5">
        <f>[13]capacity_EXIOBASE!E78</f>
        <v>232.9072370950372</v>
      </c>
      <c r="V78" s="5">
        <f>[13]capacity_EXIOBASE!F78</f>
        <v>582.26809273759295</v>
      </c>
      <c r="W78" s="5">
        <f>[13]capacity_EXIOBASE!G78</f>
        <v>931.62894838014881</v>
      </c>
      <c r="X78" s="5">
        <f>[13]capacity_EXIOBASE!H78</f>
        <v>1018.9691622907877</v>
      </c>
      <c r="Y78" s="5">
        <f>[13]capacity_EXIOBASE!I78</f>
        <v>1106.3093762014266</v>
      </c>
      <c r="Z78" s="5">
        <f>[13]capacity_EXIOBASE!J78</f>
        <v>1135.4227808383062</v>
      </c>
      <c r="AA78" s="5">
        <f>[13]capacity_EXIOBASE!K78</f>
        <v>1164.5361854751859</v>
      </c>
      <c r="AB78" s="5">
        <f>capacity!T78+T78/[12]lifespan!C$13</f>
        <v>0</v>
      </c>
      <c r="AC78" s="5">
        <f>MAX((U78-T78),0)/5+U78/[12]lifespan!D$13</f>
        <v>58.226809273759301</v>
      </c>
      <c r="AD78" s="5">
        <f>MAX((V78-U78),0)/5+V78/[12]lifespan!E$13</f>
        <v>98.985575765390806</v>
      </c>
      <c r="AE78" s="5">
        <f>MAX((W78-V78),0)/5+W78/[12]lifespan!F$13</f>
        <v>116.4536185475186</v>
      </c>
      <c r="AF78" s="5">
        <f>MAX((X78-W78),0)/5+X78/[12]lifespan!G$13</f>
        <v>68.416500896667173</v>
      </c>
      <c r="AG78" s="5">
        <f>MAX((Y78-X78),0)/5+Y78/[12]lifespan!H$13</f>
        <v>72.783511592199119</v>
      </c>
      <c r="AH78" s="5">
        <f>MAX((Z78-Y78),0)/5+Z78/[12]lifespan!I$13</f>
        <v>62.593819969291211</v>
      </c>
      <c r="AI78" s="5">
        <f>MAX((AA78-Z78),0)/5+AA78/[12]lifespan!J$13</f>
        <v>64.049490201135242</v>
      </c>
    </row>
    <row r="79" spans="1:35" x14ac:dyDescent="0.25">
      <c r="A79" s="3" t="s">
        <v>20</v>
      </c>
      <c r="B79" s="3" t="s">
        <v>45</v>
      </c>
      <c r="C79" s="3" t="s">
        <v>46</v>
      </c>
      <c r="D79" s="5">
        <f>[13]generation_EXIOBASE!D79</f>
        <v>136.65600000000268</v>
      </c>
      <c r="E79" s="5">
        <f>[13]generation_EXIOBASE!E79</f>
        <v>156.70623315035755</v>
      </c>
      <c r="F79" s="5">
        <f>[13]generation_EXIOBASE!F79</f>
        <v>186.7815828758898</v>
      </c>
      <c r="G79" s="5">
        <f>[13]generation_EXIOBASE!G79</f>
        <v>216.8569326014221</v>
      </c>
      <c r="H79" s="5">
        <f>[13]generation_EXIOBASE!H79</f>
        <v>224.37577003280518</v>
      </c>
      <c r="I79" s="5">
        <f>[13]generation_EXIOBASE!I79</f>
        <v>231.89460746418823</v>
      </c>
      <c r="J79" s="5">
        <f>[13]generation_EXIOBASE!J79</f>
        <v>234.40088660798259</v>
      </c>
      <c r="K79" s="5">
        <f>[13]generation_EXIOBASE!K79</f>
        <v>236.90716575177694</v>
      </c>
      <c r="L79" s="5">
        <f>[14]Xdet2015_el!A79</f>
        <v>53.0514460683018</v>
      </c>
      <c r="M79" s="5">
        <f t="shared" si="32"/>
        <v>60.835179403339474</v>
      </c>
      <c r="N79" s="5">
        <f t="shared" si="33"/>
        <v>72.510779405895946</v>
      </c>
      <c r="O79" s="5">
        <f t="shared" si="34"/>
        <v>84.186379408452453</v>
      </c>
      <c r="P79" s="5">
        <f t="shared" si="35"/>
        <v>87.105279409091565</v>
      </c>
      <c r="Q79" s="5">
        <f t="shared" si="36"/>
        <v>90.024179409730692</v>
      </c>
      <c r="R79" s="5">
        <f t="shared" si="37"/>
        <v>90.997146076610392</v>
      </c>
      <c r="S79" s="5">
        <f t="shared" si="38"/>
        <v>91.970112743490105</v>
      </c>
      <c r="T79" s="5">
        <f>[13]capacity_EXIOBASE!D79</f>
        <v>24</v>
      </c>
      <c r="U79" s="5">
        <f>[13]capacity_EXIOBASE!E79</f>
        <v>25.6</v>
      </c>
      <c r="V79" s="5">
        <f>[13]capacity_EXIOBASE!F79</f>
        <v>28</v>
      </c>
      <c r="W79" s="5">
        <f>[13]capacity_EXIOBASE!G79</f>
        <v>30.4</v>
      </c>
      <c r="X79" s="5">
        <f>[13]capacity_EXIOBASE!H79</f>
        <v>31</v>
      </c>
      <c r="Y79" s="5">
        <f>[13]capacity_EXIOBASE!I79</f>
        <v>31.6</v>
      </c>
      <c r="Z79" s="5">
        <f>[13]capacity_EXIOBASE!J79</f>
        <v>31.8</v>
      </c>
      <c r="AA79" s="5">
        <f>[13]capacity_EXIOBASE!K79</f>
        <v>32</v>
      </c>
      <c r="AB79" s="5">
        <f>capacity!T79+T79/[12]lifespan!C$14</f>
        <v>0.8</v>
      </c>
      <c r="AC79" s="5">
        <f>MAX((U79-T79),0)/5+U79/[12]lifespan!D$14</f>
        <v>1.1733333333333338</v>
      </c>
      <c r="AD79" s="5">
        <f>MAX((V79-U79),0)/5+V79/[12]lifespan!E$14</f>
        <v>1.4133333333333331</v>
      </c>
      <c r="AE79" s="5">
        <f>MAX((W79-V79),0)/5+W79/[12]lifespan!F$14</f>
        <v>1.493333333333333</v>
      </c>
      <c r="AF79" s="5">
        <f>MAX((X79-W79),0)/5+X79/[12]lifespan!G$14</f>
        <v>1.1533333333333338</v>
      </c>
      <c r="AG79" s="5">
        <f>MAX((Y79-X79),0)/5+Y79/[12]lifespan!H$14</f>
        <v>1.1733333333333338</v>
      </c>
      <c r="AH79" s="5">
        <f>MAX((Z79-Y79),0)/5+Z79/[12]lifespan!I$14</f>
        <v>1.0999999999999999</v>
      </c>
      <c r="AI79" s="5">
        <f>MAX((AA79-Z79),0)/5+AA79/[12]lifespan!J$14</f>
        <v>1.1066666666666665</v>
      </c>
    </row>
    <row r="80" spans="1:35" x14ac:dyDescent="0.25">
      <c r="A80" s="3" t="s">
        <v>19</v>
      </c>
      <c r="B80" s="3" t="s">
        <v>29</v>
      </c>
      <c r="C80" s="3" t="s">
        <v>30</v>
      </c>
      <c r="D80" s="5">
        <f>[13]generation_EXIOBASE!D80</f>
        <v>6439.7707480673398</v>
      </c>
      <c r="E80" s="5">
        <f>[13]generation_EXIOBASE!E80</f>
        <v>5151.8165984538718</v>
      </c>
      <c r="F80" s="5">
        <f>[13]generation_EXIOBASE!F80</f>
        <v>3219.8853740336699</v>
      </c>
      <c r="G80" s="5">
        <f>[13]generation_EXIOBASE!G80</f>
        <v>1287.954149613468</v>
      </c>
      <c r="H80" s="5">
        <f>[13]generation_EXIOBASE!H80</f>
        <v>804.9713435084177</v>
      </c>
      <c r="I80" s="5">
        <f>[13]generation_EXIOBASE!I80</f>
        <v>321.98853740336745</v>
      </c>
      <c r="J80" s="5">
        <f>[13]generation_EXIOBASE!J80</f>
        <v>160.99426870168372</v>
      </c>
      <c r="K80" s="5">
        <f>[13]generation_EXIOBASE!K80</f>
        <v>0</v>
      </c>
      <c r="L80" s="5">
        <f>[14]Xdet2015_el!A80</f>
        <v>472.091150926929</v>
      </c>
      <c r="M80" s="5">
        <f t="shared" si="32"/>
        <v>377.67292074154318</v>
      </c>
      <c r="N80" s="5">
        <f t="shared" ref="N80:N92" si="40">IFERROR($L80*F80/$D80,0)</f>
        <v>236.0455754634645</v>
      </c>
      <c r="O80" s="5">
        <f t="shared" ref="O80:O92" si="41">IFERROR($L80*G80/$D80,0)</f>
        <v>94.418230185385795</v>
      </c>
      <c r="P80" s="5">
        <f t="shared" ref="P80:P92" si="42">IFERROR($L80*H80/$D80,0)</f>
        <v>59.011393865866147</v>
      </c>
      <c r="Q80" s="5">
        <f t="shared" ref="Q80:Q92" si="43">IFERROR($L80*I80/$D80,0)</f>
        <v>23.604557546346481</v>
      </c>
      <c r="R80" s="5">
        <f t="shared" ref="R80:R92" si="44">IFERROR($L80*J80/$D80,0)</f>
        <v>11.80227877317324</v>
      </c>
      <c r="S80" s="5">
        <f t="shared" ref="S80:S92" si="45">IFERROR($L80*K80/$D80,0)</f>
        <v>0</v>
      </c>
      <c r="T80" s="5">
        <f>[13]capacity_EXIOBASE!D80</f>
        <v>4225.29</v>
      </c>
      <c r="U80" s="5">
        <f>[13]capacity_EXIOBASE!E80</f>
        <v>3380.232</v>
      </c>
      <c r="V80" s="5">
        <f>[13]capacity_EXIOBASE!F80</f>
        <v>2112.645</v>
      </c>
      <c r="W80" s="5">
        <f>[13]capacity_EXIOBASE!G80</f>
        <v>845.05799999999999</v>
      </c>
      <c r="X80" s="5">
        <f>[13]capacity_EXIOBASE!H80</f>
        <v>528.16125000000011</v>
      </c>
      <c r="Y80" s="5">
        <f>[13]capacity_EXIOBASE!I80</f>
        <v>211.26450000000023</v>
      </c>
      <c r="Z80" s="5">
        <f>[13]capacity_EXIOBASE!J80</f>
        <v>105.63225000000011</v>
      </c>
      <c r="AA80" s="5">
        <f>[13]capacity_EXIOBASE!K80</f>
        <v>0</v>
      </c>
      <c r="AB80" s="5">
        <f>capacity!T80+T80/[12]lifespan!C$2</f>
        <v>105.63225</v>
      </c>
      <c r="AC80" s="5">
        <f>MAX((U80-T80),0)/5+U80/[12]lifespan!D$2</f>
        <v>84.505799999999994</v>
      </c>
      <c r="AD80" s="5">
        <f>MAX((V80-U80),0)/5+V80/[12]lifespan!E$2</f>
        <v>52.816125</v>
      </c>
      <c r="AE80" s="5">
        <f>MAX((W80-V80),0)/5+W80/[12]lifespan!F$2</f>
        <v>21.126449999999998</v>
      </c>
      <c r="AF80" s="5">
        <f>MAX((X80-W80),0)/5+X80/[12]lifespan!G$2</f>
        <v>13.204031250000003</v>
      </c>
      <c r="AG80" s="5">
        <f>MAX((Y80-X80),0)/5+Y80/[12]lifespan!H$2</f>
        <v>5.2816125000000058</v>
      </c>
      <c r="AH80" s="5">
        <f>MAX((Z80-Y80),0)/5+Z80/[12]lifespan!I$2</f>
        <v>2.6408062500000029</v>
      </c>
      <c r="AI80" s="5">
        <f>MAX((AA80-Z80),0)/5+AA80/[12]lifespan!J$2</f>
        <v>0</v>
      </c>
    </row>
    <row r="81" spans="1:35" x14ac:dyDescent="0.25">
      <c r="A81" s="3" t="s">
        <v>19</v>
      </c>
      <c r="B81" s="3" t="s">
        <v>31</v>
      </c>
      <c r="C81" s="3" t="s">
        <v>32</v>
      </c>
      <c r="D81" s="5">
        <f>[13]generation_EXIOBASE!D81</f>
        <v>4589.0111827167912</v>
      </c>
      <c r="E81" s="5">
        <f>[13]generation_EXIOBASE!E81</f>
        <v>3671.2089461734331</v>
      </c>
      <c r="F81" s="5">
        <f>[13]generation_EXIOBASE!F81</f>
        <v>2294.5055913583956</v>
      </c>
      <c r="G81" s="5">
        <f>[13]generation_EXIOBASE!G81</f>
        <v>917.80223654335805</v>
      </c>
      <c r="H81" s="5">
        <f>[13]generation_EXIOBASE!H81</f>
        <v>573.62639783959912</v>
      </c>
      <c r="I81" s="5">
        <f>[13]generation_EXIOBASE!I81</f>
        <v>229.45055913584019</v>
      </c>
      <c r="J81" s="5">
        <f>[13]generation_EXIOBASE!J81</f>
        <v>114.7252795679201</v>
      </c>
      <c r="K81" s="5">
        <f>[13]generation_EXIOBASE!K81</f>
        <v>0</v>
      </c>
      <c r="L81" s="5">
        <f>[14]Xdet2015_el!A81</f>
        <v>267.74123989092197</v>
      </c>
      <c r="M81" s="5">
        <f t="shared" si="32"/>
        <v>214.1929919127376</v>
      </c>
      <c r="N81" s="5">
        <f t="shared" si="40"/>
        <v>133.87061994546099</v>
      </c>
      <c r="O81" s="5">
        <f t="shared" si="41"/>
        <v>53.548247978184385</v>
      </c>
      <c r="P81" s="5">
        <f t="shared" si="42"/>
        <v>33.467654986365261</v>
      </c>
      <c r="Q81" s="5">
        <f t="shared" si="43"/>
        <v>13.387061994546135</v>
      </c>
      <c r="R81" s="5">
        <f t="shared" si="44"/>
        <v>6.6935309972730677</v>
      </c>
      <c r="S81" s="5">
        <f t="shared" si="45"/>
        <v>0</v>
      </c>
      <c r="T81" s="5">
        <f>[13]capacity_EXIOBASE!D81</f>
        <v>2273.84413</v>
      </c>
      <c r="U81" s="5">
        <f>[13]capacity_EXIOBASE!E81</f>
        <v>1819.075304</v>
      </c>
      <c r="V81" s="5">
        <f>[13]capacity_EXIOBASE!F81</f>
        <v>1136.922065</v>
      </c>
      <c r="W81" s="5">
        <f>[13]capacity_EXIOBASE!G81</f>
        <v>454.76882599999999</v>
      </c>
      <c r="X81" s="5">
        <f>[13]capacity_EXIOBASE!H81</f>
        <v>284.23051624999994</v>
      </c>
      <c r="Y81" s="5">
        <f>[13]capacity_EXIOBASE!I81</f>
        <v>113.69220649999988</v>
      </c>
      <c r="Z81" s="5">
        <f>[13]capacity_EXIOBASE!J81</f>
        <v>56.846103249999942</v>
      </c>
      <c r="AA81" s="5">
        <f>[13]capacity_EXIOBASE!K81</f>
        <v>0</v>
      </c>
      <c r="AB81" s="5">
        <f>capacity!T81+T81/[12]lifespan!C$3</f>
        <v>75.794804333333332</v>
      </c>
      <c r="AC81" s="5">
        <f>MAX((U81-T81),0)/5+U81/[12]lifespan!D$3</f>
        <v>60.635843466666664</v>
      </c>
      <c r="AD81" s="5">
        <f>MAX((V81-U81),0)/5+V81/[12]lifespan!E$3</f>
        <v>37.897402166666666</v>
      </c>
      <c r="AE81" s="5">
        <f>MAX((W81-V81),0)/5+W81/[12]lifespan!F$3</f>
        <v>15.158960866666666</v>
      </c>
      <c r="AF81" s="5">
        <f>MAX((X81-W81),0)/5+X81/[12]lifespan!G$3</f>
        <v>9.4743505416666647</v>
      </c>
      <c r="AG81" s="5">
        <f>MAX((Y81-X81),0)/5+Y81/[12]lifespan!H$3</f>
        <v>3.7897402166666629</v>
      </c>
      <c r="AH81" s="5">
        <f>MAX((Z81-Y81),0)/5+Z81/[12]lifespan!I$3</f>
        <v>1.8948701083333315</v>
      </c>
      <c r="AI81" s="5">
        <f>MAX((AA81-Z81),0)/5+AA81/[12]lifespan!J$3</f>
        <v>0</v>
      </c>
    </row>
    <row r="82" spans="1:35" x14ac:dyDescent="0.25">
      <c r="A82" s="3" t="s">
        <v>19</v>
      </c>
      <c r="B82" s="3" t="s">
        <v>33</v>
      </c>
      <c r="C82" s="3" t="s">
        <v>34</v>
      </c>
      <c r="D82" s="5">
        <f>[13]generation_EXIOBASE!D82</f>
        <v>0</v>
      </c>
      <c r="E82" s="5">
        <f>[13]generation_EXIOBASE!E82</f>
        <v>0</v>
      </c>
      <c r="F82" s="5">
        <f>[13]generation_EXIOBASE!F82</f>
        <v>0</v>
      </c>
      <c r="G82" s="5">
        <f>[13]generation_EXIOBASE!G82</f>
        <v>0</v>
      </c>
      <c r="H82" s="5">
        <f>[13]generation_EXIOBASE!H82</f>
        <v>0</v>
      </c>
      <c r="I82" s="5">
        <f>[13]generation_EXIOBASE!I82</f>
        <v>0</v>
      </c>
      <c r="J82" s="5">
        <f>[13]generation_EXIOBASE!J82</f>
        <v>0</v>
      </c>
      <c r="K82" s="5">
        <f>[13]generation_EXIOBASE!K82</f>
        <v>0</v>
      </c>
      <c r="L82" s="5">
        <f>[14]Xdet2015_el!A82</f>
        <v>0.120026360522832</v>
      </c>
      <c r="M82" s="5">
        <f t="shared" si="32"/>
        <v>0</v>
      </c>
      <c r="N82" s="5">
        <f t="shared" si="40"/>
        <v>0</v>
      </c>
      <c r="O82" s="5">
        <f t="shared" si="41"/>
        <v>0</v>
      </c>
      <c r="P82" s="5">
        <f t="shared" si="42"/>
        <v>0</v>
      </c>
      <c r="Q82" s="5">
        <f t="shared" si="43"/>
        <v>0</v>
      </c>
      <c r="R82" s="5">
        <f t="shared" si="44"/>
        <v>0</v>
      </c>
      <c r="S82" s="5">
        <f t="shared" si="45"/>
        <v>0</v>
      </c>
      <c r="T82" s="5">
        <f>[13]capacity_EXIOBASE!D82</f>
        <v>0</v>
      </c>
      <c r="U82" s="5">
        <f>[13]capacity_EXIOBASE!E82</f>
        <v>0</v>
      </c>
      <c r="V82" s="5">
        <f>[13]capacity_EXIOBASE!F82</f>
        <v>0</v>
      </c>
      <c r="W82" s="5">
        <f>[13]capacity_EXIOBASE!G82</f>
        <v>0</v>
      </c>
      <c r="X82" s="5">
        <f>[13]capacity_EXIOBASE!H82</f>
        <v>0</v>
      </c>
      <c r="Y82" s="5">
        <f>[13]capacity_EXIOBASE!I82</f>
        <v>0</v>
      </c>
      <c r="Z82" s="5">
        <f>[13]capacity_EXIOBASE!J82</f>
        <v>0</v>
      </c>
      <c r="AA82" s="5">
        <f>[13]capacity_EXIOBASE!K82</f>
        <v>0</v>
      </c>
      <c r="AB82" s="5">
        <f>capacity!T82+T82/[12]lifespan!C$4</f>
        <v>0</v>
      </c>
      <c r="AC82" s="5">
        <f>MAX((U82-T82),0)/5+U82/[12]lifespan!D$4</f>
        <v>0</v>
      </c>
      <c r="AD82" s="5">
        <f>MAX((V82-U82),0)/5+V82/[12]lifespan!E$4</f>
        <v>0</v>
      </c>
      <c r="AE82" s="5">
        <f>MAX((W82-V82),0)/5+W82/[12]lifespan!F$4</f>
        <v>0</v>
      </c>
      <c r="AF82" s="5">
        <f>MAX((X82-W82),0)/5+X82/[12]lifespan!G$4</f>
        <v>0</v>
      </c>
      <c r="AG82" s="5">
        <f>MAX((Y82-X82),0)/5+Y82/[12]lifespan!H$4</f>
        <v>0</v>
      </c>
      <c r="AH82" s="5">
        <f>MAX((Z82-Y82),0)/5+Z82/[12]lifespan!I$4</f>
        <v>0</v>
      </c>
      <c r="AI82" s="5">
        <f>MAX((AA82-Z82),0)/5+AA82/[12]lifespan!J$4</f>
        <v>0</v>
      </c>
    </row>
    <row r="83" spans="1:35" x14ac:dyDescent="0.25">
      <c r="A83" s="3" t="s">
        <v>19</v>
      </c>
      <c r="B83" s="3" t="s">
        <v>35</v>
      </c>
      <c r="C83" s="3" t="s">
        <v>36</v>
      </c>
      <c r="D83" s="5">
        <f>[13]generation_EXIOBASE!D83</f>
        <v>21.36363636363637</v>
      </c>
      <c r="E83" s="5">
        <f>[13]generation_EXIOBASE!E83</f>
        <v>24.29292837765831</v>
      </c>
      <c r="F83" s="5">
        <f>[13]generation_EXIOBASE!F83</f>
        <v>28.686866398691222</v>
      </c>
      <c r="G83" s="5">
        <f>[13]generation_EXIOBASE!G83</f>
        <v>33.080804419724132</v>
      </c>
      <c r="H83" s="5">
        <f>[13]generation_EXIOBASE!H83</f>
        <v>34.179288924982359</v>
      </c>
      <c r="I83" s="5">
        <f>[13]generation_EXIOBASE!I83</f>
        <v>35.277773430240586</v>
      </c>
      <c r="J83" s="5">
        <f>[13]generation_EXIOBASE!J83</f>
        <v>35.643934931993329</v>
      </c>
      <c r="K83" s="5">
        <f>[13]generation_EXIOBASE!K83</f>
        <v>36.010096433746071</v>
      </c>
      <c r="L83" s="5">
        <f>[14]Xdet2015_el!A83</f>
        <v>2.17081087927111</v>
      </c>
      <c r="M83" s="5">
        <f t="shared" si="32"/>
        <v>2.4684633418183815</v>
      </c>
      <c r="N83" s="5">
        <f t="shared" si="40"/>
        <v>2.9149420356392897</v>
      </c>
      <c r="O83" s="5">
        <f t="shared" si="41"/>
        <v>3.3614207294601974</v>
      </c>
      <c r="P83" s="5">
        <f t="shared" si="42"/>
        <v>3.4730404029154238</v>
      </c>
      <c r="Q83" s="5">
        <f t="shared" si="43"/>
        <v>3.5846600763706511</v>
      </c>
      <c r="R83" s="5">
        <f t="shared" si="44"/>
        <v>3.6218666341890597</v>
      </c>
      <c r="S83" s="5">
        <f t="shared" si="45"/>
        <v>3.6590731920074693</v>
      </c>
      <c r="T83" s="5">
        <f>[13]capacity_EXIOBASE!D83</f>
        <v>9.0000000000000018</v>
      </c>
      <c r="U83" s="5">
        <f>[13]capacity_EXIOBASE!E83</f>
        <v>9.0000000000000018</v>
      </c>
      <c r="V83" s="5">
        <f>[13]capacity_EXIOBASE!F83</f>
        <v>9</v>
      </c>
      <c r="W83" s="5">
        <f>[13]capacity_EXIOBASE!G83</f>
        <v>9</v>
      </c>
      <c r="X83" s="5">
        <f>[13]capacity_EXIOBASE!H83</f>
        <v>9</v>
      </c>
      <c r="Y83" s="5">
        <f>[13]capacity_EXIOBASE!I83</f>
        <v>9</v>
      </c>
      <c r="Z83" s="5">
        <f>[13]capacity_EXIOBASE!J83</f>
        <v>9</v>
      </c>
      <c r="AA83" s="5">
        <f>[13]capacity_EXIOBASE!K83</f>
        <v>9</v>
      </c>
      <c r="AB83" s="5">
        <f>capacity!T83+T83/[12]lifespan!C$5</f>
        <v>0.15000000000000002</v>
      </c>
      <c r="AC83" s="5">
        <f>MAX((U83-T83),0)/5+U83/[12]lifespan!D$5</f>
        <v>0.15000000000000002</v>
      </c>
      <c r="AD83" s="5">
        <f>MAX((V83-U83),0)/5+V83/[12]lifespan!E$5</f>
        <v>0.15</v>
      </c>
      <c r="AE83" s="5">
        <f>MAX((W83-V83),0)/5+W83/[12]lifespan!F$5</f>
        <v>0.15</v>
      </c>
      <c r="AF83" s="5">
        <f>MAX((X83-W83),0)/5+X83/[12]lifespan!G$5</f>
        <v>0.15</v>
      </c>
      <c r="AG83" s="5">
        <f>MAX((Y83-X83),0)/5+Y83/[12]lifespan!H$5</f>
        <v>0.15</v>
      </c>
      <c r="AH83" s="5">
        <f>MAX((Z83-Y83),0)/5+Z83/[12]lifespan!I$5</f>
        <v>0.15</v>
      </c>
      <c r="AI83" s="5">
        <f>MAX((AA83-Z83),0)/5+AA83/[12]lifespan!J$5</f>
        <v>0.15</v>
      </c>
    </row>
    <row r="84" spans="1:35" x14ac:dyDescent="0.25">
      <c r="A84" s="3" t="s">
        <v>19</v>
      </c>
      <c r="B84" s="3" t="s">
        <v>79</v>
      </c>
      <c r="C84" s="3" t="s">
        <v>83</v>
      </c>
      <c r="D84" s="5">
        <f>[13]generation_EXIOBASE!D84</f>
        <v>7705.1093116467191</v>
      </c>
      <c r="E84" s="5">
        <f>[13]generation_EXIOBASE!E84</f>
        <v>13651.809575709467</v>
      </c>
      <c r="F84" s="5">
        <f>[13]generation_EXIOBASE!F84</f>
        <v>22571.859971803584</v>
      </c>
      <c r="G84" s="5">
        <f>[13]generation_EXIOBASE!G84</f>
        <v>31491.910367897708</v>
      </c>
      <c r="H84" s="5">
        <f>[13]generation_EXIOBASE!H84</f>
        <v>33721.922966921236</v>
      </c>
      <c r="I84" s="5">
        <f>[13]generation_EXIOBASE!I84</f>
        <v>35951.935565944761</v>
      </c>
      <c r="J84" s="5">
        <f>[13]generation_EXIOBASE!J84</f>
        <v>36695.273098952603</v>
      </c>
      <c r="K84" s="5">
        <f>[13]generation_EXIOBASE!K84</f>
        <v>37438.610631960451</v>
      </c>
      <c r="L84" s="5">
        <f>[14]Xdet2015_el!A84</f>
        <v>302.31809735502202</v>
      </c>
      <c r="M84" s="5">
        <f t="shared" si="32"/>
        <v>535.6431595516849</v>
      </c>
      <c r="N84" s="5">
        <f t="shared" si="40"/>
        <v>885.630752846679</v>
      </c>
      <c r="O84" s="5">
        <f t="shared" si="41"/>
        <v>1235.6183461416736</v>
      </c>
      <c r="P84" s="5">
        <f t="shared" si="42"/>
        <v>1323.1152444654219</v>
      </c>
      <c r="Q84" s="5">
        <f t="shared" si="43"/>
        <v>1410.6121427891701</v>
      </c>
      <c r="R84" s="5">
        <f t="shared" si="44"/>
        <v>1439.7777755637528</v>
      </c>
      <c r="S84" s="5">
        <f t="shared" si="45"/>
        <v>1468.9434083383362</v>
      </c>
      <c r="T84" s="5">
        <f>[13]capacity_EXIOBASE!D84</f>
        <v>3796.0836721380447</v>
      </c>
      <c r="U84" s="5">
        <f>[13]capacity_EXIOBASE!E84</f>
        <v>6054.5086027139123</v>
      </c>
      <c r="V84" s="5">
        <f>[13]capacity_EXIOBASE!F84</f>
        <v>9442.1459985777146</v>
      </c>
      <c r="W84" s="5">
        <f>[13]capacity_EXIOBASE!G84</f>
        <v>12829.783394441514</v>
      </c>
      <c r="X84" s="5">
        <f>[13]capacity_EXIOBASE!H84</f>
        <v>13676.692743407464</v>
      </c>
      <c r="Y84" s="5">
        <f>[13]capacity_EXIOBASE!I84</f>
        <v>14523.602092373414</v>
      </c>
      <c r="Z84" s="5">
        <f>[13]capacity_EXIOBASE!J84</f>
        <v>14805.905208695398</v>
      </c>
      <c r="AA84" s="5">
        <f>[13]capacity_EXIOBASE!K84</f>
        <v>15088.208325017382</v>
      </c>
      <c r="AB84" s="5">
        <f>capacity!T84+T84/[12]lifespan!C$6</f>
        <v>380.36718360690236</v>
      </c>
      <c r="AC84" s="5">
        <f>MAX((U84-T84),0)/5+U84/[12]lifespan!D$6</f>
        <v>726.88992260216946</v>
      </c>
      <c r="AD84" s="5">
        <f>MAX((V84-U84),0)/5+V84/[12]lifespan!E$6</f>
        <v>1079.3209259207483</v>
      </c>
      <c r="AE84" s="5">
        <f>MAX((W84-V84),0)/5+W84/[12]lifespan!F$6</f>
        <v>1190.7188149504204</v>
      </c>
      <c r="AF84" s="5">
        <f>MAX((X84-W84),0)/5+X84/[12]lifespan!G$6</f>
        <v>716.44957952948857</v>
      </c>
      <c r="AG84" s="5">
        <f>MAX((Y84-X84),0)/5+Y84/[12]lifespan!H$6</f>
        <v>750.32595348812652</v>
      </c>
      <c r="AH84" s="5">
        <f>MAX((Z84-Y84),0)/5+Z84/[12]lifespan!I$6</f>
        <v>648.69683161221269</v>
      </c>
      <c r="AI84" s="5">
        <f>MAX((AA84-Z84),0)/5+AA84/[12]lifespan!J$6</f>
        <v>659.98895626509204</v>
      </c>
    </row>
    <row r="85" spans="1:35" x14ac:dyDescent="0.25">
      <c r="A85" s="3" t="s">
        <v>19</v>
      </c>
      <c r="B85" s="3" t="s">
        <v>78</v>
      </c>
      <c r="C85" s="3" t="s">
        <v>84</v>
      </c>
      <c r="D85" s="5">
        <f>[13]generation_EXIOBASE!D85</f>
        <v>4003.7363851497166</v>
      </c>
      <c r="E85" s="5">
        <f>[13]generation_EXIOBASE!E85</f>
        <v>6925.9443549722455</v>
      </c>
      <c r="F85" s="5">
        <f>[13]generation_EXIOBASE!F85</f>
        <v>11309.256309706037</v>
      </c>
      <c r="G85" s="5">
        <f>[13]generation_EXIOBASE!G85</f>
        <v>15692.568264439833</v>
      </c>
      <c r="H85" s="5">
        <f>[13]generation_EXIOBASE!H85</f>
        <v>16788.396253123283</v>
      </c>
      <c r="I85" s="5">
        <f>[13]generation_EXIOBASE!I85</f>
        <v>17884.224241806729</v>
      </c>
      <c r="J85" s="5">
        <f>[13]generation_EXIOBASE!J85</f>
        <v>18249.500238034547</v>
      </c>
      <c r="K85" s="5">
        <f>[13]generation_EXIOBASE!K85</f>
        <v>18614.776234262361</v>
      </c>
      <c r="L85" s="5">
        <f>[14]Xdet2015_el!A85</f>
        <v>157.09082341504799</v>
      </c>
      <c r="M85" s="5">
        <f t="shared" si="32"/>
        <v>271.74673779345454</v>
      </c>
      <c r="N85" s="5">
        <f t="shared" si="40"/>
        <v>443.73060936106424</v>
      </c>
      <c r="O85" s="5">
        <f t="shared" si="41"/>
        <v>615.71448092867411</v>
      </c>
      <c r="P85" s="5">
        <f t="shared" si="42"/>
        <v>658.71044882057663</v>
      </c>
      <c r="Q85" s="5">
        <f t="shared" si="43"/>
        <v>701.70641671247904</v>
      </c>
      <c r="R85" s="5">
        <f t="shared" si="44"/>
        <v>716.03840600977992</v>
      </c>
      <c r="S85" s="5">
        <f t="shared" si="45"/>
        <v>730.37039530708068</v>
      </c>
      <c r="T85" s="5">
        <f>[13]capacity_EXIOBASE!D85</f>
        <v>1267.7663278619555</v>
      </c>
      <c r="U85" s="5">
        <f>[13]capacity_EXIOBASE!E85</f>
        <v>2029.9221568612834</v>
      </c>
      <c r="V85" s="5">
        <f>[13]capacity_EXIOBASE!F85</f>
        <v>3173.1559003602752</v>
      </c>
      <c r="W85" s="5">
        <f>[13]capacity_EXIOBASE!G85</f>
        <v>4316.3896438592665</v>
      </c>
      <c r="X85" s="5">
        <f>[13]capacity_EXIOBASE!H85</f>
        <v>4602.1980797340148</v>
      </c>
      <c r="Y85" s="5">
        <f>[13]capacity_EXIOBASE!I85</f>
        <v>4888.0065156087621</v>
      </c>
      <c r="Z85" s="5">
        <f>[13]capacity_EXIOBASE!J85</f>
        <v>4983.2759942336779</v>
      </c>
      <c r="AA85" s="5">
        <f>[13]capacity_EXIOBASE!K85</f>
        <v>5078.5454728585946</v>
      </c>
      <c r="AB85" s="5">
        <f>capacity!T85+T85/[12]lifespan!C$7</f>
        <v>63.388316393097774</v>
      </c>
      <c r="AC85" s="5">
        <f>MAX((U85-T85),0)/5+U85/[12]lifespan!D$7</f>
        <v>233.62805207431694</v>
      </c>
      <c r="AD85" s="5">
        <f>MAX((V85-U85),0)/5+V85/[12]lifespan!E$7</f>
        <v>344.03423598562654</v>
      </c>
      <c r="AE85" s="5">
        <f>MAX((W85-V85),0)/5+W85/[12]lifespan!F$7</f>
        <v>372.52640349510716</v>
      </c>
      <c r="AF85" s="5">
        <f>MAX((X85-W85),0)/5+X85/[12]lifespan!G$7</f>
        <v>210.56828983275017</v>
      </c>
      <c r="AG85" s="5">
        <f>MAX((Y85-X85),0)/5+Y85/[12]lifespan!H$7</f>
        <v>220.09523769524156</v>
      </c>
      <c r="AH85" s="5">
        <f>MAX((Z85-Y85),0)/5+Z85/[12]lifespan!I$7</f>
        <v>185.16309553277242</v>
      </c>
      <c r="AI85" s="5">
        <f>MAX((AA85-Z85),0)/5+AA85/[12]lifespan!J$7</f>
        <v>188.33874482026982</v>
      </c>
    </row>
    <row r="86" spans="1:35" x14ac:dyDescent="0.25">
      <c r="A86" s="3" t="s">
        <v>19</v>
      </c>
      <c r="B86" s="1" t="s">
        <v>37</v>
      </c>
      <c r="C86" s="1" t="s">
        <v>38</v>
      </c>
      <c r="D86" s="5">
        <f>[13]generation_EXIOBASE!D86</f>
        <v>213.91814378803386</v>
      </c>
      <c r="E86" s="5">
        <f>[13]generation_EXIOBASE!E86</f>
        <v>171.13451503042708</v>
      </c>
      <c r="F86" s="5">
        <f>[13]generation_EXIOBASE!F86</f>
        <v>106.95907189401693</v>
      </c>
      <c r="G86" s="5">
        <f>[13]generation_EXIOBASE!G86</f>
        <v>42.783628757606749</v>
      </c>
      <c r="H86" s="5">
        <f>[13]generation_EXIOBASE!H86</f>
        <v>26.739767973504229</v>
      </c>
      <c r="I86" s="5">
        <f>[13]generation_EXIOBASE!I86</f>
        <v>10.695907189401709</v>
      </c>
      <c r="J86" s="5">
        <f>[13]generation_EXIOBASE!J86</f>
        <v>5.3479535947008543</v>
      </c>
      <c r="K86" s="5">
        <f>[13]generation_EXIOBASE!K86</f>
        <v>0</v>
      </c>
      <c r="L86" s="5">
        <f>[14]Xdet2015_el!A86</f>
        <v>24.5478206515781</v>
      </c>
      <c r="M86" s="5">
        <f t="shared" si="32"/>
        <v>19.638256521262477</v>
      </c>
      <c r="N86" s="5">
        <f t="shared" si="40"/>
        <v>12.27391032578905</v>
      </c>
      <c r="O86" s="5">
        <f t="shared" si="41"/>
        <v>4.9095641303156174</v>
      </c>
      <c r="P86" s="5">
        <f t="shared" si="42"/>
        <v>3.0684775814472625</v>
      </c>
      <c r="Q86" s="5">
        <f t="shared" si="43"/>
        <v>1.2273910325789068</v>
      </c>
      <c r="R86" s="5">
        <f t="shared" si="44"/>
        <v>0.6136955162894534</v>
      </c>
      <c r="S86" s="5">
        <f t="shared" si="45"/>
        <v>0</v>
      </c>
      <c r="T86" s="5">
        <f>[13]capacity_EXIOBASE!D86</f>
        <v>1017.0608699999999</v>
      </c>
      <c r="U86" s="5">
        <f>[13]capacity_EXIOBASE!E86</f>
        <v>813.64869599999997</v>
      </c>
      <c r="V86" s="5">
        <f>[13]capacity_EXIOBASE!F86</f>
        <v>508.53043499999995</v>
      </c>
      <c r="W86" s="5">
        <f>[13]capacity_EXIOBASE!G86</f>
        <v>203.41217399999994</v>
      </c>
      <c r="X86" s="5">
        <f>[13]capacity_EXIOBASE!H86</f>
        <v>127.13260874999997</v>
      </c>
      <c r="Y86" s="5">
        <f>[13]capacity_EXIOBASE!I86</f>
        <v>50.853043500000013</v>
      </c>
      <c r="Z86" s="5">
        <f>[13]capacity_EXIOBASE!J86</f>
        <v>25.426521750000006</v>
      </c>
      <c r="AA86" s="5">
        <f>[13]capacity_EXIOBASE!K86</f>
        <v>0</v>
      </c>
      <c r="AB86" s="5">
        <f>capacity!T86+T86/[12]lifespan!C$8</f>
        <v>650.55888200000004</v>
      </c>
      <c r="AC86" s="5">
        <f>MAX((U86-T86),0)/5+U86/[12]lifespan!D$8</f>
        <v>23.247105599999998</v>
      </c>
      <c r="AD86" s="5">
        <f>MAX((V86-U86),0)/5+V86/[12]lifespan!E$8</f>
        <v>14.529440999999998</v>
      </c>
      <c r="AE86" s="5">
        <f>MAX((W86-V86),0)/5+W86/[12]lifespan!F$8</f>
        <v>5.8117763999999985</v>
      </c>
      <c r="AF86" s="5">
        <f>MAX((X86-W86),0)/5+X86/[12]lifespan!G$8</f>
        <v>3.6323602499999992</v>
      </c>
      <c r="AG86" s="5">
        <f>MAX((Y86-X86),0)/5+Y86/[12]lifespan!H$8</f>
        <v>1.4529441000000003</v>
      </c>
      <c r="AH86" s="5">
        <f>MAX((Z86-Y86),0)/5+Z86/[12]lifespan!I$8</f>
        <v>0.72647205000000015</v>
      </c>
      <c r="AI86" s="5">
        <f>MAX((AA86-Z86),0)/5+AA86/[12]lifespan!J$8</f>
        <v>0</v>
      </c>
    </row>
    <row r="87" spans="1:35" x14ac:dyDescent="0.25">
      <c r="A87" s="3" t="s">
        <v>19</v>
      </c>
      <c r="B87" s="3" t="s">
        <v>39</v>
      </c>
      <c r="C87" s="3" t="s">
        <v>40</v>
      </c>
      <c r="D87" s="5">
        <f>[13]generation_EXIOBASE!D87</f>
        <v>3222.6955361749706</v>
      </c>
      <c r="E87" s="5">
        <f>[13]generation_EXIOBASE!E87</f>
        <v>2578.1564289399766</v>
      </c>
      <c r="F87" s="5">
        <f>[13]generation_EXIOBASE!F87</f>
        <v>1611.3477680874853</v>
      </c>
      <c r="G87" s="5">
        <f>[13]generation_EXIOBASE!G87</f>
        <v>644.53910723499393</v>
      </c>
      <c r="H87" s="5">
        <f>[13]generation_EXIOBASE!H87</f>
        <v>402.83694202187121</v>
      </c>
      <c r="I87" s="5">
        <f>[13]generation_EXIOBASE!I87</f>
        <v>161.13477680874848</v>
      </c>
      <c r="J87" s="5">
        <f>[13]generation_EXIOBASE!J87</f>
        <v>80.567388404374242</v>
      </c>
      <c r="K87" s="5">
        <f>[13]generation_EXIOBASE!K87</f>
        <v>0</v>
      </c>
      <c r="L87" s="5">
        <f>[14]Xdet2015_el!A87</f>
        <v>208.047511344502</v>
      </c>
      <c r="M87" s="5">
        <f t="shared" si="32"/>
        <v>166.43800907560163</v>
      </c>
      <c r="N87" s="5">
        <f t="shared" si="40"/>
        <v>104.023755672251</v>
      </c>
      <c r="O87" s="5">
        <f t="shared" si="41"/>
        <v>41.609502268900386</v>
      </c>
      <c r="P87" s="5">
        <f t="shared" si="42"/>
        <v>26.005938918062739</v>
      </c>
      <c r="Q87" s="5">
        <f t="shared" si="43"/>
        <v>10.402375567225096</v>
      </c>
      <c r="R87" s="5">
        <f t="shared" si="44"/>
        <v>5.2011877836125482</v>
      </c>
      <c r="S87" s="5">
        <f t="shared" si="45"/>
        <v>0</v>
      </c>
      <c r="T87" s="5">
        <f>[13]capacity_EXIOBASE!D87</f>
        <v>1781.28458</v>
      </c>
      <c r="U87" s="5">
        <f>[13]capacity_EXIOBASE!E87</f>
        <v>1425.027664</v>
      </c>
      <c r="V87" s="5">
        <f>[13]capacity_EXIOBASE!F87</f>
        <v>890.64229</v>
      </c>
      <c r="W87" s="5">
        <f>[13]capacity_EXIOBASE!G87</f>
        <v>356.25691599999982</v>
      </c>
      <c r="X87" s="5">
        <f>[13]capacity_EXIOBASE!H87</f>
        <v>222.66057249999994</v>
      </c>
      <c r="Y87" s="5">
        <f>[13]capacity_EXIOBASE!I87</f>
        <v>89.064229000000068</v>
      </c>
      <c r="Z87" s="5">
        <f>[13]capacity_EXIOBASE!J87</f>
        <v>44.532114500000034</v>
      </c>
      <c r="AA87" s="5">
        <f>[13]capacity_EXIOBASE!K87</f>
        <v>0</v>
      </c>
      <c r="AB87" s="5">
        <f>capacity!T87+T87/[12]lifespan!C$9</f>
        <v>71.251383200000006</v>
      </c>
      <c r="AC87" s="5">
        <f>MAX((U87-T87),0)/5+U87/[12]lifespan!D$9</f>
        <v>57.001106559999997</v>
      </c>
      <c r="AD87" s="5">
        <f>MAX((V87-U87),0)/5+V87/[12]lifespan!E$9</f>
        <v>35.625691600000003</v>
      </c>
      <c r="AE87" s="5">
        <f>MAX((W87-V87),0)/5+W87/[12]lifespan!F$9</f>
        <v>14.250276639999992</v>
      </c>
      <c r="AF87" s="5">
        <f>MAX((X87-W87),0)/5+X87/[12]lifespan!G$9</f>
        <v>8.9064228999999973</v>
      </c>
      <c r="AG87" s="5">
        <f>MAX((Y87-X87),0)/5+Y87/[12]lifespan!H$9</f>
        <v>3.5625691600000029</v>
      </c>
      <c r="AH87" s="5">
        <f>MAX((Z87-Y87),0)/5+Z87/[12]lifespan!I$9</f>
        <v>1.7812845800000014</v>
      </c>
      <c r="AI87" s="5">
        <f>MAX((AA87-Z87),0)/5+AA87/[12]lifespan!J$9</f>
        <v>0</v>
      </c>
    </row>
    <row r="88" spans="1:35" x14ac:dyDescent="0.25">
      <c r="A88" s="3" t="s">
        <v>19</v>
      </c>
      <c r="B88" s="3" t="s">
        <v>80</v>
      </c>
      <c r="C88" s="3" t="s">
        <v>85</v>
      </c>
      <c r="D88" s="5">
        <f>[13]generation_EXIOBASE!D88</f>
        <v>7.5513339604418723</v>
      </c>
      <c r="E88" s="5">
        <f>[13]generation_EXIOBASE!E88</f>
        <v>3728.996314020826</v>
      </c>
      <c r="F88" s="5">
        <f>[13]generation_EXIOBASE!F88</f>
        <v>9311.1637841114025</v>
      </c>
      <c r="G88" s="5">
        <f>[13]generation_EXIOBASE!G88</f>
        <v>14893.331254201979</v>
      </c>
      <c r="H88" s="5">
        <f>[13]generation_EXIOBASE!H88</f>
        <v>16288.87312172462</v>
      </c>
      <c r="I88" s="5">
        <f>[13]generation_EXIOBASE!I88</f>
        <v>17684.414989247263</v>
      </c>
      <c r="J88" s="5">
        <f>[13]generation_EXIOBASE!J88</f>
        <v>18149.595611754812</v>
      </c>
      <c r="K88" s="5">
        <f>[13]generation_EXIOBASE!K88</f>
        <v>18614.776234262361</v>
      </c>
      <c r="L88" s="5">
        <f>[14]Xdet2015_el!A88</f>
        <v>8.4546691498265207E-3</v>
      </c>
      <c r="M88" s="5">
        <f t="shared" si="32"/>
        <v>4.1750808878440644</v>
      </c>
      <c r="N88" s="5">
        <f t="shared" si="40"/>
        <v>10.425020215885421</v>
      </c>
      <c r="O88" s="5">
        <f t="shared" si="41"/>
        <v>16.674959543926779</v>
      </c>
      <c r="P88" s="5">
        <f t="shared" si="42"/>
        <v>18.237444375937113</v>
      </c>
      <c r="Q88" s="5">
        <f t="shared" si="43"/>
        <v>19.79992920794745</v>
      </c>
      <c r="R88" s="5">
        <f t="shared" si="44"/>
        <v>20.320757485284233</v>
      </c>
      <c r="S88" s="5">
        <f t="shared" si="45"/>
        <v>20.841585762621012</v>
      </c>
      <c r="T88" s="5">
        <f>[13]capacity_EXIOBASE!D88</f>
        <v>5.4225338112260086</v>
      </c>
      <c r="U88" s="5">
        <f>[13]capacity_EXIOBASE!E88</f>
        <v>1933.3811850479447</v>
      </c>
      <c r="V88" s="5">
        <f>[13]capacity_EXIOBASE!F88</f>
        <v>4825.3191619030231</v>
      </c>
      <c r="W88" s="5">
        <f>[13]capacity_EXIOBASE!G88</f>
        <v>7717.2571387581011</v>
      </c>
      <c r="X88" s="5">
        <f>[13]capacity_EXIOBASE!H88</f>
        <v>8440.2416329718708</v>
      </c>
      <c r="Y88" s="5">
        <f>[13]capacity_EXIOBASE!I88</f>
        <v>9163.2261271856405</v>
      </c>
      <c r="Z88" s="5">
        <f>[13]capacity_EXIOBASE!J88</f>
        <v>9404.220958590231</v>
      </c>
      <c r="AA88" s="5">
        <f>[13]capacity_EXIOBASE!K88</f>
        <v>9645.2157899948197</v>
      </c>
      <c r="AB88" s="5">
        <f>capacity!T88+T88/[12]lifespan!C$10</f>
        <v>1.3513446626236683</v>
      </c>
      <c r="AC88" s="5">
        <f>MAX((U88-T88),0)/5+U88/[12]lifespan!D$10</f>
        <v>462.92697764926152</v>
      </c>
      <c r="AD88" s="5">
        <f>MAX((V88-U88),0)/5+V88/[12]lifespan!E$10</f>
        <v>771.40036184713654</v>
      </c>
      <c r="AE88" s="5">
        <f>MAX((W88-V88),0)/5+W88/[12]lifespan!F$10</f>
        <v>887.07788092133956</v>
      </c>
      <c r="AF88" s="5">
        <f>MAX((X88-W88),0)/5+X88/[12]lifespan!G$10</f>
        <v>482.20656416162876</v>
      </c>
      <c r="AG88" s="5">
        <f>MAX((Y88-X88),0)/5+Y88/[12]lifespan!H$10</f>
        <v>511.12594393017957</v>
      </c>
      <c r="AH88" s="5">
        <f>MAX((Z88-Y88),0)/5+Z88/[12]lifespan!I$10</f>
        <v>424.36780462452737</v>
      </c>
      <c r="AI88" s="5">
        <f>MAX((AA88-Z88),0)/5+AA88/[12]lifespan!J$10</f>
        <v>434.00759788071048</v>
      </c>
    </row>
    <row r="89" spans="1:35" x14ac:dyDescent="0.25">
      <c r="A89" s="3" t="s">
        <v>19</v>
      </c>
      <c r="B89" s="3" t="s">
        <v>81</v>
      </c>
      <c r="C89" s="3" t="s">
        <v>86</v>
      </c>
      <c r="D89" s="5">
        <f>[13]generation_EXIOBASE!D89</f>
        <v>759.96473106098608</v>
      </c>
      <c r="E89" s="5">
        <f>[13]generation_EXIOBASE!E89</f>
        <v>2313.7216678452896</v>
      </c>
      <c r="F89" s="5">
        <f>[13]generation_EXIOBASE!F89</f>
        <v>4644.3570730217443</v>
      </c>
      <c r="G89" s="5">
        <f>[13]generation_EXIOBASE!G89</f>
        <v>6974.9924781981999</v>
      </c>
      <c r="H89" s="5">
        <f>[13]generation_EXIOBASE!H89</f>
        <v>7557.6513294923134</v>
      </c>
      <c r="I89" s="5">
        <f>[13]generation_EXIOBASE!I89</f>
        <v>8140.3101807864268</v>
      </c>
      <c r="J89" s="5">
        <f>[13]generation_EXIOBASE!J89</f>
        <v>8334.5297978844646</v>
      </c>
      <c r="K89" s="5">
        <f>[13]generation_EXIOBASE!K89</f>
        <v>8528.7494149825034</v>
      </c>
      <c r="L89" s="5">
        <f>[14]Xdet2015_el!A89</f>
        <v>0.85087620284264998</v>
      </c>
      <c r="M89" s="5">
        <f t="shared" si="32"/>
        <v>2.5905027255968522</v>
      </c>
      <c r="N89" s="5">
        <f t="shared" si="40"/>
        <v>5.199942509728154</v>
      </c>
      <c r="O89" s="5">
        <f t="shared" si="41"/>
        <v>7.8093822938594579</v>
      </c>
      <c r="P89" s="5">
        <f t="shared" si="42"/>
        <v>8.461742239892283</v>
      </c>
      <c r="Q89" s="5">
        <f t="shared" si="43"/>
        <v>9.114102185925109</v>
      </c>
      <c r="R89" s="5">
        <f t="shared" si="44"/>
        <v>9.3315555012693832</v>
      </c>
      <c r="S89" s="5">
        <f t="shared" si="45"/>
        <v>9.5490088166136609</v>
      </c>
      <c r="T89" s="5">
        <f>[13]capacity_EXIOBASE!D89</f>
        <v>831.57746618877388</v>
      </c>
      <c r="U89" s="5">
        <f>[13]capacity_EXIOBASE!E89</f>
        <v>1642.4985051732406</v>
      </c>
      <c r="V89" s="5">
        <f>[13]capacity_EXIOBASE!F89</f>
        <v>2858.88006364994</v>
      </c>
      <c r="W89" s="5">
        <f>[13]capacity_EXIOBASE!G89</f>
        <v>4075.2616221266403</v>
      </c>
      <c r="X89" s="5">
        <f>[13]capacity_EXIOBASE!H89</f>
        <v>4379.3570117458148</v>
      </c>
      <c r="Y89" s="5">
        <f>[13]capacity_EXIOBASE!I89</f>
        <v>4683.4524013649898</v>
      </c>
      <c r="Z89" s="5">
        <f>[13]capacity_EXIOBASE!J89</f>
        <v>4784.8175312380481</v>
      </c>
      <c r="AA89" s="5">
        <f>[13]capacity_EXIOBASE!K89</f>
        <v>4886.1826611111064</v>
      </c>
      <c r="AB89" s="5">
        <f>capacity!T89+T89/[12]lifespan!C$11</f>
        <v>207.23665533737622</v>
      </c>
      <c r="AC89" s="5">
        <f>MAX((U89-T89),0)/5+U89/[12]lifespan!D$11</f>
        <v>227.88414800382296</v>
      </c>
      <c r="AD89" s="5">
        <f>MAX((V89-U89),0)/5+V89/[12]lifespan!E$11</f>
        <v>357.63151424133747</v>
      </c>
      <c r="AE89" s="5">
        <f>MAX((W89-V89),0)/5+W89/[12]lifespan!F$11</f>
        <v>406.28677658040567</v>
      </c>
      <c r="AF89" s="5">
        <f>MAX((X89-W89),0)/5+X89/[12]lifespan!G$11</f>
        <v>235.99335839366748</v>
      </c>
      <c r="AG89" s="5">
        <f>MAX((Y89-X89),0)/5+Y89/[12]lifespan!H$11</f>
        <v>248.15717397843457</v>
      </c>
      <c r="AH89" s="5">
        <f>MAX((Z89-Y89),0)/5+Z89/[12]lifespan!I$11</f>
        <v>211.6657272241336</v>
      </c>
      <c r="AI89" s="5">
        <f>MAX((AA89-Z89),0)/5+AA89/[12]lifespan!J$11</f>
        <v>215.72033241905592</v>
      </c>
    </row>
    <row r="90" spans="1:35" x14ac:dyDescent="0.25">
      <c r="A90" s="3" t="s">
        <v>19</v>
      </c>
      <c r="B90" s="3" t="s">
        <v>41</v>
      </c>
      <c r="C90" s="3" t="s">
        <v>42</v>
      </c>
      <c r="D90" s="5">
        <f>[13]generation_EXIOBASE!D90</f>
        <v>0</v>
      </c>
      <c r="E90" s="5">
        <f>[13]generation_EXIOBASE!E90</f>
        <v>0</v>
      </c>
      <c r="F90" s="5">
        <f>[13]generation_EXIOBASE!F90</f>
        <v>0</v>
      </c>
      <c r="G90" s="5">
        <f>[13]generation_EXIOBASE!G90</f>
        <v>0</v>
      </c>
      <c r="H90" s="5">
        <f>[13]generation_EXIOBASE!H90</f>
        <v>0</v>
      </c>
      <c r="I90" s="5">
        <f>[13]generation_EXIOBASE!I90</f>
        <v>0</v>
      </c>
      <c r="J90" s="5">
        <f>[13]generation_EXIOBASE!J90</f>
        <v>0</v>
      </c>
      <c r="K90" s="5">
        <f>[13]generation_EXIOBASE!K90</f>
        <v>0</v>
      </c>
      <c r="L90" s="5">
        <f>[14]Xdet2015_el!A90</f>
        <v>9.1596022585982504E-4</v>
      </c>
      <c r="M90" s="5">
        <f t="shared" si="32"/>
        <v>0</v>
      </c>
      <c r="N90" s="5">
        <f t="shared" si="40"/>
        <v>0</v>
      </c>
      <c r="O90" s="5">
        <f t="shared" si="41"/>
        <v>0</v>
      </c>
      <c r="P90" s="5">
        <f t="shared" si="42"/>
        <v>0</v>
      </c>
      <c r="Q90" s="5">
        <f t="shared" si="43"/>
        <v>0</v>
      </c>
      <c r="R90" s="5">
        <f t="shared" si="44"/>
        <v>0</v>
      </c>
      <c r="S90" s="5">
        <f t="shared" si="45"/>
        <v>0</v>
      </c>
      <c r="T90" s="5">
        <f>[13]capacity_EXIOBASE!D90</f>
        <v>0</v>
      </c>
      <c r="U90" s="5">
        <f>[13]capacity_EXIOBASE!E90</f>
        <v>0</v>
      </c>
      <c r="V90" s="5">
        <f>[13]capacity_EXIOBASE!F90</f>
        <v>0</v>
      </c>
      <c r="W90" s="5">
        <f>[13]capacity_EXIOBASE!G90</f>
        <v>0</v>
      </c>
      <c r="X90" s="5">
        <f>[13]capacity_EXIOBASE!H90</f>
        <v>0</v>
      </c>
      <c r="Y90" s="5">
        <f>[13]capacity_EXIOBASE!I90</f>
        <v>0</v>
      </c>
      <c r="Z90" s="5">
        <f>[13]capacity_EXIOBASE!J90</f>
        <v>0</v>
      </c>
      <c r="AA90" s="5">
        <f>[13]capacity_EXIOBASE!K90</f>
        <v>0</v>
      </c>
      <c r="AB90" s="5">
        <f>capacity!T90+T90/[12]lifespan!C$12</f>
        <v>0</v>
      </c>
      <c r="AC90" s="5">
        <f>MAX((U90-T90),0)/5+U90/[12]lifespan!D$12</f>
        <v>0</v>
      </c>
      <c r="AD90" s="5">
        <f>MAX((V90-U90),0)/5+V90/[12]lifespan!E$12</f>
        <v>0</v>
      </c>
      <c r="AE90" s="5">
        <f>MAX((W90-V90),0)/5+W90/[12]lifespan!F$12</f>
        <v>0</v>
      </c>
      <c r="AF90" s="5">
        <f>MAX((X90-W90),0)/5+X90/[12]lifespan!G$12</f>
        <v>0</v>
      </c>
      <c r="AG90" s="5">
        <f>MAX((Y90-X90),0)/5+Y90/[12]lifespan!H$12</f>
        <v>0</v>
      </c>
      <c r="AH90" s="5">
        <f>MAX((Z90-Y90),0)/5+Z90/[12]lifespan!I$12</f>
        <v>0</v>
      </c>
      <c r="AI90" s="5">
        <f>MAX((AA90-Z90),0)/5+AA90/[12]lifespan!J$12</f>
        <v>0</v>
      </c>
    </row>
    <row r="91" spans="1:35" x14ac:dyDescent="0.25">
      <c r="A91" s="3" t="s">
        <v>19</v>
      </c>
      <c r="B91" s="3" t="s">
        <v>43</v>
      </c>
      <c r="C91" s="3" t="s">
        <v>44</v>
      </c>
      <c r="D91" s="5">
        <f>[13]generation_EXIOBASE!D91</f>
        <v>0</v>
      </c>
      <c r="E91" s="5">
        <f>[13]generation_EXIOBASE!E91</f>
        <v>196.72386151984529</v>
      </c>
      <c r="F91" s="5">
        <f>[13]generation_EXIOBASE!F91</f>
        <v>491.80965379961316</v>
      </c>
      <c r="G91" s="5">
        <f>[13]generation_EXIOBASE!G91</f>
        <v>786.89544607938114</v>
      </c>
      <c r="H91" s="5">
        <f>[13]generation_EXIOBASE!H91</f>
        <v>860.66689414932307</v>
      </c>
      <c r="I91" s="5">
        <f>[13]generation_EXIOBASE!I91</f>
        <v>934.438342219265</v>
      </c>
      <c r="J91" s="5">
        <f>[13]generation_EXIOBASE!J91</f>
        <v>959.02882490924571</v>
      </c>
      <c r="K91" s="5">
        <f>[13]generation_EXIOBASE!K91</f>
        <v>983.61930759922632</v>
      </c>
      <c r="L91" s="5">
        <f>[14]Xdet2015_el!A91</f>
        <v>9.1767839475312798E-4</v>
      </c>
      <c r="M91" s="24">
        <f t="shared" ref="M91:S91" si="46">IFERROR($L143*E91/$D143,0)</f>
        <v>52.454725749770368</v>
      </c>
      <c r="N91" s="24">
        <f t="shared" si="46"/>
        <v>131.13681437442588</v>
      </c>
      <c r="O91" s="24">
        <f t="shared" si="46"/>
        <v>209.81890299908147</v>
      </c>
      <c r="P91" s="24">
        <f t="shared" si="46"/>
        <v>229.48942515524533</v>
      </c>
      <c r="Q91" s="24">
        <f t="shared" si="46"/>
        <v>249.15994731140921</v>
      </c>
      <c r="R91" s="24">
        <f t="shared" si="46"/>
        <v>255.71678803013049</v>
      </c>
      <c r="S91" s="24">
        <f t="shared" si="46"/>
        <v>262.27362874885176</v>
      </c>
      <c r="T91" s="5">
        <f>[13]capacity_EXIOBASE!D91</f>
        <v>0</v>
      </c>
      <c r="U91" s="5">
        <f>[13]capacity_EXIOBASE!E91</f>
        <v>164.75461908514308</v>
      </c>
      <c r="V91" s="5">
        <f>[13]capacity_EXIOBASE!F91</f>
        <v>411.88654771285769</v>
      </c>
      <c r="W91" s="5">
        <f>[13]capacity_EXIOBASE!G91</f>
        <v>659.01847634057231</v>
      </c>
      <c r="X91" s="5">
        <f>[13]capacity_EXIOBASE!H91</f>
        <v>720.80145849750102</v>
      </c>
      <c r="Y91" s="5">
        <f>[13]capacity_EXIOBASE!I91</f>
        <v>782.58444065442961</v>
      </c>
      <c r="Z91" s="5">
        <f>[13]capacity_EXIOBASE!J91</f>
        <v>803.17876804007255</v>
      </c>
      <c r="AA91" s="5">
        <f>[13]capacity_EXIOBASE!K91</f>
        <v>823.77309542571538</v>
      </c>
      <c r="AB91" s="5">
        <f>capacity!T91+T91/[12]lifespan!C$13</f>
        <v>0</v>
      </c>
      <c r="AC91" s="5">
        <f>MAX((U91-T91),0)/5+U91/[12]lifespan!D$13</f>
        <v>41.188654771285769</v>
      </c>
      <c r="AD91" s="5">
        <f>MAX((V91-U91),0)/5+V91/[12]lifespan!E$13</f>
        <v>70.020713111185813</v>
      </c>
      <c r="AE91" s="5">
        <f>MAX((W91-V91),0)/5+W91/[12]lifespan!F$13</f>
        <v>82.377309542571538</v>
      </c>
      <c r="AF91" s="5">
        <f>MAX((X91-W91),0)/5+X91/[12]lifespan!G$13</f>
        <v>48.396669356260787</v>
      </c>
      <c r="AG91" s="5">
        <f>MAX((Y91-X91),0)/5+Y91/[12]lifespan!H$13</f>
        <v>51.485818464107197</v>
      </c>
      <c r="AH91" s="5">
        <f>MAX((Z91-Y91),0)/5+Z91/[12]lifespan!I$13</f>
        <v>44.277803879132215</v>
      </c>
      <c r="AI91" s="5">
        <f>MAX((AA91-Z91),0)/5+AA91/[12]lifespan!J$13</f>
        <v>45.307520248414335</v>
      </c>
    </row>
    <row r="92" spans="1:35" x14ac:dyDescent="0.25">
      <c r="A92" s="3" t="s">
        <v>19</v>
      </c>
      <c r="B92" s="3" t="s">
        <v>45</v>
      </c>
      <c r="C92" s="3" t="s">
        <v>46</v>
      </c>
      <c r="D92" s="5">
        <f>[13]generation_EXIOBASE!D92</f>
        <v>0</v>
      </c>
      <c r="E92" s="5">
        <f>[13]generation_EXIOBASE!E92</f>
        <v>0</v>
      </c>
      <c r="F92" s="5">
        <f>[13]generation_EXIOBASE!F92</f>
        <v>0</v>
      </c>
      <c r="G92" s="5">
        <f>[13]generation_EXIOBASE!G92</f>
        <v>0</v>
      </c>
      <c r="H92" s="5">
        <f>[13]generation_EXIOBASE!H92</f>
        <v>0</v>
      </c>
      <c r="I92" s="5">
        <f>[13]generation_EXIOBASE!I92</f>
        <v>0</v>
      </c>
      <c r="J92" s="5">
        <f>[13]generation_EXIOBASE!J92</f>
        <v>0</v>
      </c>
      <c r="K92" s="5">
        <f>[13]generation_EXIOBASE!K92</f>
        <v>0</v>
      </c>
      <c r="L92" s="5">
        <f>[14]Xdet2015_el!A92</f>
        <v>5.1179814922916603E-3</v>
      </c>
      <c r="M92" s="5">
        <f t="shared" si="32"/>
        <v>0</v>
      </c>
      <c r="N92" s="5">
        <f t="shared" si="40"/>
        <v>0</v>
      </c>
      <c r="O92" s="5">
        <f t="shared" si="41"/>
        <v>0</v>
      </c>
      <c r="P92" s="5">
        <f t="shared" si="42"/>
        <v>0</v>
      </c>
      <c r="Q92" s="5">
        <f t="shared" si="43"/>
        <v>0</v>
      </c>
      <c r="R92" s="5">
        <f t="shared" si="44"/>
        <v>0</v>
      </c>
      <c r="S92" s="5">
        <f t="shared" si="45"/>
        <v>0</v>
      </c>
      <c r="T92" s="5">
        <f>[13]capacity_EXIOBASE!D92</f>
        <v>0</v>
      </c>
      <c r="U92" s="5">
        <f>[13]capacity_EXIOBASE!E92</f>
        <v>0</v>
      </c>
      <c r="V92" s="5">
        <f>[13]capacity_EXIOBASE!F92</f>
        <v>0</v>
      </c>
      <c r="W92" s="5">
        <f>[13]capacity_EXIOBASE!G92</f>
        <v>0</v>
      </c>
      <c r="X92" s="5">
        <f>[13]capacity_EXIOBASE!H92</f>
        <v>0</v>
      </c>
      <c r="Y92" s="5">
        <f>[13]capacity_EXIOBASE!I92</f>
        <v>0</v>
      </c>
      <c r="Z92" s="5">
        <f>[13]capacity_EXIOBASE!J92</f>
        <v>0</v>
      </c>
      <c r="AA92" s="5">
        <f>[13]capacity_EXIOBASE!K92</f>
        <v>0</v>
      </c>
      <c r="AB92" s="5">
        <f>capacity!T92+T92/[12]lifespan!C$14</f>
        <v>0</v>
      </c>
      <c r="AC92" s="5">
        <f>MAX((U92-T92),0)/5+U92/[12]lifespan!D$14</f>
        <v>0</v>
      </c>
      <c r="AD92" s="5">
        <f>MAX((V92-U92),0)/5+V92/[12]lifespan!E$14</f>
        <v>0</v>
      </c>
      <c r="AE92" s="5">
        <f>MAX((W92-V92),0)/5+W92/[12]lifespan!F$14</f>
        <v>0</v>
      </c>
      <c r="AF92" s="5">
        <f>MAX((X92-W92),0)/5+X92/[12]lifespan!G$14</f>
        <v>0</v>
      </c>
      <c r="AG92" s="5">
        <f>MAX((Y92-X92),0)/5+Y92/[12]lifespan!H$14</f>
        <v>0</v>
      </c>
      <c r="AH92" s="5">
        <f>MAX((Z92-Y92),0)/5+Z92/[12]lifespan!I$14</f>
        <v>0</v>
      </c>
      <c r="AI92" s="5">
        <f>MAX((AA92-Z92),0)/5+AA92/[12]lifespan!J$14</f>
        <v>0</v>
      </c>
    </row>
    <row r="93" spans="1:35" x14ac:dyDescent="0.25">
      <c r="A93" s="3" t="s">
        <v>18</v>
      </c>
      <c r="B93" s="3" t="s">
        <v>29</v>
      </c>
      <c r="C93" s="3" t="s">
        <v>30</v>
      </c>
      <c r="D93" s="5">
        <f>[13]generation_EXIOBASE!D93</f>
        <v>8607.8449828951871</v>
      </c>
      <c r="E93" s="5">
        <f>[13]generation_EXIOBASE!E93</f>
        <v>6886.27598631615</v>
      </c>
      <c r="F93" s="5">
        <f>[13]generation_EXIOBASE!F93</f>
        <v>4303.9224914475935</v>
      </c>
      <c r="G93" s="5">
        <f>[13]generation_EXIOBASE!G93</f>
        <v>1721.568996579037</v>
      </c>
      <c r="H93" s="5">
        <f>[13]generation_EXIOBASE!H93</f>
        <v>1075.9806228618986</v>
      </c>
      <c r="I93" s="5">
        <f>[13]generation_EXIOBASE!I93</f>
        <v>430.39224914476017</v>
      </c>
      <c r="J93" s="5">
        <f>[13]generation_EXIOBASE!J93</f>
        <v>215.19612457238009</v>
      </c>
      <c r="K93" s="5">
        <f>[13]generation_EXIOBASE!K93</f>
        <v>0</v>
      </c>
      <c r="L93" s="5">
        <f>[14]Xdet2015_el!A93</f>
        <v>557.66867299729404</v>
      </c>
      <c r="M93" s="5">
        <f t="shared" si="32"/>
        <v>446.13493839783524</v>
      </c>
      <c r="N93" s="5">
        <f t="shared" ref="N93:N105" si="47">IFERROR($L93*F93/$D93,0)</f>
        <v>278.83433649864702</v>
      </c>
      <c r="O93" s="5">
        <f t="shared" ref="O93:O105" si="48">IFERROR($L93*G93/$D93,0)</f>
        <v>111.53373459945878</v>
      </c>
      <c r="P93" s="5">
        <f t="shared" ref="P93:P105" si="49">IFERROR($L93*H93/$D93,0)</f>
        <v>69.708584124661769</v>
      </c>
      <c r="Q93" s="5">
        <f t="shared" ref="Q93:Q105" si="50">IFERROR($L93*I93/$D93,0)</f>
        <v>27.883433649864752</v>
      </c>
      <c r="R93" s="5">
        <f t="shared" ref="R93:R105" si="51">IFERROR($L93*J93/$D93,0)</f>
        <v>13.941716824932376</v>
      </c>
      <c r="S93" s="5">
        <f t="shared" ref="S93:S105" si="52">IFERROR($L93*K93/$D93,0)</f>
        <v>0</v>
      </c>
      <c r="T93" s="5">
        <f>[13]capacity_EXIOBASE!D93</f>
        <v>1871.3999999999999</v>
      </c>
      <c r="U93" s="5">
        <f>[13]capacity_EXIOBASE!E93</f>
        <v>1497.12</v>
      </c>
      <c r="V93" s="5">
        <f>[13]capacity_EXIOBASE!F93</f>
        <v>935.69999999999993</v>
      </c>
      <c r="W93" s="5">
        <f>[13]capacity_EXIOBASE!G93</f>
        <v>374.28</v>
      </c>
      <c r="X93" s="5">
        <f>[13]capacity_EXIOBASE!H93</f>
        <v>233.92500000000007</v>
      </c>
      <c r="Y93" s="5">
        <f>[13]capacity_EXIOBASE!I93</f>
        <v>93.570000000000164</v>
      </c>
      <c r="Z93" s="5">
        <f>[13]capacity_EXIOBASE!J93</f>
        <v>46.785000000000082</v>
      </c>
      <c r="AA93" s="5">
        <f>[13]capacity_EXIOBASE!K93</f>
        <v>0</v>
      </c>
      <c r="AB93" s="5">
        <f>capacity!T93+T93/[12]lifespan!C$2</f>
        <v>46.784999999999997</v>
      </c>
      <c r="AC93" s="5">
        <f>MAX((U93-T93),0)/5+U93/[12]lifespan!D$2</f>
        <v>37.427999999999997</v>
      </c>
      <c r="AD93" s="5">
        <f>MAX((V93-U93),0)/5+V93/[12]lifespan!E$2</f>
        <v>23.392499999999998</v>
      </c>
      <c r="AE93" s="5">
        <f>MAX((W93-V93),0)/5+W93/[12]lifespan!F$2</f>
        <v>9.3569999999999993</v>
      </c>
      <c r="AF93" s="5">
        <f>MAX((X93-W93),0)/5+X93/[12]lifespan!G$2</f>
        <v>5.8481250000000014</v>
      </c>
      <c r="AG93" s="5">
        <f>MAX((Y93-X93),0)/5+Y93/[12]lifespan!H$2</f>
        <v>2.3392500000000043</v>
      </c>
      <c r="AH93" s="5">
        <f>MAX((Z93-Y93),0)/5+Z93/[12]lifespan!I$2</f>
        <v>1.1696250000000021</v>
      </c>
      <c r="AI93" s="5">
        <f>MAX((AA93-Z93),0)/5+AA93/[12]lifespan!J$2</f>
        <v>0</v>
      </c>
    </row>
    <row r="94" spans="1:35" x14ac:dyDescent="0.25">
      <c r="A94" s="3" t="s">
        <v>18</v>
      </c>
      <c r="B94" s="3" t="s">
        <v>31</v>
      </c>
      <c r="C94" s="3" t="s">
        <v>32</v>
      </c>
      <c r="D94" s="5">
        <f>[13]generation_EXIOBASE!D94</f>
        <v>688.81633467027382</v>
      </c>
      <c r="E94" s="5">
        <f>[13]generation_EXIOBASE!E94</f>
        <v>551.05306773621908</v>
      </c>
      <c r="F94" s="5">
        <f>[13]generation_EXIOBASE!F94</f>
        <v>344.40816733513691</v>
      </c>
      <c r="G94" s="5">
        <f>[13]generation_EXIOBASE!G94</f>
        <v>137.76326693405474</v>
      </c>
      <c r="H94" s="5">
        <f>[13]generation_EXIOBASE!H94</f>
        <v>86.102041833784256</v>
      </c>
      <c r="I94" s="5">
        <f>[13]generation_EXIOBASE!I94</f>
        <v>34.44081673351377</v>
      </c>
      <c r="J94" s="5">
        <f>[13]generation_EXIOBASE!J94</f>
        <v>17.220408366756885</v>
      </c>
      <c r="K94" s="5">
        <f>[13]generation_EXIOBASE!K94</f>
        <v>0</v>
      </c>
      <c r="L94" s="5">
        <f>[14]Xdet2015_el!A94</f>
        <v>25.6857017396174</v>
      </c>
      <c r="M94" s="5">
        <f t="shared" si="32"/>
        <v>20.548561391693923</v>
      </c>
      <c r="N94" s="5">
        <f t="shared" si="47"/>
        <v>12.8428508698087</v>
      </c>
      <c r="O94" s="5">
        <f t="shared" si="48"/>
        <v>5.137140347923479</v>
      </c>
      <c r="P94" s="5">
        <f t="shared" si="49"/>
        <v>3.2107127174521763</v>
      </c>
      <c r="Q94" s="5">
        <f t="shared" si="50"/>
        <v>1.2842850869808728</v>
      </c>
      <c r="R94" s="5">
        <f t="shared" si="51"/>
        <v>0.64214254349043642</v>
      </c>
      <c r="S94" s="5">
        <f t="shared" si="52"/>
        <v>0</v>
      </c>
      <c r="T94" s="5">
        <f>[13]capacity_EXIOBASE!D94</f>
        <v>362.32599999999996</v>
      </c>
      <c r="U94" s="5">
        <f>[13]capacity_EXIOBASE!E94</f>
        <v>289.86079999999998</v>
      </c>
      <c r="V94" s="5">
        <f>[13]capacity_EXIOBASE!F94</f>
        <v>181.16299999999998</v>
      </c>
      <c r="W94" s="5">
        <f>[13]capacity_EXIOBASE!G94</f>
        <v>72.465199999999982</v>
      </c>
      <c r="X94" s="5">
        <f>[13]capacity_EXIOBASE!H94</f>
        <v>45.290750000000003</v>
      </c>
      <c r="Y94" s="5">
        <f>[13]capacity_EXIOBASE!I94</f>
        <v>18.116300000000024</v>
      </c>
      <c r="Z94" s="5">
        <f>[13]capacity_EXIOBASE!J94</f>
        <v>9.0581500000000119</v>
      </c>
      <c r="AA94" s="5">
        <f>[13]capacity_EXIOBASE!K94</f>
        <v>0</v>
      </c>
      <c r="AB94" s="5">
        <f>capacity!T94+T94/[12]lifespan!C$3</f>
        <v>38.077533333333335</v>
      </c>
      <c r="AC94" s="5">
        <f>MAX((U94-T94),0)/5+U94/[12]lifespan!D$3</f>
        <v>9.6620266666666659</v>
      </c>
      <c r="AD94" s="5">
        <f>MAX((V94-U94),0)/5+V94/[12]lifespan!E$3</f>
        <v>6.0387666666666657</v>
      </c>
      <c r="AE94" s="5">
        <f>MAX((W94-V94),0)/5+W94/[12]lifespan!F$3</f>
        <v>2.415506666666666</v>
      </c>
      <c r="AF94" s="5">
        <f>MAX((X94-W94),0)/5+X94/[12]lifespan!G$3</f>
        <v>1.5096916666666667</v>
      </c>
      <c r="AG94" s="5">
        <f>MAX((Y94-X94),0)/5+Y94/[12]lifespan!H$3</f>
        <v>0.60387666666666751</v>
      </c>
      <c r="AH94" s="5">
        <f>MAX((Z94-Y94),0)/5+Z94/[12]lifespan!I$3</f>
        <v>0.30193833333333375</v>
      </c>
      <c r="AI94" s="5">
        <f>MAX((AA94-Z94),0)/5+AA94/[12]lifespan!J$3</f>
        <v>0</v>
      </c>
    </row>
    <row r="95" spans="1:35" x14ac:dyDescent="0.25">
      <c r="A95" s="3" t="s">
        <v>18</v>
      </c>
      <c r="B95" s="3" t="s">
        <v>33</v>
      </c>
      <c r="C95" s="3" t="s">
        <v>34</v>
      </c>
      <c r="D95" s="5">
        <f>[13]generation_EXIOBASE!D95</f>
        <v>0</v>
      </c>
      <c r="E95" s="5">
        <f>[13]generation_EXIOBASE!E95</f>
        <v>0</v>
      </c>
      <c r="F95" s="5">
        <f>[13]generation_EXIOBASE!F95</f>
        <v>0</v>
      </c>
      <c r="G95" s="5">
        <f>[13]generation_EXIOBASE!G95</f>
        <v>0</v>
      </c>
      <c r="H95" s="5">
        <f>[13]generation_EXIOBASE!H95</f>
        <v>0</v>
      </c>
      <c r="I95" s="5">
        <f>[13]generation_EXIOBASE!I95</f>
        <v>0</v>
      </c>
      <c r="J95" s="5">
        <f>[13]generation_EXIOBASE!J95</f>
        <v>0</v>
      </c>
      <c r="K95" s="5">
        <f>[13]generation_EXIOBASE!K95</f>
        <v>0</v>
      </c>
      <c r="L95" s="5">
        <f>[14]Xdet2015_el!A95</f>
        <v>0</v>
      </c>
      <c r="M95" s="5">
        <f t="shared" si="32"/>
        <v>0</v>
      </c>
      <c r="N95" s="5">
        <f t="shared" si="47"/>
        <v>0</v>
      </c>
      <c r="O95" s="5">
        <f t="shared" si="48"/>
        <v>0</v>
      </c>
      <c r="P95" s="5">
        <f t="shared" si="49"/>
        <v>0</v>
      </c>
      <c r="Q95" s="5">
        <f t="shared" si="50"/>
        <v>0</v>
      </c>
      <c r="R95" s="5">
        <f t="shared" si="51"/>
        <v>0</v>
      </c>
      <c r="S95" s="5">
        <f t="shared" si="52"/>
        <v>0</v>
      </c>
      <c r="T95" s="5">
        <f>[13]capacity_EXIOBASE!D95</f>
        <v>0</v>
      </c>
      <c r="U95" s="5">
        <f>[13]capacity_EXIOBASE!E95</f>
        <v>0</v>
      </c>
      <c r="V95" s="5">
        <f>[13]capacity_EXIOBASE!F95</f>
        <v>0</v>
      </c>
      <c r="W95" s="5">
        <f>[13]capacity_EXIOBASE!G95</f>
        <v>0</v>
      </c>
      <c r="X95" s="5">
        <f>[13]capacity_EXIOBASE!H95</f>
        <v>0</v>
      </c>
      <c r="Y95" s="5">
        <f>[13]capacity_EXIOBASE!I95</f>
        <v>0</v>
      </c>
      <c r="Z95" s="5">
        <f>[13]capacity_EXIOBASE!J95</f>
        <v>0</v>
      </c>
      <c r="AA95" s="5">
        <f>[13]capacity_EXIOBASE!K95</f>
        <v>0</v>
      </c>
      <c r="AB95" s="5">
        <f>capacity!T95+T95/[12]lifespan!C$4</f>
        <v>0</v>
      </c>
      <c r="AC95" s="5">
        <f>MAX((U95-T95),0)/5+U95/[12]lifespan!D$4</f>
        <v>0</v>
      </c>
      <c r="AD95" s="5">
        <f>MAX((V95-U95),0)/5+V95/[12]lifespan!E$4</f>
        <v>0</v>
      </c>
      <c r="AE95" s="5">
        <f>MAX((W95-V95),0)/5+W95/[12]lifespan!F$4</f>
        <v>0</v>
      </c>
      <c r="AF95" s="5">
        <f>MAX((X95-W95),0)/5+X95/[12]lifespan!G$4</f>
        <v>0</v>
      </c>
      <c r="AG95" s="5">
        <f>MAX((Y95-X95),0)/5+Y95/[12]lifespan!H$4</f>
        <v>0</v>
      </c>
      <c r="AH95" s="5">
        <f>MAX((Z95-Y95),0)/5+Z95/[12]lifespan!I$4</f>
        <v>0</v>
      </c>
      <c r="AI95" s="5">
        <f>MAX((AA95-Z95),0)/5+AA95/[12]lifespan!J$4</f>
        <v>0</v>
      </c>
    </row>
    <row r="96" spans="1:35" x14ac:dyDescent="0.25">
      <c r="A96" s="3" t="s">
        <v>18</v>
      </c>
      <c r="B96" s="3" t="s">
        <v>35</v>
      </c>
      <c r="C96" s="3" t="s">
        <v>36</v>
      </c>
      <c r="D96" s="5">
        <f>[13]generation_EXIOBASE!D96</f>
        <v>32.914728682170541</v>
      </c>
      <c r="E96" s="5">
        <f>[13]generation_EXIOBASE!E96</f>
        <v>32.684631079175091</v>
      </c>
      <c r="F96" s="5">
        <f>[13]generation_EXIOBASE!F96</f>
        <v>32.33948467468192</v>
      </c>
      <c r="G96" s="5">
        <f>[13]generation_EXIOBASE!G96</f>
        <v>31.994338270188749</v>
      </c>
      <c r="H96" s="5">
        <f>[13]generation_EXIOBASE!H96</f>
        <v>31.908051669065458</v>
      </c>
      <c r="I96" s="5">
        <f>[13]generation_EXIOBASE!I96</f>
        <v>31.821765067942163</v>
      </c>
      <c r="J96" s="5">
        <f>[13]generation_EXIOBASE!J96</f>
        <v>31.793002867567733</v>
      </c>
      <c r="K96" s="5">
        <f>[13]generation_EXIOBASE!K96</f>
        <v>31.764240667193302</v>
      </c>
      <c r="L96" s="5">
        <f>[14]Xdet2015_el!A96</f>
        <v>2.43462764660794</v>
      </c>
      <c r="M96" s="5">
        <f t="shared" si="32"/>
        <v>2.4176078500578808</v>
      </c>
      <c r="N96" s="5">
        <f t="shared" si="47"/>
        <v>2.3920781552327925</v>
      </c>
      <c r="O96" s="5">
        <f t="shared" si="48"/>
        <v>2.3665484604077038</v>
      </c>
      <c r="P96" s="5">
        <f t="shared" si="49"/>
        <v>2.3601660367014321</v>
      </c>
      <c r="Q96" s="5">
        <f t="shared" si="50"/>
        <v>2.3537836129951595</v>
      </c>
      <c r="R96" s="5">
        <f t="shared" si="51"/>
        <v>2.3516561384264025</v>
      </c>
      <c r="S96" s="5">
        <f t="shared" si="52"/>
        <v>2.3495286638576451</v>
      </c>
      <c r="T96" s="5">
        <f>[13]capacity_EXIOBASE!D96</f>
        <v>8</v>
      </c>
      <c r="U96" s="5">
        <f>[13]capacity_EXIOBASE!E96</f>
        <v>8</v>
      </c>
      <c r="V96" s="5">
        <f>[13]capacity_EXIOBASE!F96</f>
        <v>8</v>
      </c>
      <c r="W96" s="5">
        <f>[13]capacity_EXIOBASE!G96</f>
        <v>8</v>
      </c>
      <c r="X96" s="5">
        <f>[13]capacity_EXIOBASE!H96</f>
        <v>8</v>
      </c>
      <c r="Y96" s="5">
        <f>[13]capacity_EXIOBASE!I96</f>
        <v>8</v>
      </c>
      <c r="Z96" s="5">
        <f>[13]capacity_EXIOBASE!J96</f>
        <v>8</v>
      </c>
      <c r="AA96" s="5">
        <f>[13]capacity_EXIOBASE!K96</f>
        <v>8</v>
      </c>
      <c r="AB96" s="5">
        <f>capacity!T96+T96/[12]lifespan!C$5</f>
        <v>1.1333333333333333</v>
      </c>
      <c r="AC96" s="5">
        <f>MAX((U96-T96),0)/5+U96/[12]lifespan!D$5</f>
        <v>0.13333333333333333</v>
      </c>
      <c r="AD96" s="5">
        <f>MAX((V96-U96),0)/5+V96/[12]lifespan!E$5</f>
        <v>0.13333333333333333</v>
      </c>
      <c r="AE96" s="5">
        <f>MAX((W96-V96),0)/5+W96/[12]lifespan!F$5</f>
        <v>0.13333333333333333</v>
      </c>
      <c r="AF96" s="5">
        <f>MAX((X96-W96),0)/5+X96/[12]lifespan!G$5</f>
        <v>0.13333333333333333</v>
      </c>
      <c r="AG96" s="5">
        <f>MAX((Y96-X96),0)/5+Y96/[12]lifespan!H$5</f>
        <v>0.13333333333333333</v>
      </c>
      <c r="AH96" s="5">
        <f>MAX((Z96-Y96),0)/5+Z96/[12]lifespan!I$5</f>
        <v>0.13333333333333333</v>
      </c>
      <c r="AI96" s="5">
        <f>MAX((AA96-Z96),0)/5+AA96/[12]lifespan!J$5</f>
        <v>0.13333333333333333</v>
      </c>
    </row>
    <row r="97" spans="1:35" x14ac:dyDescent="0.25">
      <c r="A97" s="3" t="s">
        <v>18</v>
      </c>
      <c r="B97" s="3" t="s">
        <v>79</v>
      </c>
      <c r="C97" s="3" t="s">
        <v>83</v>
      </c>
      <c r="D97" s="5">
        <f>[13]generation_EXIOBASE!D97</f>
        <v>575.40961064309829</v>
      </c>
      <c r="E97" s="5">
        <f>[13]generation_EXIOBASE!E97</f>
        <v>2036.5384832926488</v>
      </c>
      <c r="F97" s="5">
        <f>[13]generation_EXIOBASE!F97</f>
        <v>4228.2317922669745</v>
      </c>
      <c r="G97" s="5">
        <f>[13]generation_EXIOBASE!G97</f>
        <v>6419.9251012412997</v>
      </c>
      <c r="H97" s="5">
        <f>[13]generation_EXIOBASE!H97</f>
        <v>6967.848428484881</v>
      </c>
      <c r="I97" s="5">
        <f>[13]generation_EXIOBASE!I97</f>
        <v>7515.7717557284623</v>
      </c>
      <c r="J97" s="5">
        <f>[13]generation_EXIOBASE!J97</f>
        <v>7698.4128648096557</v>
      </c>
      <c r="K97" s="5">
        <f>[13]generation_EXIOBASE!K97</f>
        <v>7881.0539738908501</v>
      </c>
      <c r="L97" s="5">
        <f>[14]Xdet2015_el!A97</f>
        <v>18.762589471331498</v>
      </c>
      <c r="M97" s="5">
        <f t="shared" si="32"/>
        <v>66.406147547453003</v>
      </c>
      <c r="N97" s="5">
        <f t="shared" si="47"/>
        <v>137.87148466163526</v>
      </c>
      <c r="O97" s="5">
        <f t="shared" si="48"/>
        <v>209.3368217758175</v>
      </c>
      <c r="P97" s="5">
        <f t="shared" si="49"/>
        <v>227.20315605436309</v>
      </c>
      <c r="Q97" s="5">
        <f t="shared" si="50"/>
        <v>245.06949033290866</v>
      </c>
      <c r="R97" s="5">
        <f t="shared" si="51"/>
        <v>251.02493509242379</v>
      </c>
      <c r="S97" s="5">
        <f t="shared" si="52"/>
        <v>256.98037985193906</v>
      </c>
      <c r="T97" s="5">
        <f>[13]capacity_EXIOBASE!D97</f>
        <v>302.7</v>
      </c>
      <c r="U97" s="5">
        <f>[13]capacity_EXIOBASE!E97</f>
        <v>1039.8167939156137</v>
      </c>
      <c r="V97" s="5">
        <f>[13]capacity_EXIOBASE!F97</f>
        <v>2145.4919847890342</v>
      </c>
      <c r="W97" s="5">
        <f>[13]capacity_EXIOBASE!G97</f>
        <v>3251.1671756624546</v>
      </c>
      <c r="X97" s="5">
        <f>[13]capacity_EXIOBASE!H97</f>
        <v>3527.5859733808093</v>
      </c>
      <c r="Y97" s="5">
        <f>[13]capacity_EXIOBASE!I97</f>
        <v>3804.0047710991644</v>
      </c>
      <c r="Z97" s="5">
        <f>[13]capacity_EXIOBASE!J97</f>
        <v>3896.1443703386162</v>
      </c>
      <c r="AA97" s="5">
        <f>[13]capacity_EXIOBASE!K97</f>
        <v>3988.2839695780681</v>
      </c>
      <c r="AB97" s="5">
        <f>capacity!T97+T97/[12]lifespan!C$6</f>
        <v>40.134999999999998</v>
      </c>
      <c r="AC97" s="5">
        <f>MAX((U97-T97),0)/5+U97/[12]lifespan!D$6</f>
        <v>194.68775850655973</v>
      </c>
      <c r="AD97" s="5">
        <f>MAX((V97-U97),0)/5+V97/[12]lifespan!E$6</f>
        <v>312.43256944230257</v>
      </c>
      <c r="AE97" s="5">
        <f>MAX((W97-V97),0)/5+W97/[12]lifespan!F$6</f>
        <v>351.1817252011823</v>
      </c>
      <c r="AF97" s="5">
        <f>MAX((X97-W97),0)/5+X97/[12]lifespan!G$6</f>
        <v>196.38719847890329</v>
      </c>
      <c r="AG97" s="5">
        <f>MAX((Y97-X97),0)/5+Y97/[12]lifespan!H$6</f>
        <v>207.44395038763759</v>
      </c>
      <c r="AH97" s="5">
        <f>MAX((Z97-Y97),0)/5+Z97/[12]lifespan!I$6</f>
        <v>174.273694661435</v>
      </c>
      <c r="AI97" s="5">
        <f>MAX((AA97-Z97),0)/5+AA97/[12]lifespan!J$6</f>
        <v>177.95927863101309</v>
      </c>
    </row>
    <row r="98" spans="1:35" x14ac:dyDescent="0.25">
      <c r="A98" s="3" t="s">
        <v>18</v>
      </c>
      <c r="B98" s="3" t="s">
        <v>78</v>
      </c>
      <c r="C98" s="3" t="s">
        <v>84</v>
      </c>
      <c r="D98" s="5">
        <f>[13]generation_EXIOBASE!D98</f>
        <v>0</v>
      </c>
      <c r="E98" s="5">
        <f>[13]generation_EXIOBASE!E98</f>
        <v>701.15303018017187</v>
      </c>
      <c r="F98" s="5">
        <f>[13]generation_EXIOBASE!F98</f>
        <v>1752.8825754504296</v>
      </c>
      <c r="G98" s="5">
        <f>[13]generation_EXIOBASE!G98</f>
        <v>2804.6121207206875</v>
      </c>
      <c r="H98" s="5">
        <f>[13]generation_EXIOBASE!H98</f>
        <v>3067.544507038252</v>
      </c>
      <c r="I98" s="5">
        <f>[13]generation_EXIOBASE!I98</f>
        <v>3330.4768933558162</v>
      </c>
      <c r="J98" s="5">
        <f>[13]generation_EXIOBASE!J98</f>
        <v>3418.1210221283377</v>
      </c>
      <c r="K98" s="5">
        <f>[13]generation_EXIOBASE!K98</f>
        <v>3505.7651509008592</v>
      </c>
      <c r="L98" s="5">
        <f>[14]Xdet2015_el!A98</f>
        <v>0</v>
      </c>
      <c r="M98" s="24">
        <f t="shared" ref="M98:S98" si="53">IFERROR($L124*E98/$D124,0)</f>
        <v>3.0940183705803639</v>
      </c>
      <c r="N98" s="24">
        <f t="shared" si="53"/>
        <v>7.7350459264509093</v>
      </c>
      <c r="O98" s="24">
        <f t="shared" si="53"/>
        <v>12.376073482321456</v>
      </c>
      <c r="P98" s="24">
        <f t="shared" si="53"/>
        <v>13.536330371289093</v>
      </c>
      <c r="Q98" s="24">
        <f t="shared" si="53"/>
        <v>14.696587260256727</v>
      </c>
      <c r="R98" s="24">
        <f t="shared" si="53"/>
        <v>15.083339556579274</v>
      </c>
      <c r="S98" s="24">
        <f t="shared" si="53"/>
        <v>15.470091852901819</v>
      </c>
      <c r="T98" s="5">
        <f>[13]capacity_EXIOBASE!D98</f>
        <v>0</v>
      </c>
      <c r="U98" s="5">
        <f>[13]capacity_EXIOBASE!E98</f>
        <v>257.87640209743387</v>
      </c>
      <c r="V98" s="5">
        <f>[13]capacity_EXIOBASE!F98</f>
        <v>644.69100524358464</v>
      </c>
      <c r="W98" s="5">
        <f>[13]capacity_EXIOBASE!G98</f>
        <v>1031.5056083897355</v>
      </c>
      <c r="X98" s="5">
        <f>[13]capacity_EXIOBASE!H98</f>
        <v>1128.209259176273</v>
      </c>
      <c r="Y98" s="5">
        <f>[13]capacity_EXIOBASE!I98</f>
        <v>1224.9129099628108</v>
      </c>
      <c r="Z98" s="5">
        <f>[13]capacity_EXIOBASE!J98</f>
        <v>1257.14746022499</v>
      </c>
      <c r="AA98" s="5">
        <f>[13]capacity_EXIOBASE!K98</f>
        <v>1289.3820104871693</v>
      </c>
      <c r="AB98" s="5">
        <f>capacity!T98+T98/[12]lifespan!C$7</f>
        <v>0</v>
      </c>
      <c r="AC98" s="5">
        <f>MAX((U98-T98),0)/5+U98/[12]lifespan!D$7</f>
        <v>61.890336503384127</v>
      </c>
      <c r="AD98" s="5">
        <f>MAX((V98-U98),0)/5+V98/[12]lifespan!E$7</f>
        <v>100.80622991081506</v>
      </c>
      <c r="AE98" s="5">
        <f>MAX((W98-V98),0)/5+W98/[12]lifespan!F$7</f>
        <v>111.74644090888802</v>
      </c>
      <c r="AF98" s="5">
        <f>MAX((X98-W98),0)/5+X98/[12]lifespan!G$7</f>
        <v>56.947705463183269</v>
      </c>
      <c r="AG98" s="5">
        <f>MAX((Y98-X98),0)/5+Y98/[12]lifespan!H$7</f>
        <v>60.171160489401245</v>
      </c>
      <c r="AH98" s="5">
        <f>MAX((Z98-Y98),0)/5+Z98/[12]lifespan!I$7</f>
        <v>48.351825393268854</v>
      </c>
      <c r="AI98" s="5">
        <f>MAX((AA98-Z98),0)/5+AA98/[12]lifespan!J$7</f>
        <v>49.426310402008163</v>
      </c>
    </row>
    <row r="99" spans="1:35" x14ac:dyDescent="0.25">
      <c r="A99" s="3" t="s">
        <v>18</v>
      </c>
      <c r="B99" s="1" t="s">
        <v>37</v>
      </c>
      <c r="C99" s="1" t="s">
        <v>38</v>
      </c>
      <c r="D99" s="5">
        <f>[13]generation_EXIOBASE!D99</f>
        <v>0</v>
      </c>
      <c r="E99" s="5">
        <f>[13]generation_EXIOBASE!E99</f>
        <v>0</v>
      </c>
      <c r="F99" s="5">
        <f>[13]generation_EXIOBASE!F99</f>
        <v>0</v>
      </c>
      <c r="G99" s="5">
        <f>[13]generation_EXIOBASE!G99</f>
        <v>0</v>
      </c>
      <c r="H99" s="5">
        <f>[13]generation_EXIOBASE!H99</f>
        <v>0</v>
      </c>
      <c r="I99" s="5">
        <f>[13]generation_EXIOBASE!I99</f>
        <v>0</v>
      </c>
      <c r="J99" s="5">
        <f>[13]generation_EXIOBASE!J99</f>
        <v>0</v>
      </c>
      <c r="K99" s="5">
        <f>[13]generation_EXIOBASE!K99</f>
        <v>0</v>
      </c>
      <c r="L99" s="5">
        <f>[14]Xdet2015_el!A99</f>
        <v>5.5675847025732201</v>
      </c>
      <c r="M99" s="5">
        <f t="shared" si="32"/>
        <v>0</v>
      </c>
      <c r="N99" s="5">
        <f t="shared" si="47"/>
        <v>0</v>
      </c>
      <c r="O99" s="5">
        <f t="shared" si="48"/>
        <v>0</v>
      </c>
      <c r="P99" s="5">
        <f t="shared" si="49"/>
        <v>0</v>
      </c>
      <c r="Q99" s="5">
        <f t="shared" si="50"/>
        <v>0</v>
      </c>
      <c r="R99" s="5">
        <f t="shared" si="51"/>
        <v>0</v>
      </c>
      <c r="S99" s="5">
        <f t="shared" si="52"/>
        <v>0</v>
      </c>
      <c r="T99" s="5">
        <f>[13]capacity_EXIOBASE!D99</f>
        <v>0</v>
      </c>
      <c r="U99" s="5">
        <f>[13]capacity_EXIOBASE!E99</f>
        <v>0</v>
      </c>
      <c r="V99" s="5">
        <f>[13]capacity_EXIOBASE!F99</f>
        <v>0</v>
      </c>
      <c r="W99" s="5">
        <f>[13]capacity_EXIOBASE!G99</f>
        <v>0</v>
      </c>
      <c r="X99" s="5">
        <f>[13]capacity_EXIOBASE!H99</f>
        <v>0</v>
      </c>
      <c r="Y99" s="5">
        <f>[13]capacity_EXIOBASE!I99</f>
        <v>0</v>
      </c>
      <c r="Z99" s="5">
        <f>[13]capacity_EXIOBASE!J99</f>
        <v>0</v>
      </c>
      <c r="AA99" s="5">
        <f>[13]capacity_EXIOBASE!K99</f>
        <v>0</v>
      </c>
      <c r="AB99" s="5">
        <f>capacity!T99+T99/[12]lifespan!C$8</f>
        <v>745</v>
      </c>
      <c r="AC99" s="5">
        <f>MAX((U99-T99),0)/5+U99/[12]lifespan!D$8</f>
        <v>0</v>
      </c>
      <c r="AD99" s="5">
        <f>MAX((V99-U99),0)/5+V99/[12]lifespan!E$8</f>
        <v>0</v>
      </c>
      <c r="AE99" s="5">
        <f>MAX((W99-V99),0)/5+W99/[12]lifespan!F$8</f>
        <v>0</v>
      </c>
      <c r="AF99" s="5">
        <f>MAX((X99-W99),0)/5+X99/[12]lifespan!G$8</f>
        <v>0</v>
      </c>
      <c r="AG99" s="5">
        <f>MAX((Y99-X99),0)/5+Y99/[12]lifespan!H$8</f>
        <v>0</v>
      </c>
      <c r="AH99" s="5">
        <f>MAX((Z99-Y99),0)/5+Z99/[12]lifespan!I$8</f>
        <v>0</v>
      </c>
      <c r="AI99" s="5">
        <f>MAX((AA99-Z99),0)/5+AA99/[12]lifespan!J$8</f>
        <v>0</v>
      </c>
    </row>
    <row r="100" spans="1:35" x14ac:dyDescent="0.25">
      <c r="A100" s="3" t="s">
        <v>18</v>
      </c>
      <c r="B100" s="3" t="s">
        <v>39</v>
      </c>
      <c r="C100" s="3" t="s">
        <v>40</v>
      </c>
      <c r="D100" s="5">
        <f>[13]generation_EXIOBASE!D100</f>
        <v>859.09814559661152</v>
      </c>
      <c r="E100" s="5">
        <f>[13]generation_EXIOBASE!E100</f>
        <v>687.27851647728926</v>
      </c>
      <c r="F100" s="5">
        <f>[13]generation_EXIOBASE!F100</f>
        <v>429.54907279830576</v>
      </c>
      <c r="G100" s="5">
        <f>[13]generation_EXIOBASE!G100</f>
        <v>171.81962911932226</v>
      </c>
      <c r="H100" s="5">
        <f>[13]generation_EXIOBASE!H100</f>
        <v>107.38726819957645</v>
      </c>
      <c r="I100" s="5">
        <f>[13]generation_EXIOBASE!I100</f>
        <v>42.95490727983065</v>
      </c>
      <c r="J100" s="5">
        <f>[13]generation_EXIOBASE!J100</f>
        <v>21.477453639915325</v>
      </c>
      <c r="K100" s="5">
        <f>[13]generation_EXIOBASE!K100</f>
        <v>0</v>
      </c>
      <c r="L100" s="5">
        <f>[14]Xdet2015_el!A100</f>
        <v>93.326991299822595</v>
      </c>
      <c r="M100" s="5">
        <f t="shared" si="32"/>
        <v>74.661593039858076</v>
      </c>
      <c r="N100" s="5">
        <f t="shared" si="47"/>
        <v>46.663495649911297</v>
      </c>
      <c r="O100" s="5">
        <f t="shared" si="48"/>
        <v>18.665398259964515</v>
      </c>
      <c r="P100" s="5">
        <f t="shared" si="49"/>
        <v>11.665873912477826</v>
      </c>
      <c r="Q100" s="5">
        <f t="shared" si="50"/>
        <v>4.6663495649911377</v>
      </c>
      <c r="R100" s="5">
        <f t="shared" si="51"/>
        <v>2.3331747824955689</v>
      </c>
      <c r="S100" s="5">
        <f t="shared" si="52"/>
        <v>0</v>
      </c>
      <c r="T100" s="5">
        <f>[13]capacity_EXIOBASE!D100</f>
        <v>143.6</v>
      </c>
      <c r="U100" s="5">
        <f>[13]capacity_EXIOBASE!E100</f>
        <v>114.88</v>
      </c>
      <c r="V100" s="5">
        <f>[13]capacity_EXIOBASE!F100</f>
        <v>71.8</v>
      </c>
      <c r="W100" s="5">
        <f>[13]capacity_EXIOBASE!G100</f>
        <v>28.72</v>
      </c>
      <c r="X100" s="5">
        <f>[13]capacity_EXIOBASE!H100</f>
        <v>17.950000000000003</v>
      </c>
      <c r="Y100" s="5">
        <f>[13]capacity_EXIOBASE!I100</f>
        <v>7.1800000000000068</v>
      </c>
      <c r="Z100" s="5">
        <f>[13]capacity_EXIOBASE!J100</f>
        <v>3.5900000000000034</v>
      </c>
      <c r="AA100" s="5">
        <f>[13]capacity_EXIOBASE!K100</f>
        <v>0</v>
      </c>
      <c r="AB100" s="5">
        <f>capacity!T100+T100/[12]lifespan!C$9</f>
        <v>8.7439999999999998</v>
      </c>
      <c r="AC100" s="5">
        <f>MAX((U100-T100),0)/5+U100/[12]lifespan!D$9</f>
        <v>4.5952000000000002</v>
      </c>
      <c r="AD100" s="5">
        <f>MAX((V100-U100),0)/5+V100/[12]lifespan!E$9</f>
        <v>2.8719999999999999</v>
      </c>
      <c r="AE100" s="5">
        <f>MAX((W100-V100),0)/5+W100/[12]lifespan!F$9</f>
        <v>1.1488</v>
      </c>
      <c r="AF100" s="5">
        <f>MAX((X100-W100),0)/5+X100/[12]lifespan!G$9</f>
        <v>0.71800000000000008</v>
      </c>
      <c r="AG100" s="5">
        <f>MAX((Y100-X100),0)/5+Y100/[12]lifespan!H$9</f>
        <v>0.28720000000000029</v>
      </c>
      <c r="AH100" s="5">
        <f>MAX((Z100-Y100),0)/5+Z100/[12]lifespan!I$9</f>
        <v>0.14360000000000014</v>
      </c>
      <c r="AI100" s="5">
        <f>MAX((AA100-Z100),0)/5+AA100/[12]lifespan!J$9</f>
        <v>0</v>
      </c>
    </row>
    <row r="101" spans="1:35" x14ac:dyDescent="0.25">
      <c r="A101" s="3" t="s">
        <v>18</v>
      </c>
      <c r="B101" s="3" t="s">
        <v>80</v>
      </c>
      <c r="C101" s="3" t="s">
        <v>85</v>
      </c>
      <c r="D101" s="5">
        <f>[13]generation_EXIOBASE!D101</f>
        <v>0</v>
      </c>
      <c r="E101" s="5">
        <f>[13]generation_EXIOBASE!E101</f>
        <v>701.15303018017187</v>
      </c>
      <c r="F101" s="5">
        <f>[13]generation_EXIOBASE!F101</f>
        <v>1752.8825754504296</v>
      </c>
      <c r="G101" s="5">
        <f>[13]generation_EXIOBASE!G101</f>
        <v>2804.6121207206875</v>
      </c>
      <c r="H101" s="5">
        <f>[13]generation_EXIOBASE!H101</f>
        <v>3067.544507038252</v>
      </c>
      <c r="I101" s="5">
        <f>[13]generation_EXIOBASE!I101</f>
        <v>3330.4768933558162</v>
      </c>
      <c r="J101" s="5">
        <f>[13]generation_EXIOBASE!J101</f>
        <v>3418.1210221283377</v>
      </c>
      <c r="K101" s="5">
        <f>[13]generation_EXIOBASE!K101</f>
        <v>3505.7651509008592</v>
      </c>
      <c r="L101" s="5">
        <f>[14]Xdet2015_el!A101</f>
        <v>0</v>
      </c>
      <c r="M101" s="24">
        <f t="shared" ref="M101:S102" si="54">IFERROR($L322*E101/$D322,0)</f>
        <v>290.25633595823581</v>
      </c>
      <c r="N101" s="24">
        <f t="shared" si="54"/>
        <v>725.64083989558947</v>
      </c>
      <c r="O101" s="24">
        <f t="shared" si="54"/>
        <v>1161.0253438329432</v>
      </c>
      <c r="P101" s="24">
        <f t="shared" si="54"/>
        <v>1269.8714698172819</v>
      </c>
      <c r="Q101" s="24">
        <f t="shared" si="54"/>
        <v>1378.7175958016201</v>
      </c>
      <c r="R101" s="24">
        <f t="shared" si="54"/>
        <v>1414.9996377963996</v>
      </c>
      <c r="S101" s="24">
        <f t="shared" si="54"/>
        <v>1451.2816797911789</v>
      </c>
      <c r="T101" s="5">
        <f>[13]capacity_EXIOBASE!D101</f>
        <v>0</v>
      </c>
      <c r="U101" s="5">
        <f>[13]capacity_EXIOBASE!E101</f>
        <v>339.15785383714615</v>
      </c>
      <c r="V101" s="5">
        <f>[13]capacity_EXIOBASE!F101</f>
        <v>847.89463459286526</v>
      </c>
      <c r="W101" s="5">
        <f>[13]capacity_EXIOBASE!G101</f>
        <v>1356.6314153485846</v>
      </c>
      <c r="X101" s="5">
        <f>[13]capacity_EXIOBASE!H101</f>
        <v>1483.8156105375142</v>
      </c>
      <c r="Y101" s="5">
        <f>[13]capacity_EXIOBASE!I101</f>
        <v>1610.9998057264438</v>
      </c>
      <c r="Z101" s="5">
        <f>[13]capacity_EXIOBASE!J101</f>
        <v>1653.3945374560872</v>
      </c>
      <c r="AA101" s="5">
        <f>[13]capacity_EXIOBASE!K101</f>
        <v>1695.7892691857305</v>
      </c>
      <c r="AB101" s="5">
        <f>capacity!T101+T101/[12]lifespan!C$10</f>
        <v>0</v>
      </c>
      <c r="AC101" s="5">
        <f>MAX((U101-T101),0)/5+U101/[12]lifespan!D$10</f>
        <v>81.397884920915075</v>
      </c>
      <c r="AD101" s="5">
        <f>MAX((V101-U101),0)/5+V101/[12]lifespan!E$10</f>
        <v>135.66314153485843</v>
      </c>
      <c r="AE101" s="5">
        <f>MAX((W101-V101),0)/5+W101/[12]lifespan!F$10</f>
        <v>156.01261276508725</v>
      </c>
      <c r="AF101" s="5">
        <f>MAX((X101-W101),0)/5+X101/[12]lifespan!G$10</f>
        <v>84.78946345928648</v>
      </c>
      <c r="AG101" s="5">
        <f>MAX((Y101-X101),0)/5+Y101/[12]lifespan!H$10</f>
        <v>89.876831266843681</v>
      </c>
      <c r="AH101" s="5">
        <f>MAX((Z101-Y101),0)/5+Z101/[12]lifespan!I$10</f>
        <v>74.614727844172165</v>
      </c>
      <c r="AI101" s="5">
        <f>MAX((AA101-Z101),0)/5+AA101/[12]lifespan!J$10</f>
        <v>76.310517113357903</v>
      </c>
    </row>
    <row r="102" spans="1:35" x14ac:dyDescent="0.25">
      <c r="A102" s="3" t="s">
        <v>18</v>
      </c>
      <c r="B102" s="3" t="s">
        <v>81</v>
      </c>
      <c r="C102" s="3" t="s">
        <v>86</v>
      </c>
      <c r="D102" s="5">
        <f>[13]generation_EXIOBASE!D102</f>
        <v>0.83901768462320792</v>
      </c>
      <c r="E102" s="5">
        <f>[13]generation_EXIOBASE!E102</f>
        <v>524.84501407178527</v>
      </c>
      <c r="F102" s="5">
        <f>[13]generation_EXIOBASE!F102</f>
        <v>1310.8540086525286</v>
      </c>
      <c r="G102" s="5">
        <f>[13]generation_EXIOBASE!G102</f>
        <v>2096.8630032332717</v>
      </c>
      <c r="H102" s="5">
        <f>[13]generation_EXIOBASE!H102</f>
        <v>2293.3652518784575</v>
      </c>
      <c r="I102" s="5">
        <f>[13]generation_EXIOBASE!I102</f>
        <v>2489.8675005236432</v>
      </c>
      <c r="J102" s="5">
        <f>[13]generation_EXIOBASE!J102</f>
        <v>2555.3682500720388</v>
      </c>
      <c r="K102" s="5">
        <f>[13]generation_EXIOBASE!K102</f>
        <v>2620.8689996204339</v>
      </c>
      <c r="L102" s="5">
        <f>[14]Xdet2015_el!A102</f>
        <v>0</v>
      </c>
      <c r="M102" s="24">
        <f t="shared" si="54"/>
        <v>217.27010249285956</v>
      </c>
      <c r="N102" s="24">
        <f t="shared" si="54"/>
        <v>542.65426397697684</v>
      </c>
      <c r="O102" s="24">
        <f t="shared" si="54"/>
        <v>868.03842546109411</v>
      </c>
      <c r="P102" s="24">
        <f t="shared" si="54"/>
        <v>949.38446583212328</v>
      </c>
      <c r="Q102" s="24">
        <f t="shared" si="54"/>
        <v>1030.7305062031528</v>
      </c>
      <c r="R102" s="24">
        <f t="shared" si="54"/>
        <v>1057.845852993496</v>
      </c>
      <c r="S102" s="24">
        <f t="shared" si="54"/>
        <v>1084.961199783839</v>
      </c>
      <c r="T102" s="5">
        <f>[13]capacity_EXIOBASE!D102</f>
        <v>1</v>
      </c>
      <c r="U102" s="5">
        <f>[13]capacity_EXIOBASE!E102</f>
        <v>302.69988621965791</v>
      </c>
      <c r="V102" s="5">
        <f>[13]capacity_EXIOBASE!F102</f>
        <v>755.24971554914475</v>
      </c>
      <c r="W102" s="5">
        <f>[13]capacity_EXIOBASE!G102</f>
        <v>1207.7995448786317</v>
      </c>
      <c r="X102" s="5">
        <f>[13]capacity_EXIOBASE!H102</f>
        <v>1320.9370022110033</v>
      </c>
      <c r="Y102" s="5">
        <f>[13]capacity_EXIOBASE!I102</f>
        <v>1434.074459543375</v>
      </c>
      <c r="Z102" s="5">
        <f>[13]capacity_EXIOBASE!J102</f>
        <v>1471.7869453208323</v>
      </c>
      <c r="AA102" s="5">
        <f>[13]capacity_EXIOBASE!K102</f>
        <v>1509.4994310982895</v>
      </c>
      <c r="AB102" s="5">
        <f>capacity!T102+T102/[12]lifespan!C$11</f>
        <v>0.04</v>
      </c>
      <c r="AC102" s="5">
        <f>MAX((U102-T102),0)/5+U102/[12]lifespan!D$11</f>
        <v>72.447972692717897</v>
      </c>
      <c r="AD102" s="5">
        <f>MAX((V102-U102),0)/5+V102/[12]lifespan!E$11</f>
        <v>120.71995448786316</v>
      </c>
      <c r="AE102" s="5">
        <f>MAX((W102-V102),0)/5+W102/[12]lifespan!F$11</f>
        <v>138.82194766104266</v>
      </c>
      <c r="AF102" s="5">
        <f>MAX((X102-W102),0)/5+X102/[12]lifespan!G$11</f>
        <v>75.46497155491447</v>
      </c>
      <c r="AG102" s="5">
        <f>MAX((Y102-X102),0)/5+Y102/[12]lifespan!H$11</f>
        <v>79.990469848209344</v>
      </c>
      <c r="AH102" s="5">
        <f>MAX((Z102-Y102),0)/5+Z102/[12]lifespan!I$11</f>
        <v>66.413974968324737</v>
      </c>
      <c r="AI102" s="5">
        <f>MAX((AA102-Z102),0)/5+AA102/[12]lifespan!J$11</f>
        <v>67.922474399423024</v>
      </c>
    </row>
    <row r="103" spans="1:35" x14ac:dyDescent="0.25">
      <c r="A103" s="3" t="s">
        <v>18</v>
      </c>
      <c r="B103" s="3" t="s">
        <v>41</v>
      </c>
      <c r="C103" s="3" t="s">
        <v>42</v>
      </c>
      <c r="D103" s="5">
        <f>[13]generation_EXIOBASE!D103</f>
        <v>0</v>
      </c>
      <c r="E103" s="5">
        <f>[13]generation_EXIOBASE!E103</f>
        <v>0</v>
      </c>
      <c r="F103" s="5">
        <f>[13]generation_EXIOBASE!F103</f>
        <v>0</v>
      </c>
      <c r="G103" s="5">
        <f>[13]generation_EXIOBASE!G103</f>
        <v>0</v>
      </c>
      <c r="H103" s="5">
        <f>[13]generation_EXIOBASE!H103</f>
        <v>0</v>
      </c>
      <c r="I103" s="5">
        <f>[13]generation_EXIOBASE!I103</f>
        <v>0</v>
      </c>
      <c r="J103" s="5">
        <f>[13]generation_EXIOBASE!J103</f>
        <v>0</v>
      </c>
      <c r="K103" s="5">
        <f>[13]generation_EXIOBASE!K103</f>
        <v>0</v>
      </c>
      <c r="L103" s="5">
        <f>[14]Xdet2015_el!A103</f>
        <v>0</v>
      </c>
      <c r="M103" s="5">
        <f t="shared" si="32"/>
        <v>0</v>
      </c>
      <c r="N103" s="5">
        <f t="shared" si="47"/>
        <v>0</v>
      </c>
      <c r="O103" s="5">
        <f t="shared" si="48"/>
        <v>0</v>
      </c>
      <c r="P103" s="5">
        <f t="shared" si="49"/>
        <v>0</v>
      </c>
      <c r="Q103" s="5">
        <f t="shared" si="50"/>
        <v>0</v>
      </c>
      <c r="R103" s="5">
        <f t="shared" si="51"/>
        <v>0</v>
      </c>
      <c r="S103" s="5">
        <f t="shared" si="52"/>
        <v>0</v>
      </c>
      <c r="T103" s="5">
        <f>[13]capacity_EXIOBASE!D103</f>
        <v>0</v>
      </c>
      <c r="U103" s="5">
        <f>[13]capacity_EXIOBASE!E103</f>
        <v>0</v>
      </c>
      <c r="V103" s="5">
        <f>[13]capacity_EXIOBASE!F103</f>
        <v>0</v>
      </c>
      <c r="W103" s="5">
        <f>[13]capacity_EXIOBASE!G103</f>
        <v>0</v>
      </c>
      <c r="X103" s="5">
        <f>[13]capacity_EXIOBASE!H103</f>
        <v>0</v>
      </c>
      <c r="Y103" s="5">
        <f>[13]capacity_EXIOBASE!I103</f>
        <v>0</v>
      </c>
      <c r="Z103" s="5">
        <f>[13]capacity_EXIOBASE!J103</f>
        <v>0</v>
      </c>
      <c r="AA103" s="5">
        <f>[13]capacity_EXIOBASE!K103</f>
        <v>0</v>
      </c>
      <c r="AB103" s="5">
        <f>capacity!T103+T103/[12]lifespan!C$12</f>
        <v>0</v>
      </c>
      <c r="AC103" s="5">
        <f>MAX((U103-T103),0)/5+U103/[12]lifespan!D$12</f>
        <v>0</v>
      </c>
      <c r="AD103" s="5">
        <f>MAX((V103-U103),0)/5+V103/[12]lifespan!E$12</f>
        <v>0</v>
      </c>
      <c r="AE103" s="5">
        <f>MAX((W103-V103),0)/5+W103/[12]lifespan!F$12</f>
        <v>0</v>
      </c>
      <c r="AF103" s="5">
        <f>MAX((X103-W103),0)/5+X103/[12]lifespan!G$12</f>
        <v>0</v>
      </c>
      <c r="AG103" s="5">
        <f>MAX((Y103-X103),0)/5+Y103/[12]lifespan!H$12</f>
        <v>0</v>
      </c>
      <c r="AH103" s="5">
        <f>MAX((Z103-Y103),0)/5+Z103/[12]lifespan!I$12</f>
        <v>0</v>
      </c>
      <c r="AI103" s="5">
        <f>MAX((AA103-Z103),0)/5+AA103/[12]lifespan!J$12</f>
        <v>0</v>
      </c>
    </row>
    <row r="104" spans="1:35" x14ac:dyDescent="0.25">
      <c r="A104" s="3" t="s">
        <v>18</v>
      </c>
      <c r="B104" s="3" t="s">
        <v>43</v>
      </c>
      <c r="C104" s="3" t="s">
        <v>44</v>
      </c>
      <c r="D104" s="5">
        <f>[13]generation_EXIOBASE!D104</f>
        <v>0</v>
      </c>
      <c r="E104" s="5">
        <f>[13]generation_EXIOBASE!E104</f>
        <v>18.556374645976899</v>
      </c>
      <c r="F104" s="5">
        <f>[13]generation_EXIOBASE!F104</f>
        <v>46.390936614942241</v>
      </c>
      <c r="G104" s="5">
        <f>[13]generation_EXIOBASE!G104</f>
        <v>74.225498583907594</v>
      </c>
      <c r="H104" s="5">
        <f>[13]generation_EXIOBASE!H104</f>
        <v>81.184139076148924</v>
      </c>
      <c r="I104" s="5">
        <f>[13]generation_EXIOBASE!I104</f>
        <v>88.142779568390253</v>
      </c>
      <c r="J104" s="5">
        <f>[13]generation_EXIOBASE!J104</f>
        <v>90.462326399137368</v>
      </c>
      <c r="K104" s="5">
        <f>[13]generation_EXIOBASE!K104</f>
        <v>92.781873229884482</v>
      </c>
      <c r="L104" s="5">
        <f>[14]Xdet2015_el!A104</f>
        <v>0</v>
      </c>
      <c r="M104" s="24">
        <f t="shared" ref="M104:S104" si="55">IFERROR($L143*E104/$D143,0)</f>
        <v>4.9478977051623092</v>
      </c>
      <c r="N104" s="24">
        <f t="shared" si="55"/>
        <v>12.369744262905773</v>
      </c>
      <c r="O104" s="24">
        <f t="shared" si="55"/>
        <v>19.791590820649237</v>
      </c>
      <c r="P104" s="24">
        <f t="shared" si="55"/>
        <v>21.647052460085099</v>
      </c>
      <c r="Q104" s="24">
        <f t="shared" si="55"/>
        <v>23.502514099520962</v>
      </c>
      <c r="R104" s="24">
        <f t="shared" si="55"/>
        <v>24.121001312666252</v>
      </c>
      <c r="S104" s="24">
        <f t="shared" si="55"/>
        <v>24.739488525811545</v>
      </c>
      <c r="T104" s="5">
        <f>[13]capacity_EXIOBASE!D104</f>
        <v>0</v>
      </c>
      <c r="U104" s="5">
        <f>[13]capacity_EXIOBASE!E104</f>
        <v>9.493869504085465</v>
      </c>
      <c r="V104" s="5">
        <f>[13]capacity_EXIOBASE!F104</f>
        <v>23.734673760213663</v>
      </c>
      <c r="W104" s="5">
        <f>[13]capacity_EXIOBASE!G104</f>
        <v>37.97547801634186</v>
      </c>
      <c r="X104" s="5">
        <f>[13]capacity_EXIOBASE!H104</f>
        <v>41.53567908037391</v>
      </c>
      <c r="Y104" s="5">
        <f>[13]capacity_EXIOBASE!I104</f>
        <v>45.09588014440596</v>
      </c>
      <c r="Z104" s="5">
        <f>[13]capacity_EXIOBASE!J104</f>
        <v>46.282613832416644</v>
      </c>
      <c r="AA104" s="5">
        <f>[13]capacity_EXIOBASE!K104</f>
        <v>47.469347520427327</v>
      </c>
      <c r="AB104" s="5">
        <f>capacity!T104+T104/[12]lifespan!C$13</f>
        <v>0</v>
      </c>
      <c r="AC104" s="5">
        <f>MAX((U104-T104),0)/5+U104/[12]lifespan!D$13</f>
        <v>2.3734673760213663</v>
      </c>
      <c r="AD104" s="5">
        <f>MAX((V104-U104),0)/5+V104/[12]lifespan!E$13</f>
        <v>4.0348945392363227</v>
      </c>
      <c r="AE104" s="5">
        <f>MAX((W104-V104),0)/5+W104/[12]lifespan!F$13</f>
        <v>4.7469347520427325</v>
      </c>
      <c r="AF104" s="5">
        <f>MAX((X104-W104),0)/5+X104/[12]lifespan!G$13</f>
        <v>2.7888241668251057</v>
      </c>
      <c r="AG104" s="5">
        <f>MAX((Y104-X104),0)/5+Y104/[12]lifespan!H$13</f>
        <v>2.9668342200267084</v>
      </c>
      <c r="AH104" s="5">
        <f>MAX((Z104-Y104),0)/5+Z104/[12]lifespan!I$13</f>
        <v>2.5514774292229689</v>
      </c>
      <c r="AI104" s="5">
        <f>MAX((AA104-Z104),0)/5+AA104/[12]lifespan!J$13</f>
        <v>2.610814113623503</v>
      </c>
    </row>
    <row r="105" spans="1:35" x14ac:dyDescent="0.25">
      <c r="A105" s="3" t="s">
        <v>18</v>
      </c>
      <c r="B105" s="3" t="s">
        <v>45</v>
      </c>
      <c r="C105" s="3" t="s">
        <v>46</v>
      </c>
      <c r="D105" s="5">
        <f>[13]generation_EXIOBASE!D105</f>
        <v>0</v>
      </c>
      <c r="E105" s="5">
        <f>[13]generation_EXIOBASE!E105</f>
        <v>0</v>
      </c>
      <c r="F105" s="5">
        <f>[13]generation_EXIOBASE!F105</f>
        <v>0</v>
      </c>
      <c r="G105" s="5">
        <f>[13]generation_EXIOBASE!G105</f>
        <v>0</v>
      </c>
      <c r="H105" s="5">
        <f>[13]generation_EXIOBASE!H105</f>
        <v>0</v>
      </c>
      <c r="I105" s="5">
        <f>[13]generation_EXIOBASE!I105</f>
        <v>0</v>
      </c>
      <c r="J105" s="5">
        <f>[13]generation_EXIOBASE!J105</f>
        <v>0</v>
      </c>
      <c r="K105" s="5">
        <f>[13]generation_EXIOBASE!K105</f>
        <v>0</v>
      </c>
      <c r="L105" s="5">
        <f>[14]Xdet2015_el!A105</f>
        <v>0</v>
      </c>
      <c r="M105" s="5">
        <f t="shared" si="32"/>
        <v>0</v>
      </c>
      <c r="N105" s="5">
        <f t="shared" si="47"/>
        <v>0</v>
      </c>
      <c r="O105" s="5">
        <f t="shared" si="48"/>
        <v>0</v>
      </c>
      <c r="P105" s="5">
        <f t="shared" si="49"/>
        <v>0</v>
      </c>
      <c r="Q105" s="5">
        <f t="shared" si="50"/>
        <v>0</v>
      </c>
      <c r="R105" s="5">
        <f t="shared" si="51"/>
        <v>0</v>
      </c>
      <c r="S105" s="5">
        <f t="shared" si="52"/>
        <v>0</v>
      </c>
      <c r="T105" s="5">
        <f>[13]capacity_EXIOBASE!D105</f>
        <v>0</v>
      </c>
      <c r="U105" s="5">
        <f>[13]capacity_EXIOBASE!E105</f>
        <v>0</v>
      </c>
      <c r="V105" s="5">
        <f>[13]capacity_EXIOBASE!F105</f>
        <v>0</v>
      </c>
      <c r="W105" s="5">
        <f>[13]capacity_EXIOBASE!G105</f>
        <v>0</v>
      </c>
      <c r="X105" s="5">
        <f>[13]capacity_EXIOBASE!H105</f>
        <v>0</v>
      </c>
      <c r="Y105" s="5">
        <f>[13]capacity_EXIOBASE!I105</f>
        <v>0</v>
      </c>
      <c r="Z105" s="5">
        <f>[13]capacity_EXIOBASE!J105</f>
        <v>0</v>
      </c>
      <c r="AA105" s="5">
        <f>[13]capacity_EXIOBASE!K105</f>
        <v>0</v>
      </c>
      <c r="AB105" s="5">
        <f>capacity!T105+T105/[12]lifespan!C$14</f>
        <v>0</v>
      </c>
      <c r="AC105" s="5">
        <f>MAX((U105-T105),0)/5+U105/[12]lifespan!D$14</f>
        <v>0</v>
      </c>
      <c r="AD105" s="5">
        <f>MAX((V105-U105),0)/5+V105/[12]lifespan!E$14</f>
        <v>0</v>
      </c>
      <c r="AE105" s="5">
        <f>MAX((W105-V105),0)/5+W105/[12]lifespan!F$14</f>
        <v>0</v>
      </c>
      <c r="AF105" s="5">
        <f>MAX((X105-W105),0)/5+X105/[12]lifespan!G$14</f>
        <v>0</v>
      </c>
      <c r="AG105" s="5">
        <f>MAX((Y105-X105),0)/5+Y105/[12]lifespan!H$14</f>
        <v>0</v>
      </c>
      <c r="AH105" s="5">
        <f>MAX((Z105-Y105),0)/5+Z105/[12]lifespan!I$14</f>
        <v>0</v>
      </c>
      <c r="AI105" s="5">
        <f>MAX((AA105-Z105),0)/5+AA105/[12]lifespan!J$14</f>
        <v>0</v>
      </c>
    </row>
    <row r="106" spans="1:35" x14ac:dyDescent="0.25">
      <c r="A106" s="3" t="s">
        <v>17</v>
      </c>
      <c r="B106" s="3" t="s">
        <v>29</v>
      </c>
      <c r="C106" s="3" t="s">
        <v>30</v>
      </c>
      <c r="D106" s="5">
        <f>[13]generation_EXIOBASE!D106</f>
        <v>57621.193189215177</v>
      </c>
      <c r="E106" s="5">
        <f>[13]generation_EXIOBASE!E106</f>
        <v>46096.954551372139</v>
      </c>
      <c r="F106" s="5">
        <f>[13]generation_EXIOBASE!F106</f>
        <v>28810.596594607588</v>
      </c>
      <c r="G106" s="5">
        <f>[13]generation_EXIOBASE!G106</f>
        <v>11524.238637843031</v>
      </c>
      <c r="H106" s="5">
        <f>[13]generation_EXIOBASE!H106</f>
        <v>7202.6491486518971</v>
      </c>
      <c r="I106" s="5">
        <f>[13]generation_EXIOBASE!I106</f>
        <v>2881.0596594607632</v>
      </c>
      <c r="J106" s="5">
        <f>[13]generation_EXIOBASE!J106</f>
        <v>1440.5298297303816</v>
      </c>
      <c r="K106" s="5">
        <f>[13]generation_EXIOBASE!K106</f>
        <v>0</v>
      </c>
      <c r="L106" s="5">
        <f>[14]Xdet2015_el!A106</f>
        <v>4073.9787990704099</v>
      </c>
      <c r="M106" s="5">
        <f t="shared" si="32"/>
        <v>3259.1830392563274</v>
      </c>
      <c r="N106" s="5">
        <f t="shared" ref="N106:N116" si="56">IFERROR($L106*F106/$D106,0)</f>
        <v>2036.9893995352049</v>
      </c>
      <c r="O106" s="5">
        <f t="shared" ref="O106:O116" si="57">IFERROR($L106*G106/$D106,0)</f>
        <v>814.79575981408163</v>
      </c>
      <c r="P106" s="5">
        <f t="shared" ref="P106:P116" si="58">IFERROR($L106*H106/$D106,0)</f>
        <v>509.24734988380123</v>
      </c>
      <c r="Q106" s="5">
        <f t="shared" ref="Q106:Q116" si="59">IFERROR($L106*I106/$D106,0)</f>
        <v>203.69893995352081</v>
      </c>
      <c r="R106" s="5">
        <f t="shared" ref="R106:R116" si="60">IFERROR($L106*J106/$D106,0)</f>
        <v>101.8494699767604</v>
      </c>
      <c r="S106" s="5">
        <f t="shared" ref="S106:S116" si="61">IFERROR($L106*K106/$D106,0)</f>
        <v>0</v>
      </c>
      <c r="T106" s="5">
        <f>[13]capacity_EXIOBASE!D106</f>
        <v>10316.328</v>
      </c>
      <c r="U106" s="5">
        <f>[13]capacity_EXIOBASE!E106</f>
        <v>8253.0623999999989</v>
      </c>
      <c r="V106" s="5">
        <f>[13]capacity_EXIOBASE!F106</f>
        <v>5158.1639999999998</v>
      </c>
      <c r="W106" s="5">
        <f>[13]capacity_EXIOBASE!G106</f>
        <v>2063.2655999999988</v>
      </c>
      <c r="X106" s="5">
        <f>[13]capacity_EXIOBASE!H106</f>
        <v>1289.5409999999993</v>
      </c>
      <c r="Y106" s="5">
        <f>[13]capacity_EXIOBASE!I106</f>
        <v>515.8163999999997</v>
      </c>
      <c r="Z106" s="5">
        <f>[13]capacity_EXIOBASE!J106</f>
        <v>257.90819999999985</v>
      </c>
      <c r="AA106" s="5">
        <f>[13]capacity_EXIOBASE!K106</f>
        <v>0</v>
      </c>
      <c r="AB106" s="5">
        <f>capacity!T106+T106/[12]lifespan!C$2</f>
        <v>257.90819999999997</v>
      </c>
      <c r="AC106" s="5">
        <f>MAX((U106-T106),0)/5+U106/[12]lifespan!D$2</f>
        <v>206.32655999999997</v>
      </c>
      <c r="AD106" s="5">
        <f>MAX((V106-U106),0)/5+V106/[12]lifespan!E$2</f>
        <v>128.95409999999998</v>
      </c>
      <c r="AE106" s="5">
        <f>MAX((W106-V106),0)/5+W106/[12]lifespan!F$2</f>
        <v>51.581639999999972</v>
      </c>
      <c r="AF106" s="5">
        <f>MAX((X106-W106),0)/5+X106/[12]lifespan!G$2</f>
        <v>32.238524999999981</v>
      </c>
      <c r="AG106" s="5">
        <f>MAX((Y106-X106),0)/5+Y106/[12]lifespan!H$2</f>
        <v>12.895409999999993</v>
      </c>
      <c r="AH106" s="5">
        <f>MAX((Z106-Y106),0)/5+Z106/[12]lifespan!I$2</f>
        <v>6.4477049999999965</v>
      </c>
      <c r="AI106" s="5">
        <f>MAX((AA106-Z106),0)/5+AA106/[12]lifespan!J$2</f>
        <v>0</v>
      </c>
    </row>
    <row r="107" spans="1:35" x14ac:dyDescent="0.25">
      <c r="A107" s="3" t="s">
        <v>17</v>
      </c>
      <c r="B107" s="3" t="s">
        <v>31</v>
      </c>
      <c r="C107" s="3" t="s">
        <v>32</v>
      </c>
      <c r="D107" s="5">
        <f>[13]generation_EXIOBASE!D107</f>
        <v>53218.443590404619</v>
      </c>
      <c r="E107" s="5">
        <f>[13]generation_EXIOBASE!E107</f>
        <v>42574.754872323698</v>
      </c>
      <c r="F107" s="5">
        <f>[13]generation_EXIOBASE!F107</f>
        <v>26609.221795202309</v>
      </c>
      <c r="G107" s="5">
        <f>[13]generation_EXIOBASE!G107</f>
        <v>10643.688718080921</v>
      </c>
      <c r="H107" s="5">
        <f>[13]generation_EXIOBASE!H107</f>
        <v>6652.3054488005764</v>
      </c>
      <c r="I107" s="5">
        <f>[13]generation_EXIOBASE!I107</f>
        <v>2660.922179520232</v>
      </c>
      <c r="J107" s="5">
        <f>[13]generation_EXIOBASE!J107</f>
        <v>1330.461089760116</v>
      </c>
      <c r="K107" s="5">
        <f>[13]generation_EXIOBASE!K107</f>
        <v>0</v>
      </c>
      <c r="L107" s="5">
        <f>[14]Xdet2015_el!A107</f>
        <v>9016.4945234049901</v>
      </c>
      <c r="M107" s="5">
        <f t="shared" si="32"/>
        <v>7213.1956187239921</v>
      </c>
      <c r="N107" s="5">
        <f t="shared" si="56"/>
        <v>4508.2472617024951</v>
      </c>
      <c r="O107" s="5">
        <f t="shared" si="57"/>
        <v>1803.2989046809976</v>
      </c>
      <c r="P107" s="5">
        <f t="shared" si="58"/>
        <v>1127.0618154256235</v>
      </c>
      <c r="Q107" s="5">
        <f t="shared" si="59"/>
        <v>450.82472617024968</v>
      </c>
      <c r="R107" s="5">
        <f t="shared" si="60"/>
        <v>225.41236308512484</v>
      </c>
      <c r="S107" s="5">
        <f t="shared" si="61"/>
        <v>0</v>
      </c>
      <c r="T107" s="5">
        <f>[13]capacity_EXIOBASE!D107</f>
        <v>31332.784944999996</v>
      </c>
      <c r="U107" s="5">
        <f>[13]capacity_EXIOBASE!E107</f>
        <v>25066.227955999995</v>
      </c>
      <c r="V107" s="5">
        <f>[13]capacity_EXIOBASE!F107</f>
        <v>15666.392472499998</v>
      </c>
      <c r="W107" s="5">
        <f>[13]capacity_EXIOBASE!G107</f>
        <v>6266.556988999997</v>
      </c>
      <c r="X107" s="5">
        <f>[13]capacity_EXIOBASE!H107</f>
        <v>3916.598118124999</v>
      </c>
      <c r="Y107" s="5">
        <f>[13]capacity_EXIOBASE!I107</f>
        <v>1566.6392472500011</v>
      </c>
      <c r="Z107" s="5">
        <f>[13]capacity_EXIOBASE!J107</f>
        <v>783.31962362500053</v>
      </c>
      <c r="AA107" s="5">
        <f>[13]capacity_EXIOBASE!K107</f>
        <v>0</v>
      </c>
      <c r="AB107" s="5">
        <f>capacity!T107+T107/[12]lifespan!C$3</f>
        <v>1044.4261648333331</v>
      </c>
      <c r="AC107" s="5">
        <f>MAX((U107-T107),0)/5+U107/[12]lifespan!D$3</f>
        <v>835.54093186666648</v>
      </c>
      <c r="AD107" s="5">
        <f>MAX((V107-U107),0)/5+V107/[12]lifespan!E$3</f>
        <v>522.21308241666657</v>
      </c>
      <c r="AE107" s="5">
        <f>MAX((W107-V107),0)/5+W107/[12]lifespan!F$3</f>
        <v>208.88523296666656</v>
      </c>
      <c r="AF107" s="5">
        <f>MAX((X107-W107),0)/5+X107/[12]lifespan!G$3</f>
        <v>130.55327060416664</v>
      </c>
      <c r="AG107" s="5">
        <f>MAX((Y107-X107),0)/5+Y107/[12]lifespan!H$3</f>
        <v>52.221308241666705</v>
      </c>
      <c r="AH107" s="5">
        <f>MAX((Z107-Y107),0)/5+Z107/[12]lifespan!I$3</f>
        <v>26.110654120833352</v>
      </c>
      <c r="AI107" s="5">
        <f>MAX((AA107-Z107),0)/5+AA107/[12]lifespan!J$3</f>
        <v>0</v>
      </c>
    </row>
    <row r="108" spans="1:35" x14ac:dyDescent="0.25">
      <c r="A108" s="3" t="s">
        <v>17</v>
      </c>
      <c r="B108" s="3" t="s">
        <v>33</v>
      </c>
      <c r="C108" s="3" t="s">
        <v>34</v>
      </c>
      <c r="D108" s="5">
        <f>[13]generation_EXIOBASE!D108</f>
        <v>58065.92996307397</v>
      </c>
      <c r="E108" s="5">
        <f>[13]generation_EXIOBASE!E108</f>
        <v>46452.743970459174</v>
      </c>
      <c r="F108" s="5">
        <f>[13]generation_EXIOBASE!F108</f>
        <v>29032.964981536985</v>
      </c>
      <c r="G108" s="5">
        <f>[13]generation_EXIOBASE!G108</f>
        <v>11613.185992614788</v>
      </c>
      <c r="H108" s="5">
        <f>[13]generation_EXIOBASE!H108</f>
        <v>7258.2412453842444</v>
      </c>
      <c r="I108" s="5">
        <f>[13]generation_EXIOBASE!I108</f>
        <v>2903.2964981537007</v>
      </c>
      <c r="J108" s="5">
        <f>[13]generation_EXIOBASE!J108</f>
        <v>1451.6482490768503</v>
      </c>
      <c r="K108" s="5">
        <f>[13]generation_EXIOBASE!K108</f>
        <v>0</v>
      </c>
      <c r="L108" s="5">
        <f>[14]Xdet2015_el!A108</f>
        <v>5603.9917203508603</v>
      </c>
      <c r="M108" s="5">
        <f t="shared" si="32"/>
        <v>4483.1933762806875</v>
      </c>
      <c r="N108" s="5">
        <f t="shared" si="56"/>
        <v>2801.9958601754302</v>
      </c>
      <c r="O108" s="5">
        <f t="shared" si="57"/>
        <v>1120.7983440701714</v>
      </c>
      <c r="P108" s="5">
        <f t="shared" si="58"/>
        <v>700.49896504385742</v>
      </c>
      <c r="Q108" s="5">
        <f t="shared" si="59"/>
        <v>280.1995860175432</v>
      </c>
      <c r="R108" s="5">
        <f t="shared" si="60"/>
        <v>140.0997930087716</v>
      </c>
      <c r="S108" s="5">
        <f t="shared" si="61"/>
        <v>0</v>
      </c>
      <c r="T108" s="5">
        <f>[13]capacity_EXIOBASE!D108</f>
        <v>7398.7999999999993</v>
      </c>
      <c r="U108" s="5">
        <f>[13]capacity_EXIOBASE!E108</f>
        <v>5919.0399999999991</v>
      </c>
      <c r="V108" s="5">
        <f>[13]capacity_EXIOBASE!F108</f>
        <v>3699.3999999999996</v>
      </c>
      <c r="W108" s="5">
        <f>[13]capacity_EXIOBASE!G108</f>
        <v>1479.7599999999993</v>
      </c>
      <c r="X108" s="5">
        <f>[13]capacity_EXIOBASE!H108</f>
        <v>924.84999999999991</v>
      </c>
      <c r="Y108" s="5">
        <f>[13]capacity_EXIOBASE!I108</f>
        <v>369.94000000000051</v>
      </c>
      <c r="Z108" s="5">
        <f>[13]capacity_EXIOBASE!J108</f>
        <v>184.97000000000025</v>
      </c>
      <c r="AA108" s="5">
        <f>[13]capacity_EXIOBASE!K108</f>
        <v>0</v>
      </c>
      <c r="AB108" s="5">
        <f>capacity!T108+T108/[12]lifespan!C$4</f>
        <v>123.31333333333332</v>
      </c>
      <c r="AC108" s="5">
        <f>MAX((U108-T108),0)/5+U108/[12]lifespan!D$4</f>
        <v>98.650666666666652</v>
      </c>
      <c r="AD108" s="5">
        <f>MAX((V108-U108),0)/5+V108/[12]lifespan!E$4</f>
        <v>61.656666666666659</v>
      </c>
      <c r="AE108" s="5">
        <f>MAX((W108-V108),0)/5+W108/[12]lifespan!F$4</f>
        <v>24.662666666666656</v>
      </c>
      <c r="AF108" s="5">
        <f>MAX((X108-W108),0)/5+X108/[12]lifespan!G$4</f>
        <v>15.414166666666665</v>
      </c>
      <c r="AG108" s="5">
        <f>MAX((Y108-X108),0)/5+Y108/[12]lifespan!H$4</f>
        <v>6.1656666666666755</v>
      </c>
      <c r="AH108" s="5">
        <f>MAX((Z108-Y108),0)/5+Z108/[12]lifespan!I$4</f>
        <v>3.0828333333333378</v>
      </c>
      <c r="AI108" s="5">
        <f>MAX((AA108-Z108),0)/5+AA108/[12]lifespan!J$4</f>
        <v>0</v>
      </c>
    </row>
    <row r="109" spans="1:35" x14ac:dyDescent="0.25">
      <c r="A109" s="3" t="s">
        <v>17</v>
      </c>
      <c r="B109" s="3" t="s">
        <v>35</v>
      </c>
      <c r="C109" s="3" t="s">
        <v>36</v>
      </c>
      <c r="D109" s="5">
        <f>[13]generation_EXIOBASE!D109</f>
        <v>33177.114191313143</v>
      </c>
      <c r="E109" s="5">
        <f>[13]generation_EXIOBASE!E109</f>
        <v>39593.214551949204</v>
      </c>
      <c r="F109" s="5">
        <f>[13]generation_EXIOBASE!F109</f>
        <v>49217.365092903288</v>
      </c>
      <c r="G109" s="5">
        <f>[13]generation_EXIOBASE!G109</f>
        <v>58841.515633857387</v>
      </c>
      <c r="H109" s="5">
        <f>[13]generation_EXIOBASE!H109</f>
        <v>61247.553269095908</v>
      </c>
      <c r="I109" s="5">
        <f>[13]generation_EXIOBASE!I109</f>
        <v>63653.590904334429</v>
      </c>
      <c r="J109" s="5">
        <f>[13]generation_EXIOBASE!J109</f>
        <v>64455.603449413931</v>
      </c>
      <c r="K109" s="5">
        <f>[13]generation_EXIOBASE!K109</f>
        <v>65257.615994493441</v>
      </c>
      <c r="L109" s="5">
        <f>[14]Xdet2015_el!A109</f>
        <v>2774.4967707777901</v>
      </c>
      <c r="M109" s="5">
        <f t="shared" si="32"/>
        <v>3311.0548821590378</v>
      </c>
      <c r="N109" s="5">
        <f t="shared" si="56"/>
        <v>4115.892049230908</v>
      </c>
      <c r="O109" s="5">
        <f t="shared" si="57"/>
        <v>4920.7292163027796</v>
      </c>
      <c r="P109" s="5">
        <f t="shared" si="58"/>
        <v>5121.938508070747</v>
      </c>
      <c r="Q109" s="5">
        <f t="shared" si="59"/>
        <v>5323.1477998387154</v>
      </c>
      <c r="R109" s="5">
        <f t="shared" si="60"/>
        <v>5390.2175637613709</v>
      </c>
      <c r="S109" s="5">
        <f t="shared" si="61"/>
        <v>5457.2873276840273</v>
      </c>
      <c r="T109" s="5">
        <f>[13]capacity_EXIOBASE!D109</f>
        <v>16632</v>
      </c>
      <c r="U109" s="5">
        <f>[13]capacity_EXIOBASE!E109</f>
        <v>16708.599999999999</v>
      </c>
      <c r="V109" s="5">
        <f>[13]capacity_EXIOBASE!F109</f>
        <v>16823.5</v>
      </c>
      <c r="W109" s="5">
        <f>[13]capacity_EXIOBASE!G109</f>
        <v>16938.400000000001</v>
      </c>
      <c r="X109" s="5">
        <f>[13]capacity_EXIOBASE!H109</f>
        <v>16967.125</v>
      </c>
      <c r="Y109" s="5">
        <f>[13]capacity_EXIOBASE!I109</f>
        <v>16995.849999999999</v>
      </c>
      <c r="Z109" s="5">
        <f>[13]capacity_EXIOBASE!J109</f>
        <v>17005.424999999999</v>
      </c>
      <c r="AA109" s="5">
        <f>[13]capacity_EXIOBASE!K109</f>
        <v>17015</v>
      </c>
      <c r="AB109" s="5">
        <f>capacity!T109+T109/[12]lifespan!C$5</f>
        <v>1107.2</v>
      </c>
      <c r="AC109" s="5">
        <f>MAX((U109-T109),0)/5+U109/[12]lifespan!D$5</f>
        <v>293.79666666666634</v>
      </c>
      <c r="AD109" s="5">
        <f>MAX((V109-U109),0)/5+V109/[12]lifespan!E$5</f>
        <v>303.37166666666695</v>
      </c>
      <c r="AE109" s="5">
        <f>MAX((W109-V109),0)/5+W109/[12]lifespan!F$5</f>
        <v>305.28666666666697</v>
      </c>
      <c r="AF109" s="5">
        <f>MAX((X109-W109),0)/5+X109/[12]lifespan!G$5</f>
        <v>288.53041666666638</v>
      </c>
      <c r="AG109" s="5">
        <f>MAX((Y109-X109),0)/5+Y109/[12]lifespan!H$5</f>
        <v>289.00916666666637</v>
      </c>
      <c r="AH109" s="5">
        <f>MAX((Z109-Y109),0)/5+Z109/[12]lifespan!I$5</f>
        <v>285.33875000000012</v>
      </c>
      <c r="AI109" s="5">
        <f>MAX((AA109-Z109),0)/5+AA109/[12]lifespan!J$5</f>
        <v>285.49833333333345</v>
      </c>
    </row>
    <row r="110" spans="1:35" x14ac:dyDescent="0.25">
      <c r="A110" s="3" t="s">
        <v>17</v>
      </c>
      <c r="B110" s="3" t="s">
        <v>79</v>
      </c>
      <c r="C110" s="3" t="s">
        <v>83</v>
      </c>
      <c r="D110" s="5">
        <f>[13]generation_EXIOBASE!D110</f>
        <v>51664.998077615266</v>
      </c>
      <c r="E110" s="5">
        <f>[13]generation_EXIOBASE!E110</f>
        <v>84324.70538336155</v>
      </c>
      <c r="F110" s="5">
        <f>[13]generation_EXIOBASE!F110</f>
        <v>133314.26634198095</v>
      </c>
      <c r="G110" s="5">
        <f>[13]generation_EXIOBASE!G110</f>
        <v>182303.82730060042</v>
      </c>
      <c r="H110" s="5">
        <f>[13]generation_EXIOBASE!H110</f>
        <v>194551.21754025525</v>
      </c>
      <c r="I110" s="5">
        <f>[13]generation_EXIOBASE!I110</f>
        <v>206798.60777991009</v>
      </c>
      <c r="J110" s="5">
        <f>[13]generation_EXIOBASE!J110</f>
        <v>210881.07119312839</v>
      </c>
      <c r="K110" s="5">
        <f>[13]generation_EXIOBASE!K110</f>
        <v>214963.53460634669</v>
      </c>
      <c r="L110" s="5">
        <f>[14]Xdet2015_el!A110</f>
        <v>3863.1110590047701</v>
      </c>
      <c r="M110" s="5">
        <f t="shared" si="32"/>
        <v>6305.1526959201074</v>
      </c>
      <c r="N110" s="5">
        <f t="shared" si="56"/>
        <v>9968.2151512931123</v>
      </c>
      <c r="O110" s="5">
        <f t="shared" si="57"/>
        <v>13631.277606666123</v>
      </c>
      <c r="P110" s="5">
        <f t="shared" si="58"/>
        <v>14547.043220509373</v>
      </c>
      <c r="Q110" s="5">
        <f t="shared" si="59"/>
        <v>15462.808834352621</v>
      </c>
      <c r="R110" s="5">
        <f t="shared" si="60"/>
        <v>15768.064038967039</v>
      </c>
      <c r="S110" s="5">
        <f t="shared" si="61"/>
        <v>16073.319243581456</v>
      </c>
      <c r="T110" s="5">
        <f>[13]capacity_EXIOBASE!D110</f>
        <v>23025.3</v>
      </c>
      <c r="U110" s="5">
        <f>[13]capacity_EXIOBASE!E110</f>
        <v>38319.278395470901</v>
      </c>
      <c r="V110" s="5">
        <f>[13]capacity_EXIOBASE!F110</f>
        <v>61260.245988677256</v>
      </c>
      <c r="W110" s="5">
        <f>[13]capacity_EXIOBASE!G110</f>
        <v>84201.21358188361</v>
      </c>
      <c r="X110" s="5">
        <f>[13]capacity_EXIOBASE!H110</f>
        <v>89936.455480185192</v>
      </c>
      <c r="Y110" s="5">
        <f>[13]capacity_EXIOBASE!I110</f>
        <v>95671.697378486773</v>
      </c>
      <c r="Z110" s="5">
        <f>[13]capacity_EXIOBASE!J110</f>
        <v>97583.444677920634</v>
      </c>
      <c r="AA110" s="5">
        <f>[13]capacity_EXIOBASE!K110</f>
        <v>99495.191977354509</v>
      </c>
      <c r="AB110" s="5">
        <f>capacity!T110+T110/[12]lifespan!C$6</f>
        <v>1169.2649999999999</v>
      </c>
      <c r="AC110" s="5">
        <f>MAX((U110-T110),0)/5+U110/[12]lifespan!D$6</f>
        <v>4800.5810607064941</v>
      </c>
      <c r="AD110" s="5">
        <f>MAX((V110-U110),0)/5+V110/[12]lifespan!E$6</f>
        <v>7195.0124968828568</v>
      </c>
      <c r="AE110" s="5">
        <f>MAX((W110-V110),0)/5+W110/[12]lifespan!F$6</f>
        <v>7956.2420619166151</v>
      </c>
      <c r="AF110" s="5">
        <f>MAX((X110-W110),0)/5+X110/[12]lifespan!G$6</f>
        <v>4744.5065988677234</v>
      </c>
      <c r="AG110" s="5">
        <f>MAX((Y110-X110),0)/5+Y110/[12]lifespan!H$6</f>
        <v>4973.9162747997871</v>
      </c>
      <c r="AH110" s="5">
        <f>MAX((Z110-Y110),0)/5+Z110/[12]lifespan!I$6</f>
        <v>4285.6872470035978</v>
      </c>
      <c r="AI110" s="5">
        <f>MAX((AA110-Z110),0)/5+AA110/[12]lifespan!J$6</f>
        <v>4362.1571389809551</v>
      </c>
    </row>
    <row r="111" spans="1:35" x14ac:dyDescent="0.25">
      <c r="A111" s="3" t="s">
        <v>17</v>
      </c>
      <c r="B111" s="3" t="s">
        <v>78</v>
      </c>
      <c r="C111" s="3" t="s">
        <v>84</v>
      </c>
      <c r="D111" s="5">
        <f>[13]generation_EXIOBASE!D111</f>
        <v>0</v>
      </c>
      <c r="E111" s="5">
        <f>[13]generation_EXIOBASE!E111</f>
        <v>13713.307327110342</v>
      </c>
      <c r="F111" s="5">
        <f>[13]generation_EXIOBASE!F111</f>
        <v>34283.268317775852</v>
      </c>
      <c r="G111" s="5">
        <f>[13]generation_EXIOBASE!G111</f>
        <v>54853.229308441369</v>
      </c>
      <c r="H111" s="5">
        <f>[13]generation_EXIOBASE!H111</f>
        <v>59995.719556107739</v>
      </c>
      <c r="I111" s="5">
        <f>[13]generation_EXIOBASE!I111</f>
        <v>65138.209803774116</v>
      </c>
      <c r="J111" s="5">
        <f>[13]generation_EXIOBASE!J111</f>
        <v>66852.373219662913</v>
      </c>
      <c r="K111" s="5">
        <f>[13]generation_EXIOBASE!K111</f>
        <v>68566.536635551704</v>
      </c>
      <c r="L111" s="5">
        <f>[14]Xdet2015_el!A111</f>
        <v>0</v>
      </c>
      <c r="M111" s="24">
        <f t="shared" ref="M111:S111" si="62">IFERROR($L293*E111/$D293,0)</f>
        <v>955.64960767832156</v>
      </c>
      <c r="N111" s="24">
        <f t="shared" si="62"/>
        <v>2389.1240191958041</v>
      </c>
      <c r="O111" s="24">
        <f t="shared" si="62"/>
        <v>3822.5984307132862</v>
      </c>
      <c r="P111" s="24">
        <f t="shared" si="62"/>
        <v>4180.9670335926567</v>
      </c>
      <c r="Q111" s="24">
        <f t="shared" si="62"/>
        <v>4539.3356364720275</v>
      </c>
      <c r="R111" s="24">
        <f t="shared" si="62"/>
        <v>4658.7918374318178</v>
      </c>
      <c r="S111" s="24">
        <f t="shared" si="62"/>
        <v>4778.2480383916081</v>
      </c>
      <c r="T111" s="5">
        <f>[13]capacity_EXIOBASE!D111</f>
        <v>0</v>
      </c>
      <c r="U111" s="5">
        <f>[13]capacity_EXIOBASE!E111</f>
        <v>3903.0692686774782</v>
      </c>
      <c r="V111" s="5">
        <f>[13]capacity_EXIOBASE!F111</f>
        <v>9757.6731716936956</v>
      </c>
      <c r="W111" s="5">
        <f>[13]capacity_EXIOBASE!G111</f>
        <v>15612.277074709913</v>
      </c>
      <c r="X111" s="5">
        <f>[13]capacity_EXIOBASE!H111</f>
        <v>17075.928050463968</v>
      </c>
      <c r="Y111" s="5">
        <f>[13]capacity_EXIOBASE!I111</f>
        <v>18539.57902621802</v>
      </c>
      <c r="Z111" s="5">
        <f>[13]capacity_EXIOBASE!J111</f>
        <v>19027.462684802704</v>
      </c>
      <c r="AA111" s="5">
        <f>[13]capacity_EXIOBASE!K111</f>
        <v>19515.346343387391</v>
      </c>
      <c r="AB111" s="5">
        <f>capacity!T111+T111/[12]lifespan!C$7</f>
        <v>0</v>
      </c>
      <c r="AC111" s="5">
        <f>MAX((U111-T111),0)/5+U111/[12]lifespan!D$7</f>
        <v>936.73662448259483</v>
      </c>
      <c r="AD111" s="5">
        <f>MAX((V111-U111),0)/5+V111/[12]lifespan!E$7</f>
        <v>1525.7452595739232</v>
      </c>
      <c r="AE111" s="5">
        <f>MAX((W111-V111),0)/5+W111/[12]lifespan!F$7</f>
        <v>1691.3300164269072</v>
      </c>
      <c r="AF111" s="5">
        <f>MAX((X111-W111),0)/5+X111/[12]lifespan!G$7</f>
        <v>861.92779683294327</v>
      </c>
      <c r="AG111" s="5">
        <f>MAX((Y111-X111),0)/5+Y111/[12]lifespan!H$7</f>
        <v>910.716162691411</v>
      </c>
      <c r="AH111" s="5">
        <f>MAX((Z111-Y111),0)/5+Z111/[12]lifespan!I$7</f>
        <v>731.82548787702694</v>
      </c>
      <c r="AI111" s="5">
        <f>MAX((AA111-Z111),0)/5+AA111/[12]lifespan!J$7</f>
        <v>748.08827649651721</v>
      </c>
    </row>
    <row r="112" spans="1:35" x14ac:dyDescent="0.25">
      <c r="A112" s="3" t="s">
        <v>17</v>
      </c>
      <c r="B112" s="1" t="s">
        <v>37</v>
      </c>
      <c r="C112" s="1" t="s">
        <v>38</v>
      </c>
      <c r="D112" s="5">
        <f>[13]generation_EXIOBASE!D112</f>
        <v>4988.0810672646721</v>
      </c>
      <c r="E112" s="5">
        <f>[13]generation_EXIOBASE!E112</f>
        <v>3990.4648538117376</v>
      </c>
      <c r="F112" s="5">
        <f>[13]generation_EXIOBASE!F112</f>
        <v>2494.0405336323361</v>
      </c>
      <c r="G112" s="5">
        <f>[13]generation_EXIOBASE!G112</f>
        <v>997.61621345293406</v>
      </c>
      <c r="H112" s="5">
        <f>[13]generation_EXIOBASE!H112</f>
        <v>623.51013340808413</v>
      </c>
      <c r="I112" s="5">
        <f>[13]generation_EXIOBASE!I112</f>
        <v>249.4040533632342</v>
      </c>
      <c r="J112" s="5">
        <f>[13]generation_EXIOBASE!J112</f>
        <v>124.7020266816171</v>
      </c>
      <c r="K112" s="5">
        <f>[13]generation_EXIOBASE!K112</f>
        <v>0</v>
      </c>
      <c r="L112" s="5">
        <f>[14]Xdet2015_el!A112</f>
        <v>1903.1896567612</v>
      </c>
      <c r="M112" s="5">
        <f t="shared" si="32"/>
        <v>1522.55172540896</v>
      </c>
      <c r="N112" s="5">
        <f t="shared" si="56"/>
        <v>951.59482838060001</v>
      </c>
      <c r="O112" s="5">
        <f t="shared" si="57"/>
        <v>380.63793135223983</v>
      </c>
      <c r="P112" s="5">
        <f t="shared" si="58"/>
        <v>237.89870709515006</v>
      </c>
      <c r="Q112" s="5">
        <f t="shared" si="59"/>
        <v>95.159482838060228</v>
      </c>
      <c r="R112" s="5">
        <f t="shared" si="60"/>
        <v>47.579741419030114</v>
      </c>
      <c r="S112" s="5">
        <f t="shared" si="61"/>
        <v>0</v>
      </c>
      <c r="T112" s="5">
        <f>[13]capacity_EXIOBASE!D112</f>
        <v>7495.5484000000024</v>
      </c>
      <c r="U112" s="5">
        <f>[13]capacity_EXIOBASE!E112</f>
        <v>5996.4387200000019</v>
      </c>
      <c r="V112" s="5">
        <f>[13]capacity_EXIOBASE!F112</f>
        <v>3747.7742000000012</v>
      </c>
      <c r="W112" s="5">
        <f>[13]capacity_EXIOBASE!G112</f>
        <v>1499.1096800000005</v>
      </c>
      <c r="X112" s="5">
        <f>[13]capacity_EXIOBASE!H112</f>
        <v>936.94355000000041</v>
      </c>
      <c r="Y112" s="5">
        <f>[13]capacity_EXIOBASE!I112</f>
        <v>374.77742000000035</v>
      </c>
      <c r="Z112" s="5">
        <f>[13]capacity_EXIOBASE!J112</f>
        <v>187.38871000000017</v>
      </c>
      <c r="AA112" s="5">
        <f>[13]capacity_EXIOBASE!K112</f>
        <v>0</v>
      </c>
      <c r="AB112" s="5">
        <f>capacity!T112+T112/[12]lifespan!C$8</f>
        <v>214.15852571428579</v>
      </c>
      <c r="AC112" s="5">
        <f>MAX((U112-T112),0)/5+U112/[12]lifespan!D$8</f>
        <v>171.32682057142861</v>
      </c>
      <c r="AD112" s="5">
        <f>MAX((V112-U112),0)/5+V112/[12]lifespan!E$8</f>
        <v>107.07926285714289</v>
      </c>
      <c r="AE112" s="5">
        <f>MAX((W112-V112),0)/5+W112/[12]lifespan!F$8</f>
        <v>42.831705142857153</v>
      </c>
      <c r="AF112" s="5">
        <f>MAX((X112-W112),0)/5+X112/[12]lifespan!G$8</f>
        <v>26.769815714285727</v>
      </c>
      <c r="AG112" s="5">
        <f>MAX((Y112-X112),0)/5+Y112/[12]lifespan!H$8</f>
        <v>10.707926285714295</v>
      </c>
      <c r="AH112" s="5">
        <f>MAX((Z112-Y112),0)/5+Z112/[12]lifespan!I$8</f>
        <v>5.3539631428571477</v>
      </c>
      <c r="AI112" s="5">
        <f>MAX((AA112-Z112),0)/5+AA112/[12]lifespan!J$8</f>
        <v>0</v>
      </c>
    </row>
    <row r="113" spans="1:35" x14ac:dyDescent="0.25">
      <c r="A113" s="3" t="s">
        <v>17</v>
      </c>
      <c r="B113" s="3" t="s">
        <v>39</v>
      </c>
      <c r="C113" s="3" t="s">
        <v>40</v>
      </c>
      <c r="D113" s="5">
        <f>[13]generation_EXIOBASE!D113</f>
        <v>4513.5560817886089</v>
      </c>
      <c r="E113" s="5">
        <f>[13]generation_EXIOBASE!E113</f>
        <v>3610.8448654308872</v>
      </c>
      <c r="F113" s="5">
        <f>[13]generation_EXIOBASE!F113</f>
        <v>2256.7780408943045</v>
      </c>
      <c r="G113" s="5">
        <f>[13]generation_EXIOBASE!G113</f>
        <v>902.7112163577217</v>
      </c>
      <c r="H113" s="5">
        <f>[13]generation_EXIOBASE!H113</f>
        <v>564.19451022357612</v>
      </c>
      <c r="I113" s="5">
        <f>[13]generation_EXIOBASE!I113</f>
        <v>225.67780408943054</v>
      </c>
      <c r="J113" s="5">
        <f>[13]generation_EXIOBASE!J113</f>
        <v>112.83890204471527</v>
      </c>
      <c r="K113" s="5">
        <f>[13]generation_EXIOBASE!K113</f>
        <v>0</v>
      </c>
      <c r="L113" s="5">
        <f>[14]Xdet2015_el!A113</f>
        <v>752.71848093196104</v>
      </c>
      <c r="M113" s="5">
        <f t="shared" si="32"/>
        <v>602.1747847455689</v>
      </c>
      <c r="N113" s="5">
        <f t="shared" si="56"/>
        <v>376.35924046598052</v>
      </c>
      <c r="O113" s="5">
        <f t="shared" si="57"/>
        <v>150.5436961863922</v>
      </c>
      <c r="P113" s="5">
        <f t="shared" si="58"/>
        <v>94.08981011649513</v>
      </c>
      <c r="Q113" s="5">
        <f t="shared" si="59"/>
        <v>37.63592404659807</v>
      </c>
      <c r="R113" s="5">
        <f t="shared" si="60"/>
        <v>18.817962023299035</v>
      </c>
      <c r="S113" s="5">
        <f t="shared" si="61"/>
        <v>0</v>
      </c>
      <c r="T113" s="5">
        <f>[13]capacity_EXIOBASE!D113</f>
        <v>1187.8591600000002</v>
      </c>
      <c r="U113" s="5">
        <f>[13]capacity_EXIOBASE!E113</f>
        <v>950.28732800000012</v>
      </c>
      <c r="V113" s="5">
        <f>[13]capacity_EXIOBASE!F113</f>
        <v>593.9295800000001</v>
      </c>
      <c r="W113" s="5">
        <f>[13]capacity_EXIOBASE!G113</f>
        <v>237.57183199999997</v>
      </c>
      <c r="X113" s="5">
        <f>[13]capacity_EXIOBASE!H113</f>
        <v>148.48239500000005</v>
      </c>
      <c r="Y113" s="5">
        <f>[13]capacity_EXIOBASE!I113</f>
        <v>59.392958000000135</v>
      </c>
      <c r="Z113" s="5">
        <f>[13]capacity_EXIOBASE!J113</f>
        <v>29.696479000000068</v>
      </c>
      <c r="AA113" s="5">
        <f>[13]capacity_EXIOBASE!K113</f>
        <v>0</v>
      </c>
      <c r="AB113" s="5">
        <f>capacity!T113+T113/[12]lifespan!C$9</f>
        <v>48.514366400000007</v>
      </c>
      <c r="AC113" s="5">
        <f>MAX((U113-T113),0)/5+U113/[12]lifespan!D$9</f>
        <v>38.011493120000004</v>
      </c>
      <c r="AD113" s="5">
        <f>MAX((V113-U113),0)/5+V113/[12]lifespan!E$9</f>
        <v>23.757183200000004</v>
      </c>
      <c r="AE113" s="5">
        <f>MAX((W113-V113),0)/5+W113/[12]lifespan!F$9</f>
        <v>9.5028732799999993</v>
      </c>
      <c r="AF113" s="5">
        <f>MAX((X113-W113),0)/5+X113/[12]lifespan!G$9</f>
        <v>5.9392958000000018</v>
      </c>
      <c r="AG113" s="5">
        <f>MAX((Y113-X113),0)/5+Y113/[12]lifespan!H$9</f>
        <v>2.3757183200000056</v>
      </c>
      <c r="AH113" s="5">
        <f>MAX((Z113-Y113),0)/5+Z113/[12]lifespan!I$9</f>
        <v>1.1878591600000028</v>
      </c>
      <c r="AI113" s="5">
        <f>MAX((AA113-Z113),0)/5+AA113/[12]lifespan!J$9</f>
        <v>0</v>
      </c>
    </row>
    <row r="114" spans="1:35" x14ac:dyDescent="0.25">
      <c r="A114" s="3" t="s">
        <v>17</v>
      </c>
      <c r="B114" s="3" t="s">
        <v>80</v>
      </c>
      <c r="C114" s="3" t="s">
        <v>85</v>
      </c>
      <c r="D114" s="5">
        <f>[13]generation_EXIOBASE!D114</f>
        <v>2289.7660157392547</v>
      </c>
      <c r="E114" s="5">
        <f>[13]generation_EXIOBASE!E114</f>
        <v>15545.120139701763</v>
      </c>
      <c r="F114" s="5">
        <f>[13]generation_EXIOBASE!F114</f>
        <v>35428.151325645522</v>
      </c>
      <c r="G114" s="5">
        <f>[13]generation_EXIOBASE!G114</f>
        <v>55311.182511589286</v>
      </c>
      <c r="H114" s="5">
        <f>[13]generation_EXIOBASE!H114</f>
        <v>60281.940308075224</v>
      </c>
      <c r="I114" s="5">
        <f>[13]generation_EXIOBASE!I114</f>
        <v>65252.698104561161</v>
      </c>
      <c r="J114" s="5">
        <f>[13]generation_EXIOBASE!J114</f>
        <v>66909.617370056483</v>
      </c>
      <c r="K114" s="5">
        <f>[13]generation_EXIOBASE!K114</f>
        <v>68566.536635551791</v>
      </c>
      <c r="L114" s="5">
        <f>[14]Xdet2015_el!A114</f>
        <v>212.99064138872001</v>
      </c>
      <c r="M114" s="5">
        <f t="shared" si="32"/>
        <v>1445.9840377842434</v>
      </c>
      <c r="N114" s="5">
        <f t="shared" si="56"/>
        <v>3295.4741323775283</v>
      </c>
      <c r="O114" s="5">
        <f t="shared" si="57"/>
        <v>5144.9642269708138</v>
      </c>
      <c r="P114" s="5">
        <f t="shared" si="58"/>
        <v>5607.3367506191353</v>
      </c>
      <c r="Q114" s="5">
        <f t="shared" si="59"/>
        <v>6069.7092742674558</v>
      </c>
      <c r="R114" s="5">
        <f t="shared" si="60"/>
        <v>6223.8334488168975</v>
      </c>
      <c r="S114" s="5">
        <f t="shared" si="61"/>
        <v>6377.9576233663374</v>
      </c>
      <c r="T114" s="5">
        <f>[13]capacity_EXIOBASE!D114</f>
        <v>1123.4799205401905</v>
      </c>
      <c r="U114" s="5">
        <f>[13]capacity_EXIOBASE!E114</f>
        <v>7608.1329552228335</v>
      </c>
      <c r="V114" s="5">
        <f>[13]capacity_EXIOBASE!F114</f>
        <v>17335.112507246798</v>
      </c>
      <c r="W114" s="5">
        <f>[13]capacity_EXIOBASE!G114</f>
        <v>27062.092059270763</v>
      </c>
      <c r="X114" s="5">
        <f>[13]capacity_EXIOBASE!H114</f>
        <v>29493.836947276752</v>
      </c>
      <c r="Y114" s="5">
        <f>[13]capacity_EXIOBASE!I114</f>
        <v>31925.581835282741</v>
      </c>
      <c r="Z114" s="5">
        <f>[13]capacity_EXIOBASE!J114</f>
        <v>32736.163464618072</v>
      </c>
      <c r="AA114" s="5">
        <f>[13]capacity_EXIOBASE!K114</f>
        <v>33546.745093953403</v>
      </c>
      <c r="AB114" s="5">
        <f>capacity!T114+T114/[12]lifespan!C$10</f>
        <v>46.583372505885194</v>
      </c>
      <c r="AC114" s="5">
        <f>MAX((U114-T114),0)/5+U114/[12]lifespan!D$10</f>
        <v>1601.255925145442</v>
      </c>
      <c r="AD114" s="5">
        <f>MAX((V114-U114),0)/5+V114/[12]lifespan!E$10</f>
        <v>2638.8004106946646</v>
      </c>
      <c r="AE114" s="5">
        <f>MAX((W114-V114),0)/5+W114/[12]lifespan!F$10</f>
        <v>3027.8795927756237</v>
      </c>
      <c r="AF114" s="5">
        <f>MAX((X114-W114),0)/5+X114/[12]lifespan!G$10</f>
        <v>1666.1024554922678</v>
      </c>
      <c r="AG114" s="5">
        <f>MAX((Y114-X114),0)/5+Y114/[12]lifespan!H$10</f>
        <v>1763.3722510125076</v>
      </c>
      <c r="AH114" s="5">
        <f>MAX((Z114-Y114),0)/5+Z114/[12]lifespan!I$10</f>
        <v>1471.5628644517892</v>
      </c>
      <c r="AI114" s="5">
        <f>MAX((AA114-Z114),0)/5+AA114/[12]lifespan!J$10</f>
        <v>1503.9861296252025</v>
      </c>
    </row>
    <row r="115" spans="1:35" x14ac:dyDescent="0.25">
      <c r="A115" s="3" t="s">
        <v>17</v>
      </c>
      <c r="B115" s="3" t="s">
        <v>81</v>
      </c>
      <c r="C115" s="3" t="s">
        <v>86</v>
      </c>
      <c r="D115" s="5">
        <f>[13]generation_EXIOBASE!D115</f>
        <v>4894.8402582393519</v>
      </c>
      <c r="E115" s="5">
        <f>[13]generation_EXIOBASE!E115</f>
        <v>29035.899345033322</v>
      </c>
      <c r="F115" s="5">
        <f>[13]generation_EXIOBASE!F115</f>
        <v>65247.48797522427</v>
      </c>
      <c r="G115" s="5">
        <f>[13]generation_EXIOBASE!G115</f>
        <v>101459.07660541522</v>
      </c>
      <c r="H115" s="5">
        <f>[13]generation_EXIOBASE!H115</f>
        <v>110511.97376296295</v>
      </c>
      <c r="I115" s="5">
        <f>[13]generation_EXIOBASE!I115</f>
        <v>119564.87092051069</v>
      </c>
      <c r="J115" s="5">
        <f>[13]generation_EXIOBASE!J115</f>
        <v>122582.50330635993</v>
      </c>
      <c r="K115" s="5">
        <f>[13]generation_EXIOBASE!K115</f>
        <v>125600.13569220918</v>
      </c>
      <c r="L115" s="5">
        <f>[14]Xdet2015_el!A115</f>
        <v>455.31078674915898</v>
      </c>
      <c r="M115" s="5">
        <f t="shared" si="32"/>
        <v>2700.8763263526407</v>
      </c>
      <c r="N115" s="5">
        <f t="shared" si="56"/>
        <v>6069.2246357578624</v>
      </c>
      <c r="O115" s="5">
        <f t="shared" si="57"/>
        <v>9437.5729451630832</v>
      </c>
      <c r="P115" s="5">
        <f t="shared" si="58"/>
        <v>10279.66002251439</v>
      </c>
      <c r="Q115" s="5">
        <f t="shared" si="59"/>
        <v>11121.747099865695</v>
      </c>
      <c r="R115" s="5">
        <f t="shared" si="60"/>
        <v>11402.442792316129</v>
      </c>
      <c r="S115" s="5">
        <f t="shared" si="61"/>
        <v>11683.138484766565</v>
      </c>
      <c r="T115" s="5">
        <f>[13]capacity_EXIOBASE!D115</f>
        <v>3659.6825595916221</v>
      </c>
      <c r="U115" s="5">
        <f>[13]capacity_EXIOBASE!E115</f>
        <v>16171.458513800693</v>
      </c>
      <c r="V115" s="5">
        <f>[13]capacity_EXIOBASE!F115</f>
        <v>34939.122445114299</v>
      </c>
      <c r="W115" s="5">
        <f>[13]capacity_EXIOBASE!G115</f>
        <v>53706.78637642791</v>
      </c>
      <c r="X115" s="5">
        <f>[13]capacity_EXIOBASE!H115</f>
        <v>58398.702359256305</v>
      </c>
      <c r="Y115" s="5">
        <f>[13]capacity_EXIOBASE!I115</f>
        <v>63090.618342084708</v>
      </c>
      <c r="Z115" s="5">
        <f>[13]capacity_EXIOBASE!J115</f>
        <v>64654.590336360845</v>
      </c>
      <c r="AA115" s="5">
        <f>[13]capacity_EXIOBASE!K115</f>
        <v>66218.562330636982</v>
      </c>
      <c r="AB115" s="5">
        <f>capacity!T115+T115/[12]lifespan!C$11</f>
        <v>151.74312669938709</v>
      </c>
      <c r="AC115" s="5">
        <f>MAX((U115-T115),0)/5+U115/[12]lifespan!D$11</f>
        <v>3149.213531393842</v>
      </c>
      <c r="AD115" s="5">
        <f>MAX((V115-U115),0)/5+V115/[12]lifespan!E$11</f>
        <v>5151.0976840672929</v>
      </c>
      <c r="AE115" s="5">
        <f>MAX((W115-V115),0)/5+W115/[12]lifespan!F$11</f>
        <v>5901.8042413198382</v>
      </c>
      <c r="AF115" s="5">
        <f>MAX((X115-W115),0)/5+X115/[12]lifespan!G$11</f>
        <v>3274.3312909359315</v>
      </c>
      <c r="AG115" s="5">
        <f>MAX((Y115-X115),0)/5+Y115/[12]lifespan!H$11</f>
        <v>3462.007930249069</v>
      </c>
      <c r="AH115" s="5">
        <f>MAX((Z115-Y115),0)/5+Z115/[12]lifespan!I$11</f>
        <v>2898.9780123096612</v>
      </c>
      <c r="AI115" s="5">
        <f>MAX((AA115-Z115),0)/5+AA115/[12]lifespan!J$11</f>
        <v>2961.5368920807068</v>
      </c>
    </row>
    <row r="116" spans="1:35" x14ac:dyDescent="0.25">
      <c r="A116" s="3" t="s">
        <v>17</v>
      </c>
      <c r="B116" s="3" t="s">
        <v>41</v>
      </c>
      <c r="C116" s="3" t="s">
        <v>42</v>
      </c>
      <c r="D116" s="5">
        <f>[13]generation_EXIOBASE!D116</f>
        <v>4861.3780211733238</v>
      </c>
      <c r="E116" s="5">
        <f>[13]generation_EXIOBASE!E116</f>
        <v>8917.489191356126</v>
      </c>
      <c r="F116" s="5">
        <f>[13]generation_EXIOBASE!F116</f>
        <v>15001.655946630326</v>
      </c>
      <c r="G116" s="5">
        <f>[13]generation_EXIOBASE!G116</f>
        <v>21085.82270190453</v>
      </c>
      <c r="H116" s="5">
        <f>[13]generation_EXIOBASE!H116</f>
        <v>22606.86439072308</v>
      </c>
      <c r="I116" s="5">
        <f>[13]generation_EXIOBASE!I116</f>
        <v>24127.90607954163</v>
      </c>
      <c r="J116" s="5">
        <f>[13]generation_EXIOBASE!J116</f>
        <v>24634.919975814482</v>
      </c>
      <c r="K116" s="5">
        <f>[13]generation_EXIOBASE!K116</f>
        <v>25141.933872087331</v>
      </c>
      <c r="L116" s="5">
        <f>[14]Xdet2015_el!A116</f>
        <v>117.30740872226301</v>
      </c>
      <c r="M116" s="5">
        <f t="shared" si="32"/>
        <v>215.18333789115539</v>
      </c>
      <c r="N116" s="5">
        <f t="shared" si="56"/>
        <v>361.99723164449392</v>
      </c>
      <c r="O116" s="5">
        <f t="shared" si="57"/>
        <v>508.81112539783248</v>
      </c>
      <c r="P116" s="5">
        <f t="shared" si="58"/>
        <v>545.51459883616712</v>
      </c>
      <c r="Q116" s="5">
        <f t="shared" si="59"/>
        <v>582.21807227450176</v>
      </c>
      <c r="R116" s="5">
        <f t="shared" si="60"/>
        <v>594.45256342061327</v>
      </c>
      <c r="S116" s="5">
        <f t="shared" si="61"/>
        <v>606.6870545667249</v>
      </c>
      <c r="T116" s="5">
        <f>[13]capacity_EXIOBASE!D116</f>
        <v>2342.8375198681861</v>
      </c>
      <c r="U116" s="5">
        <f>[13]capacity_EXIOBASE!E116</f>
        <v>3045.3306407474715</v>
      </c>
      <c r="V116" s="5">
        <f>[13]capacity_EXIOBASE!F116</f>
        <v>4099.0703220664</v>
      </c>
      <c r="W116" s="5">
        <f>[13]capacity_EXIOBASE!G116</f>
        <v>5152.8100033853279</v>
      </c>
      <c r="X116" s="5">
        <f>[13]capacity_EXIOBASE!H116</f>
        <v>5416.2449237150595</v>
      </c>
      <c r="Y116" s="5">
        <f>[13]capacity_EXIOBASE!I116</f>
        <v>5679.679844044791</v>
      </c>
      <c r="Z116" s="5">
        <f>[13]capacity_EXIOBASE!J116</f>
        <v>5767.4914841547015</v>
      </c>
      <c r="AA116" s="5">
        <f>[13]capacity_EXIOBASE!K116</f>
        <v>5855.303124264613</v>
      </c>
      <c r="AB116" s="5">
        <f>capacity!T116+T116/[12]lifespan!C$12</f>
        <v>78.0945839956062</v>
      </c>
      <c r="AC116" s="5">
        <f>MAX((U116-T116),0)/5+U116/[12]lifespan!D$12</f>
        <v>242.00964553410614</v>
      </c>
      <c r="AD116" s="5">
        <f>MAX((V116-U116),0)/5+V116/[12]lifespan!E$12</f>
        <v>347.38361366599901</v>
      </c>
      <c r="AE116" s="5">
        <f>MAX((W116-V116),0)/5+W116/[12]lifespan!F$12</f>
        <v>382.5082697099632</v>
      </c>
      <c r="AF116" s="5">
        <f>MAX((X116-W116),0)/5+X116/[12]lifespan!G$12</f>
        <v>233.22848152311497</v>
      </c>
      <c r="AG116" s="5">
        <f>MAX((Y116-X116),0)/5+Y116/[12]lifespan!H$12</f>
        <v>242.00964553410603</v>
      </c>
      <c r="AH116" s="5">
        <f>MAX((Z116-Y116),0)/5+Z116/[12]lifespan!I$12</f>
        <v>209.81204416047214</v>
      </c>
      <c r="AI116" s="5">
        <f>MAX((AA116-Z116),0)/5+AA116/[12]lifespan!J$12</f>
        <v>212.73909883080273</v>
      </c>
    </row>
    <row r="117" spans="1:35" x14ac:dyDescent="0.25">
      <c r="A117" s="3" t="s">
        <v>17</v>
      </c>
      <c r="B117" s="3" t="s">
        <v>43</v>
      </c>
      <c r="C117" s="3" t="s">
        <v>44</v>
      </c>
      <c r="D117" s="5">
        <f>[13]generation_EXIOBASE!D117</f>
        <v>0</v>
      </c>
      <c r="E117" s="5">
        <f>[13]generation_EXIOBASE!E117</f>
        <v>1393.4345330049628</v>
      </c>
      <c r="F117" s="5">
        <f>[13]generation_EXIOBASE!F117</f>
        <v>3483.5863325124064</v>
      </c>
      <c r="G117" s="5">
        <f>[13]generation_EXIOBASE!G117</f>
        <v>5573.738132019851</v>
      </c>
      <c r="H117" s="5">
        <f>[13]generation_EXIOBASE!H117</f>
        <v>6096.2760818967108</v>
      </c>
      <c r="I117" s="5">
        <f>[13]generation_EXIOBASE!I117</f>
        <v>6618.8140317735715</v>
      </c>
      <c r="J117" s="5">
        <f>[13]generation_EXIOBASE!J117</f>
        <v>6792.9933483991917</v>
      </c>
      <c r="K117" s="5">
        <f>[13]generation_EXIOBASE!K117</f>
        <v>6967.1726650248129</v>
      </c>
      <c r="L117" s="5">
        <f>[14]Xdet2015_el!A117</f>
        <v>0</v>
      </c>
      <c r="M117" s="24">
        <f t="shared" ref="M117:S117" si="63">IFERROR($L143*E117/$D143,0)</f>
        <v>371.54733398551758</v>
      </c>
      <c r="N117" s="24">
        <f t="shared" si="63"/>
        <v>928.86833496379381</v>
      </c>
      <c r="O117" s="24">
        <f t="shared" si="63"/>
        <v>1486.1893359420703</v>
      </c>
      <c r="P117" s="24">
        <f t="shared" si="63"/>
        <v>1625.5195861866389</v>
      </c>
      <c r="Q117" s="24">
        <f t="shared" si="63"/>
        <v>1764.8498364312079</v>
      </c>
      <c r="R117" s="24">
        <f t="shared" si="63"/>
        <v>1811.2932531793977</v>
      </c>
      <c r="S117" s="24">
        <f t="shared" si="63"/>
        <v>1857.7366699275876</v>
      </c>
      <c r="T117" s="5">
        <f>[13]capacity_EXIOBASE!D117</f>
        <v>0</v>
      </c>
      <c r="U117" s="5">
        <f>[13]capacity_EXIOBASE!E117</f>
        <v>634.79150694222642</v>
      </c>
      <c r="V117" s="5">
        <f>[13]capacity_EXIOBASE!F117</f>
        <v>1586.9787673555659</v>
      </c>
      <c r="W117" s="5">
        <f>[13]capacity_EXIOBASE!G117</f>
        <v>2539.1660277689057</v>
      </c>
      <c r="X117" s="5">
        <f>[13]capacity_EXIOBASE!H117</f>
        <v>2777.2128428722403</v>
      </c>
      <c r="Y117" s="5">
        <f>[13]capacity_EXIOBASE!I117</f>
        <v>3015.259657975575</v>
      </c>
      <c r="Z117" s="5">
        <f>[13]capacity_EXIOBASE!J117</f>
        <v>3094.6085963433534</v>
      </c>
      <c r="AA117" s="5">
        <f>[13]capacity_EXIOBASE!K117</f>
        <v>3173.9575347111318</v>
      </c>
      <c r="AB117" s="5">
        <f>capacity!T117+T117/[12]lifespan!C$13</f>
        <v>0</v>
      </c>
      <c r="AC117" s="5">
        <f>MAX((U117-T117),0)/5+U117/[12]lifespan!D$13</f>
        <v>158.6978767355566</v>
      </c>
      <c r="AD117" s="5">
        <f>MAX((V117-U117),0)/5+V117/[12]lifespan!E$13</f>
        <v>269.78639045044622</v>
      </c>
      <c r="AE117" s="5">
        <f>MAX((W117-V117),0)/5+W117/[12]lifespan!F$13</f>
        <v>317.39575347111327</v>
      </c>
      <c r="AF117" s="5">
        <f>MAX((X117-W117),0)/5+X117/[12]lifespan!G$13</f>
        <v>186.47000516427894</v>
      </c>
      <c r="AG117" s="5">
        <f>MAX((Y117-X117),0)/5+Y117/[12]lifespan!H$13</f>
        <v>198.37234591944568</v>
      </c>
      <c r="AH117" s="5">
        <f>MAX((Z117-Y117),0)/5+Z117/[12]lifespan!I$13</f>
        <v>170.60021749072334</v>
      </c>
      <c r="AI117" s="5">
        <f>MAX((AA117-Z117),0)/5+AA117/[12]lifespan!J$13</f>
        <v>174.56766440911224</v>
      </c>
    </row>
    <row r="118" spans="1:35" x14ac:dyDescent="0.25">
      <c r="A118" s="3" t="s">
        <v>17</v>
      </c>
      <c r="B118" s="3" t="s">
        <v>45</v>
      </c>
      <c r="C118" s="3" t="s">
        <v>46</v>
      </c>
      <c r="D118" s="5">
        <f>[13]generation_EXIOBASE!D118</f>
        <v>0</v>
      </c>
      <c r="E118" s="5">
        <f>[13]generation_EXIOBASE!E118</f>
        <v>69.060813110710896</v>
      </c>
      <c r="F118" s="5">
        <f>[13]generation_EXIOBASE!F118</f>
        <v>172.65203277677722</v>
      </c>
      <c r="G118" s="5">
        <f>[13]generation_EXIOBASE!G118</f>
        <v>276.24325244284358</v>
      </c>
      <c r="H118" s="5">
        <f>[13]generation_EXIOBASE!H118</f>
        <v>302.14105735936016</v>
      </c>
      <c r="I118" s="5">
        <f>[13]generation_EXIOBASE!I118</f>
        <v>328.03886227587668</v>
      </c>
      <c r="J118" s="5">
        <f>[13]generation_EXIOBASE!J118</f>
        <v>336.67146391471556</v>
      </c>
      <c r="K118" s="5">
        <f>[13]generation_EXIOBASE!K118</f>
        <v>345.30406555355444</v>
      </c>
      <c r="L118" s="5">
        <f>[14]Xdet2015_el!A118</f>
        <v>0</v>
      </c>
      <c r="M118" s="24">
        <f t="shared" ref="M118:S118" si="64">IFERROR($L209*E118/$D209,0)</f>
        <v>5.7300327265963809</v>
      </c>
      <c r="N118" s="24">
        <f t="shared" si="64"/>
        <v>14.32508181649095</v>
      </c>
      <c r="O118" s="24">
        <f t="shared" si="64"/>
        <v>22.920130906385523</v>
      </c>
      <c r="P118" s="24">
        <f t="shared" si="64"/>
        <v>25.068893178859167</v>
      </c>
      <c r="Q118" s="24">
        <f t="shared" si="64"/>
        <v>27.217655451332803</v>
      </c>
      <c r="R118" s="24">
        <f t="shared" si="64"/>
        <v>27.933909542157348</v>
      </c>
      <c r="S118" s="24">
        <f t="shared" si="64"/>
        <v>28.650163632981901</v>
      </c>
      <c r="T118" s="5">
        <f>[13]capacity_EXIOBASE!D118</f>
        <v>0</v>
      </c>
      <c r="U118" s="5">
        <f>[13]capacity_EXIOBASE!E118</f>
        <v>10</v>
      </c>
      <c r="V118" s="5">
        <f>[13]capacity_EXIOBASE!F118</f>
        <v>25</v>
      </c>
      <c r="W118" s="5">
        <f>[13]capacity_EXIOBASE!G118</f>
        <v>40</v>
      </c>
      <c r="X118" s="5">
        <f>[13]capacity_EXIOBASE!H118</f>
        <v>43.75</v>
      </c>
      <c r="Y118" s="5">
        <f>[13]capacity_EXIOBASE!I118</f>
        <v>47.5</v>
      </c>
      <c r="Z118" s="5">
        <f>[13]capacity_EXIOBASE!J118</f>
        <v>48.75</v>
      </c>
      <c r="AA118" s="5">
        <f>[13]capacity_EXIOBASE!K118</f>
        <v>50</v>
      </c>
      <c r="AB118" s="5">
        <f>capacity!T118+T118/[12]lifespan!C$14</f>
        <v>0</v>
      </c>
      <c r="AC118" s="5">
        <f>MAX((U118-T118),0)/5+U118/[12]lifespan!D$14</f>
        <v>2.3333333333333335</v>
      </c>
      <c r="AD118" s="5">
        <f>MAX((V118-U118),0)/5+V118/[12]lifespan!E$14</f>
        <v>3.8333333333333335</v>
      </c>
      <c r="AE118" s="5">
        <f>MAX((W118-V118),0)/5+W118/[12]lifespan!F$14</f>
        <v>4.333333333333333</v>
      </c>
      <c r="AF118" s="5">
        <f>MAX((X118-W118),0)/5+X118/[12]lifespan!G$14</f>
        <v>2.208333333333333</v>
      </c>
      <c r="AG118" s="5">
        <f>MAX((Y118-X118),0)/5+Y118/[12]lifespan!H$14</f>
        <v>2.333333333333333</v>
      </c>
      <c r="AH118" s="5">
        <f>MAX((Z118-Y118),0)/5+Z118/[12]lifespan!I$14</f>
        <v>1.875</v>
      </c>
      <c r="AI118" s="5">
        <f>MAX((AA118-Z118),0)/5+AA118/[12]lifespan!J$14</f>
        <v>1.9166666666666667</v>
      </c>
    </row>
    <row r="119" spans="1:35" x14ac:dyDescent="0.25">
      <c r="A119" s="3" t="s">
        <v>16</v>
      </c>
      <c r="B119" s="3" t="s">
        <v>29</v>
      </c>
      <c r="C119" s="3" t="s">
        <v>30</v>
      </c>
      <c r="D119" s="5">
        <f>[13]generation_EXIOBASE!D119</f>
        <v>8559.1299910596226</v>
      </c>
      <c r="E119" s="5">
        <f>[13]generation_EXIOBASE!E119</f>
        <v>6847.3039928476983</v>
      </c>
      <c r="F119" s="5">
        <f>[13]generation_EXIOBASE!F119</f>
        <v>4279.5649955298113</v>
      </c>
      <c r="G119" s="5">
        <f>[13]generation_EXIOBASE!G119</f>
        <v>1711.8259982119243</v>
      </c>
      <c r="H119" s="5">
        <f>[13]generation_EXIOBASE!H119</f>
        <v>1069.8912488824531</v>
      </c>
      <c r="I119" s="5">
        <f>[13]generation_EXIOBASE!I119</f>
        <v>427.95649955298177</v>
      </c>
      <c r="J119" s="5">
        <f>[13]generation_EXIOBASE!J119</f>
        <v>213.97824977649088</v>
      </c>
      <c r="K119" s="5">
        <f>[13]generation_EXIOBASE!K119</f>
        <v>0</v>
      </c>
      <c r="L119" s="5">
        <f>[14]Xdet2015_el!A119</f>
        <v>260.67514133335402</v>
      </c>
      <c r="M119" s="5">
        <f t="shared" si="32"/>
        <v>208.5401130666832</v>
      </c>
      <c r="N119" s="5">
        <f t="shared" ref="N119:N131" si="65">IFERROR($L119*F119/$D119,0)</f>
        <v>130.33757066667701</v>
      </c>
      <c r="O119" s="5">
        <f t="shared" ref="O119:O131" si="66">IFERROR($L119*G119/$D119,0)</f>
        <v>52.135028266670794</v>
      </c>
      <c r="P119" s="5">
        <f t="shared" ref="P119:P131" si="67">IFERROR($L119*H119/$D119,0)</f>
        <v>32.58439266666926</v>
      </c>
      <c r="Q119" s="5">
        <f t="shared" ref="Q119:Q131" si="68">IFERROR($L119*I119/$D119,0)</f>
        <v>13.03375706666772</v>
      </c>
      <c r="R119" s="5">
        <f t="shared" ref="R119:R131" si="69">IFERROR($L119*J119/$D119,0)</f>
        <v>6.5168785333338599</v>
      </c>
      <c r="S119" s="5">
        <f t="shared" ref="S119:S131" si="70">IFERROR($L119*K119/$D119,0)</f>
        <v>0</v>
      </c>
      <c r="T119" s="5">
        <f>[13]capacity_EXIOBASE!D119</f>
        <v>4339.8758000000007</v>
      </c>
      <c r="U119" s="5">
        <f>[13]capacity_EXIOBASE!E119</f>
        <v>3471.9006400000007</v>
      </c>
      <c r="V119" s="5">
        <f>[13]capacity_EXIOBASE!F119</f>
        <v>2169.9379000000004</v>
      </c>
      <c r="W119" s="5">
        <f>[13]capacity_EXIOBASE!G119</f>
        <v>867.97515999999996</v>
      </c>
      <c r="X119" s="5">
        <f>[13]capacity_EXIOBASE!H119</f>
        <v>542.4844750000002</v>
      </c>
      <c r="Y119" s="5">
        <f>[13]capacity_EXIOBASE!I119</f>
        <v>216.99379000000044</v>
      </c>
      <c r="Z119" s="5">
        <f>[13]capacity_EXIOBASE!J119</f>
        <v>108.49689500000022</v>
      </c>
      <c r="AA119" s="5">
        <f>[13]capacity_EXIOBASE!K119</f>
        <v>0</v>
      </c>
      <c r="AB119" s="5">
        <f>capacity!T119+T119/[12]lifespan!C$2</f>
        <v>108.49689500000002</v>
      </c>
      <c r="AC119" s="5">
        <f>MAX((U119-T119),0)/5+U119/[12]lifespan!D$2</f>
        <v>86.797516000000016</v>
      </c>
      <c r="AD119" s="5">
        <f>MAX((V119-U119),0)/5+V119/[12]lifespan!E$2</f>
        <v>54.248447500000012</v>
      </c>
      <c r="AE119" s="5">
        <f>MAX((W119-V119),0)/5+W119/[12]lifespan!F$2</f>
        <v>21.699379</v>
      </c>
      <c r="AF119" s="5">
        <f>MAX((X119-W119),0)/5+X119/[12]lifespan!G$2</f>
        <v>13.562111875000005</v>
      </c>
      <c r="AG119" s="5">
        <f>MAX((Y119-X119),0)/5+Y119/[12]lifespan!H$2</f>
        <v>5.4248447500000108</v>
      </c>
      <c r="AH119" s="5">
        <f>MAX((Z119-Y119),0)/5+Z119/[12]lifespan!I$2</f>
        <v>2.7124223750000054</v>
      </c>
      <c r="AI119" s="5">
        <f>MAX((AA119-Z119),0)/5+AA119/[12]lifespan!J$2</f>
        <v>0</v>
      </c>
    </row>
    <row r="120" spans="1:35" x14ac:dyDescent="0.25">
      <c r="A120" s="3" t="s">
        <v>16</v>
      </c>
      <c r="B120" s="3" t="s">
        <v>31</v>
      </c>
      <c r="C120" s="3" t="s">
        <v>32</v>
      </c>
      <c r="D120" s="5">
        <f>[13]generation_EXIOBASE!D120</f>
        <v>7770.5160347034034</v>
      </c>
      <c r="E120" s="5">
        <f>[13]generation_EXIOBASE!E120</f>
        <v>6216.4128277627224</v>
      </c>
      <c r="F120" s="5">
        <f>[13]generation_EXIOBASE!F120</f>
        <v>3885.2580173517017</v>
      </c>
      <c r="G120" s="5">
        <f>[13]generation_EXIOBASE!G120</f>
        <v>1554.1032069406801</v>
      </c>
      <c r="H120" s="5">
        <f>[13]generation_EXIOBASE!H120</f>
        <v>971.31450433792543</v>
      </c>
      <c r="I120" s="5">
        <f>[13]generation_EXIOBASE!I120</f>
        <v>388.52580173517072</v>
      </c>
      <c r="J120" s="5">
        <f>[13]generation_EXIOBASE!J120</f>
        <v>194.26290086758536</v>
      </c>
      <c r="K120" s="5">
        <f>[13]generation_EXIOBASE!K120</f>
        <v>0</v>
      </c>
      <c r="L120" s="5">
        <f>[14]Xdet2015_el!A120</f>
        <v>193.34194680878201</v>
      </c>
      <c r="M120" s="5">
        <f t="shared" si="32"/>
        <v>154.67355744702562</v>
      </c>
      <c r="N120" s="5">
        <f t="shared" si="65"/>
        <v>96.670973404391006</v>
      </c>
      <c r="O120" s="5">
        <f t="shared" si="66"/>
        <v>38.66838936175639</v>
      </c>
      <c r="P120" s="5">
        <f t="shared" si="67"/>
        <v>24.167743351097752</v>
      </c>
      <c r="Q120" s="5">
        <f t="shared" si="68"/>
        <v>9.6670973404391134</v>
      </c>
      <c r="R120" s="5">
        <f t="shared" si="69"/>
        <v>4.8335486702195567</v>
      </c>
      <c r="S120" s="5">
        <f t="shared" si="70"/>
        <v>0</v>
      </c>
      <c r="T120" s="5">
        <f>[13]capacity_EXIOBASE!D120</f>
        <v>2697.7090499999999</v>
      </c>
      <c r="U120" s="5">
        <f>[13]capacity_EXIOBASE!E120</f>
        <v>2158.1672399999998</v>
      </c>
      <c r="V120" s="5">
        <f>[13]capacity_EXIOBASE!F120</f>
        <v>1348.854525</v>
      </c>
      <c r="W120" s="5">
        <f>[13]capacity_EXIOBASE!G120</f>
        <v>539.54180999999971</v>
      </c>
      <c r="X120" s="5">
        <f>[13]capacity_EXIOBASE!H120</f>
        <v>337.21363124999993</v>
      </c>
      <c r="Y120" s="5">
        <f>[13]capacity_EXIOBASE!I120</f>
        <v>134.88545250000016</v>
      </c>
      <c r="Z120" s="5">
        <f>[13]capacity_EXIOBASE!J120</f>
        <v>67.442726250000078</v>
      </c>
      <c r="AA120" s="5">
        <f>[13]capacity_EXIOBASE!K120</f>
        <v>0</v>
      </c>
      <c r="AB120" s="5">
        <f>capacity!T120+T120/[12]lifespan!C$3</f>
        <v>89.923635000000004</v>
      </c>
      <c r="AC120" s="5">
        <f>MAX((U120-T120),0)/5+U120/[12]lifespan!D$3</f>
        <v>71.938907999999998</v>
      </c>
      <c r="AD120" s="5">
        <f>MAX((V120-U120),0)/5+V120/[12]lifespan!E$3</f>
        <v>44.961817500000002</v>
      </c>
      <c r="AE120" s="5">
        <f>MAX((W120-V120),0)/5+W120/[12]lifespan!F$3</f>
        <v>17.984726999999989</v>
      </c>
      <c r="AF120" s="5">
        <f>MAX((X120-W120),0)/5+X120/[12]lifespan!G$3</f>
        <v>11.240454374999997</v>
      </c>
      <c r="AG120" s="5">
        <f>MAX((Y120-X120),0)/5+Y120/[12]lifespan!H$3</f>
        <v>4.4961817500000052</v>
      </c>
      <c r="AH120" s="5">
        <f>MAX((Z120-Y120),0)/5+Z120/[12]lifespan!I$3</f>
        <v>2.2480908750000026</v>
      </c>
      <c r="AI120" s="5">
        <f>MAX((AA120-Z120),0)/5+AA120/[12]lifespan!J$3</f>
        <v>0</v>
      </c>
    </row>
    <row r="121" spans="1:35" x14ac:dyDescent="0.25">
      <c r="A121" s="3" t="s">
        <v>16</v>
      </c>
      <c r="B121" s="3" t="s">
        <v>33</v>
      </c>
      <c r="C121" s="3" t="s">
        <v>34</v>
      </c>
      <c r="D121" s="5">
        <f>[13]generation_EXIOBASE!D121</f>
        <v>23137.379935161338</v>
      </c>
      <c r="E121" s="5">
        <f>[13]generation_EXIOBASE!E121</f>
        <v>18509.903948129071</v>
      </c>
      <c r="F121" s="5">
        <f>[13]generation_EXIOBASE!F121</f>
        <v>11568.689967580669</v>
      </c>
      <c r="G121" s="5">
        <f>[13]generation_EXIOBASE!G121</f>
        <v>4627.4759870322669</v>
      </c>
      <c r="H121" s="5">
        <f>[13]generation_EXIOBASE!H121</f>
        <v>2892.1724918951677</v>
      </c>
      <c r="I121" s="5">
        <f>[13]generation_EXIOBASE!I121</f>
        <v>1156.8689967580685</v>
      </c>
      <c r="J121" s="5">
        <f>[13]generation_EXIOBASE!J121</f>
        <v>578.43449837903427</v>
      </c>
      <c r="K121" s="5">
        <f>[13]generation_EXIOBASE!K121</f>
        <v>0</v>
      </c>
      <c r="L121" s="5">
        <f>[14]Xdet2015_el!A121</f>
        <v>403.18469356025003</v>
      </c>
      <c r="M121" s="5">
        <f t="shared" si="32"/>
        <v>322.54775484820004</v>
      </c>
      <c r="N121" s="5">
        <f t="shared" si="65"/>
        <v>201.59234678012501</v>
      </c>
      <c r="O121" s="5">
        <f t="shared" si="66"/>
        <v>80.636938712049982</v>
      </c>
      <c r="P121" s="5">
        <f t="shared" si="67"/>
        <v>50.39808669503126</v>
      </c>
      <c r="Q121" s="5">
        <f t="shared" si="68"/>
        <v>20.159234678012531</v>
      </c>
      <c r="R121" s="5">
        <f t="shared" si="69"/>
        <v>10.079617339006266</v>
      </c>
      <c r="S121" s="5">
        <f t="shared" si="70"/>
        <v>0</v>
      </c>
      <c r="T121" s="5">
        <f>[13]capacity_EXIOBASE!D121</f>
        <v>2726.4</v>
      </c>
      <c r="U121" s="5">
        <f>[13]capacity_EXIOBASE!E121</f>
        <v>2181.12</v>
      </c>
      <c r="V121" s="5">
        <f>[13]capacity_EXIOBASE!F121</f>
        <v>1363.2</v>
      </c>
      <c r="W121" s="5">
        <f>[13]capacity_EXIOBASE!G121</f>
        <v>545.27999999999975</v>
      </c>
      <c r="X121" s="5">
        <f>[13]capacity_EXIOBASE!H121</f>
        <v>340.79999999999995</v>
      </c>
      <c r="Y121" s="5">
        <f>[13]capacity_EXIOBASE!I121</f>
        <v>136.32000000000016</v>
      </c>
      <c r="Z121" s="5">
        <f>[13]capacity_EXIOBASE!J121</f>
        <v>68.160000000000082</v>
      </c>
      <c r="AA121" s="5">
        <f>[13]capacity_EXIOBASE!K121</f>
        <v>0</v>
      </c>
      <c r="AB121" s="5">
        <f>capacity!T121+T121/[12]lifespan!C$4</f>
        <v>45.440000000000005</v>
      </c>
      <c r="AC121" s="5">
        <f>MAX((U121-T121),0)/5+U121/[12]lifespan!D$4</f>
        <v>36.351999999999997</v>
      </c>
      <c r="AD121" s="5">
        <f>MAX((V121-U121),0)/5+V121/[12]lifespan!E$4</f>
        <v>22.720000000000002</v>
      </c>
      <c r="AE121" s="5">
        <f>MAX((W121-V121),0)/5+W121/[12]lifespan!F$4</f>
        <v>9.0879999999999956</v>
      </c>
      <c r="AF121" s="5">
        <f>MAX((X121-W121),0)/5+X121/[12]lifespan!G$4</f>
        <v>5.6799999999999988</v>
      </c>
      <c r="AG121" s="5">
        <f>MAX((Y121-X121),0)/5+Y121/[12]lifespan!H$4</f>
        <v>2.2720000000000029</v>
      </c>
      <c r="AH121" s="5">
        <f>MAX((Z121-Y121),0)/5+Z121/[12]lifespan!I$4</f>
        <v>1.1360000000000015</v>
      </c>
      <c r="AI121" s="5">
        <f>MAX((AA121-Z121),0)/5+AA121/[12]lifespan!J$4</f>
        <v>0</v>
      </c>
    </row>
    <row r="122" spans="1:35" x14ac:dyDescent="0.25">
      <c r="A122" s="3" t="s">
        <v>16</v>
      </c>
      <c r="B122" s="3" t="s">
        <v>35</v>
      </c>
      <c r="C122" s="3" t="s">
        <v>36</v>
      </c>
      <c r="D122" s="5">
        <f>[13]generation_EXIOBASE!D122</f>
        <v>15701.435876607999</v>
      </c>
      <c r="E122" s="5">
        <f>[13]generation_EXIOBASE!E122</f>
        <v>15216.109401860156</v>
      </c>
      <c r="F122" s="5">
        <f>[13]generation_EXIOBASE!F122</f>
        <v>14488.119689738392</v>
      </c>
      <c r="G122" s="5">
        <f>[13]generation_EXIOBASE!G122</f>
        <v>13760.129977616629</v>
      </c>
      <c r="H122" s="5">
        <f>[13]generation_EXIOBASE!H122</f>
        <v>13578.132549586189</v>
      </c>
      <c r="I122" s="5">
        <f>[13]generation_EXIOBASE!I122</f>
        <v>13396.135121555748</v>
      </c>
      <c r="J122" s="5">
        <f>[13]generation_EXIOBASE!J122</f>
        <v>13335.469312212266</v>
      </c>
      <c r="K122" s="5">
        <f>[13]generation_EXIOBASE!K122</f>
        <v>13274.803502868786</v>
      </c>
      <c r="L122" s="5">
        <f>[14]Xdet2015_el!A122</f>
        <v>209.805319990009</v>
      </c>
      <c r="M122" s="5">
        <f t="shared" ref="M122:M181" si="71">IFERROR($L122*E122/$D122,0)</f>
        <v>203.32030313331555</v>
      </c>
      <c r="N122" s="5">
        <f t="shared" si="65"/>
        <v>193.59277784827538</v>
      </c>
      <c r="O122" s="5">
        <f t="shared" si="66"/>
        <v>183.86525256323523</v>
      </c>
      <c r="P122" s="5">
        <f t="shared" si="67"/>
        <v>181.43337124197518</v>
      </c>
      <c r="Q122" s="5">
        <f t="shared" si="68"/>
        <v>179.00148992071513</v>
      </c>
      <c r="R122" s="5">
        <f t="shared" si="69"/>
        <v>178.19086281362843</v>
      </c>
      <c r="S122" s="5">
        <f t="shared" si="70"/>
        <v>177.38023570654178</v>
      </c>
      <c r="T122" s="5">
        <f>[13]capacity_EXIOBASE!D122</f>
        <v>3276.0000000000005</v>
      </c>
      <c r="U122" s="5">
        <f>[13]capacity_EXIOBASE!E122</f>
        <v>3268.0000000000005</v>
      </c>
      <c r="V122" s="5">
        <f>[13]capacity_EXIOBASE!F122</f>
        <v>3256</v>
      </c>
      <c r="W122" s="5">
        <f>[13]capacity_EXIOBASE!G122</f>
        <v>3244</v>
      </c>
      <c r="X122" s="5">
        <f>[13]capacity_EXIOBASE!H122</f>
        <v>3241</v>
      </c>
      <c r="Y122" s="5">
        <f>[13]capacity_EXIOBASE!I122</f>
        <v>3238</v>
      </c>
      <c r="Z122" s="5">
        <f>[13]capacity_EXIOBASE!J122</f>
        <v>3237</v>
      </c>
      <c r="AA122" s="5">
        <f>[13]capacity_EXIOBASE!K122</f>
        <v>3236</v>
      </c>
      <c r="AB122" s="5">
        <f>capacity!T122+T122/[12]lifespan!C$5</f>
        <v>55.600000000000009</v>
      </c>
      <c r="AC122" s="5">
        <f>MAX((U122-T122),0)/5+U122/[12]lifespan!D$5</f>
        <v>54.466666666666676</v>
      </c>
      <c r="AD122" s="5">
        <f>MAX((V122-U122),0)/5+V122/[12]lifespan!E$5</f>
        <v>54.266666666666666</v>
      </c>
      <c r="AE122" s="5">
        <f>MAX((W122-V122),0)/5+W122/[12]lifespan!F$5</f>
        <v>54.06666666666667</v>
      </c>
      <c r="AF122" s="5">
        <f>MAX((X122-W122),0)/5+X122/[12]lifespan!G$5</f>
        <v>54.016666666666666</v>
      </c>
      <c r="AG122" s="5">
        <f>MAX((Y122-X122),0)/5+Y122/[12]lifespan!H$5</f>
        <v>53.966666666666669</v>
      </c>
      <c r="AH122" s="5">
        <f>MAX((Z122-Y122),0)/5+Z122/[12]lifespan!I$5</f>
        <v>53.95</v>
      </c>
      <c r="AI122" s="5">
        <f>MAX((AA122-Z122),0)/5+AA122/[12]lifespan!J$5</f>
        <v>53.93333333333333</v>
      </c>
    </row>
    <row r="123" spans="1:35" x14ac:dyDescent="0.25">
      <c r="A123" s="3" t="s">
        <v>16</v>
      </c>
      <c r="B123" s="3" t="s">
        <v>79</v>
      </c>
      <c r="C123" s="3" t="s">
        <v>83</v>
      </c>
      <c r="D123" s="5">
        <f>[13]generation_EXIOBASE!D123</f>
        <v>2291.3538171646305</v>
      </c>
      <c r="E123" s="5">
        <f>[13]generation_EXIOBASE!E123</f>
        <v>17716.43665006954</v>
      </c>
      <c r="F123" s="5">
        <f>[13]generation_EXIOBASE!F123</f>
        <v>40854.060899426906</v>
      </c>
      <c r="G123" s="5">
        <f>[13]generation_EXIOBASE!G123</f>
        <v>63991.685148784272</v>
      </c>
      <c r="H123" s="5">
        <f>[13]generation_EXIOBASE!H123</f>
        <v>69776.09121112361</v>
      </c>
      <c r="I123" s="5">
        <f>[13]generation_EXIOBASE!I123</f>
        <v>75560.497273462955</v>
      </c>
      <c r="J123" s="5">
        <f>[13]generation_EXIOBASE!J123</f>
        <v>77488.632627576066</v>
      </c>
      <c r="K123" s="5">
        <f>[13]generation_EXIOBASE!K123</f>
        <v>79416.76798168919</v>
      </c>
      <c r="L123" s="5">
        <f>[14]Xdet2015_el!A123</f>
        <v>10.1111889967659</v>
      </c>
      <c r="M123" s="5">
        <f t="shared" si="71"/>
        <v>78.17834067186871</v>
      </c>
      <c r="N123" s="5">
        <f t="shared" si="65"/>
        <v>180.27906818452294</v>
      </c>
      <c r="O123" s="5">
        <f t="shared" si="66"/>
        <v>282.3797956971772</v>
      </c>
      <c r="P123" s="5">
        <f t="shared" si="67"/>
        <v>307.90497757534075</v>
      </c>
      <c r="Q123" s="5">
        <f t="shared" si="68"/>
        <v>333.4301594535043</v>
      </c>
      <c r="R123" s="5">
        <f t="shared" si="69"/>
        <v>341.93855341289213</v>
      </c>
      <c r="S123" s="5">
        <f t="shared" si="70"/>
        <v>350.44694737228002</v>
      </c>
      <c r="T123" s="5">
        <f>[13]capacity_EXIOBASE!D123</f>
        <v>996.21925373134354</v>
      </c>
      <c r="U123" s="5">
        <f>[13]capacity_EXIOBASE!E123</f>
        <v>9355.8823638259382</v>
      </c>
      <c r="V123" s="5">
        <f>[13]capacity_EXIOBASE!F123</f>
        <v>21895.377028967825</v>
      </c>
      <c r="W123" s="5">
        <f>[13]capacity_EXIOBASE!G123</f>
        <v>34434.871694109723</v>
      </c>
      <c r="X123" s="5">
        <f>[13]capacity_EXIOBASE!H123</f>
        <v>37569.745360395187</v>
      </c>
      <c r="Y123" s="5">
        <f>[13]capacity_EXIOBASE!I123</f>
        <v>40704.619026680659</v>
      </c>
      <c r="Z123" s="5">
        <f>[13]capacity_EXIOBASE!J123</f>
        <v>41749.576915442485</v>
      </c>
      <c r="AA123" s="5">
        <f>[13]capacity_EXIOBASE!K123</f>
        <v>42794.534804204312</v>
      </c>
      <c r="AB123" s="5">
        <f>capacity!T123+T123/[12]lifespan!C$6</f>
        <v>427.81096268656717</v>
      </c>
      <c r="AC123" s="5">
        <f>MAX((U123-T123),0)/5+U123/[12]lifespan!D$6</f>
        <v>2097.2000021928252</v>
      </c>
      <c r="AD123" s="5">
        <f>MAX((V123-U123),0)/5+V123/[12]lifespan!E$6</f>
        <v>3439.6171044738167</v>
      </c>
      <c r="AE123" s="5">
        <f>MAX((W123-V123),0)/5+W123/[12]lifespan!F$6</f>
        <v>3885.2938007927683</v>
      </c>
      <c r="AF123" s="5">
        <f>MAX((X123-W123),0)/5+X123/[12]lifespan!G$6</f>
        <v>2129.7645476729003</v>
      </c>
      <c r="AG123" s="5">
        <f>MAX((Y123-X123),0)/5+Y123/[12]lifespan!H$6</f>
        <v>2255.1594943243208</v>
      </c>
      <c r="AH123" s="5">
        <f>MAX((Z123-Y123),0)/5+Z123/[12]lifespan!I$6</f>
        <v>1878.9746543700646</v>
      </c>
      <c r="AI123" s="5">
        <f>MAX((AA123-Z123),0)/5+AA123/[12]lifespan!J$6</f>
        <v>1920.7729699205377</v>
      </c>
    </row>
    <row r="124" spans="1:35" x14ac:dyDescent="0.25">
      <c r="A124" s="3" t="s">
        <v>16</v>
      </c>
      <c r="B124" s="3" t="s">
        <v>78</v>
      </c>
      <c r="C124" s="3" t="s">
        <v>84</v>
      </c>
      <c r="D124" s="5">
        <f>[13]generation_EXIOBASE!D124</f>
        <v>15.651912953076254</v>
      </c>
      <c r="E124" s="5">
        <f>[13]generation_EXIOBASE!E124</f>
        <v>8640.1420266222722</v>
      </c>
      <c r="F124" s="5">
        <f>[13]generation_EXIOBASE!F124</f>
        <v>21576.877197126061</v>
      </c>
      <c r="G124" s="5">
        <f>[13]generation_EXIOBASE!G124</f>
        <v>34513.612367629859</v>
      </c>
      <c r="H124" s="5">
        <f>[13]generation_EXIOBASE!H124</f>
        <v>37747.796160255806</v>
      </c>
      <c r="I124" s="5">
        <f>[13]generation_EXIOBASE!I124</f>
        <v>40981.979952881753</v>
      </c>
      <c r="J124" s="5">
        <f>[13]generation_EXIOBASE!J124</f>
        <v>42060.041217090402</v>
      </c>
      <c r="K124" s="5">
        <f>[13]generation_EXIOBASE!K124</f>
        <v>43138.102481299051</v>
      </c>
      <c r="L124" s="5">
        <f>[14]Xdet2015_el!A124</f>
        <v>6.9068098014350099E-2</v>
      </c>
      <c r="M124" s="5">
        <f t="shared" si="71"/>
        <v>38.126852490280733</v>
      </c>
      <c r="N124" s="5">
        <f t="shared" si="65"/>
        <v>95.213529078680281</v>
      </c>
      <c r="O124" s="5">
        <f t="shared" si="66"/>
        <v>152.30020566707987</v>
      </c>
      <c r="P124" s="5">
        <f t="shared" si="67"/>
        <v>166.57187481417975</v>
      </c>
      <c r="Q124" s="5">
        <f t="shared" si="68"/>
        <v>180.84354396127964</v>
      </c>
      <c r="R124" s="5">
        <f t="shared" si="69"/>
        <v>185.60076701031295</v>
      </c>
      <c r="S124" s="5">
        <f t="shared" si="70"/>
        <v>190.35799005934624</v>
      </c>
      <c r="T124" s="5">
        <f>[13]capacity_EXIOBASE!D124</f>
        <v>4.280746268656717</v>
      </c>
      <c r="U124" s="5">
        <f>[13]capacity_EXIOBASE!E124</f>
        <v>2399.0411760493394</v>
      </c>
      <c r="V124" s="5">
        <f>[13]capacity_EXIOBASE!F124</f>
        <v>5991.1818207203623</v>
      </c>
      <c r="W124" s="5">
        <f>[13]capacity_EXIOBASE!G124</f>
        <v>9583.3224653913858</v>
      </c>
      <c r="X124" s="5">
        <f>[13]capacity_EXIOBASE!H124</f>
        <v>10481.35762655914</v>
      </c>
      <c r="Y124" s="5">
        <f>[13]capacity_EXIOBASE!I124</f>
        <v>11379.392787726896</v>
      </c>
      <c r="Z124" s="5">
        <f>[13]capacity_EXIOBASE!J124</f>
        <v>11678.737841449481</v>
      </c>
      <c r="AA124" s="5">
        <f>[13]capacity_EXIOBASE!K124</f>
        <v>11978.082895172067</v>
      </c>
      <c r="AB124" s="5">
        <f>capacity!T124+T124/[12]lifespan!C$7</f>
        <v>0.21403731343283586</v>
      </c>
      <c r="AC124" s="5">
        <f>MAX((U124-T124),0)/5+U124/[12]lifespan!D$7</f>
        <v>574.91373299811005</v>
      </c>
      <c r="AD124" s="5">
        <f>MAX((V124-U124),0)/5+V124/[12]lifespan!E$7</f>
        <v>936.28928605130864</v>
      </c>
      <c r="AE124" s="5">
        <f>MAX((W124-V124),0)/5+W124/[12]lifespan!F$7</f>
        <v>1037.8722111139175</v>
      </c>
      <c r="AF124" s="5">
        <f>MAX((X124-W124),0)/5+X124/[12]lifespan!G$7</f>
        <v>528.9856197855222</v>
      </c>
      <c r="AG124" s="5">
        <f>MAX((Y124-X124),0)/5+Y124/[12]lifespan!H$7</f>
        <v>558.92012515778106</v>
      </c>
      <c r="AH124" s="5">
        <f>MAX((Z124-Y124),0)/5+Z124/[12]lifespan!I$7</f>
        <v>449.16027212616649</v>
      </c>
      <c r="AI124" s="5">
        <f>MAX((AA124-Z124),0)/5+AA124/[12]lifespan!J$7</f>
        <v>459.13844058358598</v>
      </c>
    </row>
    <row r="125" spans="1:35" x14ac:dyDescent="0.25">
      <c r="A125" s="3" t="s">
        <v>16</v>
      </c>
      <c r="B125" s="1" t="s">
        <v>37</v>
      </c>
      <c r="C125" s="1" t="s">
        <v>38</v>
      </c>
      <c r="D125" s="5">
        <f>[13]generation_EXIOBASE!D125</f>
        <v>634.88368093366398</v>
      </c>
      <c r="E125" s="5">
        <f>[13]generation_EXIOBASE!E125</f>
        <v>507.90694474693117</v>
      </c>
      <c r="F125" s="5">
        <f>[13]generation_EXIOBASE!F125</f>
        <v>317.44184046683199</v>
      </c>
      <c r="G125" s="5">
        <f>[13]generation_EXIOBASE!G125</f>
        <v>126.97673618673275</v>
      </c>
      <c r="H125" s="5">
        <f>[13]generation_EXIOBASE!H125</f>
        <v>79.360460116707998</v>
      </c>
      <c r="I125" s="5">
        <f>[13]generation_EXIOBASE!I125</f>
        <v>31.744184046683245</v>
      </c>
      <c r="J125" s="5">
        <f>[13]generation_EXIOBASE!J125</f>
        <v>15.872092023341622</v>
      </c>
      <c r="K125" s="5">
        <f>[13]generation_EXIOBASE!K125</f>
        <v>0</v>
      </c>
      <c r="L125" s="5">
        <f>[14]Xdet2015_el!A125</f>
        <v>11.0136239967736</v>
      </c>
      <c r="M125" s="5">
        <f t="shared" si="71"/>
        <v>8.8108991974188786</v>
      </c>
      <c r="N125" s="5">
        <f t="shared" si="65"/>
        <v>5.5068119983867998</v>
      </c>
      <c r="O125" s="5">
        <f t="shared" si="66"/>
        <v>2.2027247993547192</v>
      </c>
      <c r="P125" s="5">
        <f t="shared" si="67"/>
        <v>1.3767029995967</v>
      </c>
      <c r="Q125" s="5">
        <f t="shared" si="68"/>
        <v>0.5506811998386808</v>
      </c>
      <c r="R125" s="5">
        <f t="shared" si="69"/>
        <v>0.2753405999193404</v>
      </c>
      <c r="S125" s="5">
        <f t="shared" si="70"/>
        <v>0</v>
      </c>
      <c r="T125" s="5">
        <f>[13]capacity_EXIOBASE!D125</f>
        <v>1531.91956</v>
      </c>
      <c r="U125" s="5">
        <f>[13]capacity_EXIOBASE!E125</f>
        <v>1225.535648</v>
      </c>
      <c r="V125" s="5">
        <f>[13]capacity_EXIOBASE!F125</f>
        <v>765.95978000000002</v>
      </c>
      <c r="W125" s="5">
        <f>[13]capacity_EXIOBASE!G125</f>
        <v>306.38391200000001</v>
      </c>
      <c r="X125" s="5">
        <f>[13]capacity_EXIOBASE!H125</f>
        <v>191.48994500000003</v>
      </c>
      <c r="Y125" s="5">
        <f>[13]capacity_EXIOBASE!I125</f>
        <v>76.595978000000059</v>
      </c>
      <c r="Z125" s="5">
        <f>[13]capacity_EXIOBASE!J125</f>
        <v>38.29798900000003</v>
      </c>
      <c r="AA125" s="5">
        <f>[13]capacity_EXIOBASE!K125</f>
        <v>0</v>
      </c>
      <c r="AB125" s="5">
        <f>capacity!T125+T125/[12]lifespan!C$8</f>
        <v>2564.7691302857143</v>
      </c>
      <c r="AC125" s="5">
        <f>MAX((U125-T125),0)/5+U125/[12]lifespan!D$8</f>
        <v>35.015304228571431</v>
      </c>
      <c r="AD125" s="5">
        <f>MAX((V125-U125),0)/5+V125/[12]lifespan!E$8</f>
        <v>21.884565142857145</v>
      </c>
      <c r="AE125" s="5">
        <f>MAX((W125-V125),0)/5+W125/[12]lifespan!F$8</f>
        <v>8.7538260571428577</v>
      </c>
      <c r="AF125" s="5">
        <f>MAX((X125-W125),0)/5+X125/[12]lifespan!G$8</f>
        <v>5.4711412857142863</v>
      </c>
      <c r="AG125" s="5">
        <f>MAX((Y125-X125),0)/5+Y125/[12]lifespan!H$8</f>
        <v>2.1884565142857162</v>
      </c>
      <c r="AH125" s="5">
        <f>MAX((Z125-Y125),0)/5+Z125/[12]lifespan!I$8</f>
        <v>1.0942282571428581</v>
      </c>
      <c r="AI125" s="5">
        <f>MAX((AA125-Z125),0)/5+AA125/[12]lifespan!J$8</f>
        <v>0</v>
      </c>
    </row>
    <row r="126" spans="1:35" x14ac:dyDescent="0.25">
      <c r="A126" s="3" t="s">
        <v>16</v>
      </c>
      <c r="B126" s="3" t="s">
        <v>39</v>
      </c>
      <c r="C126" s="3" t="s">
        <v>40</v>
      </c>
      <c r="D126" s="5">
        <f>[13]generation_EXIOBASE!D126</f>
        <v>13361.398551708357</v>
      </c>
      <c r="E126" s="5">
        <f>[13]generation_EXIOBASE!E126</f>
        <v>10689.118841366686</v>
      </c>
      <c r="F126" s="5">
        <f>[13]generation_EXIOBASE!F126</f>
        <v>6680.6992758541783</v>
      </c>
      <c r="G126" s="5">
        <f>[13]generation_EXIOBASE!G126</f>
        <v>2672.2797103416706</v>
      </c>
      <c r="H126" s="5">
        <f>[13]generation_EXIOBASE!H126</f>
        <v>1670.1748189635446</v>
      </c>
      <c r="I126" s="5">
        <f>[13]generation_EXIOBASE!I126</f>
        <v>668.06992758541855</v>
      </c>
      <c r="J126" s="5">
        <f>[13]generation_EXIOBASE!J126</f>
        <v>334.03496379270928</v>
      </c>
      <c r="K126" s="5">
        <f>[13]generation_EXIOBASE!K126</f>
        <v>0</v>
      </c>
      <c r="L126" s="5">
        <f>[14]Xdet2015_el!A126</f>
        <v>197.990215538982</v>
      </c>
      <c r="M126" s="5">
        <f t="shared" si="71"/>
        <v>158.39217243118563</v>
      </c>
      <c r="N126" s="5">
        <f t="shared" si="65"/>
        <v>98.995107769491</v>
      </c>
      <c r="O126" s="5">
        <f t="shared" si="66"/>
        <v>39.598043107796386</v>
      </c>
      <c r="P126" s="5">
        <f t="shared" si="67"/>
        <v>24.74877694237275</v>
      </c>
      <c r="Q126" s="5">
        <f t="shared" si="68"/>
        <v>9.8995107769491106</v>
      </c>
      <c r="R126" s="5">
        <f t="shared" si="69"/>
        <v>4.9497553884745553</v>
      </c>
      <c r="S126" s="5">
        <f t="shared" si="70"/>
        <v>0</v>
      </c>
      <c r="T126" s="5">
        <f>[13]capacity_EXIOBASE!D126</f>
        <v>2588.7471500000006</v>
      </c>
      <c r="U126" s="5">
        <f>[13]capacity_EXIOBASE!E126</f>
        <v>2070.9977200000003</v>
      </c>
      <c r="V126" s="5">
        <f>[13]capacity_EXIOBASE!F126</f>
        <v>1294.3735750000003</v>
      </c>
      <c r="W126" s="5">
        <f>[13]capacity_EXIOBASE!G126</f>
        <v>517.74942999999985</v>
      </c>
      <c r="X126" s="5">
        <f>[13]capacity_EXIOBASE!H126</f>
        <v>323.5933937499999</v>
      </c>
      <c r="Y126" s="5">
        <f>[13]capacity_EXIOBASE!I126</f>
        <v>129.43735749999996</v>
      </c>
      <c r="Z126" s="5">
        <f>[13]capacity_EXIOBASE!J126</f>
        <v>64.718678749999981</v>
      </c>
      <c r="AA126" s="5">
        <f>[13]capacity_EXIOBASE!K126</f>
        <v>0</v>
      </c>
      <c r="AB126" s="5">
        <f>capacity!T126+T126/[12]lifespan!C$9</f>
        <v>114.54988600000003</v>
      </c>
      <c r="AC126" s="5">
        <f>MAX((U126-T126),0)/5+U126/[12]lifespan!D$9</f>
        <v>82.839908800000018</v>
      </c>
      <c r="AD126" s="5">
        <f>MAX((V126-U126),0)/5+V126/[12]lifespan!E$9</f>
        <v>51.774943000000015</v>
      </c>
      <c r="AE126" s="5">
        <f>MAX((W126-V126),0)/5+W126/[12]lifespan!F$9</f>
        <v>20.709977199999994</v>
      </c>
      <c r="AF126" s="5">
        <f>MAX((X126-W126),0)/5+X126/[12]lifespan!G$9</f>
        <v>12.943735749999997</v>
      </c>
      <c r="AG126" s="5">
        <f>MAX((Y126-X126),0)/5+Y126/[12]lifespan!H$9</f>
        <v>5.1774942999999984</v>
      </c>
      <c r="AH126" s="5">
        <f>MAX((Z126-Y126),0)/5+Z126/[12]lifespan!I$9</f>
        <v>2.5887471499999992</v>
      </c>
      <c r="AI126" s="5">
        <f>MAX((AA126-Z126),0)/5+AA126/[12]lifespan!J$9</f>
        <v>0</v>
      </c>
    </row>
    <row r="127" spans="1:35" x14ac:dyDescent="0.25">
      <c r="A127" s="3" t="s">
        <v>16</v>
      </c>
      <c r="B127" s="3" t="s">
        <v>80</v>
      </c>
      <c r="C127" s="3" t="s">
        <v>85</v>
      </c>
      <c r="D127" s="5">
        <f>[13]generation_EXIOBASE!D127</f>
        <v>0</v>
      </c>
      <c r="E127" s="5">
        <f>[13]generation_EXIOBASE!E127</f>
        <v>8627.6204962598131</v>
      </c>
      <c r="F127" s="5">
        <f>[13]generation_EXIOBASE!F127</f>
        <v>21569.051240649533</v>
      </c>
      <c r="G127" s="5">
        <f>[13]generation_EXIOBASE!G127</f>
        <v>34510.481985039252</v>
      </c>
      <c r="H127" s="5">
        <f>[13]generation_EXIOBASE!H127</f>
        <v>37745.83967113668</v>
      </c>
      <c r="I127" s="5">
        <f>[13]generation_EXIOBASE!I127</f>
        <v>40981.197357234108</v>
      </c>
      <c r="J127" s="5">
        <f>[13]generation_EXIOBASE!J127</f>
        <v>42059.649919266587</v>
      </c>
      <c r="K127" s="5">
        <f>[13]generation_EXIOBASE!K127</f>
        <v>43138.102481299065</v>
      </c>
      <c r="L127" s="5">
        <f>[14]Xdet2015_el!A127</f>
        <v>0</v>
      </c>
      <c r="M127" s="24">
        <f t="shared" ref="M127:S127" si="72">IFERROR($L322*E127/$D322,0)</f>
        <v>3571.5762543863671</v>
      </c>
      <c r="N127" s="24">
        <f t="shared" si="72"/>
        <v>8928.940635965917</v>
      </c>
      <c r="O127" s="24">
        <f t="shared" si="72"/>
        <v>14286.305017545468</v>
      </c>
      <c r="P127" s="24">
        <f t="shared" si="72"/>
        <v>15625.646112940354</v>
      </c>
      <c r="Q127" s="24">
        <f t="shared" si="72"/>
        <v>16964.987208335242</v>
      </c>
      <c r="R127" s="24">
        <f t="shared" si="72"/>
        <v>17411.434240133538</v>
      </c>
      <c r="S127" s="24">
        <f t="shared" si="72"/>
        <v>17857.881271931834</v>
      </c>
      <c r="T127" s="5">
        <f>[13]capacity_EXIOBASE!D127</f>
        <v>0</v>
      </c>
      <c r="U127" s="5">
        <f>[13]capacity_EXIOBASE!E127</f>
        <v>4180.5195838183281</v>
      </c>
      <c r="V127" s="5">
        <f>[13]capacity_EXIOBASE!F127</f>
        <v>10451.29895954582</v>
      </c>
      <c r="W127" s="5">
        <f>[13]capacity_EXIOBASE!G127</f>
        <v>16722.078335273312</v>
      </c>
      <c r="X127" s="5">
        <f>[13]capacity_EXIOBASE!H127</f>
        <v>18289.773179205185</v>
      </c>
      <c r="Y127" s="5">
        <f>[13]capacity_EXIOBASE!I127</f>
        <v>19857.468023137058</v>
      </c>
      <c r="Z127" s="5">
        <f>[13]capacity_EXIOBASE!J127</f>
        <v>20380.032971114349</v>
      </c>
      <c r="AA127" s="5">
        <f>[13]capacity_EXIOBASE!K127</f>
        <v>20902.597919091641</v>
      </c>
      <c r="AB127" s="5">
        <f>capacity!T127+T127/[12]lifespan!C$10</f>
        <v>0</v>
      </c>
      <c r="AC127" s="5">
        <f>MAX((U127-T127),0)/5+U127/[12]lifespan!D$10</f>
        <v>1003.3247001163988</v>
      </c>
      <c r="AD127" s="5">
        <f>MAX((V127-U127),0)/5+V127/[12]lifespan!E$10</f>
        <v>1672.2078335273313</v>
      </c>
      <c r="AE127" s="5">
        <f>MAX((W127-V127),0)/5+W127/[12]lifespan!F$10</f>
        <v>1923.0390085564309</v>
      </c>
      <c r="AF127" s="5">
        <f>MAX((X127-W127),0)/5+X127/[12]lifespan!G$10</f>
        <v>1045.129895954582</v>
      </c>
      <c r="AG127" s="5">
        <f>MAX((Y127-X127),0)/5+Y127/[12]lifespan!H$10</f>
        <v>1107.8376897118569</v>
      </c>
      <c r="AH127" s="5">
        <f>MAX((Z127-Y127),0)/5+Z127/[12]lifespan!I$10</f>
        <v>919.71430844003214</v>
      </c>
      <c r="AI127" s="5">
        <f>MAX((AA127-Z127),0)/5+AA127/[12]lifespan!J$10</f>
        <v>940.61690635912385</v>
      </c>
    </row>
    <row r="128" spans="1:35" x14ac:dyDescent="0.25">
      <c r="A128" s="3" t="s">
        <v>16</v>
      </c>
      <c r="B128" s="3" t="s">
        <v>81</v>
      </c>
      <c r="C128" s="3" t="s">
        <v>86</v>
      </c>
      <c r="D128" s="5">
        <f>[13]generation_EXIOBASE!D128</f>
        <v>7.4578073089777188</v>
      </c>
      <c r="E128" s="5">
        <f>[13]generation_EXIOBASE!E128</f>
        <v>2163.7129821849121</v>
      </c>
      <c r="F128" s="5">
        <f>[13]generation_EXIOBASE!F128</f>
        <v>5398.0957444988135</v>
      </c>
      <c r="G128" s="5">
        <f>[13]generation_EXIOBASE!G128</f>
        <v>8632.4785068127148</v>
      </c>
      <c r="H128" s="5">
        <f>[13]generation_EXIOBASE!H128</f>
        <v>9441.07419739119</v>
      </c>
      <c r="I128" s="5">
        <f>[13]generation_EXIOBASE!I128</f>
        <v>10249.669887969665</v>
      </c>
      <c r="J128" s="5">
        <f>[13]generation_EXIOBASE!J128</f>
        <v>10519.201784829158</v>
      </c>
      <c r="K128" s="5">
        <f>[13]generation_EXIOBASE!K128</f>
        <v>10788.733681688649</v>
      </c>
      <c r="L128" s="5">
        <f>[14]Xdet2015_el!A128</f>
        <v>0.36743309048140499</v>
      </c>
      <c r="M128" s="5">
        <f t="shared" si="71"/>
        <v>106.60234503536898</v>
      </c>
      <c r="N128" s="5">
        <f t="shared" si="65"/>
        <v>265.95471295270033</v>
      </c>
      <c r="O128" s="5">
        <f t="shared" si="66"/>
        <v>425.30708087003171</v>
      </c>
      <c r="P128" s="5">
        <f t="shared" si="67"/>
        <v>465.14517284936454</v>
      </c>
      <c r="Q128" s="5">
        <f t="shared" si="68"/>
        <v>504.98326482869732</v>
      </c>
      <c r="R128" s="5">
        <f t="shared" si="69"/>
        <v>518.26262882180833</v>
      </c>
      <c r="S128" s="5">
        <f t="shared" si="70"/>
        <v>531.54199281491924</v>
      </c>
      <c r="T128" s="5">
        <f>[13]capacity_EXIOBASE!D128</f>
        <v>12</v>
      </c>
      <c r="U128" s="5">
        <f>[13]capacity_EXIOBASE!E128</f>
        <v>1212.4222558103659</v>
      </c>
      <c r="V128" s="5">
        <f>[13]capacity_EXIOBASE!F128</f>
        <v>3013.0556395259146</v>
      </c>
      <c r="W128" s="5">
        <f>[13]capacity_EXIOBASE!G128</f>
        <v>4813.6890232414635</v>
      </c>
      <c r="X128" s="5">
        <f>[13]capacity_EXIOBASE!H128</f>
        <v>5263.8473691703502</v>
      </c>
      <c r="Y128" s="5">
        <f>[13]capacity_EXIOBASE!I128</f>
        <v>5714.005715099237</v>
      </c>
      <c r="Z128" s="5">
        <f>[13]capacity_EXIOBASE!J128</f>
        <v>5864.0584970755335</v>
      </c>
      <c r="AA128" s="5">
        <f>[13]capacity_EXIOBASE!K128</f>
        <v>6014.1112790518291</v>
      </c>
      <c r="AB128" s="5">
        <f>capacity!T128+T128/[12]lifespan!C$11</f>
        <v>6.48</v>
      </c>
      <c r="AC128" s="5">
        <f>MAX((U128-T128),0)/5+U128/[12]lifespan!D$11</f>
        <v>288.58134139448782</v>
      </c>
      <c r="AD128" s="5">
        <f>MAX((V128-U128),0)/5+V128/[12]lifespan!E$11</f>
        <v>480.64890232414632</v>
      </c>
      <c r="AE128" s="5">
        <f>MAX((W128-V128),0)/5+W128/[12]lifespan!F$11</f>
        <v>552.6742376727683</v>
      </c>
      <c r="AF128" s="5">
        <f>MAX((X128-W128),0)/5+X128/[12]lifespan!G$11</f>
        <v>300.58556395259137</v>
      </c>
      <c r="AG128" s="5">
        <f>MAX((Y128-X128),0)/5+Y128/[12]lifespan!H$11</f>
        <v>318.59189778974684</v>
      </c>
      <c r="AH128" s="5">
        <f>MAX((Z128-Y128),0)/5+Z128/[12]lifespan!I$11</f>
        <v>264.57289627828061</v>
      </c>
      <c r="AI128" s="5">
        <f>MAX((AA128-Z128),0)/5+AA128/[12]lifespan!J$11</f>
        <v>270.5750075573323</v>
      </c>
    </row>
    <row r="129" spans="1:35" x14ac:dyDescent="0.25">
      <c r="A129" s="3" t="s">
        <v>16</v>
      </c>
      <c r="B129" s="3" t="s">
        <v>41</v>
      </c>
      <c r="C129" s="3" t="s">
        <v>42</v>
      </c>
      <c r="D129" s="5">
        <f>[13]generation_EXIOBASE!D129</f>
        <v>0</v>
      </c>
      <c r="E129" s="5">
        <f>[13]generation_EXIOBASE!E129</f>
        <v>0</v>
      </c>
      <c r="F129" s="5">
        <f>[13]generation_EXIOBASE!F129</f>
        <v>0</v>
      </c>
      <c r="G129" s="5">
        <f>[13]generation_EXIOBASE!G129</f>
        <v>0</v>
      </c>
      <c r="H129" s="5">
        <f>[13]generation_EXIOBASE!H129</f>
        <v>0</v>
      </c>
      <c r="I129" s="5">
        <f>[13]generation_EXIOBASE!I129</f>
        <v>0</v>
      </c>
      <c r="J129" s="5">
        <f>[13]generation_EXIOBASE!J129</f>
        <v>0</v>
      </c>
      <c r="K129" s="5">
        <f>[13]generation_EXIOBASE!K129</f>
        <v>0</v>
      </c>
      <c r="L129" s="5">
        <f>[14]Xdet2015_el!A129</f>
        <v>0</v>
      </c>
      <c r="M129" s="5">
        <f t="shared" si="71"/>
        <v>0</v>
      </c>
      <c r="N129" s="5">
        <f t="shared" si="65"/>
        <v>0</v>
      </c>
      <c r="O129" s="5">
        <f t="shared" si="66"/>
        <v>0</v>
      </c>
      <c r="P129" s="5">
        <f t="shared" si="67"/>
        <v>0</v>
      </c>
      <c r="Q129" s="5">
        <f t="shared" si="68"/>
        <v>0</v>
      </c>
      <c r="R129" s="5">
        <f t="shared" si="69"/>
        <v>0</v>
      </c>
      <c r="S129" s="5">
        <f t="shared" si="70"/>
        <v>0</v>
      </c>
      <c r="T129" s="5">
        <f>[13]capacity_EXIOBASE!D129</f>
        <v>0</v>
      </c>
      <c r="U129" s="5">
        <f>[13]capacity_EXIOBASE!E129</f>
        <v>0</v>
      </c>
      <c r="V129" s="5">
        <f>[13]capacity_EXIOBASE!F129</f>
        <v>0</v>
      </c>
      <c r="W129" s="5">
        <f>[13]capacity_EXIOBASE!G129</f>
        <v>0</v>
      </c>
      <c r="X129" s="5">
        <f>[13]capacity_EXIOBASE!H129</f>
        <v>0</v>
      </c>
      <c r="Y129" s="5">
        <f>[13]capacity_EXIOBASE!I129</f>
        <v>0</v>
      </c>
      <c r="Z129" s="5">
        <f>[13]capacity_EXIOBASE!J129</f>
        <v>0</v>
      </c>
      <c r="AA129" s="5">
        <f>[13]capacity_EXIOBASE!K129</f>
        <v>0</v>
      </c>
      <c r="AB129" s="5">
        <f>capacity!T129+T129/[12]lifespan!C$12</f>
        <v>0</v>
      </c>
      <c r="AC129" s="5">
        <f>MAX((U129-T129),0)/5+U129/[12]lifespan!D$12</f>
        <v>0</v>
      </c>
      <c r="AD129" s="5">
        <f>MAX((V129-U129),0)/5+V129/[12]lifespan!E$12</f>
        <v>0</v>
      </c>
      <c r="AE129" s="5">
        <f>MAX((W129-V129),0)/5+W129/[12]lifespan!F$12</f>
        <v>0</v>
      </c>
      <c r="AF129" s="5">
        <f>MAX((X129-W129),0)/5+X129/[12]lifespan!G$12</f>
        <v>0</v>
      </c>
      <c r="AG129" s="5">
        <f>MAX((Y129-X129),0)/5+Y129/[12]lifespan!H$12</f>
        <v>0</v>
      </c>
      <c r="AH129" s="5">
        <f>MAX((Z129-Y129),0)/5+Z129/[12]lifespan!I$12</f>
        <v>0</v>
      </c>
      <c r="AI129" s="5">
        <f>MAX((AA129-Z129),0)/5+AA129/[12]lifespan!J$12</f>
        <v>0</v>
      </c>
    </row>
    <row r="130" spans="1:35" x14ac:dyDescent="0.25">
      <c r="A130" s="3" t="s">
        <v>16</v>
      </c>
      <c r="B130" s="3" t="s">
        <v>43</v>
      </c>
      <c r="C130" s="3" t="s">
        <v>44</v>
      </c>
      <c r="D130" s="5">
        <f>[13]generation_EXIOBASE!D130</f>
        <v>0</v>
      </c>
      <c r="E130" s="5">
        <f>[13]generation_EXIOBASE!E130</f>
        <v>9.3162787787494405</v>
      </c>
      <c r="F130" s="5">
        <f>[13]generation_EXIOBASE!F130</f>
        <v>23.290696946873599</v>
      </c>
      <c r="G130" s="5">
        <f>[13]generation_EXIOBASE!G130</f>
        <v>37.265115114997762</v>
      </c>
      <c r="H130" s="5">
        <f>[13]generation_EXIOBASE!H130</f>
        <v>40.758719657028799</v>
      </c>
      <c r="I130" s="5">
        <f>[13]generation_EXIOBASE!I130</f>
        <v>44.252324199059835</v>
      </c>
      <c r="J130" s="5">
        <f>[13]generation_EXIOBASE!J130</f>
        <v>45.416859046403516</v>
      </c>
      <c r="K130" s="5">
        <f>[13]generation_EXIOBASE!K130</f>
        <v>46.581393893747197</v>
      </c>
      <c r="L130" s="5">
        <f>[14]Xdet2015_el!A130</f>
        <v>0</v>
      </c>
      <c r="M130" s="24">
        <f t="shared" ref="M130:S130" si="73">IFERROR($L143*E130/$D143,0)</f>
        <v>2.4841056116540785</v>
      </c>
      <c r="N130" s="24">
        <f t="shared" si="73"/>
        <v>6.2102640291351952</v>
      </c>
      <c r="O130" s="24">
        <f t="shared" si="73"/>
        <v>9.936422446616314</v>
      </c>
      <c r="P130" s="24">
        <f t="shared" si="73"/>
        <v>10.867962050986591</v>
      </c>
      <c r="Q130" s="24">
        <f t="shared" si="73"/>
        <v>11.79950165535687</v>
      </c>
      <c r="R130" s="24">
        <f t="shared" si="73"/>
        <v>12.110014856813631</v>
      </c>
      <c r="S130" s="24">
        <f t="shared" si="73"/>
        <v>12.42052805827039</v>
      </c>
      <c r="T130" s="5">
        <f>[13]capacity_EXIOBASE!D130</f>
        <v>0</v>
      </c>
      <c r="U130" s="5">
        <f>[13]capacity_EXIOBASE!E130</f>
        <v>4.6134041729529427</v>
      </c>
      <c r="V130" s="5">
        <f>[13]capacity_EXIOBASE!F130</f>
        <v>11.533510432382357</v>
      </c>
      <c r="W130" s="5">
        <f>[13]capacity_EXIOBASE!G130</f>
        <v>18.453616691811771</v>
      </c>
      <c r="X130" s="5">
        <f>[13]capacity_EXIOBASE!H130</f>
        <v>20.183643256669125</v>
      </c>
      <c r="Y130" s="5">
        <f>[13]capacity_EXIOBASE!I130</f>
        <v>21.913669821526479</v>
      </c>
      <c r="Z130" s="5">
        <f>[13]capacity_EXIOBASE!J130</f>
        <v>22.490345343145599</v>
      </c>
      <c r="AA130" s="5">
        <f>[13]capacity_EXIOBASE!K130</f>
        <v>23.067020864764714</v>
      </c>
      <c r="AB130" s="5">
        <f>capacity!T130+T130/[12]lifespan!C$13</f>
        <v>0</v>
      </c>
      <c r="AC130" s="5">
        <f>MAX((U130-T130),0)/5+U130/[12]lifespan!D$13</f>
        <v>1.1533510432382357</v>
      </c>
      <c r="AD130" s="5">
        <f>MAX((V130-U130),0)/5+V130/[12]lifespan!E$13</f>
        <v>1.9606967735050009</v>
      </c>
      <c r="AE130" s="5">
        <f>MAX((W130-V130),0)/5+W130/[12]lifespan!F$13</f>
        <v>2.3067020864764713</v>
      </c>
      <c r="AF130" s="5">
        <f>MAX((X130-W130),0)/5+X130/[12]lifespan!G$13</f>
        <v>1.3551874758049272</v>
      </c>
      <c r="AG130" s="5">
        <f>MAX((Y130-X130),0)/5+Y130/[12]lifespan!H$13</f>
        <v>1.4416888040477949</v>
      </c>
      <c r="AH130" s="5">
        <f>MAX((Z130-Y130),0)/5+Z130/[12]lifespan!I$13</f>
        <v>1.2398523714811036</v>
      </c>
      <c r="AI130" s="5">
        <f>MAX((AA130-Z130),0)/5+AA130/[12]lifespan!J$13</f>
        <v>1.2686861475620588</v>
      </c>
    </row>
    <row r="131" spans="1:35" x14ac:dyDescent="0.25">
      <c r="A131" s="3" t="s">
        <v>16</v>
      </c>
      <c r="B131" s="3" t="s">
        <v>45</v>
      </c>
      <c r="C131" s="3" t="s">
        <v>46</v>
      </c>
      <c r="D131" s="5">
        <f>[13]generation_EXIOBASE!D131</f>
        <v>0</v>
      </c>
      <c r="E131" s="5">
        <f>[13]generation_EXIOBASE!E131</f>
        <v>0</v>
      </c>
      <c r="F131" s="5">
        <f>[13]generation_EXIOBASE!F131</f>
        <v>0</v>
      </c>
      <c r="G131" s="5">
        <f>[13]generation_EXIOBASE!G131</f>
        <v>0</v>
      </c>
      <c r="H131" s="5">
        <f>[13]generation_EXIOBASE!H131</f>
        <v>0</v>
      </c>
      <c r="I131" s="5">
        <f>[13]generation_EXIOBASE!I131</f>
        <v>0</v>
      </c>
      <c r="J131" s="5">
        <f>[13]generation_EXIOBASE!J131</f>
        <v>0</v>
      </c>
      <c r="K131" s="5">
        <f>[13]generation_EXIOBASE!K131</f>
        <v>0</v>
      </c>
      <c r="L131" s="5">
        <f>[14]Xdet2015_el!A131</f>
        <v>0</v>
      </c>
      <c r="M131" s="5">
        <f t="shared" si="71"/>
        <v>0</v>
      </c>
      <c r="N131" s="5">
        <f t="shared" si="65"/>
        <v>0</v>
      </c>
      <c r="O131" s="5">
        <f t="shared" si="66"/>
        <v>0</v>
      </c>
      <c r="P131" s="5">
        <f t="shared" si="67"/>
        <v>0</v>
      </c>
      <c r="Q131" s="5">
        <f t="shared" si="68"/>
        <v>0</v>
      </c>
      <c r="R131" s="5">
        <f t="shared" si="69"/>
        <v>0</v>
      </c>
      <c r="S131" s="5">
        <f t="shared" si="70"/>
        <v>0</v>
      </c>
      <c r="T131" s="5">
        <f>[13]capacity_EXIOBASE!D131</f>
        <v>0</v>
      </c>
      <c r="U131" s="5">
        <f>[13]capacity_EXIOBASE!E131</f>
        <v>0</v>
      </c>
      <c r="V131" s="5">
        <f>[13]capacity_EXIOBASE!F131</f>
        <v>0</v>
      </c>
      <c r="W131" s="5">
        <f>[13]capacity_EXIOBASE!G131</f>
        <v>0</v>
      </c>
      <c r="X131" s="5">
        <f>[13]capacity_EXIOBASE!H131</f>
        <v>0</v>
      </c>
      <c r="Y131" s="5">
        <f>[13]capacity_EXIOBASE!I131</f>
        <v>0</v>
      </c>
      <c r="Z131" s="5">
        <f>[13]capacity_EXIOBASE!J131</f>
        <v>0</v>
      </c>
      <c r="AA131" s="5">
        <f>[13]capacity_EXIOBASE!K131</f>
        <v>0</v>
      </c>
      <c r="AB131" s="5">
        <f>capacity!T131+T131/[12]lifespan!C$14</f>
        <v>0</v>
      </c>
      <c r="AC131" s="5">
        <f>MAX((U131-T131),0)/5+U131/[12]lifespan!D$14</f>
        <v>0</v>
      </c>
      <c r="AD131" s="5">
        <f>MAX((V131-U131),0)/5+V131/[12]lifespan!E$14</f>
        <v>0</v>
      </c>
      <c r="AE131" s="5">
        <f>MAX((W131-V131),0)/5+W131/[12]lifespan!F$14</f>
        <v>0</v>
      </c>
      <c r="AF131" s="5">
        <f>MAX((X131-W131),0)/5+X131/[12]lifespan!G$14</f>
        <v>0</v>
      </c>
      <c r="AG131" s="5">
        <f>MAX((Y131-X131),0)/5+Y131/[12]lifespan!H$14</f>
        <v>0</v>
      </c>
      <c r="AH131" s="5">
        <f>MAX((Z131-Y131),0)/5+Z131/[12]lifespan!I$14</f>
        <v>0</v>
      </c>
      <c r="AI131" s="5">
        <f>MAX((AA131-Z131),0)/5+AA131/[12]lifespan!J$14</f>
        <v>0</v>
      </c>
    </row>
    <row r="132" spans="1:35" x14ac:dyDescent="0.25">
      <c r="A132" s="3" t="s">
        <v>15</v>
      </c>
      <c r="B132" s="3" t="s">
        <v>29</v>
      </c>
      <c r="C132" s="3" t="s">
        <v>30</v>
      </c>
      <c r="D132" s="5">
        <f>[13]generation_EXIOBASE!D132</f>
        <v>8820.3738605893031</v>
      </c>
      <c r="E132" s="5">
        <f>[13]generation_EXIOBASE!E132</f>
        <v>7056.2990884714427</v>
      </c>
      <c r="F132" s="5">
        <f>[13]generation_EXIOBASE!F132</f>
        <v>4410.1869302946516</v>
      </c>
      <c r="G132" s="5">
        <f>[13]generation_EXIOBASE!G132</f>
        <v>1764.0747721178604</v>
      </c>
      <c r="H132" s="5">
        <f>[13]generation_EXIOBASE!H132</f>
        <v>1102.5467325736631</v>
      </c>
      <c r="I132" s="5">
        <f>[13]generation_EXIOBASE!I132</f>
        <v>441.01869302946579</v>
      </c>
      <c r="J132" s="5">
        <f>[13]generation_EXIOBASE!J132</f>
        <v>220.5093465147329</v>
      </c>
      <c r="K132" s="5">
        <f>[13]generation_EXIOBASE!K132</f>
        <v>0</v>
      </c>
      <c r="L132" s="5">
        <f>[14]Xdet2015_el!A132</f>
        <v>1171.32780478111</v>
      </c>
      <c r="M132" s="5">
        <f t="shared" si="71"/>
        <v>937.06224382488801</v>
      </c>
      <c r="N132" s="5">
        <f t="shared" ref="N132:N144" si="74">IFERROR($L132*F132/$D132,0)</f>
        <v>585.66390239055499</v>
      </c>
      <c r="O132" s="5">
        <f t="shared" ref="O132:O144" si="75">IFERROR($L132*G132/$D132,0)</f>
        <v>234.26556095622198</v>
      </c>
      <c r="P132" s="5">
        <f t="shared" ref="P132:P144" si="76">IFERROR($L132*H132/$D132,0)</f>
        <v>146.41597559763878</v>
      </c>
      <c r="Q132" s="5">
        <f t="shared" ref="Q132:Q144" si="77">IFERROR($L132*I132/$D132,0)</f>
        <v>58.566390239055579</v>
      </c>
      <c r="R132" s="5">
        <f t="shared" ref="R132:R144" si="78">IFERROR($L132*J132/$D132,0)</f>
        <v>29.28319511952779</v>
      </c>
      <c r="S132" s="5">
        <f t="shared" ref="S132:S144" si="79">IFERROR($L132*K132/$D132,0)</f>
        <v>0</v>
      </c>
      <c r="T132" s="5">
        <f>[13]capacity_EXIOBASE!D132</f>
        <v>5384.8374999999996</v>
      </c>
      <c r="U132" s="5">
        <f>[13]capacity_EXIOBASE!E132</f>
        <v>4307.87</v>
      </c>
      <c r="V132" s="5">
        <f>[13]capacity_EXIOBASE!F132</f>
        <v>2692.4187499999998</v>
      </c>
      <c r="W132" s="5">
        <f>[13]capacity_EXIOBASE!G132</f>
        <v>1076.9674999999997</v>
      </c>
      <c r="X132" s="5">
        <f>[13]capacity_EXIOBASE!H132</f>
        <v>673.10468750000018</v>
      </c>
      <c r="Y132" s="5">
        <f>[13]capacity_EXIOBASE!I132</f>
        <v>269.24187500000062</v>
      </c>
      <c r="Z132" s="5">
        <f>[13]capacity_EXIOBASE!J132</f>
        <v>134.62093750000031</v>
      </c>
      <c r="AA132" s="5">
        <f>[13]capacity_EXIOBASE!K132</f>
        <v>0</v>
      </c>
      <c r="AB132" s="5">
        <f>capacity!T132+T132/[12]lifespan!C$2</f>
        <v>134.6209375</v>
      </c>
      <c r="AC132" s="5">
        <f>MAX((U132-T132),0)/5+U132/[12]lifespan!D$2</f>
        <v>107.69674999999999</v>
      </c>
      <c r="AD132" s="5">
        <f>MAX((V132-U132),0)/5+V132/[12]lifespan!E$2</f>
        <v>67.310468749999998</v>
      </c>
      <c r="AE132" s="5">
        <f>MAX((W132-V132),0)/5+W132/[12]lifespan!F$2</f>
        <v>26.924187499999995</v>
      </c>
      <c r="AF132" s="5">
        <f>MAX((X132-W132),0)/5+X132/[12]lifespan!G$2</f>
        <v>16.827617187500003</v>
      </c>
      <c r="AG132" s="5">
        <f>MAX((Y132-X132),0)/5+Y132/[12]lifespan!H$2</f>
        <v>6.7310468750000156</v>
      </c>
      <c r="AH132" s="5">
        <f>MAX((Z132-Y132),0)/5+Z132/[12]lifespan!I$2</f>
        <v>3.3655234375000078</v>
      </c>
      <c r="AI132" s="5">
        <f>MAX((AA132-Z132),0)/5+AA132/[12]lifespan!J$2</f>
        <v>0</v>
      </c>
    </row>
    <row r="133" spans="1:35" x14ac:dyDescent="0.25">
      <c r="A133" s="3" t="s">
        <v>15</v>
      </c>
      <c r="B133" s="3" t="s">
        <v>31</v>
      </c>
      <c r="C133" s="3" t="s">
        <v>32</v>
      </c>
      <c r="D133" s="5">
        <f>[13]generation_EXIOBASE!D133</f>
        <v>25752.510087823048</v>
      </c>
      <c r="E133" s="5">
        <f>[13]generation_EXIOBASE!E133</f>
        <v>20602.008070258438</v>
      </c>
      <c r="F133" s="5">
        <f>[13]generation_EXIOBASE!F133</f>
        <v>12876.255043911524</v>
      </c>
      <c r="G133" s="5">
        <f>[13]generation_EXIOBASE!G133</f>
        <v>5150.5020175646096</v>
      </c>
      <c r="H133" s="5">
        <f>[13]generation_EXIOBASE!H133</f>
        <v>3219.0637609778823</v>
      </c>
      <c r="I133" s="5">
        <f>[13]generation_EXIOBASE!I133</f>
        <v>1287.6255043911551</v>
      </c>
      <c r="J133" s="5">
        <f>[13]generation_EXIOBASE!J133</f>
        <v>643.81275219557756</v>
      </c>
      <c r="K133" s="5">
        <f>[13]generation_EXIOBASE!K133</f>
        <v>0</v>
      </c>
      <c r="L133" s="5">
        <f>[14]Xdet2015_el!A133</f>
        <v>3891.4663529835102</v>
      </c>
      <c r="M133" s="5">
        <f t="shared" si="71"/>
        <v>3113.1730823868083</v>
      </c>
      <c r="N133" s="5">
        <f t="shared" si="74"/>
        <v>1945.7331764917551</v>
      </c>
      <c r="O133" s="5">
        <f t="shared" si="75"/>
        <v>778.29327059670209</v>
      </c>
      <c r="P133" s="5">
        <f t="shared" si="76"/>
        <v>486.433294122939</v>
      </c>
      <c r="Q133" s="5">
        <f t="shared" si="77"/>
        <v>194.57331764917592</v>
      </c>
      <c r="R133" s="5">
        <f t="shared" si="78"/>
        <v>97.28665882458796</v>
      </c>
      <c r="S133" s="5">
        <f t="shared" si="79"/>
        <v>0</v>
      </c>
      <c r="T133" s="5">
        <f>[13]capacity_EXIOBASE!D133</f>
        <v>9646.1954400000031</v>
      </c>
      <c r="U133" s="5">
        <f>[13]capacity_EXIOBASE!E133</f>
        <v>7716.9563520000029</v>
      </c>
      <c r="V133" s="5">
        <f>[13]capacity_EXIOBASE!F133</f>
        <v>4823.0977200000016</v>
      </c>
      <c r="W133" s="5">
        <f>[13]capacity_EXIOBASE!G133</f>
        <v>1929.2390880000003</v>
      </c>
      <c r="X133" s="5">
        <f>[13]capacity_EXIOBASE!H133</f>
        <v>1205.7744300000004</v>
      </c>
      <c r="Y133" s="5">
        <f>[13]capacity_EXIOBASE!I133</f>
        <v>482.30977200000052</v>
      </c>
      <c r="Z133" s="5">
        <f>[13]capacity_EXIOBASE!J133</f>
        <v>241.15488600000026</v>
      </c>
      <c r="AA133" s="5">
        <f>[13]capacity_EXIOBASE!K133</f>
        <v>0</v>
      </c>
      <c r="AB133" s="5">
        <f>capacity!T133+T133/[12]lifespan!C$3</f>
        <v>321.53984800000012</v>
      </c>
      <c r="AC133" s="5">
        <f>MAX((U133-T133),0)/5+U133/[12]lifespan!D$3</f>
        <v>257.23187840000008</v>
      </c>
      <c r="AD133" s="5">
        <f>MAX((V133-U133),0)/5+V133/[12]lifespan!E$3</f>
        <v>160.76992400000006</v>
      </c>
      <c r="AE133" s="5">
        <f>MAX((W133-V133),0)/5+W133/[12]lifespan!F$3</f>
        <v>64.307969600000007</v>
      </c>
      <c r="AF133" s="5">
        <f>MAX((X133-W133),0)/5+X133/[12]lifespan!G$3</f>
        <v>40.192481000000015</v>
      </c>
      <c r="AG133" s="5">
        <f>MAX((Y133-X133),0)/5+Y133/[12]lifespan!H$3</f>
        <v>16.076992400000016</v>
      </c>
      <c r="AH133" s="5">
        <f>MAX((Z133-Y133),0)/5+Z133/[12]lifespan!I$3</f>
        <v>8.038496200000008</v>
      </c>
      <c r="AI133" s="5">
        <f>MAX((AA133-Z133),0)/5+AA133/[12]lifespan!J$3</f>
        <v>0</v>
      </c>
    </row>
    <row r="134" spans="1:35" x14ac:dyDescent="0.25">
      <c r="A134" s="3" t="s">
        <v>15</v>
      </c>
      <c r="B134" s="3" t="s">
        <v>33</v>
      </c>
      <c r="C134" s="3" t="s">
        <v>34</v>
      </c>
      <c r="D134" s="5">
        <f>[13]generation_EXIOBASE!D134</f>
        <v>444338.43035141553</v>
      </c>
      <c r="E134" s="5">
        <f>[13]generation_EXIOBASE!E134</f>
        <v>355470.74428113241</v>
      </c>
      <c r="F134" s="5">
        <f>[13]generation_EXIOBASE!F134</f>
        <v>222169.21517570777</v>
      </c>
      <c r="G134" s="5">
        <f>[13]generation_EXIOBASE!G134</f>
        <v>88867.68607028306</v>
      </c>
      <c r="H134" s="5">
        <f>[13]generation_EXIOBASE!H134</f>
        <v>55542.303793926927</v>
      </c>
      <c r="I134" s="5">
        <f>[13]generation_EXIOBASE!I134</f>
        <v>22216.921517570794</v>
      </c>
      <c r="J134" s="5">
        <f>[13]generation_EXIOBASE!J134</f>
        <v>11108.460758785397</v>
      </c>
      <c r="K134" s="5">
        <f>[13]generation_EXIOBASE!K134</f>
        <v>0</v>
      </c>
      <c r="L134" s="5">
        <f>[14]Xdet2015_el!A134</f>
        <v>28741.9214220086</v>
      </c>
      <c r="M134" s="5">
        <f t="shared" si="71"/>
        <v>22993.53713760688</v>
      </c>
      <c r="N134" s="5">
        <f t="shared" si="74"/>
        <v>14370.9607110043</v>
      </c>
      <c r="O134" s="5">
        <f t="shared" si="75"/>
        <v>5748.3842844017172</v>
      </c>
      <c r="P134" s="5">
        <f t="shared" si="76"/>
        <v>3592.7401777510736</v>
      </c>
      <c r="Q134" s="5">
        <f t="shared" si="77"/>
        <v>1437.0960711004311</v>
      </c>
      <c r="R134" s="5">
        <f t="shared" si="78"/>
        <v>718.54803555021556</v>
      </c>
      <c r="S134" s="5">
        <f t="shared" si="79"/>
        <v>0</v>
      </c>
      <c r="T134" s="5">
        <f>[13]capacity_EXIOBASE!D134</f>
        <v>63246.720000000008</v>
      </c>
      <c r="U134" s="5">
        <f>[13]capacity_EXIOBASE!E134</f>
        <v>50597.376000000004</v>
      </c>
      <c r="V134" s="5">
        <f>[13]capacity_EXIOBASE!F134</f>
        <v>31623.360000000004</v>
      </c>
      <c r="W134" s="5">
        <f>[13]capacity_EXIOBASE!G134</f>
        <v>12649.343999999997</v>
      </c>
      <c r="X134" s="5">
        <f>[13]capacity_EXIOBASE!H134</f>
        <v>7905.84</v>
      </c>
      <c r="Y134" s="5">
        <f>[13]capacity_EXIOBASE!I134</f>
        <v>3162.336000000003</v>
      </c>
      <c r="Z134" s="5">
        <f>[13]capacity_EXIOBASE!J134</f>
        <v>1581.1680000000015</v>
      </c>
      <c r="AA134" s="5">
        <f>[13]capacity_EXIOBASE!K134</f>
        <v>0</v>
      </c>
      <c r="AB134" s="5">
        <f>capacity!T134+T134/[12]lifespan!C$4</f>
        <v>1054.1120000000001</v>
      </c>
      <c r="AC134" s="5">
        <f>MAX((U134-T134),0)/5+U134/[12]lifespan!D$4</f>
        <v>843.28960000000006</v>
      </c>
      <c r="AD134" s="5">
        <f>MAX((V134-U134),0)/5+V134/[12]lifespan!E$4</f>
        <v>527.05600000000004</v>
      </c>
      <c r="AE134" s="5">
        <f>MAX((W134-V134),0)/5+W134/[12]lifespan!F$4</f>
        <v>210.82239999999996</v>
      </c>
      <c r="AF134" s="5">
        <f>MAX((X134-W134),0)/5+X134/[12]lifespan!G$4</f>
        <v>131.76400000000001</v>
      </c>
      <c r="AG134" s="5">
        <f>MAX((Y134-X134),0)/5+Y134/[12]lifespan!H$4</f>
        <v>52.705600000000047</v>
      </c>
      <c r="AH134" s="5">
        <f>MAX((Z134-Y134),0)/5+Z134/[12]lifespan!I$4</f>
        <v>26.352800000000023</v>
      </c>
      <c r="AI134" s="5">
        <f>MAX((AA134-Z134),0)/5+AA134/[12]lifespan!J$4</f>
        <v>0</v>
      </c>
    </row>
    <row r="135" spans="1:35" x14ac:dyDescent="0.25">
      <c r="A135" s="3" t="s">
        <v>15</v>
      </c>
      <c r="B135" s="3" t="s">
        <v>35</v>
      </c>
      <c r="C135" s="3" t="s">
        <v>36</v>
      </c>
      <c r="D135" s="5">
        <f>[13]generation_EXIOBASE!D135</f>
        <v>63672.613230754541</v>
      </c>
      <c r="E135" s="5">
        <f>[13]generation_EXIOBASE!E135</f>
        <v>65730.284116390176</v>
      </c>
      <c r="F135" s="5">
        <f>[13]generation_EXIOBASE!F135</f>
        <v>68816.790444843631</v>
      </c>
      <c r="G135" s="5">
        <f>[13]generation_EXIOBASE!G135</f>
        <v>71903.296773297072</v>
      </c>
      <c r="H135" s="5">
        <f>[13]generation_EXIOBASE!H135</f>
        <v>72674.923355410428</v>
      </c>
      <c r="I135" s="5">
        <f>[13]generation_EXIOBASE!I135</f>
        <v>73446.5499375238</v>
      </c>
      <c r="J135" s="5">
        <f>[13]generation_EXIOBASE!J135</f>
        <v>73703.758798228257</v>
      </c>
      <c r="K135" s="5">
        <f>[13]generation_EXIOBASE!K135</f>
        <v>73960.967658932714</v>
      </c>
      <c r="L135" s="5">
        <f>[14]Xdet2015_el!A135</f>
        <v>2923.75142813299</v>
      </c>
      <c r="M135" s="5">
        <f t="shared" si="71"/>
        <v>3018.2366060650152</v>
      </c>
      <c r="N135" s="5">
        <f t="shared" si="74"/>
        <v>3159.9643729630529</v>
      </c>
      <c r="O135" s="5">
        <f t="shared" si="75"/>
        <v>3301.6921398610903</v>
      </c>
      <c r="P135" s="5">
        <f t="shared" si="76"/>
        <v>3337.124081585599</v>
      </c>
      <c r="Q135" s="5">
        <f t="shared" si="77"/>
        <v>3372.5560233101091</v>
      </c>
      <c r="R135" s="5">
        <f t="shared" si="78"/>
        <v>3384.3666705516125</v>
      </c>
      <c r="S135" s="5">
        <f t="shared" si="79"/>
        <v>3396.1773177931154</v>
      </c>
      <c r="T135" s="5">
        <f>[13]capacity_EXIOBASE!D135</f>
        <v>23634.999999999996</v>
      </c>
      <c r="U135" s="5">
        <f>[13]capacity_EXIOBASE!E135</f>
        <v>22614.399999999998</v>
      </c>
      <c r="V135" s="5">
        <f>[13]capacity_EXIOBASE!F135</f>
        <v>21083.5</v>
      </c>
      <c r="W135" s="5">
        <f>[13]capacity_EXIOBASE!G135</f>
        <v>19552.599999999999</v>
      </c>
      <c r="X135" s="5">
        <f>[13]capacity_EXIOBASE!H135</f>
        <v>19169.875</v>
      </c>
      <c r="Y135" s="5">
        <f>[13]capacity_EXIOBASE!I135</f>
        <v>18787.150000000001</v>
      </c>
      <c r="Z135" s="5">
        <f>[13]capacity_EXIOBASE!J135</f>
        <v>18659.575000000001</v>
      </c>
      <c r="AA135" s="5">
        <f>[13]capacity_EXIOBASE!K135</f>
        <v>18532</v>
      </c>
      <c r="AB135" s="5">
        <f>capacity!T135+T135/[12]lifespan!C$5</f>
        <v>393.91666666666663</v>
      </c>
      <c r="AC135" s="5">
        <f>MAX((U135-T135),0)/5+U135/[12]lifespan!D$5</f>
        <v>376.90666666666664</v>
      </c>
      <c r="AD135" s="5">
        <f>MAX((V135-U135),0)/5+V135/[12]lifespan!E$5</f>
        <v>351.39166666666665</v>
      </c>
      <c r="AE135" s="5">
        <f>MAX((W135-V135),0)/5+W135/[12]lifespan!F$5</f>
        <v>325.87666666666667</v>
      </c>
      <c r="AF135" s="5">
        <f>MAX((X135-W135),0)/5+X135/[12]lifespan!G$5</f>
        <v>319.49791666666664</v>
      </c>
      <c r="AG135" s="5">
        <f>MAX((Y135-X135),0)/5+Y135/[12]lifespan!H$5</f>
        <v>313.11916666666667</v>
      </c>
      <c r="AH135" s="5">
        <f>MAX((Z135-Y135),0)/5+Z135/[12]lifespan!I$5</f>
        <v>310.9929166666667</v>
      </c>
      <c r="AI135" s="5">
        <f>MAX((AA135-Z135),0)/5+AA135/[12]lifespan!J$5</f>
        <v>308.86666666666667</v>
      </c>
    </row>
    <row r="136" spans="1:35" x14ac:dyDescent="0.25">
      <c r="A136" s="3" t="s">
        <v>15</v>
      </c>
      <c r="B136" s="3" t="s">
        <v>79</v>
      </c>
      <c r="C136" s="3" t="s">
        <v>83</v>
      </c>
      <c r="D136" s="5">
        <f>[13]generation_EXIOBASE!D136</f>
        <v>21516.549318470166</v>
      </c>
      <c r="E136" s="5">
        <f>[13]generation_EXIOBASE!E136</f>
        <v>96510.374656101019</v>
      </c>
      <c r="F136" s="5">
        <f>[13]generation_EXIOBASE!F136</f>
        <v>209001.11266254733</v>
      </c>
      <c r="G136" s="5">
        <f>[13]generation_EXIOBASE!G136</f>
        <v>321491.8506689936</v>
      </c>
      <c r="H136" s="5">
        <f>[13]generation_EXIOBASE!H136</f>
        <v>349614.53517060517</v>
      </c>
      <c r="I136" s="5">
        <f>[13]generation_EXIOBASE!I136</f>
        <v>377737.21967221674</v>
      </c>
      <c r="J136" s="5">
        <f>[13]generation_EXIOBASE!J136</f>
        <v>387111.44783942064</v>
      </c>
      <c r="K136" s="5">
        <f>[13]generation_EXIOBASE!K136</f>
        <v>396485.67600662448</v>
      </c>
      <c r="L136" s="5">
        <f>[14]Xdet2015_el!A136</f>
        <v>808.043167795812</v>
      </c>
      <c r="M136" s="5">
        <f t="shared" si="71"/>
        <v>3624.3984901116687</v>
      </c>
      <c r="N136" s="5">
        <f t="shared" si="74"/>
        <v>7848.9314735854532</v>
      </c>
      <c r="O136" s="5">
        <f t="shared" si="75"/>
        <v>12073.464457059239</v>
      </c>
      <c r="P136" s="5">
        <f t="shared" si="76"/>
        <v>13129.597702927684</v>
      </c>
      <c r="Q136" s="5">
        <f t="shared" si="77"/>
        <v>14185.73094879613</v>
      </c>
      <c r="R136" s="5">
        <f t="shared" si="78"/>
        <v>14537.775364085615</v>
      </c>
      <c r="S136" s="5">
        <f t="shared" si="79"/>
        <v>14889.819779375095</v>
      </c>
      <c r="T136" s="5">
        <f>[13]capacity_EXIOBASE!D136</f>
        <v>10358.200000000001</v>
      </c>
      <c r="U136" s="5">
        <f>[13]capacity_EXIOBASE!E136</f>
        <v>40325.410648605844</v>
      </c>
      <c r="V136" s="5">
        <f>[13]capacity_EXIOBASE!F136</f>
        <v>85276.226621514608</v>
      </c>
      <c r="W136" s="5">
        <f>[13]capacity_EXIOBASE!G136</f>
        <v>130227.04259442339</v>
      </c>
      <c r="X136" s="5">
        <f>[13]capacity_EXIOBASE!H136</f>
        <v>141464.74658765059</v>
      </c>
      <c r="Y136" s="5">
        <f>[13]capacity_EXIOBASE!I136</f>
        <v>152702.45058087778</v>
      </c>
      <c r="Z136" s="5">
        <f>[13]capacity_EXIOBASE!J136</f>
        <v>156448.3519119535</v>
      </c>
      <c r="AA136" s="5">
        <f>[13]capacity_EXIOBASE!K136</f>
        <v>160194.25324302923</v>
      </c>
      <c r="AB136" s="5">
        <f>capacity!T136+T136/[12]lifespan!C$6</f>
        <v>1614.6650000000011</v>
      </c>
      <c r="AC136" s="5">
        <f>MAX((U136-T136),0)/5+U136/[12]lifespan!D$6</f>
        <v>7826.415341021434</v>
      </c>
      <c r="AD136" s="5">
        <f>MAX((V136-U136),0)/5+V136/[12]lifespan!E$6</f>
        <v>12618.938795497268</v>
      </c>
      <c r="AE136" s="5">
        <f>MAX((W136-V136),0)/5+W136/[12]lifespan!F$6</f>
        <v>14199.244898358691</v>
      </c>
      <c r="AF136" s="5">
        <f>MAX((X136-W136),0)/5+X136/[12]lifespan!G$6</f>
        <v>7906.1306621514641</v>
      </c>
      <c r="AG136" s="5">
        <f>MAX((Y136-X136),0)/5+Y136/[12]lifespan!H$6</f>
        <v>8355.6388218805478</v>
      </c>
      <c r="AH136" s="5">
        <f>MAX((Z136-Y136),0)/5+Z136/[12]lifespan!I$6</f>
        <v>7007.1143426932858</v>
      </c>
      <c r="AI136" s="5">
        <f>MAX((AA136-Z136),0)/5+AA136/[12]lifespan!J$6</f>
        <v>7156.9503959363155</v>
      </c>
    </row>
    <row r="137" spans="1:35" x14ac:dyDescent="0.25">
      <c r="A137" s="3" t="s">
        <v>15</v>
      </c>
      <c r="B137" s="3" t="s">
        <v>78</v>
      </c>
      <c r="C137" s="3" t="s">
        <v>84</v>
      </c>
      <c r="D137" s="5">
        <f>[13]generation_EXIOBASE!D137</f>
        <v>0</v>
      </c>
      <c r="E137" s="5">
        <f>[13]generation_EXIOBASE!E137</f>
        <v>25894.483284960297</v>
      </c>
      <c r="F137" s="5">
        <f>[13]generation_EXIOBASE!F137</f>
        <v>64736.208212400743</v>
      </c>
      <c r="G137" s="5">
        <f>[13]generation_EXIOBASE!G137</f>
        <v>103577.93313984119</v>
      </c>
      <c r="H137" s="5">
        <f>[13]generation_EXIOBASE!H137</f>
        <v>113288.36437170129</v>
      </c>
      <c r="I137" s="5">
        <f>[13]generation_EXIOBASE!I137</f>
        <v>122998.7956035614</v>
      </c>
      <c r="J137" s="5">
        <f>[13]generation_EXIOBASE!J137</f>
        <v>126235.60601418145</v>
      </c>
      <c r="K137" s="5">
        <f>[13]generation_EXIOBASE!K137</f>
        <v>129472.41642480149</v>
      </c>
      <c r="L137" s="5">
        <f>[14]Xdet2015_el!A137</f>
        <v>0</v>
      </c>
      <c r="M137" s="24">
        <f t="shared" ref="M137:S137" si="80">IFERROR($L72*E137/$D72,0)</f>
        <v>1280.5960762391687</v>
      </c>
      <c r="N137" s="24">
        <f t="shared" si="80"/>
        <v>3201.4901905979214</v>
      </c>
      <c r="O137" s="24">
        <f t="shared" si="80"/>
        <v>5122.3843049566749</v>
      </c>
      <c r="P137" s="24">
        <f t="shared" si="80"/>
        <v>5602.6078335463617</v>
      </c>
      <c r="Q137" s="24">
        <f t="shared" si="80"/>
        <v>6082.8313621360512</v>
      </c>
      <c r="R137" s="24">
        <f t="shared" si="80"/>
        <v>6242.9058716659474</v>
      </c>
      <c r="S137" s="24">
        <f t="shared" si="80"/>
        <v>6402.9803811958427</v>
      </c>
      <c r="T137" s="5">
        <f>[13]capacity_EXIOBASE!D137</f>
        <v>0</v>
      </c>
      <c r="U137" s="5">
        <f>[13]capacity_EXIOBASE!E137</f>
        <v>7082.5599069017962</v>
      </c>
      <c r="V137" s="5">
        <f>[13]capacity_EXIOBASE!F137</f>
        <v>17706.39976725449</v>
      </c>
      <c r="W137" s="5">
        <f>[13]capacity_EXIOBASE!G137</f>
        <v>28330.239627607185</v>
      </c>
      <c r="X137" s="5">
        <f>[13]capacity_EXIOBASE!H137</f>
        <v>30986.19959269536</v>
      </c>
      <c r="Y137" s="5">
        <f>[13]capacity_EXIOBASE!I137</f>
        <v>33642.159557783532</v>
      </c>
      <c r="Z137" s="5">
        <f>[13]capacity_EXIOBASE!J137</f>
        <v>34527.479546146256</v>
      </c>
      <c r="AA137" s="5">
        <f>[13]capacity_EXIOBASE!K137</f>
        <v>35412.79953450898</v>
      </c>
      <c r="AB137" s="5">
        <f>capacity!T137+T137/[12]lifespan!C$7</f>
        <v>0</v>
      </c>
      <c r="AC137" s="5">
        <f>MAX((U137-T137),0)/5+U137/[12]lifespan!D$7</f>
        <v>1699.8143776564311</v>
      </c>
      <c r="AD137" s="5">
        <f>MAX((V137-U137),0)/5+V137/[12]lifespan!E$7</f>
        <v>2768.6370545161571</v>
      </c>
      <c r="AE137" s="5">
        <f>MAX((W137-V137),0)/5+W137/[12]lifespan!F$7</f>
        <v>3069.1092929907786</v>
      </c>
      <c r="AF137" s="5">
        <f>MAX((X137-W137),0)/5+X137/[12]lifespan!G$7</f>
        <v>1564.0653127741471</v>
      </c>
      <c r="AG137" s="5">
        <f>MAX((Y137-X137),0)/5+Y137/[12]lifespan!H$7</f>
        <v>1652.5973116104187</v>
      </c>
      <c r="AH137" s="5">
        <f>MAX((Z137-Y137),0)/5+Z137/[12]lifespan!I$7</f>
        <v>1327.9799825440866</v>
      </c>
      <c r="AI137" s="5">
        <f>MAX((AA137-Z137),0)/5+AA137/[12]lifespan!J$7</f>
        <v>1357.4906488228442</v>
      </c>
    </row>
    <row r="138" spans="1:35" x14ac:dyDescent="0.25">
      <c r="A138" s="3" t="s">
        <v>15</v>
      </c>
      <c r="B138" s="1" t="s">
        <v>37</v>
      </c>
      <c r="C138" s="1" t="s">
        <v>38</v>
      </c>
      <c r="D138" s="5">
        <f>[13]generation_EXIOBASE!D138</f>
        <v>515.79300401006981</v>
      </c>
      <c r="E138" s="5">
        <f>[13]generation_EXIOBASE!E138</f>
        <v>412.63440320805586</v>
      </c>
      <c r="F138" s="5">
        <f>[13]generation_EXIOBASE!F138</f>
        <v>257.8965020050349</v>
      </c>
      <c r="G138" s="5">
        <f>[13]generation_EXIOBASE!G138</f>
        <v>103.15860080201395</v>
      </c>
      <c r="H138" s="5">
        <f>[13]generation_EXIOBASE!H138</f>
        <v>64.474125501258726</v>
      </c>
      <c r="I138" s="5">
        <f>[13]generation_EXIOBASE!I138</f>
        <v>25.789650200503502</v>
      </c>
      <c r="J138" s="5">
        <f>[13]generation_EXIOBASE!J138</f>
        <v>12.894825100251751</v>
      </c>
      <c r="K138" s="5">
        <f>[13]generation_EXIOBASE!K138</f>
        <v>0</v>
      </c>
      <c r="L138" s="5">
        <f>[14]Xdet2015_el!A138</f>
        <v>597.165081642681</v>
      </c>
      <c r="M138" s="5">
        <f t="shared" si="71"/>
        <v>477.73206531414479</v>
      </c>
      <c r="N138" s="5">
        <f t="shared" si="74"/>
        <v>298.5825408213405</v>
      </c>
      <c r="O138" s="5">
        <f t="shared" si="75"/>
        <v>119.43301632853618</v>
      </c>
      <c r="P138" s="5">
        <f t="shared" si="76"/>
        <v>74.645635205335125</v>
      </c>
      <c r="Q138" s="5">
        <f t="shared" si="77"/>
        <v>29.858254082134064</v>
      </c>
      <c r="R138" s="5">
        <f t="shared" si="78"/>
        <v>14.929127041067032</v>
      </c>
      <c r="S138" s="5">
        <f t="shared" si="79"/>
        <v>0</v>
      </c>
      <c r="T138" s="5">
        <f>[13]capacity_EXIOBASE!D138</f>
        <v>7692.8021100000005</v>
      </c>
      <c r="U138" s="5">
        <f>[13]capacity_EXIOBASE!E138</f>
        <v>6154.2416880000001</v>
      </c>
      <c r="V138" s="5">
        <f>[13]capacity_EXIOBASE!F138</f>
        <v>3846.4010550000003</v>
      </c>
      <c r="W138" s="5">
        <f>[13]capacity_EXIOBASE!G138</f>
        <v>1538.5604219999996</v>
      </c>
      <c r="X138" s="5">
        <f>[13]capacity_EXIOBASE!H138</f>
        <v>961.60026375000007</v>
      </c>
      <c r="Y138" s="5">
        <f>[13]capacity_EXIOBASE!I138</f>
        <v>384.64010550000057</v>
      </c>
      <c r="Z138" s="5">
        <f>[13]capacity_EXIOBASE!J138</f>
        <v>192.32005275000029</v>
      </c>
      <c r="AA138" s="5">
        <f>[13]capacity_EXIOBASE!K138</f>
        <v>0</v>
      </c>
      <c r="AB138" s="5">
        <f>capacity!T138+T138/[12]lifespan!C$8</f>
        <v>2554.2943460000001</v>
      </c>
      <c r="AC138" s="5">
        <f>MAX((U138-T138),0)/5+U138/[12]lifespan!D$8</f>
        <v>175.83547680000001</v>
      </c>
      <c r="AD138" s="5">
        <f>MAX((V138-U138),0)/5+V138/[12]lifespan!E$8</f>
        <v>109.89717300000001</v>
      </c>
      <c r="AE138" s="5">
        <f>MAX((W138-V138),0)/5+W138/[12]lifespan!F$8</f>
        <v>43.958869199999988</v>
      </c>
      <c r="AF138" s="5">
        <f>MAX((X138-W138),0)/5+X138/[12]lifespan!G$8</f>
        <v>27.474293250000002</v>
      </c>
      <c r="AG138" s="5">
        <f>MAX((Y138-X138),0)/5+Y138/[12]lifespan!H$8</f>
        <v>10.989717300000017</v>
      </c>
      <c r="AH138" s="5">
        <f>MAX((Z138-Y138),0)/5+Z138/[12]lifespan!I$8</f>
        <v>5.4948586500000083</v>
      </c>
      <c r="AI138" s="5">
        <f>MAX((AA138-Z138),0)/5+AA138/[12]lifespan!J$8</f>
        <v>0</v>
      </c>
    </row>
    <row r="139" spans="1:35" x14ac:dyDescent="0.25">
      <c r="A139" s="3" t="s">
        <v>15</v>
      </c>
      <c r="B139" s="3" t="s">
        <v>39</v>
      </c>
      <c r="C139" s="3" t="s">
        <v>40</v>
      </c>
      <c r="D139" s="5">
        <f>[13]generation_EXIOBASE!D139</f>
        <v>10512.311793148467</v>
      </c>
      <c r="E139" s="5">
        <f>[13]generation_EXIOBASE!E139</f>
        <v>8409.8494345187737</v>
      </c>
      <c r="F139" s="5">
        <f>[13]generation_EXIOBASE!F139</f>
        <v>5256.1558965742333</v>
      </c>
      <c r="G139" s="5">
        <f>[13]generation_EXIOBASE!G139</f>
        <v>2102.462358629693</v>
      </c>
      <c r="H139" s="5">
        <f>[13]generation_EXIOBASE!H139</f>
        <v>1314.0389741435583</v>
      </c>
      <c r="I139" s="5">
        <f>[13]generation_EXIOBASE!I139</f>
        <v>525.6155896574237</v>
      </c>
      <c r="J139" s="5">
        <f>[13]generation_EXIOBASE!J139</f>
        <v>262.80779482871185</v>
      </c>
      <c r="K139" s="5">
        <f>[13]generation_EXIOBASE!K139</f>
        <v>0</v>
      </c>
      <c r="L139" s="5">
        <f>[14]Xdet2015_el!A139</f>
        <v>5780.1713614313603</v>
      </c>
      <c r="M139" s="5">
        <f t="shared" si="71"/>
        <v>4624.1370891450888</v>
      </c>
      <c r="N139" s="5">
        <f t="shared" si="74"/>
        <v>2890.0856807156802</v>
      </c>
      <c r="O139" s="5">
        <f t="shared" si="75"/>
        <v>1156.034272286272</v>
      </c>
      <c r="P139" s="5">
        <f t="shared" si="76"/>
        <v>722.52142017892004</v>
      </c>
      <c r="Q139" s="5">
        <f t="shared" si="77"/>
        <v>289.00856807156822</v>
      </c>
      <c r="R139" s="5">
        <f t="shared" si="78"/>
        <v>144.50428403578411</v>
      </c>
      <c r="S139" s="5">
        <f t="shared" si="79"/>
        <v>0</v>
      </c>
      <c r="T139" s="5">
        <f>[13]capacity_EXIOBASE!D139</f>
        <v>1248.5936799999997</v>
      </c>
      <c r="U139" s="5">
        <f>[13]capacity_EXIOBASE!E139</f>
        <v>998.8749439999998</v>
      </c>
      <c r="V139" s="5">
        <f>[13]capacity_EXIOBASE!F139</f>
        <v>624.29683999999986</v>
      </c>
      <c r="W139" s="5">
        <f>[13]capacity_EXIOBASE!G139</f>
        <v>249.71873599999992</v>
      </c>
      <c r="X139" s="5">
        <f>[13]capacity_EXIOBASE!H139</f>
        <v>156.07420999999994</v>
      </c>
      <c r="Y139" s="5">
        <f>[13]capacity_EXIOBASE!I139</f>
        <v>62.429683999999952</v>
      </c>
      <c r="Z139" s="5">
        <f>[13]capacity_EXIOBASE!J139</f>
        <v>31.214841999999976</v>
      </c>
      <c r="AA139" s="5">
        <f>[13]capacity_EXIOBASE!K139</f>
        <v>0</v>
      </c>
      <c r="AB139" s="5">
        <f>capacity!T139+T139/[12]lifespan!C$9</f>
        <v>78.238747200000063</v>
      </c>
      <c r="AC139" s="5">
        <f>MAX((U139-T139),0)/5+U139/[12]lifespan!D$9</f>
        <v>39.954997759999991</v>
      </c>
      <c r="AD139" s="5">
        <f>MAX((V139-U139),0)/5+V139/[12]lifespan!E$9</f>
        <v>24.971873599999995</v>
      </c>
      <c r="AE139" s="5">
        <f>MAX((W139-V139),0)/5+W139/[12]lifespan!F$9</f>
        <v>9.9887494399999976</v>
      </c>
      <c r="AF139" s="5">
        <f>MAX((X139-W139),0)/5+X139/[12]lifespan!G$9</f>
        <v>6.2429683999999979</v>
      </c>
      <c r="AG139" s="5">
        <f>MAX((Y139-X139),0)/5+Y139/[12]lifespan!H$9</f>
        <v>2.4971873599999981</v>
      </c>
      <c r="AH139" s="5">
        <f>MAX((Z139-Y139),0)/5+Z139/[12]lifespan!I$9</f>
        <v>1.248593679999999</v>
      </c>
      <c r="AI139" s="5">
        <f>MAX((AA139-Z139),0)/5+AA139/[12]lifespan!J$9</f>
        <v>0</v>
      </c>
    </row>
    <row r="140" spans="1:35" x14ac:dyDescent="0.25">
      <c r="A140" s="3" t="s">
        <v>15</v>
      </c>
      <c r="B140" s="3" t="s">
        <v>80</v>
      </c>
      <c r="C140" s="3" t="s">
        <v>85</v>
      </c>
      <c r="D140" s="5">
        <f>[13]generation_EXIOBASE!D140</f>
        <v>4210.5763070854009</v>
      </c>
      <c r="E140" s="5">
        <f>[13]generation_EXIOBASE!E140</f>
        <v>29262.944330628583</v>
      </c>
      <c r="F140" s="5">
        <f>[13]generation_EXIOBASE!F140</f>
        <v>66841.496365943342</v>
      </c>
      <c r="G140" s="5">
        <f>[13]generation_EXIOBASE!G140</f>
        <v>104420.04840125813</v>
      </c>
      <c r="H140" s="5">
        <f>[13]generation_EXIOBASE!H140</f>
        <v>113814.68641008681</v>
      </c>
      <c r="I140" s="5">
        <f>[13]generation_EXIOBASE!I140</f>
        <v>123209.32441891549</v>
      </c>
      <c r="J140" s="5">
        <f>[13]generation_EXIOBASE!J140</f>
        <v>126340.87042185839</v>
      </c>
      <c r="K140" s="5">
        <f>[13]generation_EXIOBASE!K140</f>
        <v>129472.4164248013</v>
      </c>
      <c r="L140" s="5">
        <f>[14]Xdet2015_el!A140</f>
        <v>69.705579914365003</v>
      </c>
      <c r="M140" s="5">
        <f t="shared" si="71"/>
        <v>484.44449305805517</v>
      </c>
      <c r="N140" s="5">
        <f t="shared" si="74"/>
        <v>1106.5528627735903</v>
      </c>
      <c r="O140" s="5">
        <f t="shared" si="75"/>
        <v>1728.6612324891255</v>
      </c>
      <c r="P140" s="5">
        <f t="shared" si="76"/>
        <v>1884.1883249180091</v>
      </c>
      <c r="Q140" s="5">
        <f t="shared" si="77"/>
        <v>2039.715417346893</v>
      </c>
      <c r="R140" s="5">
        <f t="shared" si="78"/>
        <v>2091.5577814898538</v>
      </c>
      <c r="S140" s="5">
        <f t="shared" si="79"/>
        <v>2143.4001456328151</v>
      </c>
      <c r="T140" s="5">
        <f>[13]capacity_EXIOBASE!D140</f>
        <v>2915.4580942448192</v>
      </c>
      <c r="U140" s="5">
        <f>[13]capacity_EXIOBASE!E140</f>
        <v>14781.599036262432</v>
      </c>
      <c r="V140" s="5">
        <f>[13]capacity_EXIOBASE!F140</f>
        <v>32580.810449288849</v>
      </c>
      <c r="W140" s="5">
        <f>[13]capacity_EXIOBASE!G140</f>
        <v>50380.021862315276</v>
      </c>
      <c r="X140" s="5">
        <f>[13]capacity_EXIOBASE!H140</f>
        <v>54829.824715571871</v>
      </c>
      <c r="Y140" s="5">
        <f>[13]capacity_EXIOBASE!I140</f>
        <v>59279.627568828466</v>
      </c>
      <c r="Z140" s="5">
        <f>[13]capacity_EXIOBASE!J140</f>
        <v>60762.895186580674</v>
      </c>
      <c r="AA140" s="5">
        <f>[13]capacity_EXIOBASE!K140</f>
        <v>62246.162804332882</v>
      </c>
      <c r="AB140" s="5">
        <f>capacity!T140+T140/[12]lifespan!C$10</f>
        <v>923.28732376979269</v>
      </c>
      <c r="AC140" s="5">
        <f>MAX((U140-T140),0)/5+U140/[12]lifespan!D$10</f>
        <v>2964.4921498540202</v>
      </c>
      <c r="AD140" s="5">
        <f>MAX((V140-U140),0)/5+V140/[12]lifespan!E$10</f>
        <v>4863.0747005768371</v>
      </c>
      <c r="AE140" s="5">
        <f>MAX((W140-V140),0)/5+W140/[12]lifespan!F$10</f>
        <v>5575.0431570978963</v>
      </c>
      <c r="AF140" s="5">
        <f>MAX((X140-W140),0)/5+X140/[12]lifespan!G$10</f>
        <v>3083.1535592741939</v>
      </c>
      <c r="AG140" s="5">
        <f>MAX((Y140-X140),0)/5+Y140/[12]lifespan!H$10</f>
        <v>3261.1456734044577</v>
      </c>
      <c r="AH140" s="5">
        <f>MAX((Z140-Y140),0)/5+Z140/[12]lifespan!I$10</f>
        <v>2727.1693310136684</v>
      </c>
      <c r="AI140" s="5">
        <f>MAX((AA140-Z140),0)/5+AA140/[12]lifespan!J$10</f>
        <v>2786.5000357237568</v>
      </c>
    </row>
    <row r="141" spans="1:35" x14ac:dyDescent="0.25">
      <c r="A141" s="3" t="s">
        <v>15</v>
      </c>
      <c r="B141" s="3" t="s">
        <v>81</v>
      </c>
      <c r="C141" s="3" t="s">
        <v>86</v>
      </c>
      <c r="D141" s="5">
        <f>[13]generation_EXIOBASE!D141</f>
        <v>4390.7521855162595</v>
      </c>
      <c r="E141" s="5">
        <f>[13]generation_EXIOBASE!E141</f>
        <v>48642.355980111723</v>
      </c>
      <c r="F141" s="5">
        <f>[13]generation_EXIOBASE!F141</f>
        <v>115019.76167200493</v>
      </c>
      <c r="G141" s="5">
        <f>[13]generation_EXIOBASE!G141</f>
        <v>181397.16736389813</v>
      </c>
      <c r="H141" s="5">
        <f>[13]generation_EXIOBASE!H141</f>
        <v>197991.51878687143</v>
      </c>
      <c r="I141" s="5">
        <f>[13]generation_EXIOBASE!I141</f>
        <v>214585.87020984472</v>
      </c>
      <c r="J141" s="5">
        <f>[13]generation_EXIOBASE!J141</f>
        <v>220117.32068416916</v>
      </c>
      <c r="K141" s="5">
        <f>[13]generation_EXIOBASE!K141</f>
        <v>225648.77115849359</v>
      </c>
      <c r="L141" s="5">
        <f>[14]Xdet2015_el!A141</f>
        <v>72.688369721895398</v>
      </c>
      <c r="M141" s="5">
        <f t="shared" si="71"/>
        <v>805.26830170231597</v>
      </c>
      <c r="N141" s="5">
        <f t="shared" si="74"/>
        <v>1904.1381996729469</v>
      </c>
      <c r="O141" s="5">
        <f t="shared" si="75"/>
        <v>3003.0080976435779</v>
      </c>
      <c r="P141" s="5">
        <f t="shared" si="76"/>
        <v>3277.7255721362353</v>
      </c>
      <c r="Q141" s="5">
        <f t="shared" si="77"/>
        <v>3552.4430466288936</v>
      </c>
      <c r="R141" s="5">
        <f t="shared" si="78"/>
        <v>3644.0155381264458</v>
      </c>
      <c r="S141" s="5">
        <f t="shared" si="79"/>
        <v>3735.5880296239984</v>
      </c>
      <c r="T141" s="5">
        <f>[13]capacity_EXIOBASE!D141</f>
        <v>3184.7119057551809</v>
      </c>
      <c r="U141" s="5">
        <f>[13]capacity_EXIOBASE!E141</f>
        <v>28068.775096242032</v>
      </c>
      <c r="V141" s="5">
        <f>[13]capacity_EXIOBASE!F141</f>
        <v>65394.869881972307</v>
      </c>
      <c r="W141" s="5">
        <f>[13]capacity_EXIOBASE!G141</f>
        <v>102720.96466770257</v>
      </c>
      <c r="X141" s="5">
        <f>[13]capacity_EXIOBASE!H141</f>
        <v>112052.48836413515</v>
      </c>
      <c r="Y141" s="5">
        <f>[13]capacity_EXIOBASE!I141</f>
        <v>121384.01206056771</v>
      </c>
      <c r="Z141" s="5">
        <f>[13]capacity_EXIOBASE!J141</f>
        <v>124494.51995937857</v>
      </c>
      <c r="AA141" s="5">
        <f>[13]capacity_EXIOBASE!K141</f>
        <v>127605.02785818942</v>
      </c>
      <c r="AB141" s="5">
        <f>capacity!T141+T141/[12]lifespan!C$11</f>
        <v>423.81947623020727</v>
      </c>
      <c r="AC141" s="5">
        <f>MAX((U141-T141),0)/5+U141/[12]lifespan!D$11</f>
        <v>6099.5636419470511</v>
      </c>
      <c r="AD141" s="5">
        <f>MAX((V141-U141),0)/5+V141/[12]lifespan!E$11</f>
        <v>10081.013752424948</v>
      </c>
      <c r="AE141" s="5">
        <f>MAX((W141-V141),0)/5+W141/[12]lifespan!F$11</f>
        <v>11574.057543854156</v>
      </c>
      <c r="AF141" s="5">
        <f>MAX((X141-W141),0)/5+X141/[12]lifespan!G$11</f>
        <v>6348.4042738519202</v>
      </c>
      <c r="AG141" s="5">
        <f>MAX((Y141-X141),0)/5+Y141/[12]lifespan!H$11</f>
        <v>6721.6652217092205</v>
      </c>
      <c r="AH141" s="5">
        <f>MAX((Z141-Y141),0)/5+Z141/[12]lifespan!I$11</f>
        <v>5601.8823781373139</v>
      </c>
      <c r="AI141" s="5">
        <f>MAX((AA141-Z141),0)/5+AA141/[12]lifespan!J$11</f>
        <v>5726.302694089748</v>
      </c>
    </row>
    <row r="142" spans="1:35" x14ac:dyDescent="0.25">
      <c r="A142" s="3" t="s">
        <v>15</v>
      </c>
      <c r="B142" s="3" t="s">
        <v>41</v>
      </c>
      <c r="C142" s="3" t="s">
        <v>42</v>
      </c>
      <c r="D142" s="5">
        <f>[13]generation_EXIOBASE!D142</f>
        <v>0</v>
      </c>
      <c r="E142" s="5">
        <f>[13]generation_EXIOBASE!E142</f>
        <v>3596.24195924376</v>
      </c>
      <c r="F142" s="5">
        <f>[13]generation_EXIOBASE!F142</f>
        <v>8990.6048981093991</v>
      </c>
      <c r="G142" s="5">
        <f>[13]generation_EXIOBASE!G142</f>
        <v>14384.96783697504</v>
      </c>
      <c r="H142" s="5">
        <f>[13]generation_EXIOBASE!H142</f>
        <v>15733.558571691448</v>
      </c>
      <c r="I142" s="5">
        <f>[13]generation_EXIOBASE!I142</f>
        <v>17082.149306407857</v>
      </c>
      <c r="J142" s="5">
        <f>[13]generation_EXIOBASE!J142</f>
        <v>17531.679551313326</v>
      </c>
      <c r="K142" s="5">
        <f>[13]generation_EXIOBASE!K142</f>
        <v>17981.209796218798</v>
      </c>
      <c r="L142" s="5">
        <f>[14]Xdet2015_el!A142</f>
        <v>0</v>
      </c>
      <c r="M142" s="24">
        <f t="shared" ref="M142:S142" si="81">IFERROR($L116*E142/$D116,0)</f>
        <v>86.779062138298741</v>
      </c>
      <c r="N142" s="24">
        <f t="shared" si="81"/>
        <v>216.94765534574682</v>
      </c>
      <c r="O142" s="24">
        <f t="shared" si="81"/>
        <v>347.11624855319496</v>
      </c>
      <c r="P142" s="24">
        <f t="shared" si="81"/>
        <v>379.65839685505699</v>
      </c>
      <c r="Q142" s="24">
        <f t="shared" si="81"/>
        <v>412.20054515691896</v>
      </c>
      <c r="R142" s="24">
        <f t="shared" si="81"/>
        <v>423.04792792420625</v>
      </c>
      <c r="S142" s="24">
        <f t="shared" si="81"/>
        <v>433.89531069149365</v>
      </c>
      <c r="T142" s="5">
        <f>[13]capacity_EXIOBASE!D142</f>
        <v>0</v>
      </c>
      <c r="U142" s="5">
        <f>[13]capacity_EXIOBASE!E142</f>
        <v>901.63405172562511</v>
      </c>
      <c r="V142" s="5">
        <f>[13]capacity_EXIOBASE!F142</f>
        <v>2254.0851293140627</v>
      </c>
      <c r="W142" s="5">
        <f>[13]capacity_EXIOBASE!G142</f>
        <v>3606.5362069025005</v>
      </c>
      <c r="X142" s="5">
        <f>[13]capacity_EXIOBASE!H142</f>
        <v>3944.6489762996098</v>
      </c>
      <c r="Y142" s="5">
        <f>[13]capacity_EXIOBASE!I142</f>
        <v>4282.7617456967191</v>
      </c>
      <c r="Z142" s="5">
        <f>[13]capacity_EXIOBASE!J142</f>
        <v>4395.4660021624222</v>
      </c>
      <c r="AA142" s="5">
        <f>[13]capacity_EXIOBASE!K142</f>
        <v>4508.1702586281253</v>
      </c>
      <c r="AB142" s="5">
        <f>capacity!T142+T142/[12]lifespan!C$12</f>
        <v>0</v>
      </c>
      <c r="AC142" s="5">
        <f>MAX((U142-T142),0)/5+U142/[12]lifespan!D$12</f>
        <v>210.38127873597918</v>
      </c>
      <c r="AD142" s="5">
        <f>MAX((V142-U142),0)/5+V142/[12]lifespan!E$12</f>
        <v>345.6263864948229</v>
      </c>
      <c r="AE142" s="5">
        <f>MAX((W142-V142),0)/5+W142/[12]lifespan!F$12</f>
        <v>390.70808908110422</v>
      </c>
      <c r="AF142" s="5">
        <f>MAX((X142-W142),0)/5+X142/[12]lifespan!G$12</f>
        <v>199.11085308940886</v>
      </c>
      <c r="AG142" s="5">
        <f>MAX((Y142-X142),0)/5+Y142/[12]lifespan!H$12</f>
        <v>210.38127873597918</v>
      </c>
      <c r="AH142" s="5">
        <f>MAX((Z142-Y142),0)/5+Z142/[12]lifespan!I$12</f>
        <v>169.05638469855469</v>
      </c>
      <c r="AI142" s="5">
        <f>MAX((AA142-Z142),0)/5+AA142/[12]lifespan!J$12</f>
        <v>172.81319324741148</v>
      </c>
    </row>
    <row r="143" spans="1:35" x14ac:dyDescent="0.25">
      <c r="A143" s="3" t="s">
        <v>15</v>
      </c>
      <c r="B143" s="3" t="s">
        <v>43</v>
      </c>
      <c r="C143" s="3" t="s">
        <v>44</v>
      </c>
      <c r="D143" s="5">
        <f>[13]generation_EXIOBASE!D143</f>
        <v>398.70958474308679</v>
      </c>
      <c r="E143" s="5">
        <f>[13]generation_EXIOBASE!E143</f>
        <v>2528.1783043378073</v>
      </c>
      <c r="F143" s="5">
        <f>[13]generation_EXIOBASE!F143</f>
        <v>5722.3813837298867</v>
      </c>
      <c r="G143" s="5">
        <f>[13]generation_EXIOBASE!G143</f>
        <v>8916.5844631219679</v>
      </c>
      <c r="H143" s="5">
        <f>[13]generation_EXIOBASE!H143</f>
        <v>9715.1352329699876</v>
      </c>
      <c r="I143" s="5">
        <f>[13]generation_EXIOBASE!I143</f>
        <v>10513.686002818007</v>
      </c>
      <c r="J143" s="5">
        <f>[13]generation_EXIOBASE!J143</f>
        <v>10779.869592767347</v>
      </c>
      <c r="K143" s="5">
        <f>[13]generation_EXIOBASE!K143</f>
        <v>11046.053182716687</v>
      </c>
      <c r="L143" s="5">
        <f>[14]Xdet2015_el!A143</f>
        <v>106.312481668085</v>
      </c>
      <c r="M143" s="5">
        <f>IFERROR($L143*E143/$D143,0)</f>
        <v>674.11700124227741</v>
      </c>
      <c r="N143" s="5">
        <f t="shared" si="74"/>
        <v>1525.8237806035656</v>
      </c>
      <c r="O143" s="5">
        <f t="shared" si="75"/>
        <v>2377.5305599648545</v>
      </c>
      <c r="P143" s="5">
        <f t="shared" si="76"/>
        <v>2590.4572548051765</v>
      </c>
      <c r="Q143" s="5">
        <f t="shared" si="77"/>
        <v>2803.3839496454984</v>
      </c>
      <c r="R143" s="5">
        <f t="shared" si="78"/>
        <v>2874.3595145922727</v>
      </c>
      <c r="S143" s="5">
        <f t="shared" si="79"/>
        <v>2945.3350795390465</v>
      </c>
      <c r="T143" s="5">
        <f>[13]capacity_EXIOBASE!D143</f>
        <v>225.18792647115231</v>
      </c>
      <c r="U143" s="5">
        <f>[13]capacity_EXIOBASE!E143</f>
        <v>1199.2017188038799</v>
      </c>
      <c r="V143" s="5">
        <f>[13]capacity_EXIOBASE!F143</f>
        <v>2660.2224073029715</v>
      </c>
      <c r="W143" s="5">
        <f>[13]capacity_EXIOBASE!G143</f>
        <v>4121.2430958020632</v>
      </c>
      <c r="X143" s="5">
        <f>[13]capacity_EXIOBASE!H143</f>
        <v>4486.498267926836</v>
      </c>
      <c r="Y143" s="5">
        <f>[13]capacity_EXIOBASE!I143</f>
        <v>4851.7534400516088</v>
      </c>
      <c r="Z143" s="5">
        <f>[13]capacity_EXIOBASE!J143</f>
        <v>4973.5051640931997</v>
      </c>
      <c r="AA143" s="5">
        <f>[13]capacity_EXIOBASE!K143</f>
        <v>5095.2568881347906</v>
      </c>
      <c r="AB143" s="5">
        <f>capacity!T143+T143/[12]lifespan!C$13</f>
        <v>11.259396323557615</v>
      </c>
      <c r="AC143" s="5">
        <f>MAX((U143-T143),0)/5+U143/[12]lifespan!D$13</f>
        <v>254.76284440673953</v>
      </c>
      <c r="AD143" s="5">
        <f>MAX((V143-U143),0)/5+V143/[12]lifespan!E$13</f>
        <v>425.21525806496686</v>
      </c>
      <c r="AE143" s="5">
        <f>MAX((W143-V143),0)/5+W143/[12]lifespan!F$13</f>
        <v>498.26629248992151</v>
      </c>
      <c r="AF143" s="5">
        <f>MAX((X143-W143),0)/5+X143/[12]lifespan!G$13</f>
        <v>297.37594782129634</v>
      </c>
      <c r="AG143" s="5">
        <f>MAX((Y143-X143),0)/5+Y143/[12]lifespan!H$13</f>
        <v>315.638706427535</v>
      </c>
      <c r="AH143" s="5">
        <f>MAX((Z143-Y143),0)/5+Z143/[12]lifespan!I$13</f>
        <v>273.02560301297819</v>
      </c>
      <c r="AI143" s="5">
        <f>MAX((AA143-Z143),0)/5+AA143/[12]lifespan!J$13</f>
        <v>279.11318921505773</v>
      </c>
    </row>
    <row r="144" spans="1:35" x14ac:dyDescent="0.25">
      <c r="A144" s="3" t="s">
        <v>15</v>
      </c>
      <c r="B144" s="3" t="s">
        <v>45</v>
      </c>
      <c r="C144" s="3" t="s">
        <v>46</v>
      </c>
      <c r="D144" s="5">
        <f>[13]generation_EXIOBASE!D144</f>
        <v>75.206415256914298</v>
      </c>
      <c r="E144" s="5">
        <f>[13]generation_EXIOBASE!E144</f>
        <v>110.47008778357754</v>
      </c>
      <c r="F144" s="5">
        <f>[13]generation_EXIOBASE!F144</f>
        <v>163.36559657357242</v>
      </c>
      <c r="G144" s="5">
        <f>[13]generation_EXIOBASE!G144</f>
        <v>216.26110536356725</v>
      </c>
      <c r="H144" s="5">
        <f>[13]generation_EXIOBASE!H144</f>
        <v>229.48498256106598</v>
      </c>
      <c r="I144" s="5">
        <f>[13]generation_EXIOBASE!I144</f>
        <v>242.7088597585647</v>
      </c>
      <c r="J144" s="5">
        <f>[13]generation_EXIOBASE!J144</f>
        <v>247.1168188243976</v>
      </c>
      <c r="K144" s="5">
        <f>[13]generation_EXIOBASE!K144</f>
        <v>251.5247778902305</v>
      </c>
      <c r="L144" s="5">
        <f>[14]Xdet2015_el!A144</f>
        <v>0</v>
      </c>
      <c r="M144" s="5">
        <f t="shared" si="71"/>
        <v>0</v>
      </c>
      <c r="N144" s="5">
        <f t="shared" si="74"/>
        <v>0</v>
      </c>
      <c r="O144" s="5">
        <f t="shared" si="75"/>
        <v>0</v>
      </c>
      <c r="P144" s="5">
        <f t="shared" si="76"/>
        <v>0</v>
      </c>
      <c r="Q144" s="5">
        <f t="shared" si="77"/>
        <v>0</v>
      </c>
      <c r="R144" s="5">
        <f t="shared" si="78"/>
        <v>0</v>
      </c>
      <c r="S144" s="5">
        <f t="shared" si="79"/>
        <v>0</v>
      </c>
      <c r="T144" s="5">
        <f>[13]capacity_EXIOBASE!D144</f>
        <v>16.812073528847669</v>
      </c>
      <c r="U144" s="5">
        <f>[13]capacity_EXIOBASE!E144</f>
        <v>20.449658823078135</v>
      </c>
      <c r="V144" s="5">
        <f>[13]capacity_EXIOBASE!F144</f>
        <v>25.906036764423835</v>
      </c>
      <c r="W144" s="5">
        <f>[13]capacity_EXIOBASE!G144</f>
        <v>31.362414705769535</v>
      </c>
      <c r="X144" s="5">
        <f>[13]capacity_EXIOBASE!H144</f>
        <v>32.726509191105961</v>
      </c>
      <c r="Y144" s="5">
        <f>[13]capacity_EXIOBASE!I144</f>
        <v>34.090603676442385</v>
      </c>
      <c r="Z144" s="5">
        <f>[13]capacity_EXIOBASE!J144</f>
        <v>34.545301838221192</v>
      </c>
      <c r="AA144" s="5">
        <f>[13]capacity_EXIOBASE!K144</f>
        <v>35</v>
      </c>
      <c r="AB144" s="5">
        <f>capacity!T144+T144/[12]lifespan!C$14</f>
        <v>0.56040245096158903</v>
      </c>
      <c r="AC144" s="5">
        <f>MAX((U144-T144),0)/5+U144/[12]lifespan!D$14</f>
        <v>1.4091723529486977</v>
      </c>
      <c r="AD144" s="5">
        <f>MAX((V144-U144),0)/5+V144/[12]lifespan!E$14</f>
        <v>1.9548101470832679</v>
      </c>
      <c r="AE144" s="5">
        <f>MAX((W144-V144),0)/5+W144/[12]lifespan!F$14</f>
        <v>2.1366894117947912</v>
      </c>
      <c r="AF144" s="5">
        <f>MAX((X144-W144),0)/5+X144/[12]lifespan!G$14</f>
        <v>1.3637025367708173</v>
      </c>
      <c r="AG144" s="5">
        <f>MAX((Y144-X144),0)/5+Y144/[12]lifespan!H$14</f>
        <v>1.4091723529486975</v>
      </c>
      <c r="AH144" s="5">
        <f>MAX((Z144-Y144),0)/5+Z144/[12]lifespan!I$14</f>
        <v>1.2424496936298013</v>
      </c>
      <c r="AI144" s="5">
        <f>MAX((AA144-Z144),0)/5+AA144/[12]lifespan!J$14</f>
        <v>1.2576062990224284</v>
      </c>
    </row>
    <row r="145" spans="1:35" x14ac:dyDescent="0.25">
      <c r="A145" s="3" t="s">
        <v>47</v>
      </c>
      <c r="B145" s="3" t="s">
        <v>29</v>
      </c>
      <c r="C145" s="3" t="s">
        <v>30</v>
      </c>
      <c r="D145" s="5">
        <f>[13]generation_EXIOBASE!D145</f>
        <v>26751.427601696563</v>
      </c>
      <c r="E145" s="5">
        <f>[13]generation_EXIOBASE!E145</f>
        <v>21401.142081357251</v>
      </c>
      <c r="F145" s="5">
        <f>[13]generation_EXIOBASE!F145</f>
        <v>13375.713800848282</v>
      </c>
      <c r="G145" s="5">
        <f>[13]generation_EXIOBASE!G145</f>
        <v>5350.2855203393119</v>
      </c>
      <c r="H145" s="5">
        <f>[13]generation_EXIOBASE!H145</f>
        <v>3343.9284502120699</v>
      </c>
      <c r="I145" s="5">
        <f>[13]generation_EXIOBASE!I145</f>
        <v>1337.571380084828</v>
      </c>
      <c r="J145" s="5">
        <f>[13]generation_EXIOBASE!J145</f>
        <v>668.78569004241399</v>
      </c>
      <c r="K145" s="5">
        <f>[13]generation_EXIOBASE!K145</f>
        <v>0</v>
      </c>
      <c r="L145" s="5">
        <f>[14]Xdet2015_el!A145</f>
        <v>2275.2684296522998</v>
      </c>
      <c r="M145" s="5">
        <f t="shared" si="71"/>
        <v>1820.21474372184</v>
      </c>
      <c r="N145" s="5">
        <f t="shared" ref="N145:N154" si="82">IFERROR($L145*F145/$D145,0)</f>
        <v>1137.6342148261499</v>
      </c>
      <c r="O145" s="5">
        <f t="shared" ref="O145:O154" si="83">IFERROR($L145*G145/$D145,0)</f>
        <v>455.05368593045989</v>
      </c>
      <c r="P145" s="5">
        <f t="shared" ref="P145:P154" si="84">IFERROR($L145*H145/$D145,0)</f>
        <v>284.40855370653742</v>
      </c>
      <c r="Q145" s="5">
        <f t="shared" ref="Q145:Q154" si="85">IFERROR($L145*I145/$D145,0)</f>
        <v>113.76342148261497</v>
      </c>
      <c r="R145" s="5">
        <f t="shared" ref="R145:R154" si="86">IFERROR($L145*J145/$D145,0)</f>
        <v>56.881710741307487</v>
      </c>
      <c r="S145" s="5">
        <f t="shared" ref="S145:S154" si="87">IFERROR($L145*K145/$D145,0)</f>
        <v>0</v>
      </c>
      <c r="T145" s="5">
        <f>[13]capacity_EXIOBASE!D145</f>
        <v>3923.3</v>
      </c>
      <c r="U145" s="5">
        <f>[13]capacity_EXIOBASE!E145</f>
        <v>3138.6400000000003</v>
      </c>
      <c r="V145" s="5">
        <f>[13]capacity_EXIOBASE!F145</f>
        <v>1961.65</v>
      </c>
      <c r="W145" s="5">
        <f>[13]capacity_EXIOBASE!G145</f>
        <v>784.65999999999985</v>
      </c>
      <c r="X145" s="5">
        <f>[13]capacity_EXIOBASE!H145</f>
        <v>490.41249999999991</v>
      </c>
      <c r="Y145" s="5">
        <f>[13]capacity_EXIOBASE!I145</f>
        <v>196.16499999999996</v>
      </c>
      <c r="Z145" s="5">
        <f>[13]capacity_EXIOBASE!J145</f>
        <v>98.082499999999982</v>
      </c>
      <c r="AA145" s="5">
        <f>[13]capacity_EXIOBASE!K145</f>
        <v>0</v>
      </c>
      <c r="AB145" s="5">
        <f>capacity!T145+T145/[12]lifespan!C$2</f>
        <v>101.08250000000001</v>
      </c>
      <c r="AC145" s="5">
        <f>MAX((U145-T145),0)/5+U145/[12]lifespan!D$2</f>
        <v>78.466000000000008</v>
      </c>
      <c r="AD145" s="5">
        <f>MAX((V145-U145),0)/5+V145/[12]lifespan!E$2</f>
        <v>49.041250000000005</v>
      </c>
      <c r="AE145" s="5">
        <f>MAX((W145-V145),0)/5+W145/[12]lifespan!F$2</f>
        <v>19.616499999999995</v>
      </c>
      <c r="AF145" s="5">
        <f>MAX((X145-W145),0)/5+X145/[12]lifespan!G$2</f>
        <v>12.260312499999998</v>
      </c>
      <c r="AG145" s="5">
        <f>MAX((Y145-X145),0)/5+Y145/[12]lifespan!H$2</f>
        <v>4.9041249999999987</v>
      </c>
      <c r="AH145" s="5">
        <f>MAX((Z145-Y145),0)/5+Z145/[12]lifespan!I$2</f>
        <v>2.4520624999999994</v>
      </c>
      <c r="AI145" s="5">
        <f>MAX((AA145-Z145),0)/5+AA145/[12]lifespan!J$2</f>
        <v>0</v>
      </c>
    </row>
    <row r="146" spans="1:35" x14ac:dyDescent="0.25">
      <c r="A146" s="3" t="s">
        <v>47</v>
      </c>
      <c r="B146" s="3" t="s">
        <v>31</v>
      </c>
      <c r="C146" s="3" t="s">
        <v>32</v>
      </c>
      <c r="D146" s="5">
        <f>[13]generation_EXIOBASE!D146</f>
        <v>8816.7107257524149</v>
      </c>
      <c r="E146" s="5">
        <f>[13]generation_EXIOBASE!E146</f>
        <v>7053.3685806019321</v>
      </c>
      <c r="F146" s="5">
        <f>[13]generation_EXIOBASE!F146</f>
        <v>4408.3553628762074</v>
      </c>
      <c r="G146" s="5">
        <f>[13]generation_EXIOBASE!G146</f>
        <v>1763.3421451504828</v>
      </c>
      <c r="H146" s="5">
        <f>[13]generation_EXIOBASE!H146</f>
        <v>1102.0888407190519</v>
      </c>
      <c r="I146" s="5">
        <f>[13]generation_EXIOBASE!I146</f>
        <v>440.83553628762093</v>
      </c>
      <c r="J146" s="5">
        <f>[13]generation_EXIOBASE!J146</f>
        <v>220.41776814381046</v>
      </c>
      <c r="K146" s="5">
        <f>[13]generation_EXIOBASE!K146</f>
        <v>0</v>
      </c>
      <c r="L146" s="5">
        <f>[14]Xdet2015_el!A146</f>
        <v>813.74326252065703</v>
      </c>
      <c r="M146" s="5">
        <f t="shared" si="71"/>
        <v>650.9946100165256</v>
      </c>
      <c r="N146" s="5">
        <f t="shared" si="82"/>
        <v>406.87163126032851</v>
      </c>
      <c r="O146" s="5">
        <f t="shared" si="83"/>
        <v>162.74865250413137</v>
      </c>
      <c r="P146" s="5">
        <f t="shared" si="84"/>
        <v>101.71790781508213</v>
      </c>
      <c r="Q146" s="5">
        <f t="shared" si="85"/>
        <v>40.687163126032871</v>
      </c>
      <c r="R146" s="5">
        <f t="shared" si="86"/>
        <v>20.343581563016436</v>
      </c>
      <c r="S146" s="5">
        <f t="shared" si="87"/>
        <v>0</v>
      </c>
      <c r="T146" s="5">
        <f>[13]capacity_EXIOBASE!D146</f>
        <v>5061.8678499999996</v>
      </c>
      <c r="U146" s="5">
        <f>[13]capacity_EXIOBASE!E146</f>
        <v>4049.4942799999999</v>
      </c>
      <c r="V146" s="5">
        <f>[13]capacity_EXIOBASE!F146</f>
        <v>2530.9339249999998</v>
      </c>
      <c r="W146" s="5">
        <f>[13]capacity_EXIOBASE!G146</f>
        <v>1012.3735699999997</v>
      </c>
      <c r="X146" s="5">
        <f>[13]capacity_EXIOBASE!H146</f>
        <v>632.73348124999984</v>
      </c>
      <c r="Y146" s="5">
        <f>[13]capacity_EXIOBASE!I146</f>
        <v>253.09339249999994</v>
      </c>
      <c r="Z146" s="5">
        <f>[13]capacity_EXIOBASE!J146</f>
        <v>126.54669624999997</v>
      </c>
      <c r="AA146" s="5">
        <f>[13]capacity_EXIOBASE!K146</f>
        <v>0</v>
      </c>
      <c r="AB146" s="5">
        <f>capacity!T146+T146/[12]lifespan!C$3</f>
        <v>313.72892833333333</v>
      </c>
      <c r="AC146" s="5">
        <f>MAX((U146-T146),0)/5+U146/[12]lifespan!D$3</f>
        <v>134.98314266666665</v>
      </c>
      <c r="AD146" s="5">
        <f>MAX((V146-U146),0)/5+V146/[12]lifespan!E$3</f>
        <v>84.364464166666664</v>
      </c>
      <c r="AE146" s="5">
        <f>MAX((W146-V146),0)/5+W146/[12]lifespan!F$3</f>
        <v>33.745785666666656</v>
      </c>
      <c r="AF146" s="5">
        <f>MAX((X146-W146),0)/5+X146/[12]lifespan!G$3</f>
        <v>21.091116041666663</v>
      </c>
      <c r="AG146" s="5">
        <f>MAX((Y146-X146),0)/5+Y146/[12]lifespan!H$3</f>
        <v>8.4364464166666639</v>
      </c>
      <c r="AH146" s="5">
        <f>MAX((Z146-Y146),0)/5+Z146/[12]lifespan!I$3</f>
        <v>4.218223208333332</v>
      </c>
      <c r="AI146" s="5">
        <f>MAX((AA146-Z146),0)/5+AA146/[12]lifespan!J$3</f>
        <v>0</v>
      </c>
    </row>
    <row r="147" spans="1:35" x14ac:dyDescent="0.25">
      <c r="A147" s="3" t="s">
        <v>47</v>
      </c>
      <c r="B147" s="3" t="s">
        <v>33</v>
      </c>
      <c r="C147" s="3" t="s">
        <v>34</v>
      </c>
      <c r="D147" s="5">
        <f>[13]generation_EXIOBASE!D147</f>
        <v>0</v>
      </c>
      <c r="E147" s="5">
        <f>[13]generation_EXIOBASE!E147</f>
        <v>0</v>
      </c>
      <c r="F147" s="5">
        <f>[13]generation_EXIOBASE!F147</f>
        <v>0</v>
      </c>
      <c r="G147" s="5">
        <f>[13]generation_EXIOBASE!G147</f>
        <v>0</v>
      </c>
      <c r="H147" s="5">
        <f>[13]generation_EXIOBASE!H147</f>
        <v>0</v>
      </c>
      <c r="I147" s="5">
        <f>[13]generation_EXIOBASE!I147</f>
        <v>0</v>
      </c>
      <c r="J147" s="5">
        <f>[13]generation_EXIOBASE!J147</f>
        <v>0</v>
      </c>
      <c r="K147" s="5">
        <f>[13]generation_EXIOBASE!K147</f>
        <v>0</v>
      </c>
      <c r="L147" s="5">
        <f>[14]Xdet2015_el!A147</f>
        <v>0</v>
      </c>
      <c r="M147" s="5">
        <f t="shared" si="71"/>
        <v>0</v>
      </c>
      <c r="N147" s="5">
        <f t="shared" si="82"/>
        <v>0</v>
      </c>
      <c r="O147" s="5">
        <f t="shared" si="83"/>
        <v>0</v>
      </c>
      <c r="P147" s="5">
        <f t="shared" si="84"/>
        <v>0</v>
      </c>
      <c r="Q147" s="5">
        <f t="shared" si="85"/>
        <v>0</v>
      </c>
      <c r="R147" s="5">
        <f t="shared" si="86"/>
        <v>0</v>
      </c>
      <c r="S147" s="5">
        <f t="shared" si="87"/>
        <v>0</v>
      </c>
      <c r="T147" s="5">
        <f>[13]capacity_EXIOBASE!D147</f>
        <v>0</v>
      </c>
      <c r="U147" s="5">
        <f>[13]capacity_EXIOBASE!E147</f>
        <v>0</v>
      </c>
      <c r="V147" s="5">
        <f>[13]capacity_EXIOBASE!F147</f>
        <v>0</v>
      </c>
      <c r="W147" s="5">
        <f>[13]capacity_EXIOBASE!G147</f>
        <v>0</v>
      </c>
      <c r="X147" s="5">
        <f>[13]capacity_EXIOBASE!H147</f>
        <v>0</v>
      </c>
      <c r="Y147" s="5">
        <f>[13]capacity_EXIOBASE!I147</f>
        <v>0</v>
      </c>
      <c r="Z147" s="5">
        <f>[13]capacity_EXIOBASE!J147</f>
        <v>0</v>
      </c>
      <c r="AA147" s="5">
        <f>[13]capacity_EXIOBASE!K147</f>
        <v>0</v>
      </c>
      <c r="AB147" s="5">
        <f>capacity!T147+T147/[12]lifespan!C$4</f>
        <v>0</v>
      </c>
      <c r="AC147" s="5">
        <f>MAX((U147-T147),0)/5+U147/[12]lifespan!D$4</f>
        <v>0</v>
      </c>
      <c r="AD147" s="5">
        <f>MAX((V147-U147),0)/5+V147/[12]lifespan!E$4</f>
        <v>0</v>
      </c>
      <c r="AE147" s="5">
        <f>MAX((W147-V147),0)/5+W147/[12]lifespan!F$4</f>
        <v>0</v>
      </c>
      <c r="AF147" s="5">
        <f>MAX((X147-W147),0)/5+X147/[12]lifespan!G$4</f>
        <v>0</v>
      </c>
      <c r="AG147" s="5">
        <f>MAX((Y147-X147),0)/5+Y147/[12]lifespan!H$4</f>
        <v>0</v>
      </c>
      <c r="AH147" s="5">
        <f>MAX((Z147-Y147),0)/5+Z147/[12]lifespan!I$4</f>
        <v>0</v>
      </c>
      <c r="AI147" s="5">
        <f>MAX((AA147-Z147),0)/5+AA147/[12]lifespan!J$4</f>
        <v>0</v>
      </c>
    </row>
    <row r="148" spans="1:35" x14ac:dyDescent="0.25">
      <c r="A148" s="3" t="s">
        <v>47</v>
      </c>
      <c r="B148" s="3" t="s">
        <v>35</v>
      </c>
      <c r="C148" s="3" t="s">
        <v>36</v>
      </c>
      <c r="D148" s="5">
        <f>[13]generation_EXIOBASE!D148</f>
        <v>5879.8912073408046</v>
      </c>
      <c r="E148" s="5">
        <f>[13]generation_EXIOBASE!E148</f>
        <v>6807.4062730021942</v>
      </c>
      <c r="F148" s="5">
        <f>[13]generation_EXIOBASE!F148</f>
        <v>8198.6788714942777</v>
      </c>
      <c r="G148" s="5">
        <f>[13]generation_EXIOBASE!G148</f>
        <v>9589.951469986363</v>
      </c>
      <c r="H148" s="5">
        <f>[13]generation_EXIOBASE!H148</f>
        <v>9937.7696196093839</v>
      </c>
      <c r="I148" s="5">
        <f>[13]generation_EXIOBASE!I148</f>
        <v>10285.587769232405</v>
      </c>
      <c r="J148" s="5">
        <f>[13]generation_EXIOBASE!J148</f>
        <v>10401.527152440078</v>
      </c>
      <c r="K148" s="5">
        <f>[13]generation_EXIOBASE!K148</f>
        <v>10517.466535647753</v>
      </c>
      <c r="L148" s="5">
        <f>[14]Xdet2015_el!A148</f>
        <v>281.66152813769099</v>
      </c>
      <c r="M148" s="5">
        <f t="shared" si="71"/>
        <v>326.09182481371852</v>
      </c>
      <c r="N148" s="5">
        <f t="shared" si="82"/>
        <v>392.73726982775986</v>
      </c>
      <c r="O148" s="5">
        <f t="shared" si="83"/>
        <v>459.3827148418012</v>
      </c>
      <c r="P148" s="5">
        <f t="shared" si="84"/>
        <v>476.04407609531154</v>
      </c>
      <c r="Q148" s="5">
        <f t="shared" si="85"/>
        <v>492.70543734882182</v>
      </c>
      <c r="R148" s="5">
        <f t="shared" si="86"/>
        <v>498.25922443332524</v>
      </c>
      <c r="S148" s="5">
        <f t="shared" si="87"/>
        <v>503.81301151782873</v>
      </c>
      <c r="T148" s="5">
        <f>[13]capacity_EXIOBASE!D148</f>
        <v>3389</v>
      </c>
      <c r="U148" s="5">
        <f>[13]capacity_EXIOBASE!E148</f>
        <v>3250.6</v>
      </c>
      <c r="V148" s="5">
        <f>[13]capacity_EXIOBASE!F148</f>
        <v>3043</v>
      </c>
      <c r="W148" s="5">
        <f>[13]capacity_EXIOBASE!G148</f>
        <v>2835.4</v>
      </c>
      <c r="X148" s="5">
        <f>[13]capacity_EXIOBASE!H148</f>
        <v>2783.5</v>
      </c>
      <c r="Y148" s="5">
        <f>[13]capacity_EXIOBASE!I148</f>
        <v>2731.6</v>
      </c>
      <c r="Z148" s="5">
        <f>[13]capacity_EXIOBASE!J148</f>
        <v>2714.3</v>
      </c>
      <c r="AA148" s="5">
        <f>[13]capacity_EXIOBASE!K148</f>
        <v>2697</v>
      </c>
      <c r="AB148" s="5">
        <f>capacity!T148+T148/[12]lifespan!C$5</f>
        <v>59.483333333333334</v>
      </c>
      <c r="AC148" s="5">
        <f>MAX((U148-T148),0)/5+U148/[12]lifespan!D$5</f>
        <v>54.176666666666662</v>
      </c>
      <c r="AD148" s="5">
        <f>MAX((V148-U148),0)/5+V148/[12]lifespan!E$5</f>
        <v>50.716666666666669</v>
      </c>
      <c r="AE148" s="5">
        <f>MAX((W148-V148),0)/5+W148/[12]lifespan!F$5</f>
        <v>47.256666666666668</v>
      </c>
      <c r="AF148" s="5">
        <f>MAX((X148-W148),0)/5+X148/[12]lifespan!G$5</f>
        <v>46.391666666666666</v>
      </c>
      <c r="AG148" s="5">
        <f>MAX((Y148-X148),0)/5+Y148/[12]lifespan!H$5</f>
        <v>45.526666666666664</v>
      </c>
      <c r="AH148" s="5">
        <f>MAX((Z148-Y148),0)/5+Z148/[12]lifespan!I$5</f>
        <v>45.238333333333337</v>
      </c>
      <c r="AI148" s="5">
        <f>MAX((AA148-Z148),0)/5+AA148/[12]lifespan!J$5</f>
        <v>44.95</v>
      </c>
    </row>
    <row r="149" spans="1:35" x14ac:dyDescent="0.25">
      <c r="A149" s="3" t="s">
        <v>47</v>
      </c>
      <c r="B149" s="3" t="s">
        <v>79</v>
      </c>
      <c r="C149" s="3" t="s">
        <v>83</v>
      </c>
      <c r="D149" s="5">
        <f>[13]generation_EXIOBASE!D149</f>
        <v>3834.2275638082219</v>
      </c>
      <c r="E149" s="5">
        <f>[13]generation_EXIOBASE!E149</f>
        <v>12172.305189818289</v>
      </c>
      <c r="F149" s="5">
        <f>[13]generation_EXIOBASE!F149</f>
        <v>24679.421628833388</v>
      </c>
      <c r="G149" s="5">
        <f>[13]generation_EXIOBASE!G149</f>
        <v>37186.538067848487</v>
      </c>
      <c r="H149" s="5">
        <f>[13]generation_EXIOBASE!H149</f>
        <v>40313.317177602265</v>
      </c>
      <c r="I149" s="5">
        <f>[13]generation_EXIOBASE!I149</f>
        <v>43440.096287356035</v>
      </c>
      <c r="J149" s="5">
        <f>[13]generation_EXIOBASE!J149</f>
        <v>44482.355990607291</v>
      </c>
      <c r="K149" s="5">
        <f>[13]generation_EXIOBASE!K149</f>
        <v>45524.615693858555</v>
      </c>
      <c r="L149" s="5">
        <f>[14]Xdet2015_el!A149</f>
        <v>227.89266638965</v>
      </c>
      <c r="M149" s="5">
        <f t="shared" si="71"/>
        <v>723.47794690127887</v>
      </c>
      <c r="N149" s="5">
        <f t="shared" si="82"/>
        <v>1466.8558676687221</v>
      </c>
      <c r="O149" s="5">
        <f t="shared" si="83"/>
        <v>2210.233788436165</v>
      </c>
      <c r="P149" s="5">
        <f t="shared" si="84"/>
        <v>2396.0782686280263</v>
      </c>
      <c r="Q149" s="5">
        <f t="shared" si="85"/>
        <v>2581.9227488198867</v>
      </c>
      <c r="R149" s="5">
        <f t="shared" si="86"/>
        <v>2643.8709088838405</v>
      </c>
      <c r="S149" s="5">
        <f t="shared" si="87"/>
        <v>2705.8190689477942</v>
      </c>
      <c r="T149" s="5">
        <f>[13]capacity_EXIOBASE!D149</f>
        <v>2151.6999999999998</v>
      </c>
      <c r="U149" s="5">
        <f>[13]capacity_EXIOBASE!E149</f>
        <v>6202.4080628266693</v>
      </c>
      <c r="V149" s="5">
        <f>[13]capacity_EXIOBASE!F149</f>
        <v>12278.470157066673</v>
      </c>
      <c r="W149" s="5">
        <f>[13]capacity_EXIOBASE!G149</f>
        <v>18354.532251306675</v>
      </c>
      <c r="X149" s="5">
        <f>[13]capacity_EXIOBASE!H149</f>
        <v>19873.547774866674</v>
      </c>
      <c r="Y149" s="5">
        <f>[13]capacity_EXIOBASE!I149</f>
        <v>21392.563298426678</v>
      </c>
      <c r="Z149" s="5">
        <f>[13]capacity_EXIOBASE!J149</f>
        <v>21898.90180628001</v>
      </c>
      <c r="AA149" s="5">
        <f>[13]capacity_EXIOBASE!K149</f>
        <v>22405.240314133345</v>
      </c>
      <c r="AB149" s="5">
        <f>capacity!T149+T149/[12]lifespan!C$6</f>
        <v>220.58499999999998</v>
      </c>
      <c r="AC149" s="5">
        <f>MAX((U149-T149),0)/5+U149/[12]lifespan!D$6</f>
        <v>1092.0692517847278</v>
      </c>
      <c r="AD149" s="5">
        <f>MAX((V149-U149),0)/5+V149/[12]lifespan!E$6</f>
        <v>1737.7005106380718</v>
      </c>
      <c r="AE149" s="5">
        <f>MAX((W149-V149),0)/5+W149/[12]lifespan!F$6</f>
        <v>1949.3937089002675</v>
      </c>
      <c r="AF149" s="5">
        <f>MAX((X149-W149),0)/5+X149/[12]lifespan!G$6</f>
        <v>1098.7450157066669</v>
      </c>
      <c r="AG149" s="5">
        <f>MAX((Y149-X149),0)/5+Y149/[12]lifespan!H$6</f>
        <v>1159.5056366490676</v>
      </c>
      <c r="AH149" s="5">
        <f>MAX((Z149-Y149),0)/5+Z149/[12]lifespan!I$6</f>
        <v>977.22377382186676</v>
      </c>
      <c r="AI149" s="5">
        <f>MAX((AA149-Z149),0)/5+AA149/[12]lifespan!J$6</f>
        <v>997.47731413600093</v>
      </c>
    </row>
    <row r="150" spans="1:35" x14ac:dyDescent="0.25">
      <c r="A150" s="3" t="s">
        <v>47</v>
      </c>
      <c r="B150" s="3" t="s">
        <v>78</v>
      </c>
      <c r="C150" s="3" t="s">
        <v>84</v>
      </c>
      <c r="D150" s="5">
        <f>[13]generation_EXIOBASE!D150</f>
        <v>0</v>
      </c>
      <c r="E150" s="5">
        <f>[13]generation_EXIOBASE!E150</f>
        <v>2336.9302722847383</v>
      </c>
      <c r="F150" s="5">
        <f>[13]generation_EXIOBASE!F150</f>
        <v>5842.325680711846</v>
      </c>
      <c r="G150" s="5">
        <f>[13]generation_EXIOBASE!G150</f>
        <v>9347.7210891389532</v>
      </c>
      <c r="H150" s="5">
        <f>[13]generation_EXIOBASE!H150</f>
        <v>10224.069941245729</v>
      </c>
      <c r="I150" s="5">
        <f>[13]generation_EXIOBASE!I150</f>
        <v>11100.418793352506</v>
      </c>
      <c r="J150" s="5">
        <f>[13]generation_EXIOBASE!J150</f>
        <v>11392.5350773881</v>
      </c>
      <c r="K150" s="5">
        <f>[13]generation_EXIOBASE!K150</f>
        <v>11684.651361423692</v>
      </c>
      <c r="L150" s="5">
        <f>[14]Xdet2015_el!A150</f>
        <v>0</v>
      </c>
      <c r="M150" s="24">
        <f t="shared" ref="M150:S150" si="88">IFERROR($L293*E150/$D293,0)</f>
        <v>162.85542536230028</v>
      </c>
      <c r="N150" s="24">
        <f t="shared" si="88"/>
        <v>407.13856340575069</v>
      </c>
      <c r="O150" s="24">
        <f t="shared" si="88"/>
        <v>651.42170144920112</v>
      </c>
      <c r="P150" s="24">
        <f t="shared" si="88"/>
        <v>712.4924859600635</v>
      </c>
      <c r="Q150" s="24">
        <f t="shared" si="88"/>
        <v>773.56327047092623</v>
      </c>
      <c r="R150" s="24">
        <f t="shared" si="88"/>
        <v>793.9201986412138</v>
      </c>
      <c r="S150" s="24">
        <f t="shared" si="88"/>
        <v>814.27712681150138</v>
      </c>
      <c r="T150" s="5">
        <f>[13]capacity_EXIOBASE!D150</f>
        <v>0</v>
      </c>
      <c r="U150" s="5">
        <f>[13]capacity_EXIOBASE!E150</f>
        <v>833.43164453539475</v>
      </c>
      <c r="V150" s="5">
        <f>[13]capacity_EXIOBASE!F150</f>
        <v>2083.5791113384867</v>
      </c>
      <c r="W150" s="5">
        <f>[13]capacity_EXIOBASE!G150</f>
        <v>3333.726578141579</v>
      </c>
      <c r="X150" s="5">
        <f>[13]capacity_EXIOBASE!H150</f>
        <v>3646.2634448423514</v>
      </c>
      <c r="Y150" s="5">
        <f>[13]capacity_EXIOBASE!I150</f>
        <v>3958.8003115431243</v>
      </c>
      <c r="Z150" s="5">
        <f>[13]capacity_EXIOBASE!J150</f>
        <v>4062.9792671100486</v>
      </c>
      <c r="AA150" s="5">
        <f>[13]capacity_EXIOBASE!K150</f>
        <v>4167.1582226769733</v>
      </c>
      <c r="AB150" s="5">
        <f>capacity!T150+T150/[12]lifespan!C$7</f>
        <v>0</v>
      </c>
      <c r="AC150" s="5">
        <f>MAX((U150-T150),0)/5+U150/[12]lifespan!D$7</f>
        <v>200.02359468849474</v>
      </c>
      <c r="AD150" s="5">
        <f>MAX((V150-U150),0)/5+V150/[12]lifespan!E$7</f>
        <v>325.79600650019972</v>
      </c>
      <c r="AE150" s="5">
        <f>MAX((W150-V150),0)/5+W150/[12]lifespan!F$7</f>
        <v>361.15371263200444</v>
      </c>
      <c r="AF150" s="5">
        <f>MAX((X150-W150),0)/5+X150/[12]lifespan!G$7</f>
        <v>184.04948816823287</v>
      </c>
      <c r="AG150" s="5">
        <f>MAX((Y150-X150),0)/5+Y150/[12]lifespan!H$7</f>
        <v>194.46738372492538</v>
      </c>
      <c r="AH150" s="5">
        <f>MAX((Z150-Y150),0)/5+Z150/[12]lifespan!I$7</f>
        <v>156.26843335038649</v>
      </c>
      <c r="AI150" s="5">
        <f>MAX((AA150-Z150),0)/5+AA150/[12]lifespan!J$7</f>
        <v>159.74106520261739</v>
      </c>
    </row>
    <row r="151" spans="1:35" x14ac:dyDescent="0.25">
      <c r="A151" s="3" t="s">
        <v>47</v>
      </c>
      <c r="B151" s="1" t="s">
        <v>37</v>
      </c>
      <c r="C151" s="1" t="s">
        <v>38</v>
      </c>
      <c r="D151" s="5">
        <f>[13]generation_EXIOBASE!D151</f>
        <v>4846.9683229561379</v>
      </c>
      <c r="E151" s="5">
        <f>[13]generation_EXIOBASE!E151</f>
        <v>3877.5746583649102</v>
      </c>
      <c r="F151" s="5">
        <f>[13]generation_EXIOBASE!F151</f>
        <v>2423.4841614780689</v>
      </c>
      <c r="G151" s="5">
        <f>[13]generation_EXIOBASE!G151</f>
        <v>969.39366459122721</v>
      </c>
      <c r="H151" s="5">
        <f>[13]generation_EXIOBASE!H151</f>
        <v>605.87104036951723</v>
      </c>
      <c r="I151" s="5">
        <f>[13]generation_EXIOBASE!I151</f>
        <v>242.34841614780726</v>
      </c>
      <c r="J151" s="5">
        <f>[13]generation_EXIOBASE!J151</f>
        <v>121.17420807390363</v>
      </c>
      <c r="K151" s="5">
        <f>[13]generation_EXIOBASE!K151</f>
        <v>0</v>
      </c>
      <c r="L151" s="5">
        <f>[14]Xdet2015_el!A151</f>
        <v>454.085644171392</v>
      </c>
      <c r="M151" s="5">
        <f t="shared" si="71"/>
        <v>363.26851533711363</v>
      </c>
      <c r="N151" s="5">
        <f t="shared" si="82"/>
        <v>227.042822085696</v>
      </c>
      <c r="O151" s="5">
        <f t="shared" si="83"/>
        <v>90.817128834278364</v>
      </c>
      <c r="P151" s="5">
        <f t="shared" si="84"/>
        <v>56.760705521424001</v>
      </c>
      <c r="Q151" s="5">
        <f t="shared" si="85"/>
        <v>22.704282208569634</v>
      </c>
      <c r="R151" s="5">
        <f t="shared" si="86"/>
        <v>11.352141104284817</v>
      </c>
      <c r="S151" s="5">
        <f t="shared" si="87"/>
        <v>0</v>
      </c>
      <c r="T151" s="5">
        <f>[13]capacity_EXIOBASE!D151</f>
        <v>2021.9790899999998</v>
      </c>
      <c r="U151" s="5">
        <f>[13]capacity_EXIOBASE!E151</f>
        <v>1617.5832719999999</v>
      </c>
      <c r="V151" s="5">
        <f>[13]capacity_EXIOBASE!F151</f>
        <v>1010.9895449999999</v>
      </c>
      <c r="W151" s="5">
        <f>[13]capacity_EXIOBASE!G151</f>
        <v>404.39581799999996</v>
      </c>
      <c r="X151" s="5">
        <f>[13]capacity_EXIOBASE!H151</f>
        <v>252.74738624999998</v>
      </c>
      <c r="Y151" s="5">
        <f>[13]capacity_EXIOBASE!I151</f>
        <v>101.09895449999999</v>
      </c>
      <c r="Z151" s="5">
        <f>[13]capacity_EXIOBASE!J151</f>
        <v>50.549477249999995</v>
      </c>
      <c r="AA151" s="5">
        <f>[13]capacity_EXIOBASE!K151</f>
        <v>0</v>
      </c>
      <c r="AB151" s="5">
        <f>capacity!T151+T151/[12]lifespan!C$8</f>
        <v>57.770831142857141</v>
      </c>
      <c r="AC151" s="5">
        <f>MAX((U151-T151),0)/5+U151/[12]lifespan!D$8</f>
        <v>46.216664914285708</v>
      </c>
      <c r="AD151" s="5">
        <f>MAX((V151-U151),0)/5+V151/[12]lifespan!E$8</f>
        <v>28.88541557142857</v>
      </c>
      <c r="AE151" s="5">
        <f>MAX((W151-V151),0)/5+W151/[12]lifespan!F$8</f>
        <v>11.554166228571427</v>
      </c>
      <c r="AF151" s="5">
        <f>MAX((X151-W151),0)/5+X151/[12]lifespan!G$8</f>
        <v>7.2213538928571426</v>
      </c>
      <c r="AG151" s="5">
        <f>MAX((Y151-X151),0)/5+Y151/[12]lifespan!H$8</f>
        <v>2.8885415571428568</v>
      </c>
      <c r="AH151" s="5">
        <f>MAX((Z151-Y151),0)/5+Z151/[12]lifespan!I$8</f>
        <v>1.4442707785714284</v>
      </c>
      <c r="AI151" s="5">
        <f>MAX((AA151-Z151),0)/5+AA151/[12]lifespan!J$8</f>
        <v>0</v>
      </c>
    </row>
    <row r="152" spans="1:35" x14ac:dyDescent="0.25">
      <c r="A152" s="3" t="s">
        <v>47</v>
      </c>
      <c r="B152" s="3" t="s">
        <v>39</v>
      </c>
      <c r="C152" s="3" t="s">
        <v>40</v>
      </c>
      <c r="D152" s="5">
        <f>[13]generation_EXIOBASE!D152</f>
        <v>195.35737773133962</v>
      </c>
      <c r="E152" s="5">
        <f>[13]generation_EXIOBASE!E152</f>
        <v>156.28590218507171</v>
      </c>
      <c r="F152" s="5">
        <f>[13]generation_EXIOBASE!F152</f>
        <v>97.678688865669812</v>
      </c>
      <c r="G152" s="5">
        <f>[13]generation_EXIOBASE!G152</f>
        <v>39.071475546267919</v>
      </c>
      <c r="H152" s="5">
        <f>[13]generation_EXIOBASE!H152</f>
        <v>24.419672216417453</v>
      </c>
      <c r="I152" s="5">
        <f>[13]generation_EXIOBASE!I152</f>
        <v>9.7678688865669869</v>
      </c>
      <c r="J152" s="5">
        <f>[13]generation_EXIOBASE!J152</f>
        <v>4.8839344432834935</v>
      </c>
      <c r="K152" s="5">
        <f>[13]generation_EXIOBASE!K152</f>
        <v>0</v>
      </c>
      <c r="L152" s="5">
        <f>[14]Xdet2015_el!A152</f>
        <v>20.140971029117999</v>
      </c>
      <c r="M152" s="5">
        <f t="shared" si="71"/>
        <v>16.1127768232944</v>
      </c>
      <c r="N152" s="5">
        <f t="shared" si="82"/>
        <v>10.070485514559</v>
      </c>
      <c r="O152" s="5">
        <f t="shared" si="83"/>
        <v>4.0281942058235991</v>
      </c>
      <c r="P152" s="5">
        <f t="shared" si="84"/>
        <v>2.5176213786397499</v>
      </c>
      <c r="Q152" s="5">
        <f t="shared" si="85"/>
        <v>1.0070485514559007</v>
      </c>
      <c r="R152" s="5">
        <f t="shared" si="86"/>
        <v>0.50352427572795033</v>
      </c>
      <c r="S152" s="5">
        <f t="shared" si="87"/>
        <v>0</v>
      </c>
      <c r="T152" s="5">
        <f>[13]capacity_EXIOBASE!D152</f>
        <v>54.699909999999996</v>
      </c>
      <c r="U152" s="5">
        <f>[13]capacity_EXIOBASE!E152</f>
        <v>43.759927999999995</v>
      </c>
      <c r="V152" s="5">
        <f>[13]capacity_EXIOBASE!F152</f>
        <v>27.349954999999998</v>
      </c>
      <c r="W152" s="5">
        <f>[13]capacity_EXIOBASE!G152</f>
        <v>10.939981999999993</v>
      </c>
      <c r="X152" s="5">
        <f>[13]capacity_EXIOBASE!H152</f>
        <v>6.8374887499999986</v>
      </c>
      <c r="Y152" s="5">
        <f>[13]capacity_EXIOBASE!I152</f>
        <v>2.7349955000000037</v>
      </c>
      <c r="Z152" s="5">
        <f>[13]capacity_EXIOBASE!J152</f>
        <v>1.3674977500000018</v>
      </c>
      <c r="AA152" s="5">
        <f>[13]capacity_EXIOBASE!K152</f>
        <v>0</v>
      </c>
      <c r="AB152" s="5">
        <f>capacity!T152+T152/[12]lifespan!C$9</f>
        <v>2610.2779963999997</v>
      </c>
      <c r="AC152" s="5">
        <f>MAX((U152-T152),0)/5+U152/[12]lifespan!D$9</f>
        <v>1.7503971199999997</v>
      </c>
      <c r="AD152" s="5">
        <f>MAX((V152-U152),0)/5+V152/[12]lifespan!E$9</f>
        <v>1.0939981999999999</v>
      </c>
      <c r="AE152" s="5">
        <f>MAX((W152-V152),0)/5+W152/[12]lifespan!F$9</f>
        <v>0.43759927999999976</v>
      </c>
      <c r="AF152" s="5">
        <f>MAX((X152-W152),0)/5+X152/[12]lifespan!G$9</f>
        <v>0.27349954999999992</v>
      </c>
      <c r="AG152" s="5">
        <f>MAX((Y152-X152),0)/5+Y152/[12]lifespan!H$9</f>
        <v>0.10939982000000015</v>
      </c>
      <c r="AH152" s="5">
        <f>MAX((Z152-Y152),0)/5+Z152/[12]lifespan!I$9</f>
        <v>5.4699910000000074E-2</v>
      </c>
      <c r="AI152" s="5">
        <f>MAX((AA152-Z152),0)/5+AA152/[12]lifespan!J$9</f>
        <v>0</v>
      </c>
    </row>
    <row r="153" spans="1:35" x14ac:dyDescent="0.25">
      <c r="A153" s="3" t="s">
        <v>47</v>
      </c>
      <c r="B153" s="3" t="s">
        <v>80</v>
      </c>
      <c r="C153" s="3" t="s">
        <v>85</v>
      </c>
      <c r="D153" s="5">
        <f>[13]generation_EXIOBASE!D153</f>
        <v>988.12820049026095</v>
      </c>
      <c r="E153" s="5">
        <f>[13]generation_EXIOBASE!E153</f>
        <v>3127.4328326769446</v>
      </c>
      <c r="F153" s="5">
        <f>[13]generation_EXIOBASE!F153</f>
        <v>6336.3897809569698</v>
      </c>
      <c r="G153" s="5">
        <f>[13]generation_EXIOBASE!G153</f>
        <v>9545.3467292369951</v>
      </c>
      <c r="H153" s="5">
        <f>[13]generation_EXIOBASE!H153</f>
        <v>10347.585966307</v>
      </c>
      <c r="I153" s="5">
        <f>[13]generation_EXIOBASE!I153</f>
        <v>11149.825203377006</v>
      </c>
      <c r="J153" s="5">
        <f>[13]generation_EXIOBASE!J153</f>
        <v>11417.238282400342</v>
      </c>
      <c r="K153" s="5">
        <f>[13]generation_EXIOBASE!K153</f>
        <v>11684.651361423677</v>
      </c>
      <c r="L153" s="5">
        <f>[14]Xdet2015_el!A153</f>
        <v>14.958021115429201</v>
      </c>
      <c r="M153" s="5">
        <f t="shared" si="71"/>
        <v>47.342243977105646</v>
      </c>
      <c r="N153" s="5">
        <f t="shared" si="82"/>
        <v>95.918578269620312</v>
      </c>
      <c r="O153" s="5">
        <f t="shared" si="83"/>
        <v>144.49491256213497</v>
      </c>
      <c r="P153" s="5">
        <f t="shared" si="84"/>
        <v>156.63899613526362</v>
      </c>
      <c r="Q153" s="5">
        <f t="shared" si="85"/>
        <v>168.78307970839228</v>
      </c>
      <c r="R153" s="5">
        <f t="shared" si="86"/>
        <v>172.83110756610182</v>
      </c>
      <c r="S153" s="5">
        <f t="shared" si="87"/>
        <v>176.87913542381139</v>
      </c>
      <c r="T153" s="5">
        <f>[13]capacity_EXIOBASE!D153</f>
        <v>682.06123130418769</v>
      </c>
      <c r="U153" s="5">
        <f>[13]capacity_EXIOBASE!E153</f>
        <v>1581.2894978866909</v>
      </c>
      <c r="V153" s="5">
        <f>[13]capacity_EXIOBASE!F153</f>
        <v>2930.131897760446</v>
      </c>
      <c r="W153" s="5">
        <f>[13]capacity_EXIOBASE!G153</f>
        <v>4278.9742976342004</v>
      </c>
      <c r="X153" s="5">
        <f>[13]capacity_EXIOBASE!H153</f>
        <v>4616.1848976026395</v>
      </c>
      <c r="Y153" s="5">
        <f>[13]capacity_EXIOBASE!I153</f>
        <v>4953.3954975710776</v>
      </c>
      <c r="Z153" s="5">
        <f>[13]capacity_EXIOBASE!J153</f>
        <v>5065.7990308938906</v>
      </c>
      <c r="AA153" s="5">
        <f>[13]capacity_EXIOBASE!K153</f>
        <v>5178.2025642167036</v>
      </c>
      <c r="AB153" s="5">
        <f>capacity!T153+T153/[12]lifespan!C$10</f>
        <v>29.377071075750276</v>
      </c>
      <c r="AC153" s="5">
        <f>MAX((U153-T153),0)/5+U153/[12]lifespan!D$10</f>
        <v>243.09723323196829</v>
      </c>
      <c r="AD153" s="5">
        <f>MAX((V153-U153),0)/5+V153/[12]lifespan!E$10</f>
        <v>386.97375588516888</v>
      </c>
      <c r="AE153" s="5">
        <f>MAX((W153-V153),0)/5+W153/[12]lifespan!F$10</f>
        <v>440.92745188011895</v>
      </c>
      <c r="AF153" s="5">
        <f>MAX((X153-W153),0)/5+X153/[12]lifespan!G$10</f>
        <v>252.08951589779338</v>
      </c>
      <c r="AG153" s="5">
        <f>MAX((Y153-X153),0)/5+Y153/[12]lifespan!H$10</f>
        <v>265.57793989653072</v>
      </c>
      <c r="AH153" s="5">
        <f>MAX((Z153-Y153),0)/5+Z153/[12]lifespan!I$10</f>
        <v>225.11266790031823</v>
      </c>
      <c r="AI153" s="5">
        <f>MAX((AA153-Z153),0)/5+AA153/[12]lifespan!J$10</f>
        <v>229.60880923323074</v>
      </c>
    </row>
    <row r="154" spans="1:35" x14ac:dyDescent="0.25">
      <c r="A154" s="3" t="s">
        <v>47</v>
      </c>
      <c r="B154" s="3" t="s">
        <v>81</v>
      </c>
      <c r="C154" s="3" t="s">
        <v>86</v>
      </c>
      <c r="D154" s="5">
        <f>[13]generation_EXIOBASE!D154</f>
        <v>2769.2797292374139</v>
      </c>
      <c r="E154" s="5">
        <f>[13]generation_EXIOBASE!E154</f>
        <v>8669.8026306525462</v>
      </c>
      <c r="F154" s="5">
        <f>[13]generation_EXIOBASE!F154</f>
        <v>17520.586982775243</v>
      </c>
      <c r="G154" s="5">
        <f>[13]generation_EXIOBASE!G154</f>
        <v>26371.37133489794</v>
      </c>
      <c r="H154" s="5">
        <f>[13]generation_EXIOBASE!H154</f>
        <v>28584.067422928612</v>
      </c>
      <c r="I154" s="5">
        <f>[13]generation_EXIOBASE!I154</f>
        <v>30796.763510959285</v>
      </c>
      <c r="J154" s="5">
        <f>[13]generation_EXIOBASE!J154</f>
        <v>31534.328873636179</v>
      </c>
      <c r="K154" s="5">
        <f>[13]generation_EXIOBASE!K154</f>
        <v>32271.89423631307</v>
      </c>
      <c r="L154" s="5">
        <f>[14]Xdet2015_el!A154</f>
        <v>41.920617834721597</v>
      </c>
      <c r="M154" s="5">
        <f t="shared" si="71"/>
        <v>131.24115954950207</v>
      </c>
      <c r="N154" s="5">
        <f t="shared" si="82"/>
        <v>265.22197212167276</v>
      </c>
      <c r="O154" s="5">
        <f t="shared" si="83"/>
        <v>399.20278469384345</v>
      </c>
      <c r="P154" s="5">
        <f t="shared" si="84"/>
        <v>432.69798783688606</v>
      </c>
      <c r="Q154" s="5">
        <f t="shared" si="85"/>
        <v>466.19319097992877</v>
      </c>
      <c r="R154" s="5">
        <f t="shared" si="86"/>
        <v>477.35825869427634</v>
      </c>
      <c r="S154" s="5">
        <f t="shared" si="87"/>
        <v>488.52332640862392</v>
      </c>
      <c r="T154" s="5">
        <f>[13]capacity_EXIOBASE!D154</f>
        <v>1922.9387686958121</v>
      </c>
      <c r="U154" s="5">
        <f>[13]capacity_EXIOBASE!E154</f>
        <v>4765.6608483262708</v>
      </c>
      <c r="V154" s="5">
        <f>[13]capacity_EXIOBASE!F154</f>
        <v>9029.7439677719576</v>
      </c>
      <c r="W154" s="5">
        <f>[13]capacity_EXIOBASE!G154</f>
        <v>13293.827087217647</v>
      </c>
      <c r="X154" s="5">
        <f>[13]capacity_EXIOBASE!H154</f>
        <v>14359.847867079068</v>
      </c>
      <c r="Y154" s="5">
        <f>[13]capacity_EXIOBASE!I154</f>
        <v>15425.868646940489</v>
      </c>
      <c r="Z154" s="5">
        <f>[13]capacity_EXIOBASE!J154</f>
        <v>15781.208906894297</v>
      </c>
      <c r="AA154" s="5">
        <f>[13]capacity_EXIOBASE!K154</f>
        <v>16136.549166848105</v>
      </c>
      <c r="AB154" s="5">
        <f>capacity!T154+T154/[12]lifespan!C$11</f>
        <v>82.822928924249368</v>
      </c>
      <c r="AC154" s="5">
        <f>MAX((U154-T154),0)/5+U154/[12]lifespan!D$11</f>
        <v>759.17084985914255</v>
      </c>
      <c r="AD154" s="5">
        <f>MAX((V154-U154),0)/5+V154/[12]lifespan!E$11</f>
        <v>1214.0063826000157</v>
      </c>
      <c r="AE154" s="5">
        <f>MAX((W154-V154),0)/5+W154/[12]lifespan!F$11</f>
        <v>1384.5697073778438</v>
      </c>
      <c r="AF154" s="5">
        <f>MAX((X154-W154),0)/5+X154/[12]lifespan!G$11</f>
        <v>787.59807065544692</v>
      </c>
      <c r="AG154" s="5">
        <f>MAX((Y154-X154),0)/5+Y154/[12]lifespan!H$11</f>
        <v>830.23890184990375</v>
      </c>
      <c r="AH154" s="5">
        <f>MAX((Z154-Y154),0)/5+Z154/[12]lifespan!I$11</f>
        <v>702.31640826653347</v>
      </c>
      <c r="AI154" s="5">
        <f>MAX((AA154-Z154),0)/5+AA154/[12]lifespan!J$11</f>
        <v>716.53001866468571</v>
      </c>
    </row>
    <row r="155" spans="1:35" x14ac:dyDescent="0.25">
      <c r="A155" s="3" t="s">
        <v>47</v>
      </c>
      <c r="B155" s="3" t="s">
        <v>41</v>
      </c>
      <c r="C155" s="3" t="s">
        <v>42</v>
      </c>
      <c r="D155" s="5">
        <f>[13]generation_EXIOBASE!D155</f>
        <v>0</v>
      </c>
      <c r="E155" s="5">
        <f>[13]generation_EXIOBASE!E155</f>
        <v>1064.9032910844105</v>
      </c>
      <c r="F155" s="5">
        <f>[13]generation_EXIOBASE!F155</f>
        <v>2662.2582277110264</v>
      </c>
      <c r="G155" s="5">
        <f>[13]generation_EXIOBASE!G155</f>
        <v>4259.613164337642</v>
      </c>
      <c r="H155" s="5">
        <f>[13]generation_EXIOBASE!H155</f>
        <v>4658.9518984942961</v>
      </c>
      <c r="I155" s="5">
        <f>[13]generation_EXIOBASE!I155</f>
        <v>5058.2906326509501</v>
      </c>
      <c r="J155" s="5">
        <f>[13]generation_EXIOBASE!J155</f>
        <v>5191.4035440365014</v>
      </c>
      <c r="K155" s="5">
        <f>[13]generation_EXIOBASE!K155</f>
        <v>5324.5164554220528</v>
      </c>
      <c r="L155" s="5">
        <f>[14]Xdet2015_el!A155</f>
        <v>0</v>
      </c>
      <c r="M155" s="24">
        <f t="shared" ref="M155:S155" si="89">IFERROR($L116*E155/$D116,0)</f>
        <v>25.696632739284794</v>
      </c>
      <c r="N155" s="24">
        <f t="shared" si="89"/>
        <v>64.241581848211993</v>
      </c>
      <c r="O155" s="24">
        <f t="shared" si="89"/>
        <v>102.78653095713918</v>
      </c>
      <c r="P155" s="24">
        <f t="shared" si="89"/>
        <v>112.42276823437098</v>
      </c>
      <c r="Q155" s="24">
        <f t="shared" si="89"/>
        <v>122.05900551160278</v>
      </c>
      <c r="R155" s="24">
        <f t="shared" si="89"/>
        <v>125.27108460401338</v>
      </c>
      <c r="S155" s="24">
        <f t="shared" si="89"/>
        <v>128.48316369642399</v>
      </c>
      <c r="T155" s="5">
        <f>[13]capacity_EXIOBASE!D155</f>
        <v>0</v>
      </c>
      <c r="U155" s="5">
        <f>[13]capacity_EXIOBASE!E155</f>
        <v>228.69161304345445</v>
      </c>
      <c r="V155" s="5">
        <f>[13]capacity_EXIOBASE!F155</f>
        <v>571.72903260863609</v>
      </c>
      <c r="W155" s="5">
        <f>[13]capacity_EXIOBASE!G155</f>
        <v>914.76645217381781</v>
      </c>
      <c r="X155" s="5">
        <f>[13]capacity_EXIOBASE!H155</f>
        <v>1000.5258070651132</v>
      </c>
      <c r="Y155" s="5">
        <f>[13]capacity_EXIOBASE!I155</f>
        <v>1086.2851619564085</v>
      </c>
      <c r="Z155" s="5">
        <f>[13]capacity_EXIOBASE!J155</f>
        <v>1114.8716135868403</v>
      </c>
      <c r="AA155" s="5">
        <f>[13]capacity_EXIOBASE!K155</f>
        <v>1143.4580652172722</v>
      </c>
      <c r="AB155" s="5">
        <f>capacity!T155+T155/[12]lifespan!C$12</f>
        <v>0</v>
      </c>
      <c r="AC155" s="5">
        <f>MAX((U155-T155),0)/5+U155/[12]lifespan!D$12</f>
        <v>53.361376376806042</v>
      </c>
      <c r="AD155" s="5">
        <f>MAX((V155-U155),0)/5+V155/[12]lifespan!E$12</f>
        <v>87.665118333324187</v>
      </c>
      <c r="AE155" s="5">
        <f>MAX((W155-V155),0)/5+W155/[12]lifespan!F$12</f>
        <v>99.099698985496943</v>
      </c>
      <c r="AF155" s="5">
        <f>MAX((X155-W155),0)/5+X155/[12]lifespan!G$12</f>
        <v>50.502731213762857</v>
      </c>
      <c r="AG155" s="5">
        <f>MAX((Y155-X155),0)/5+Y155/[12]lifespan!H$12</f>
        <v>53.361376376806007</v>
      </c>
      <c r="AH155" s="5">
        <f>MAX((Z155-Y155),0)/5+Z155/[12]lifespan!I$12</f>
        <v>42.879677445647715</v>
      </c>
      <c r="AI155" s="5">
        <f>MAX((AA155-Z155),0)/5+AA155/[12]lifespan!J$12</f>
        <v>43.832559166662108</v>
      </c>
    </row>
    <row r="156" spans="1:35" x14ac:dyDescent="0.25">
      <c r="A156" s="3" t="s">
        <v>47</v>
      </c>
      <c r="B156" s="3" t="s">
        <v>43</v>
      </c>
      <c r="C156" s="3" t="s">
        <v>44</v>
      </c>
      <c r="D156" s="5">
        <f>[13]generation_EXIOBASE!D156</f>
        <v>0</v>
      </c>
      <c r="E156" s="5">
        <f>[13]generation_EXIOBASE!E156</f>
        <v>257.07261103941295</v>
      </c>
      <c r="F156" s="5">
        <f>[13]generation_EXIOBASE!F156</f>
        <v>642.68152759853228</v>
      </c>
      <c r="G156" s="5">
        <f>[13]generation_EXIOBASE!G156</f>
        <v>1028.2904441576518</v>
      </c>
      <c r="H156" s="5">
        <f>[13]generation_EXIOBASE!H156</f>
        <v>1124.6926732974316</v>
      </c>
      <c r="I156" s="5">
        <f>[13]generation_EXIOBASE!I156</f>
        <v>1221.0949024372112</v>
      </c>
      <c r="J156" s="5">
        <f>[13]generation_EXIOBASE!J156</f>
        <v>1253.2289788171379</v>
      </c>
      <c r="K156" s="5">
        <f>[13]generation_EXIOBASE!K156</f>
        <v>1285.3630551970646</v>
      </c>
      <c r="L156" s="5">
        <f>[14]Xdet2015_el!A156</f>
        <v>0</v>
      </c>
      <c r="M156" s="24">
        <f t="shared" ref="M156:S156" si="90">IFERROR($L143*E156/$D143,0)</f>
        <v>68.546200779458957</v>
      </c>
      <c r="N156" s="24">
        <f t="shared" si="90"/>
        <v>171.36550194864739</v>
      </c>
      <c r="O156" s="24">
        <f t="shared" si="90"/>
        <v>274.18480311783583</v>
      </c>
      <c r="P156" s="24">
        <f t="shared" si="90"/>
        <v>299.88962841013296</v>
      </c>
      <c r="Q156" s="24">
        <f t="shared" si="90"/>
        <v>325.59445370242997</v>
      </c>
      <c r="R156" s="24">
        <f t="shared" si="90"/>
        <v>334.16272879986235</v>
      </c>
      <c r="S156" s="24">
        <f t="shared" si="90"/>
        <v>342.73100389729478</v>
      </c>
      <c r="T156" s="5">
        <f>[13]capacity_EXIOBASE!D156</f>
        <v>0</v>
      </c>
      <c r="U156" s="5">
        <f>[13]capacity_EXIOBASE!E156</f>
        <v>219.11285806565493</v>
      </c>
      <c r="V156" s="5">
        <f>[13]capacity_EXIOBASE!F156</f>
        <v>547.78214516413732</v>
      </c>
      <c r="W156" s="5">
        <f>[13]capacity_EXIOBASE!G156</f>
        <v>876.45143226261973</v>
      </c>
      <c r="X156" s="5">
        <f>[13]capacity_EXIOBASE!H156</f>
        <v>958.61875403724025</v>
      </c>
      <c r="Y156" s="5">
        <f>[13]capacity_EXIOBASE!I156</f>
        <v>1040.7860758118609</v>
      </c>
      <c r="Z156" s="5">
        <f>[13]capacity_EXIOBASE!J156</f>
        <v>1068.1751830700678</v>
      </c>
      <c r="AA156" s="5">
        <f>[13]capacity_EXIOBASE!K156</f>
        <v>1095.5642903282746</v>
      </c>
      <c r="AB156" s="5">
        <f>capacity!T156+T156/[12]lifespan!C$13</f>
        <v>0</v>
      </c>
      <c r="AC156" s="5">
        <f>MAX((U156-T156),0)/5+U156/[12]lifespan!D$13</f>
        <v>54.77821451641374</v>
      </c>
      <c r="AD156" s="5">
        <f>MAX((V156-U156),0)/5+V156/[12]lifespan!E$13</f>
        <v>93.12296467790334</v>
      </c>
      <c r="AE156" s="5">
        <f>MAX((W156-V156),0)/5+W156/[12]lifespan!F$13</f>
        <v>109.55642903282747</v>
      </c>
      <c r="AF156" s="5">
        <f>MAX((X156-W156),0)/5+X156/[12]lifespan!G$13</f>
        <v>64.364402056786119</v>
      </c>
      <c r="AG156" s="5">
        <f>MAX((Y156-X156),0)/5+Y156/[12]lifespan!H$13</f>
        <v>68.472768145517165</v>
      </c>
      <c r="AH156" s="5">
        <f>MAX((Z156-Y156),0)/5+Z156/[12]lifespan!I$13</f>
        <v>58.886580605144765</v>
      </c>
      <c r="AI156" s="5">
        <f>MAX((AA156-Z156),0)/5+AA156/[12]lifespan!J$13</f>
        <v>60.256035968055109</v>
      </c>
    </row>
    <row r="157" spans="1:35" x14ac:dyDescent="0.25">
      <c r="A157" s="3" t="s">
        <v>47</v>
      </c>
      <c r="B157" s="3" t="s">
        <v>45</v>
      </c>
      <c r="C157" s="3" t="s">
        <v>46</v>
      </c>
      <c r="D157" s="5">
        <f>[13]generation_EXIOBASE!D157</f>
        <v>0</v>
      </c>
      <c r="E157" s="5">
        <f>[13]generation_EXIOBASE!E157</f>
        <v>631.98262525549853</v>
      </c>
      <c r="F157" s="5">
        <f>[13]generation_EXIOBASE!F157</f>
        <v>1579.9565631387461</v>
      </c>
      <c r="G157" s="5">
        <f>[13]generation_EXIOBASE!G157</f>
        <v>2527.9305010219941</v>
      </c>
      <c r="H157" s="5">
        <f>[13]generation_EXIOBASE!H157</f>
        <v>2764.9239854928055</v>
      </c>
      <c r="I157" s="5">
        <f>[13]generation_EXIOBASE!I157</f>
        <v>3001.9174699636174</v>
      </c>
      <c r="J157" s="5">
        <f>[13]generation_EXIOBASE!J157</f>
        <v>3080.9152981205548</v>
      </c>
      <c r="K157" s="5">
        <f>[13]generation_EXIOBASE!K157</f>
        <v>3159.9131262774922</v>
      </c>
      <c r="L157" s="5">
        <f>[14]Xdet2015_el!A157</f>
        <v>0</v>
      </c>
      <c r="M157" s="24">
        <f t="shared" ref="M157:S157" si="91">IFERROR($L209*E157/$D209,0)</f>
        <v>52.436120605024634</v>
      </c>
      <c r="N157" s="24">
        <f t="shared" si="91"/>
        <v>131.09030151256155</v>
      </c>
      <c r="O157" s="24">
        <f t="shared" si="91"/>
        <v>209.74448242009854</v>
      </c>
      <c r="P157" s="24">
        <f t="shared" si="91"/>
        <v>229.4080276469827</v>
      </c>
      <c r="Q157" s="24">
        <f t="shared" si="91"/>
        <v>249.07157287386696</v>
      </c>
      <c r="R157" s="24">
        <f t="shared" si="91"/>
        <v>255.62608794949503</v>
      </c>
      <c r="S157" s="24">
        <f t="shared" si="91"/>
        <v>262.1806030251231</v>
      </c>
      <c r="T157" s="5">
        <f>[13]capacity_EXIOBASE!D157</f>
        <v>0</v>
      </c>
      <c r="U157" s="5">
        <f>[13]capacity_EXIOBASE!E157</f>
        <v>90</v>
      </c>
      <c r="V157" s="5">
        <f>[13]capacity_EXIOBASE!F157</f>
        <v>225</v>
      </c>
      <c r="W157" s="5">
        <f>[13]capacity_EXIOBASE!G157</f>
        <v>360</v>
      </c>
      <c r="X157" s="5">
        <f>[13]capacity_EXIOBASE!H157</f>
        <v>393.75</v>
      </c>
      <c r="Y157" s="5">
        <f>[13]capacity_EXIOBASE!I157</f>
        <v>427.5</v>
      </c>
      <c r="Z157" s="5">
        <f>[13]capacity_EXIOBASE!J157</f>
        <v>438.75</v>
      </c>
      <c r="AA157" s="5">
        <f>[13]capacity_EXIOBASE!K157</f>
        <v>450</v>
      </c>
      <c r="AB157" s="5">
        <f>capacity!T157+T157/[12]lifespan!C$14</f>
        <v>0</v>
      </c>
      <c r="AC157" s="5">
        <f>MAX((U157-T157),0)/5+U157/[12]lifespan!D$14</f>
        <v>21</v>
      </c>
      <c r="AD157" s="5">
        <f>MAX((V157-U157),0)/5+V157/[12]lifespan!E$14</f>
        <v>34.5</v>
      </c>
      <c r="AE157" s="5">
        <f>MAX((W157-V157),0)/5+W157/[12]lifespan!F$14</f>
        <v>39</v>
      </c>
      <c r="AF157" s="5">
        <f>MAX((X157-W157),0)/5+X157/[12]lifespan!G$14</f>
        <v>19.875</v>
      </c>
      <c r="AG157" s="5">
        <f>MAX((Y157-X157),0)/5+Y157/[12]lifespan!H$14</f>
        <v>21</v>
      </c>
      <c r="AH157" s="5">
        <f>MAX((Z157-Y157),0)/5+Z157/[12]lifespan!I$14</f>
        <v>16.875</v>
      </c>
      <c r="AI157" s="5">
        <f>MAX((AA157-Z157),0)/5+AA157/[12]lifespan!J$14</f>
        <v>17.25</v>
      </c>
    </row>
    <row r="158" spans="1:35" x14ac:dyDescent="0.25">
      <c r="A158" s="3" t="s">
        <v>14</v>
      </c>
      <c r="B158" s="3" t="s">
        <v>29</v>
      </c>
      <c r="C158" s="3" t="s">
        <v>30</v>
      </c>
      <c r="D158" s="5">
        <f>[13]generation_EXIOBASE!D158</f>
        <v>2671.0815775069527</v>
      </c>
      <c r="E158" s="5">
        <f>[13]generation_EXIOBASE!E158</f>
        <v>2136.8652620055623</v>
      </c>
      <c r="F158" s="5">
        <f>[13]generation_EXIOBASE!F158</f>
        <v>1335.5407887534764</v>
      </c>
      <c r="G158" s="5">
        <f>[13]generation_EXIOBASE!G158</f>
        <v>534.21631550139045</v>
      </c>
      <c r="H158" s="5">
        <f>[13]generation_EXIOBASE!H158</f>
        <v>333.88519718836915</v>
      </c>
      <c r="I158" s="5">
        <f>[13]generation_EXIOBASE!I158</f>
        <v>133.55407887534784</v>
      </c>
      <c r="J158" s="5">
        <f>[13]generation_EXIOBASE!J158</f>
        <v>66.77703943767392</v>
      </c>
      <c r="K158" s="5">
        <f>[13]generation_EXIOBASE!K158</f>
        <v>0</v>
      </c>
      <c r="L158" s="5">
        <f>[14]Xdet2015_el!A158</f>
        <v>256.23424233086303</v>
      </c>
      <c r="M158" s="5">
        <f t="shared" si="71"/>
        <v>204.98739386469043</v>
      </c>
      <c r="N158" s="5">
        <f t="shared" ref="N158:N170" si="92">IFERROR($L158*F158/$D158,0)</f>
        <v>128.11712116543151</v>
      </c>
      <c r="O158" s="5">
        <f t="shared" ref="O158:O170" si="93">IFERROR($L158*G158/$D158,0)</f>
        <v>51.246848466172594</v>
      </c>
      <c r="P158" s="5">
        <f t="shared" ref="P158:P170" si="94">IFERROR($L158*H158/$D158,0)</f>
        <v>32.029280291357885</v>
      </c>
      <c r="Q158" s="5">
        <f t="shared" ref="Q158:Q170" si="95">IFERROR($L158*I158/$D158,0)</f>
        <v>12.811712116543172</v>
      </c>
      <c r="R158" s="5">
        <f t="shared" ref="R158:R170" si="96">IFERROR($L158*J158/$D158,0)</f>
        <v>6.4058560582715858</v>
      </c>
      <c r="S158" s="5">
        <f t="shared" ref="S158:S170" si="97">IFERROR($L158*K158/$D158,0)</f>
        <v>0</v>
      </c>
      <c r="T158" s="5">
        <f>[13]capacity_EXIOBASE!D158</f>
        <v>311.20845999999995</v>
      </c>
      <c r="U158" s="5">
        <f>[13]capacity_EXIOBASE!E158</f>
        <v>248.96676799999995</v>
      </c>
      <c r="V158" s="5">
        <f>[13]capacity_EXIOBASE!F158</f>
        <v>155.60422999999997</v>
      </c>
      <c r="W158" s="5">
        <f>[13]capacity_EXIOBASE!G158</f>
        <v>62.241691999999972</v>
      </c>
      <c r="X158" s="5">
        <f>[13]capacity_EXIOBASE!H158</f>
        <v>38.901057499999993</v>
      </c>
      <c r="Y158" s="5">
        <f>[13]capacity_EXIOBASE!I158</f>
        <v>15.560423000000014</v>
      </c>
      <c r="Z158" s="5">
        <f>[13]capacity_EXIOBASE!J158</f>
        <v>7.7802115000000072</v>
      </c>
      <c r="AA158" s="5">
        <f>[13]capacity_EXIOBASE!K158</f>
        <v>0</v>
      </c>
      <c r="AB158" s="5">
        <f>capacity!T158+T158/[12]lifespan!C$2</f>
        <v>7.7802114999999983</v>
      </c>
      <c r="AC158" s="5">
        <f>MAX((U158-T158),0)/5+U158/[12]lifespan!D$2</f>
        <v>6.2241691999999986</v>
      </c>
      <c r="AD158" s="5">
        <f>MAX((V158-U158),0)/5+V158/[12]lifespan!E$2</f>
        <v>3.8901057499999991</v>
      </c>
      <c r="AE158" s="5">
        <f>MAX((W158-V158),0)/5+W158/[12]lifespan!F$2</f>
        <v>1.5560422999999992</v>
      </c>
      <c r="AF158" s="5">
        <f>MAX((X158-W158),0)/5+X158/[12]lifespan!G$2</f>
        <v>0.97252643749999979</v>
      </c>
      <c r="AG158" s="5">
        <f>MAX((Y158-X158),0)/5+Y158/[12]lifespan!H$2</f>
        <v>0.38901057500000036</v>
      </c>
      <c r="AH158" s="5">
        <f>MAX((Z158-Y158),0)/5+Z158/[12]lifespan!I$2</f>
        <v>0.19450528750000018</v>
      </c>
      <c r="AI158" s="5">
        <f>MAX((AA158-Z158),0)/5+AA158/[12]lifespan!J$2</f>
        <v>0</v>
      </c>
    </row>
    <row r="159" spans="1:35" x14ac:dyDescent="0.25">
      <c r="A159" s="3" t="s">
        <v>14</v>
      </c>
      <c r="B159" s="3" t="s">
        <v>31</v>
      </c>
      <c r="C159" s="3" t="s">
        <v>32</v>
      </c>
      <c r="D159" s="5">
        <f>[13]generation_EXIOBASE!D159</f>
        <v>2232.3716084355947</v>
      </c>
      <c r="E159" s="5">
        <f>[13]generation_EXIOBASE!E159</f>
        <v>1785.8972867484758</v>
      </c>
      <c r="F159" s="5">
        <f>[13]generation_EXIOBASE!F159</f>
        <v>1116.1858042177973</v>
      </c>
      <c r="G159" s="5">
        <f>[13]generation_EXIOBASE!G159</f>
        <v>446.47432168711885</v>
      </c>
      <c r="H159" s="5">
        <f>[13]generation_EXIOBASE!H159</f>
        <v>279.04645105444934</v>
      </c>
      <c r="I159" s="5">
        <f>[13]generation_EXIOBASE!I159</f>
        <v>111.61858042177982</v>
      </c>
      <c r="J159" s="5">
        <f>[13]generation_EXIOBASE!J159</f>
        <v>55.809290210889912</v>
      </c>
      <c r="K159" s="5">
        <f>[13]generation_EXIOBASE!K159</f>
        <v>0</v>
      </c>
      <c r="L159" s="5">
        <f>[14]Xdet2015_el!A159</f>
        <v>315.15340581555</v>
      </c>
      <c r="M159" s="5">
        <f t="shared" si="71"/>
        <v>252.12272465244004</v>
      </c>
      <c r="N159" s="5">
        <f t="shared" si="92"/>
        <v>157.576702907775</v>
      </c>
      <c r="O159" s="5">
        <f t="shared" si="93"/>
        <v>63.030681163109982</v>
      </c>
      <c r="P159" s="5">
        <f t="shared" si="94"/>
        <v>39.39417572694375</v>
      </c>
      <c r="Q159" s="5">
        <f t="shared" si="95"/>
        <v>15.757670290777511</v>
      </c>
      <c r="R159" s="5">
        <f t="shared" si="96"/>
        <v>7.8788351453887557</v>
      </c>
      <c r="S159" s="5">
        <f t="shared" si="97"/>
        <v>0</v>
      </c>
      <c r="T159" s="5">
        <f>[13]capacity_EXIOBASE!D159</f>
        <v>1706.3831</v>
      </c>
      <c r="U159" s="5">
        <f>[13]capacity_EXIOBASE!E159</f>
        <v>1365.1064799999999</v>
      </c>
      <c r="V159" s="5">
        <f>[13]capacity_EXIOBASE!F159</f>
        <v>853.19155000000001</v>
      </c>
      <c r="W159" s="5">
        <f>[13]capacity_EXIOBASE!G159</f>
        <v>341.27661999999987</v>
      </c>
      <c r="X159" s="5">
        <f>[13]capacity_EXIOBASE!H159</f>
        <v>213.2978875</v>
      </c>
      <c r="Y159" s="5">
        <f>[13]capacity_EXIOBASE!I159</f>
        <v>85.319155000000137</v>
      </c>
      <c r="Z159" s="5">
        <f>[13]capacity_EXIOBASE!J159</f>
        <v>42.659577500000069</v>
      </c>
      <c r="AA159" s="5">
        <f>[13]capacity_EXIOBASE!K159</f>
        <v>0</v>
      </c>
      <c r="AB159" s="5">
        <f>capacity!T159+T159/[12]lifespan!C$3</f>
        <v>303.87943666666666</v>
      </c>
      <c r="AC159" s="5">
        <f>MAX((U159-T159),0)/5+U159/[12]lifespan!D$3</f>
        <v>45.503549333333332</v>
      </c>
      <c r="AD159" s="5">
        <f>MAX((V159-U159),0)/5+V159/[12]lifespan!E$3</f>
        <v>28.439718333333335</v>
      </c>
      <c r="AE159" s="5">
        <f>MAX((W159-V159),0)/5+W159/[12]lifespan!F$3</f>
        <v>11.375887333333329</v>
      </c>
      <c r="AF159" s="5">
        <f>MAX((X159-W159),0)/5+X159/[12]lifespan!G$3</f>
        <v>7.1099295833333338</v>
      </c>
      <c r="AG159" s="5">
        <f>MAX((Y159-X159),0)/5+Y159/[12]lifespan!H$3</f>
        <v>2.8439718333333377</v>
      </c>
      <c r="AH159" s="5">
        <f>MAX((Z159-Y159),0)/5+Z159/[12]lifespan!I$3</f>
        <v>1.4219859166666688</v>
      </c>
      <c r="AI159" s="5">
        <f>MAX((AA159-Z159),0)/5+AA159/[12]lifespan!J$3</f>
        <v>0</v>
      </c>
    </row>
    <row r="160" spans="1:35" x14ac:dyDescent="0.25">
      <c r="A160" s="3" t="s">
        <v>14</v>
      </c>
      <c r="B160" s="3" t="s">
        <v>33</v>
      </c>
      <c r="C160" s="3" t="s">
        <v>34</v>
      </c>
      <c r="D160" s="5">
        <f>[13]generation_EXIOBASE!D160</f>
        <v>0</v>
      </c>
      <c r="E160" s="5">
        <f>[13]generation_EXIOBASE!E160</f>
        <v>0</v>
      </c>
      <c r="F160" s="5">
        <f>[13]generation_EXIOBASE!F160</f>
        <v>0</v>
      </c>
      <c r="G160" s="5">
        <f>[13]generation_EXIOBASE!G160</f>
        <v>0</v>
      </c>
      <c r="H160" s="5">
        <f>[13]generation_EXIOBASE!H160</f>
        <v>0</v>
      </c>
      <c r="I160" s="5">
        <f>[13]generation_EXIOBASE!I160</f>
        <v>0</v>
      </c>
      <c r="J160" s="5">
        <f>[13]generation_EXIOBASE!J160</f>
        <v>0</v>
      </c>
      <c r="K160" s="5">
        <f>[13]generation_EXIOBASE!K160</f>
        <v>0</v>
      </c>
      <c r="L160" s="5">
        <f>[14]Xdet2015_el!A160</f>
        <v>0</v>
      </c>
      <c r="M160" s="5">
        <f t="shared" si="71"/>
        <v>0</v>
      </c>
      <c r="N160" s="5">
        <f t="shared" si="92"/>
        <v>0</v>
      </c>
      <c r="O160" s="5">
        <f t="shared" si="93"/>
        <v>0</v>
      </c>
      <c r="P160" s="5">
        <f t="shared" si="94"/>
        <v>0</v>
      </c>
      <c r="Q160" s="5">
        <f t="shared" si="95"/>
        <v>0</v>
      </c>
      <c r="R160" s="5">
        <f t="shared" si="96"/>
        <v>0</v>
      </c>
      <c r="S160" s="5">
        <f t="shared" si="97"/>
        <v>0</v>
      </c>
      <c r="T160" s="5">
        <f>[13]capacity_EXIOBASE!D160</f>
        <v>0</v>
      </c>
      <c r="U160" s="5">
        <f>[13]capacity_EXIOBASE!E160</f>
        <v>0</v>
      </c>
      <c r="V160" s="5">
        <f>[13]capacity_EXIOBASE!F160</f>
        <v>0</v>
      </c>
      <c r="W160" s="5">
        <f>[13]capacity_EXIOBASE!G160</f>
        <v>0</v>
      </c>
      <c r="X160" s="5">
        <f>[13]capacity_EXIOBASE!H160</f>
        <v>0</v>
      </c>
      <c r="Y160" s="5">
        <f>[13]capacity_EXIOBASE!I160</f>
        <v>0</v>
      </c>
      <c r="Z160" s="5">
        <f>[13]capacity_EXIOBASE!J160</f>
        <v>0</v>
      </c>
      <c r="AA160" s="5">
        <f>[13]capacity_EXIOBASE!K160</f>
        <v>0</v>
      </c>
      <c r="AB160" s="5">
        <f>capacity!T160+T160/[12]lifespan!C$4</f>
        <v>0</v>
      </c>
      <c r="AC160" s="5">
        <f>MAX((U160-T160),0)/5+U160/[12]lifespan!D$4</f>
        <v>0</v>
      </c>
      <c r="AD160" s="5">
        <f>MAX((V160-U160),0)/5+V160/[12]lifespan!E$4</f>
        <v>0</v>
      </c>
      <c r="AE160" s="5">
        <f>MAX((W160-V160),0)/5+W160/[12]lifespan!F$4</f>
        <v>0</v>
      </c>
      <c r="AF160" s="5">
        <f>MAX((X160-W160),0)/5+X160/[12]lifespan!G$4</f>
        <v>0</v>
      </c>
      <c r="AG160" s="5">
        <f>MAX((Y160-X160),0)/5+Y160/[12]lifespan!H$4</f>
        <v>0</v>
      </c>
      <c r="AH160" s="5">
        <f>MAX((Z160-Y160),0)/5+Z160/[12]lifespan!I$4</f>
        <v>0</v>
      </c>
      <c r="AI160" s="5">
        <f>MAX((AA160-Z160),0)/5+AA160/[12]lifespan!J$4</f>
        <v>0</v>
      </c>
    </row>
    <row r="161" spans="1:35" x14ac:dyDescent="0.25">
      <c r="A161" s="3" t="s">
        <v>14</v>
      </c>
      <c r="B161" s="3" t="s">
        <v>35</v>
      </c>
      <c r="C161" s="3" t="s">
        <v>36</v>
      </c>
      <c r="D161" s="5">
        <f>[13]generation_EXIOBASE!D161</f>
        <v>6199.2145929969656</v>
      </c>
      <c r="E161" s="5">
        <f>[13]generation_EXIOBASE!E161</f>
        <v>6383.4255954722275</v>
      </c>
      <c r="F161" s="5">
        <f>[13]generation_EXIOBASE!F161</f>
        <v>6659.7420991851213</v>
      </c>
      <c r="G161" s="5">
        <f>[13]generation_EXIOBASE!G161</f>
        <v>6936.0586028980151</v>
      </c>
      <c r="H161" s="5">
        <f>[13]generation_EXIOBASE!H161</f>
        <v>7005.1377288262383</v>
      </c>
      <c r="I161" s="5">
        <f>[13]generation_EXIOBASE!I161</f>
        <v>7074.2168547544616</v>
      </c>
      <c r="J161" s="5">
        <f>[13]generation_EXIOBASE!J161</f>
        <v>7097.2432300638693</v>
      </c>
      <c r="K161" s="5">
        <f>[13]generation_EXIOBASE!K161</f>
        <v>7120.269605373277</v>
      </c>
      <c r="L161" s="5">
        <f>[14]Xdet2015_el!A161</f>
        <v>464.98139857554099</v>
      </c>
      <c r="M161" s="5">
        <f t="shared" si="71"/>
        <v>478.79842140625743</v>
      </c>
      <c r="N161" s="5">
        <f t="shared" si="92"/>
        <v>499.52395565233223</v>
      </c>
      <c r="O161" s="5">
        <f t="shared" si="93"/>
        <v>520.24948989840698</v>
      </c>
      <c r="P161" s="5">
        <f t="shared" si="94"/>
        <v>525.43087345992569</v>
      </c>
      <c r="Q161" s="5">
        <f t="shared" si="95"/>
        <v>530.61225702144441</v>
      </c>
      <c r="R161" s="5">
        <f t="shared" si="96"/>
        <v>532.33938487528394</v>
      </c>
      <c r="S161" s="5">
        <f t="shared" si="97"/>
        <v>534.06651272912347</v>
      </c>
      <c r="T161" s="5">
        <f>[13]capacity_EXIOBASE!D161</f>
        <v>2190</v>
      </c>
      <c r="U161" s="5">
        <f>[13]capacity_EXIOBASE!E161</f>
        <v>2121.6</v>
      </c>
      <c r="V161" s="5">
        <f>[13]capacity_EXIOBASE!F161</f>
        <v>2019</v>
      </c>
      <c r="W161" s="5">
        <f>[13]capacity_EXIOBASE!G161</f>
        <v>1916.4</v>
      </c>
      <c r="X161" s="5">
        <f>[13]capacity_EXIOBASE!H161</f>
        <v>1890.75</v>
      </c>
      <c r="Y161" s="5">
        <f>[13]capacity_EXIOBASE!I161</f>
        <v>1865.1</v>
      </c>
      <c r="Z161" s="5">
        <f>[13]capacity_EXIOBASE!J161</f>
        <v>1856.55</v>
      </c>
      <c r="AA161" s="5">
        <f>[13]capacity_EXIOBASE!K161</f>
        <v>1848</v>
      </c>
      <c r="AB161" s="5">
        <f>capacity!T161+T161/[12]lifespan!C$5</f>
        <v>51.5</v>
      </c>
      <c r="AC161" s="5">
        <f>MAX((U161-T161),0)/5+U161/[12]lifespan!D$5</f>
        <v>35.36</v>
      </c>
      <c r="AD161" s="5">
        <f>MAX((V161-U161),0)/5+V161/[12]lifespan!E$5</f>
        <v>33.65</v>
      </c>
      <c r="AE161" s="5">
        <f>MAX((W161-V161),0)/5+W161/[12]lifespan!F$5</f>
        <v>31.94</v>
      </c>
      <c r="AF161" s="5">
        <f>MAX((X161-W161),0)/5+X161/[12]lifespan!G$5</f>
        <v>31.512499999999999</v>
      </c>
      <c r="AG161" s="5">
        <f>MAX((Y161-X161),0)/5+Y161/[12]lifespan!H$5</f>
        <v>31.084999999999997</v>
      </c>
      <c r="AH161" s="5">
        <f>MAX((Z161-Y161),0)/5+Z161/[12]lifespan!I$5</f>
        <v>30.942499999999999</v>
      </c>
      <c r="AI161" s="5">
        <f>MAX((AA161-Z161),0)/5+AA161/[12]lifespan!J$5</f>
        <v>30.8</v>
      </c>
    </row>
    <row r="162" spans="1:35" x14ac:dyDescent="0.25">
      <c r="A162" s="3" t="s">
        <v>14</v>
      </c>
      <c r="B162" s="3" t="s">
        <v>79</v>
      </c>
      <c r="C162" s="3" t="s">
        <v>83</v>
      </c>
      <c r="D162" s="5">
        <f>[13]generation_EXIOBASE!D162</f>
        <v>650.18804388981357</v>
      </c>
      <c r="E162" s="5">
        <f>[13]generation_EXIOBASE!E162</f>
        <v>1878.0641477018751</v>
      </c>
      <c r="F162" s="5">
        <f>[13]generation_EXIOBASE!F162</f>
        <v>3719.8783034199669</v>
      </c>
      <c r="G162" s="5">
        <f>[13]generation_EXIOBASE!G162</f>
        <v>5561.6924591380593</v>
      </c>
      <c r="H162" s="5">
        <f>[13]generation_EXIOBASE!H162</f>
        <v>6022.1459980675827</v>
      </c>
      <c r="I162" s="5">
        <f>[13]generation_EXIOBASE!I162</f>
        <v>6482.5995369971051</v>
      </c>
      <c r="J162" s="5">
        <f>[13]generation_EXIOBASE!J162</f>
        <v>6636.0840499736132</v>
      </c>
      <c r="K162" s="5">
        <f>[13]generation_EXIOBASE!K162</f>
        <v>6789.5685629501204</v>
      </c>
      <c r="L162" s="5">
        <f>[14]Xdet2015_el!A162</f>
        <v>32.062107754498697</v>
      </c>
      <c r="M162" s="5">
        <f t="shared" si="71"/>
        <v>92.611200158707888</v>
      </c>
      <c r="N162" s="5">
        <f t="shared" si="92"/>
        <v>183.43483876502165</v>
      </c>
      <c r="O162" s="5">
        <f t="shared" si="93"/>
        <v>274.25847737133546</v>
      </c>
      <c r="P162" s="5">
        <f t="shared" si="94"/>
        <v>296.96438702291391</v>
      </c>
      <c r="Q162" s="5">
        <f t="shared" si="95"/>
        <v>319.67029667449231</v>
      </c>
      <c r="R162" s="5">
        <f t="shared" si="96"/>
        <v>327.23893322501851</v>
      </c>
      <c r="S162" s="5">
        <f t="shared" si="97"/>
        <v>334.80756977554461</v>
      </c>
      <c r="T162" s="5">
        <f>[13]capacity_EXIOBASE!D162</f>
        <v>422.7</v>
      </c>
      <c r="U162" s="5">
        <f>[13]capacity_EXIOBASE!E162</f>
        <v>999.75103103065885</v>
      </c>
      <c r="V162" s="5">
        <f>[13]capacity_EXIOBASE!F162</f>
        <v>1865.3275775766469</v>
      </c>
      <c r="W162" s="5">
        <f>[13]capacity_EXIOBASE!G162</f>
        <v>2730.904124122635</v>
      </c>
      <c r="X162" s="5">
        <f>[13]capacity_EXIOBASE!H162</f>
        <v>2947.2982607591321</v>
      </c>
      <c r="Y162" s="5">
        <f>[13]capacity_EXIOBASE!I162</f>
        <v>3163.6923973956286</v>
      </c>
      <c r="Z162" s="5">
        <f>[13]capacity_EXIOBASE!J162</f>
        <v>3235.8237762744611</v>
      </c>
      <c r="AA162" s="5">
        <f>[13]capacity_EXIOBASE!K162</f>
        <v>3307.9551551532936</v>
      </c>
      <c r="AB162" s="5">
        <f>capacity!T162+T162/[12]lifespan!C$6</f>
        <v>100.13499999999999</v>
      </c>
      <c r="AC162" s="5">
        <f>MAX((U162-T162),0)/5+U162/[12]lifespan!D$6</f>
        <v>160.85343488934353</v>
      </c>
      <c r="AD162" s="5">
        <f>MAX((V162-U162),0)/5+V162/[12]lifespan!E$6</f>
        <v>252.49095090820387</v>
      </c>
      <c r="AE162" s="5">
        <f>MAX((W162-V162),0)/5+W162/[12]lifespan!F$6</f>
        <v>282.351474274103</v>
      </c>
      <c r="AF162" s="5">
        <f>MAX((X162-W162),0)/5+X162/[12]lifespan!G$6</f>
        <v>161.17075775766469</v>
      </c>
      <c r="AG162" s="5">
        <f>MAX((Y162-X162),0)/5+Y162/[12]lifespan!H$6</f>
        <v>169.82652322312447</v>
      </c>
      <c r="AH162" s="5">
        <f>MAX((Z162-Y162),0)/5+Z162/[12]lifespan!I$6</f>
        <v>143.85922682674493</v>
      </c>
      <c r="AI162" s="5">
        <f>MAX((AA162-Z162),0)/5+AA162/[12]lifespan!J$6</f>
        <v>146.74448198189825</v>
      </c>
    </row>
    <row r="163" spans="1:35" x14ac:dyDescent="0.25">
      <c r="A163" s="3" t="s">
        <v>14</v>
      </c>
      <c r="B163" s="3" t="s">
        <v>78</v>
      </c>
      <c r="C163" s="3" t="s">
        <v>84</v>
      </c>
      <c r="D163" s="5">
        <f>[13]generation_EXIOBASE!D163</f>
        <v>0</v>
      </c>
      <c r="E163" s="5">
        <f>[13]generation_EXIOBASE!E163</f>
        <v>0</v>
      </c>
      <c r="F163" s="5">
        <f>[13]generation_EXIOBASE!F163</f>
        <v>0</v>
      </c>
      <c r="G163" s="5">
        <f>[13]generation_EXIOBASE!G163</f>
        <v>0</v>
      </c>
      <c r="H163" s="5">
        <f>[13]generation_EXIOBASE!H163</f>
        <v>0</v>
      </c>
      <c r="I163" s="5">
        <f>[13]generation_EXIOBASE!I163</f>
        <v>0</v>
      </c>
      <c r="J163" s="5">
        <f>[13]generation_EXIOBASE!J163</f>
        <v>0</v>
      </c>
      <c r="K163" s="5">
        <f>[13]generation_EXIOBASE!K163</f>
        <v>0</v>
      </c>
      <c r="L163" s="5">
        <f>[14]Xdet2015_el!A163</f>
        <v>0</v>
      </c>
      <c r="M163" s="5">
        <f t="shared" si="71"/>
        <v>0</v>
      </c>
      <c r="N163" s="5">
        <f t="shared" si="92"/>
        <v>0</v>
      </c>
      <c r="O163" s="5">
        <f t="shared" si="93"/>
        <v>0</v>
      </c>
      <c r="P163" s="5">
        <f t="shared" si="94"/>
        <v>0</v>
      </c>
      <c r="Q163" s="5">
        <f t="shared" si="95"/>
        <v>0</v>
      </c>
      <c r="R163" s="5">
        <f t="shared" si="96"/>
        <v>0</v>
      </c>
      <c r="S163" s="5">
        <f t="shared" si="97"/>
        <v>0</v>
      </c>
      <c r="T163" s="5">
        <f>[13]capacity_EXIOBASE!D163</f>
        <v>0</v>
      </c>
      <c r="U163" s="5">
        <f>[13]capacity_EXIOBASE!E163</f>
        <v>0</v>
      </c>
      <c r="V163" s="5">
        <f>[13]capacity_EXIOBASE!F163</f>
        <v>0</v>
      </c>
      <c r="W163" s="5">
        <f>[13]capacity_EXIOBASE!G163</f>
        <v>0</v>
      </c>
      <c r="X163" s="5">
        <f>[13]capacity_EXIOBASE!H163</f>
        <v>0</v>
      </c>
      <c r="Y163" s="5">
        <f>[13]capacity_EXIOBASE!I163</f>
        <v>0</v>
      </c>
      <c r="Z163" s="5">
        <f>[13]capacity_EXIOBASE!J163</f>
        <v>0</v>
      </c>
      <c r="AA163" s="5">
        <f>[13]capacity_EXIOBASE!K163</f>
        <v>0</v>
      </c>
      <c r="AB163" s="5">
        <f>capacity!T163+T163/[12]lifespan!C$7</f>
        <v>0</v>
      </c>
      <c r="AC163" s="5">
        <f>MAX((U163-T163),0)/5+U163/[12]lifespan!D$7</f>
        <v>0</v>
      </c>
      <c r="AD163" s="5">
        <f>MAX((V163-U163),0)/5+V163/[12]lifespan!E$7</f>
        <v>0</v>
      </c>
      <c r="AE163" s="5">
        <f>MAX((W163-V163),0)/5+W163/[12]lifespan!F$7</f>
        <v>0</v>
      </c>
      <c r="AF163" s="5">
        <f>MAX((X163-W163),0)/5+X163/[12]lifespan!G$7</f>
        <v>0</v>
      </c>
      <c r="AG163" s="5">
        <f>MAX((Y163-X163),0)/5+Y163/[12]lifespan!H$7</f>
        <v>0</v>
      </c>
      <c r="AH163" s="5">
        <f>MAX((Z163-Y163),0)/5+Z163/[12]lifespan!I$7</f>
        <v>0</v>
      </c>
      <c r="AI163" s="5">
        <f>MAX((AA163-Z163),0)/5+AA163/[12]lifespan!J$7</f>
        <v>0</v>
      </c>
    </row>
    <row r="164" spans="1:35" x14ac:dyDescent="0.25">
      <c r="A164" s="3" t="s">
        <v>14</v>
      </c>
      <c r="B164" s="1" t="s">
        <v>37</v>
      </c>
      <c r="C164" s="1" t="s">
        <v>38</v>
      </c>
      <c r="D164" s="5">
        <f>[13]generation_EXIOBASE!D164</f>
        <v>76.500978177975853</v>
      </c>
      <c r="E164" s="5">
        <f>[13]generation_EXIOBASE!E164</f>
        <v>61.200782542380679</v>
      </c>
      <c r="F164" s="5">
        <f>[13]generation_EXIOBASE!F164</f>
        <v>38.250489088987926</v>
      </c>
      <c r="G164" s="5">
        <f>[13]generation_EXIOBASE!G164</f>
        <v>15.300195635595166</v>
      </c>
      <c r="H164" s="5">
        <f>[13]generation_EXIOBASE!H164</f>
        <v>9.5626222722469798</v>
      </c>
      <c r="I164" s="5">
        <f>[13]generation_EXIOBASE!I164</f>
        <v>3.8250489088987933</v>
      </c>
      <c r="J164" s="5">
        <f>[13]generation_EXIOBASE!J164</f>
        <v>1.9125244544493967</v>
      </c>
      <c r="K164" s="5">
        <f>[13]generation_EXIOBASE!K164</f>
        <v>0</v>
      </c>
      <c r="L164" s="5">
        <f>[14]Xdet2015_el!A164</f>
        <v>82.872444375944099</v>
      </c>
      <c r="M164" s="5">
        <f t="shared" si="71"/>
        <v>66.297955500755279</v>
      </c>
      <c r="N164" s="5">
        <f t="shared" si="92"/>
        <v>41.436222187972049</v>
      </c>
      <c r="O164" s="5">
        <f t="shared" si="93"/>
        <v>16.574488875188816</v>
      </c>
      <c r="P164" s="5">
        <f t="shared" si="94"/>
        <v>10.359055546993011</v>
      </c>
      <c r="Q164" s="5">
        <f t="shared" si="95"/>
        <v>4.1436222187972058</v>
      </c>
      <c r="R164" s="5">
        <f t="shared" si="96"/>
        <v>2.0718111093986029</v>
      </c>
      <c r="S164" s="5">
        <f t="shared" si="97"/>
        <v>0</v>
      </c>
      <c r="T164" s="5">
        <f>[13]capacity_EXIOBASE!D164</f>
        <v>185.39144000000002</v>
      </c>
      <c r="U164" s="5">
        <f>[13]capacity_EXIOBASE!E164</f>
        <v>148.313152</v>
      </c>
      <c r="V164" s="5">
        <f>[13]capacity_EXIOBASE!F164</f>
        <v>92.695720000000009</v>
      </c>
      <c r="W164" s="5">
        <f>[13]capacity_EXIOBASE!G164</f>
        <v>37.078287999999986</v>
      </c>
      <c r="X164" s="5">
        <f>[13]capacity_EXIOBASE!H164</f>
        <v>23.173929999999999</v>
      </c>
      <c r="Y164" s="5">
        <f>[13]capacity_EXIOBASE!I164</f>
        <v>9.2695720000000108</v>
      </c>
      <c r="Z164" s="5">
        <f>[13]capacity_EXIOBASE!J164</f>
        <v>4.6347860000000054</v>
      </c>
      <c r="AA164" s="5">
        <f>[13]capacity_EXIOBASE!K164</f>
        <v>0</v>
      </c>
      <c r="AB164" s="5">
        <f>capacity!T164+T164/[12]lifespan!C$8</f>
        <v>795.29689828571429</v>
      </c>
      <c r="AC164" s="5">
        <f>MAX((U164-T164),0)/5+U164/[12]lifespan!D$8</f>
        <v>4.2375186285714284</v>
      </c>
      <c r="AD164" s="5">
        <f>MAX((V164-U164),0)/5+V164/[12]lifespan!E$8</f>
        <v>2.6484491428571433</v>
      </c>
      <c r="AE164" s="5">
        <f>MAX((W164-V164),0)/5+W164/[12]lifespan!F$8</f>
        <v>1.0593796571428566</v>
      </c>
      <c r="AF164" s="5">
        <f>MAX((X164-W164),0)/5+X164/[12]lifespan!G$8</f>
        <v>0.66211228571428571</v>
      </c>
      <c r="AG164" s="5">
        <f>MAX((Y164-X164),0)/5+Y164/[12]lifespan!H$8</f>
        <v>0.26484491428571461</v>
      </c>
      <c r="AH164" s="5">
        <f>MAX((Z164-Y164),0)/5+Z164/[12]lifespan!I$8</f>
        <v>0.1324224571428573</v>
      </c>
      <c r="AI164" s="5">
        <f>MAX((AA164-Z164),0)/5+AA164/[12]lifespan!J$8</f>
        <v>0</v>
      </c>
    </row>
    <row r="165" spans="1:35" x14ac:dyDescent="0.25">
      <c r="A165" s="3" t="s">
        <v>14</v>
      </c>
      <c r="B165" s="3" t="s">
        <v>39</v>
      </c>
      <c r="C165" s="3" t="s">
        <v>40</v>
      </c>
      <c r="D165" s="5">
        <f>[13]generation_EXIOBASE!D165</f>
        <v>97.954533858692116</v>
      </c>
      <c r="E165" s="5">
        <f>[13]generation_EXIOBASE!E165</f>
        <v>78.363627086953699</v>
      </c>
      <c r="F165" s="5">
        <f>[13]generation_EXIOBASE!F165</f>
        <v>48.977266929346058</v>
      </c>
      <c r="G165" s="5">
        <f>[13]generation_EXIOBASE!G165</f>
        <v>19.590906771738418</v>
      </c>
      <c r="H165" s="5">
        <f>[13]generation_EXIOBASE!H165</f>
        <v>12.244316732336515</v>
      </c>
      <c r="I165" s="5">
        <f>[13]generation_EXIOBASE!I165</f>
        <v>4.8977266929346115</v>
      </c>
      <c r="J165" s="5">
        <f>[13]generation_EXIOBASE!J165</f>
        <v>2.4488633464673057</v>
      </c>
      <c r="K165" s="5">
        <f>[13]generation_EXIOBASE!K165</f>
        <v>0</v>
      </c>
      <c r="L165" s="5">
        <f>[14]Xdet2015_el!A165</f>
        <v>8.0912784688369701</v>
      </c>
      <c r="M165" s="5">
        <f t="shared" si="71"/>
        <v>6.4730227750695759</v>
      </c>
      <c r="N165" s="5">
        <f t="shared" si="92"/>
        <v>4.0456392344184851</v>
      </c>
      <c r="O165" s="5">
        <f t="shared" si="93"/>
        <v>1.6182556937673935</v>
      </c>
      <c r="P165" s="5">
        <f t="shared" si="94"/>
        <v>1.0114098086046213</v>
      </c>
      <c r="Q165" s="5">
        <f t="shared" si="95"/>
        <v>0.40456392344184894</v>
      </c>
      <c r="R165" s="5">
        <f t="shared" si="96"/>
        <v>0.20228196172092447</v>
      </c>
      <c r="S165" s="5">
        <f t="shared" si="97"/>
        <v>0</v>
      </c>
      <c r="T165" s="5">
        <f>[13]capacity_EXIOBASE!D165</f>
        <v>12.64175</v>
      </c>
      <c r="U165" s="5">
        <f>[13]capacity_EXIOBASE!E165</f>
        <v>10.1134</v>
      </c>
      <c r="V165" s="5">
        <f>[13]capacity_EXIOBASE!F165</f>
        <v>6.320875</v>
      </c>
      <c r="W165" s="5">
        <f>[13]capacity_EXIOBASE!G165</f>
        <v>2.5283499999999997</v>
      </c>
      <c r="X165" s="5">
        <f>[13]capacity_EXIOBASE!H165</f>
        <v>1.5802187500000002</v>
      </c>
      <c r="Y165" s="5">
        <f>[13]capacity_EXIOBASE!I165</f>
        <v>0.6320875000000008</v>
      </c>
      <c r="Z165" s="5">
        <f>[13]capacity_EXIOBASE!J165</f>
        <v>0.3160437500000004</v>
      </c>
      <c r="AA165" s="5">
        <f>[13]capacity_EXIOBASE!K165</f>
        <v>0</v>
      </c>
      <c r="AB165" s="5">
        <f>capacity!T165+T165/[12]lifespan!C$9</f>
        <v>28.505669999999999</v>
      </c>
      <c r="AC165" s="5">
        <f>MAX((U165-T165),0)/5+U165/[12]lifespan!D$9</f>
        <v>0.40453600000000001</v>
      </c>
      <c r="AD165" s="5">
        <f>MAX((V165-U165),0)/5+V165/[12]lifespan!E$9</f>
        <v>0.25283499999999998</v>
      </c>
      <c r="AE165" s="5">
        <f>MAX((W165-V165),0)/5+W165/[12]lifespan!F$9</f>
        <v>0.10113399999999999</v>
      </c>
      <c r="AF165" s="5">
        <f>MAX((X165-W165),0)/5+X165/[12]lifespan!G$9</f>
        <v>6.3208750000000008E-2</v>
      </c>
      <c r="AG165" s="5">
        <f>MAX((Y165-X165),0)/5+Y165/[12]lifespan!H$9</f>
        <v>2.5283500000000032E-2</v>
      </c>
      <c r="AH165" s="5">
        <f>MAX((Z165-Y165),0)/5+Z165/[12]lifespan!I$9</f>
        <v>1.2641750000000016E-2</v>
      </c>
      <c r="AI165" s="5">
        <f>MAX((AA165-Z165),0)/5+AA165/[12]lifespan!J$9</f>
        <v>0</v>
      </c>
    </row>
    <row r="166" spans="1:35" x14ac:dyDescent="0.25">
      <c r="A166" s="3" t="s">
        <v>14</v>
      </c>
      <c r="B166" s="3" t="s">
        <v>80</v>
      </c>
      <c r="C166" s="3" t="s">
        <v>85</v>
      </c>
      <c r="D166" s="5">
        <f>[13]generation_EXIOBASE!D166</f>
        <v>0</v>
      </c>
      <c r="E166" s="5">
        <f>[13]generation_EXIOBASE!E166</f>
        <v>3867.3090511221453</v>
      </c>
      <c r="F166" s="5">
        <f>[13]generation_EXIOBASE!F166</f>
        <v>9668.2726278053633</v>
      </c>
      <c r="G166" s="5">
        <f>[13]generation_EXIOBASE!G166</f>
        <v>15469.236204488581</v>
      </c>
      <c r="H166" s="5">
        <f>[13]generation_EXIOBASE!H166</f>
        <v>16919.477098659387</v>
      </c>
      <c r="I166" s="5">
        <f>[13]generation_EXIOBASE!I166</f>
        <v>18369.717992830188</v>
      </c>
      <c r="J166" s="5">
        <f>[13]generation_EXIOBASE!J166</f>
        <v>18853.131624220456</v>
      </c>
      <c r="K166" s="5">
        <f>[13]generation_EXIOBASE!K166</f>
        <v>19336.545255610727</v>
      </c>
      <c r="L166" s="5">
        <f>[14]Xdet2015_el!A166</f>
        <v>0</v>
      </c>
      <c r="M166" s="24">
        <f t="shared" ref="M166:S167" si="98">IFERROR($L205*E166/$D205,0)</f>
        <v>150.22643926565948</v>
      </c>
      <c r="N166" s="24">
        <f t="shared" si="98"/>
        <v>375.56609816414874</v>
      </c>
      <c r="O166" s="24">
        <f t="shared" si="98"/>
        <v>600.90575706263792</v>
      </c>
      <c r="P166" s="24">
        <f t="shared" si="98"/>
        <v>657.24067178726034</v>
      </c>
      <c r="Q166" s="24">
        <f t="shared" si="98"/>
        <v>713.57558651188253</v>
      </c>
      <c r="R166" s="24">
        <f t="shared" si="98"/>
        <v>732.35389142009001</v>
      </c>
      <c r="S166" s="24">
        <f t="shared" si="98"/>
        <v>751.13219632829748</v>
      </c>
      <c r="T166" s="5">
        <f>[13]capacity_EXIOBASE!D166</f>
        <v>0</v>
      </c>
      <c r="U166" s="5">
        <f>[13]capacity_EXIOBASE!E166</f>
        <v>1955.3814962654826</v>
      </c>
      <c r="V166" s="5">
        <f>[13]capacity_EXIOBASE!F166</f>
        <v>4888.4537406637064</v>
      </c>
      <c r="W166" s="5">
        <f>[13]capacity_EXIOBASE!G166</f>
        <v>7821.5259850619304</v>
      </c>
      <c r="X166" s="5">
        <f>[13]capacity_EXIOBASE!H166</f>
        <v>8554.7940461614853</v>
      </c>
      <c r="Y166" s="5">
        <f>[13]capacity_EXIOBASE!I166</f>
        <v>9288.0621072610411</v>
      </c>
      <c r="Z166" s="5">
        <f>[13]capacity_EXIOBASE!J166</f>
        <v>9532.484794294227</v>
      </c>
      <c r="AA166" s="5">
        <f>[13]capacity_EXIOBASE!K166</f>
        <v>9776.9074813274128</v>
      </c>
      <c r="AB166" s="5">
        <f>capacity!T166+T166/[12]lifespan!C$10</f>
        <v>0</v>
      </c>
      <c r="AC166" s="5">
        <f>MAX((U166-T166),0)/5+U166/[12]lifespan!D$10</f>
        <v>469.29155910371583</v>
      </c>
      <c r="AD166" s="5">
        <f>MAX((V166-U166),0)/5+V166/[12]lifespan!E$10</f>
        <v>782.15259850619304</v>
      </c>
      <c r="AE166" s="5">
        <f>MAX((W166-V166),0)/5+W166/[12]lifespan!F$10</f>
        <v>899.475488282122</v>
      </c>
      <c r="AF166" s="5">
        <f>MAX((X166-W166),0)/5+X166/[12]lifespan!G$10</f>
        <v>488.84537406637037</v>
      </c>
      <c r="AG166" s="5">
        <f>MAX((Y166-X166),0)/5+Y166/[12]lifespan!H$10</f>
        <v>518.17609651035286</v>
      </c>
      <c r="AH166" s="5">
        <f>MAX((Z166-Y166),0)/5+Z166/[12]lifespan!I$10</f>
        <v>430.18392917840623</v>
      </c>
      <c r="AI166" s="5">
        <f>MAX((AA166-Z166),0)/5+AA166/[12]lifespan!J$10</f>
        <v>439.96083665973367</v>
      </c>
    </row>
    <row r="167" spans="1:35" x14ac:dyDescent="0.25">
      <c r="A167" s="3" t="s">
        <v>14</v>
      </c>
      <c r="B167" s="3" t="s">
        <v>81</v>
      </c>
      <c r="C167" s="3" t="s">
        <v>86</v>
      </c>
      <c r="D167" s="5">
        <f>[13]generation_EXIOBASE!D167</f>
        <v>67.900642034516409</v>
      </c>
      <c r="E167" s="5">
        <f>[13]generation_EXIOBASE!E167</f>
        <v>3404.9912561444803</v>
      </c>
      <c r="F167" s="5">
        <f>[13]generation_EXIOBASE!F167</f>
        <v>8410.627177309425</v>
      </c>
      <c r="G167" s="5">
        <f>[13]generation_EXIOBASE!G167</f>
        <v>13416.263098474372</v>
      </c>
      <c r="H167" s="5">
        <f>[13]generation_EXIOBASE!H167</f>
        <v>14667.672078765607</v>
      </c>
      <c r="I167" s="5">
        <f>[13]generation_EXIOBASE!I167</f>
        <v>15919.081059056842</v>
      </c>
      <c r="J167" s="5">
        <f>[13]generation_EXIOBASE!J167</f>
        <v>16336.21738582059</v>
      </c>
      <c r="K167" s="5">
        <f>[13]generation_EXIOBASE!K167</f>
        <v>16753.353712584336</v>
      </c>
      <c r="L167" s="5">
        <f>[14]Xdet2015_el!A167</f>
        <v>0</v>
      </c>
      <c r="M167" s="24">
        <f t="shared" si="98"/>
        <v>132.2676065914273</v>
      </c>
      <c r="N167" s="24">
        <f t="shared" si="98"/>
        <v>326.71259424471378</v>
      </c>
      <c r="O167" s="24">
        <f t="shared" si="98"/>
        <v>521.15758189800022</v>
      </c>
      <c r="P167" s="24">
        <f t="shared" si="98"/>
        <v>569.76882881132178</v>
      </c>
      <c r="Q167" s="24">
        <f t="shared" si="98"/>
        <v>618.38007572464335</v>
      </c>
      <c r="R167" s="24">
        <f t="shared" si="98"/>
        <v>634.58382469575076</v>
      </c>
      <c r="S167" s="24">
        <f t="shared" si="98"/>
        <v>650.78757366685795</v>
      </c>
      <c r="T167" s="5">
        <f>[13]capacity_EXIOBASE!D167</f>
        <v>55.365820000000006</v>
      </c>
      <c r="U167" s="5">
        <f>[13]capacity_EXIOBASE!E167</f>
        <v>1900.4721005445058</v>
      </c>
      <c r="V167" s="5">
        <f>[13]capacity_EXIOBASE!F167</f>
        <v>4668.1315213612643</v>
      </c>
      <c r="W167" s="5">
        <f>[13]capacity_EXIOBASE!G167</f>
        <v>7435.7909421780232</v>
      </c>
      <c r="X167" s="5">
        <f>[13]capacity_EXIOBASE!H167</f>
        <v>8127.705797382212</v>
      </c>
      <c r="Y167" s="5">
        <f>[13]capacity_EXIOBASE!I167</f>
        <v>8819.6206525864018</v>
      </c>
      <c r="Z167" s="5">
        <f>[13]capacity_EXIOBASE!J167</f>
        <v>9050.2589376544656</v>
      </c>
      <c r="AA167" s="5">
        <f>[13]capacity_EXIOBASE!K167</f>
        <v>9280.8972227225295</v>
      </c>
      <c r="AB167" s="5">
        <f>capacity!T167+T167/[12]lifespan!C$11</f>
        <v>16.553826102891929</v>
      </c>
      <c r="AC167" s="5">
        <f>MAX((U167-T167),0)/5+U167/[12]lifespan!D$11</f>
        <v>445.04014013068144</v>
      </c>
      <c r="AD167" s="5">
        <f>MAX((V167-U167),0)/5+V167/[12]lifespan!E$11</f>
        <v>740.25714501780226</v>
      </c>
      <c r="AE167" s="5">
        <f>MAX((W167-V167),0)/5+W167/[12]lifespan!F$11</f>
        <v>850.96352185047272</v>
      </c>
      <c r="AF167" s="5">
        <f>MAX((X167-W167),0)/5+X167/[12]lifespan!G$11</f>
        <v>463.49120293612623</v>
      </c>
      <c r="AG167" s="5">
        <f>MAX((Y167-X167),0)/5+Y167/[12]lifespan!H$11</f>
        <v>491.16779714429401</v>
      </c>
      <c r="AH167" s="5">
        <f>MAX((Z167-Y167),0)/5+Z167/[12]lifespan!I$11</f>
        <v>408.1380145197914</v>
      </c>
      <c r="AI167" s="5">
        <f>MAX((AA167-Z167),0)/5+AA167/[12]lifespan!J$11</f>
        <v>417.36354592251394</v>
      </c>
    </row>
    <row r="168" spans="1:35" x14ac:dyDescent="0.25">
      <c r="A168" s="3" t="s">
        <v>14</v>
      </c>
      <c r="B168" s="3" t="s">
        <v>41</v>
      </c>
      <c r="C168" s="3" t="s">
        <v>42</v>
      </c>
      <c r="D168" s="5">
        <f>[13]generation_EXIOBASE!D168</f>
        <v>0</v>
      </c>
      <c r="E168" s="5">
        <f>[13]generation_EXIOBASE!E168</f>
        <v>175.01823482100076</v>
      </c>
      <c r="F168" s="5">
        <f>[13]generation_EXIOBASE!F168</f>
        <v>437.5455870525019</v>
      </c>
      <c r="G168" s="5">
        <f>[13]generation_EXIOBASE!G168</f>
        <v>700.07293928400304</v>
      </c>
      <c r="H168" s="5">
        <f>[13]generation_EXIOBASE!H168</f>
        <v>765.7047773418783</v>
      </c>
      <c r="I168" s="5">
        <f>[13]generation_EXIOBASE!I168</f>
        <v>831.33661539975355</v>
      </c>
      <c r="J168" s="5">
        <f>[13]generation_EXIOBASE!J168</f>
        <v>853.21389475237868</v>
      </c>
      <c r="K168" s="5">
        <f>[13]generation_EXIOBASE!K168</f>
        <v>875.0911741050038</v>
      </c>
      <c r="L168" s="5">
        <f>[14]Xdet2015_el!A168</f>
        <v>0</v>
      </c>
      <c r="M168" s="24">
        <f t="shared" ref="M168:S168" si="99">IFERROR($L116*E168/$D116,0)</f>
        <v>4.2232748649817751</v>
      </c>
      <c r="N168" s="24">
        <f t="shared" si="99"/>
        <v>10.558187162454439</v>
      </c>
      <c r="O168" s="24">
        <f t="shared" si="99"/>
        <v>16.8930994599271</v>
      </c>
      <c r="P168" s="24">
        <f t="shared" si="99"/>
        <v>18.476827534295268</v>
      </c>
      <c r="Q168" s="24">
        <f t="shared" si="99"/>
        <v>20.060555608663432</v>
      </c>
      <c r="R168" s="24">
        <f t="shared" si="99"/>
        <v>20.588464966786155</v>
      </c>
      <c r="S168" s="24">
        <f t="shared" si="99"/>
        <v>21.116374324908879</v>
      </c>
      <c r="T168" s="5">
        <f>[13]capacity_EXIOBASE!D168</f>
        <v>0</v>
      </c>
      <c r="U168" s="5">
        <f>[13]capacity_EXIOBASE!E168</f>
        <v>43.295704332960838</v>
      </c>
      <c r="V168" s="5">
        <f>[13]capacity_EXIOBASE!F168</f>
        <v>108.2392608324021</v>
      </c>
      <c r="W168" s="5">
        <f>[13]capacity_EXIOBASE!G168</f>
        <v>173.18281733184335</v>
      </c>
      <c r="X168" s="5">
        <f>[13]capacity_EXIOBASE!H168</f>
        <v>189.41870645670366</v>
      </c>
      <c r="Y168" s="5">
        <f>[13]capacity_EXIOBASE!I168</f>
        <v>205.65459558156397</v>
      </c>
      <c r="Z168" s="5">
        <f>[13]capacity_EXIOBASE!J168</f>
        <v>211.06655862318408</v>
      </c>
      <c r="AA168" s="5">
        <f>[13]capacity_EXIOBASE!K168</f>
        <v>216.47852166480419</v>
      </c>
      <c r="AB168" s="5">
        <f>capacity!T168+T168/[12]lifespan!C$12</f>
        <v>0</v>
      </c>
      <c r="AC168" s="5">
        <f>MAX((U168-T168),0)/5+U168/[12]lifespan!D$12</f>
        <v>10.102331011024196</v>
      </c>
      <c r="AD168" s="5">
        <f>MAX((V168-U168),0)/5+V168/[12]lifespan!E$12</f>
        <v>16.59668666096832</v>
      </c>
      <c r="AE168" s="5">
        <f>MAX((W168-V168),0)/5+W168/[12]lifespan!F$12</f>
        <v>18.761471877616362</v>
      </c>
      <c r="AF168" s="5">
        <f>MAX((X168-W168),0)/5+X168/[12]lifespan!G$12</f>
        <v>9.5611347068621839</v>
      </c>
      <c r="AG168" s="5">
        <f>MAX((Y168-X168),0)/5+Y168/[12]lifespan!H$12</f>
        <v>10.102331011024194</v>
      </c>
      <c r="AH168" s="5">
        <f>MAX((Z168-Y168),0)/5+Z168/[12]lifespan!I$12</f>
        <v>8.1179445624301589</v>
      </c>
      <c r="AI168" s="5">
        <f>MAX((AA168-Z168),0)/5+AA168/[12]lifespan!J$12</f>
        <v>8.2983433304841618</v>
      </c>
    </row>
    <row r="169" spans="1:35" x14ac:dyDescent="0.25">
      <c r="A169" s="3" t="s">
        <v>14</v>
      </c>
      <c r="B169" s="3" t="s">
        <v>43</v>
      </c>
      <c r="C169" s="3" t="s">
        <v>44</v>
      </c>
      <c r="D169" s="5">
        <f>[13]generation_EXIOBASE!D169</f>
        <v>0</v>
      </c>
      <c r="E169" s="5">
        <f>[13]generation_EXIOBASE!E169</f>
        <v>24.955121720255992</v>
      </c>
      <c r="F169" s="5">
        <f>[13]generation_EXIOBASE!F169</f>
        <v>62.387804300639978</v>
      </c>
      <c r="G169" s="5">
        <f>[13]generation_EXIOBASE!G169</f>
        <v>99.820486881023967</v>
      </c>
      <c r="H169" s="5">
        <f>[13]generation_EXIOBASE!H169</f>
        <v>109.17865752611996</v>
      </c>
      <c r="I169" s="5">
        <f>[13]generation_EXIOBASE!I169</f>
        <v>118.53682817121596</v>
      </c>
      <c r="J169" s="5">
        <f>[13]generation_EXIOBASE!J169</f>
        <v>121.65621838624796</v>
      </c>
      <c r="K169" s="5">
        <f>[13]generation_EXIOBASE!K169</f>
        <v>124.77560860127996</v>
      </c>
      <c r="L169" s="5">
        <f>[14]Xdet2015_el!A169</f>
        <v>2.0815879807890201E-7</v>
      </c>
      <c r="M169" s="24">
        <f t="shared" ref="M169:S169" si="100">IFERROR($L143*E169/$D143,0)</f>
        <v>6.6540685800645178</v>
      </c>
      <c r="N169" s="24">
        <f t="shared" si="100"/>
        <v>16.635171450161295</v>
      </c>
      <c r="O169" s="24">
        <f t="shared" si="100"/>
        <v>26.616274320258071</v>
      </c>
      <c r="P169" s="24">
        <f t="shared" si="100"/>
        <v>29.111550037782262</v>
      </c>
      <c r="Q169" s="24">
        <f t="shared" si="100"/>
        <v>31.606825755306456</v>
      </c>
      <c r="R169" s="24">
        <f t="shared" si="100"/>
        <v>32.438584327814524</v>
      </c>
      <c r="S169" s="24">
        <f t="shared" si="100"/>
        <v>33.270342900322589</v>
      </c>
      <c r="T169" s="5">
        <f>[13]capacity_EXIOBASE!D169</f>
        <v>0</v>
      </c>
      <c r="U169" s="5">
        <f>[13]capacity_EXIOBASE!E169</f>
        <v>13.157210947811686</v>
      </c>
      <c r="V169" s="5">
        <f>[13]capacity_EXIOBASE!F169</f>
        <v>32.893027369529214</v>
      </c>
      <c r="W169" s="5">
        <f>[13]capacity_EXIOBASE!G169</f>
        <v>52.628843791246744</v>
      </c>
      <c r="X169" s="5">
        <f>[13]capacity_EXIOBASE!H169</f>
        <v>57.562797896676123</v>
      </c>
      <c r="Y169" s="5">
        <f>[13]capacity_EXIOBASE!I169</f>
        <v>62.496752002105502</v>
      </c>
      <c r="Z169" s="5">
        <f>[13]capacity_EXIOBASE!J169</f>
        <v>64.141403370581969</v>
      </c>
      <c r="AA169" s="5">
        <f>[13]capacity_EXIOBASE!K169</f>
        <v>65.786054739058429</v>
      </c>
      <c r="AB169" s="5">
        <f>capacity!T169+T169/[12]lifespan!C$13</f>
        <v>0</v>
      </c>
      <c r="AC169" s="5">
        <f>MAX((U169-T169),0)/5+U169/[12]lifespan!D$13</f>
        <v>3.2893027369529215</v>
      </c>
      <c r="AD169" s="5">
        <f>MAX((V169-U169),0)/5+V169/[12]lifespan!E$13</f>
        <v>5.5918146528199664</v>
      </c>
      <c r="AE169" s="5">
        <f>MAX((W169-V169),0)/5+W169/[12]lifespan!F$13</f>
        <v>6.578605473905843</v>
      </c>
      <c r="AF169" s="5">
        <f>MAX((X169-W169),0)/5+X169/[12]lifespan!G$13</f>
        <v>3.864930715919682</v>
      </c>
      <c r="AG169" s="5">
        <f>MAX((Y169-X169),0)/5+Y169/[12]lifespan!H$13</f>
        <v>4.1116284211911509</v>
      </c>
      <c r="AH169" s="5">
        <f>MAX((Z169-Y169),0)/5+Z169/[12]lifespan!I$13</f>
        <v>3.5360004422243918</v>
      </c>
      <c r="AI169" s="5">
        <f>MAX((AA169-Z169),0)/5+AA169/[12]lifespan!J$13</f>
        <v>3.6182330106482135</v>
      </c>
    </row>
    <row r="170" spans="1:35" x14ac:dyDescent="0.25">
      <c r="A170" s="3" t="s">
        <v>14</v>
      </c>
      <c r="B170" s="3" t="s">
        <v>45</v>
      </c>
      <c r="C170" s="3" t="s">
        <v>46</v>
      </c>
      <c r="D170" s="5">
        <f>[13]generation_EXIOBASE!D170</f>
        <v>0</v>
      </c>
      <c r="E170" s="5">
        <f>[13]generation_EXIOBASE!E170</f>
        <v>0</v>
      </c>
      <c r="F170" s="5">
        <f>[13]generation_EXIOBASE!F170</f>
        <v>0</v>
      </c>
      <c r="G170" s="5">
        <f>[13]generation_EXIOBASE!G170</f>
        <v>0</v>
      </c>
      <c r="H170" s="5">
        <f>[13]generation_EXIOBASE!H170</f>
        <v>0</v>
      </c>
      <c r="I170" s="5">
        <f>[13]generation_EXIOBASE!I170</f>
        <v>0</v>
      </c>
      <c r="J170" s="5">
        <f>[13]generation_EXIOBASE!J170</f>
        <v>0</v>
      </c>
      <c r="K170" s="5">
        <f>[13]generation_EXIOBASE!K170</f>
        <v>0</v>
      </c>
      <c r="L170" s="5">
        <f>[14]Xdet2015_el!A170</f>
        <v>0</v>
      </c>
      <c r="M170" s="5">
        <f t="shared" si="71"/>
        <v>0</v>
      </c>
      <c r="N170" s="5">
        <f t="shared" si="92"/>
        <v>0</v>
      </c>
      <c r="O170" s="5">
        <f t="shared" si="93"/>
        <v>0</v>
      </c>
      <c r="P170" s="5">
        <f t="shared" si="94"/>
        <v>0</v>
      </c>
      <c r="Q170" s="5">
        <f t="shared" si="95"/>
        <v>0</v>
      </c>
      <c r="R170" s="5">
        <f t="shared" si="96"/>
        <v>0</v>
      </c>
      <c r="S170" s="5">
        <f t="shared" si="97"/>
        <v>0</v>
      </c>
      <c r="T170" s="5">
        <f>[13]capacity_EXIOBASE!D170</f>
        <v>0</v>
      </c>
      <c r="U170" s="5">
        <f>[13]capacity_EXIOBASE!E170</f>
        <v>0</v>
      </c>
      <c r="V170" s="5">
        <f>[13]capacity_EXIOBASE!F170</f>
        <v>0</v>
      </c>
      <c r="W170" s="5">
        <f>[13]capacity_EXIOBASE!G170</f>
        <v>0</v>
      </c>
      <c r="X170" s="5">
        <f>[13]capacity_EXIOBASE!H170</f>
        <v>0</v>
      </c>
      <c r="Y170" s="5">
        <f>[13]capacity_EXIOBASE!I170</f>
        <v>0</v>
      </c>
      <c r="Z170" s="5">
        <f>[13]capacity_EXIOBASE!J170</f>
        <v>0</v>
      </c>
      <c r="AA170" s="5">
        <f>[13]capacity_EXIOBASE!K170</f>
        <v>0</v>
      </c>
      <c r="AB170" s="5">
        <f>capacity!T170+T170/[12]lifespan!C$14</f>
        <v>0</v>
      </c>
      <c r="AC170" s="5">
        <f>MAX((U170-T170),0)/5+U170/[12]lifespan!D$14</f>
        <v>0</v>
      </c>
      <c r="AD170" s="5">
        <f>MAX((V170-U170),0)/5+V170/[12]lifespan!E$14</f>
        <v>0</v>
      </c>
      <c r="AE170" s="5">
        <f>MAX((W170-V170),0)/5+W170/[12]lifespan!F$14</f>
        <v>0</v>
      </c>
      <c r="AF170" s="5">
        <f>MAX((X170-W170),0)/5+X170/[12]lifespan!G$14</f>
        <v>0</v>
      </c>
      <c r="AG170" s="5">
        <f>MAX((Y170-X170),0)/5+Y170/[12]lifespan!H$14</f>
        <v>0</v>
      </c>
      <c r="AH170" s="5">
        <f>MAX((Z170-Y170),0)/5+Z170/[12]lifespan!I$14</f>
        <v>0</v>
      </c>
      <c r="AI170" s="5">
        <f>MAX((AA170-Z170),0)/5+AA170/[12]lifespan!J$14</f>
        <v>0</v>
      </c>
    </row>
    <row r="171" spans="1:35" x14ac:dyDescent="0.25">
      <c r="A171" s="3" t="s">
        <v>13</v>
      </c>
      <c r="B171" s="3" t="s">
        <v>29</v>
      </c>
      <c r="C171" s="3" t="s">
        <v>30</v>
      </c>
      <c r="D171" s="5">
        <f>[13]generation_EXIOBASE!D171</f>
        <v>6436.2171959642519</v>
      </c>
      <c r="E171" s="5">
        <f>[13]generation_EXIOBASE!E171</f>
        <v>5148.9737567714019</v>
      </c>
      <c r="F171" s="5">
        <f>[13]generation_EXIOBASE!F171</f>
        <v>3218.108597982126</v>
      </c>
      <c r="G171" s="5">
        <f>[13]generation_EXIOBASE!G171</f>
        <v>1287.24343919285</v>
      </c>
      <c r="H171" s="5">
        <f>[13]generation_EXIOBASE!H171</f>
        <v>804.52714949553138</v>
      </c>
      <c r="I171" s="5">
        <f>[13]generation_EXIOBASE!I171</f>
        <v>321.81085979821273</v>
      </c>
      <c r="J171" s="5">
        <f>[13]generation_EXIOBASE!J171</f>
        <v>160.90542989910637</v>
      </c>
      <c r="K171" s="5">
        <f>[13]generation_EXIOBASE!K171</f>
        <v>0</v>
      </c>
      <c r="L171" s="5">
        <f>[14]Xdet2015_el!A171</f>
        <v>463.33961439997898</v>
      </c>
      <c r="M171" s="5">
        <f t="shared" si="71"/>
        <v>370.6716915199832</v>
      </c>
      <c r="N171" s="5">
        <f t="shared" ref="N171:N182" si="101">IFERROR($L171*F171/$D171,0)</f>
        <v>231.66980719998949</v>
      </c>
      <c r="O171" s="5">
        <f t="shared" ref="O171:O182" si="102">IFERROR($L171*G171/$D171,0)</f>
        <v>92.667922879995757</v>
      </c>
      <c r="P171" s="5">
        <f t="shared" ref="P171:P182" si="103">IFERROR($L171*H171/$D171,0)</f>
        <v>57.917451799997366</v>
      </c>
      <c r="Q171" s="5">
        <f t="shared" ref="Q171:Q182" si="104">IFERROR($L171*I171/$D171,0)</f>
        <v>23.166980719998961</v>
      </c>
      <c r="R171" s="5">
        <f t="shared" ref="R171:R182" si="105">IFERROR($L171*J171/$D171,0)</f>
        <v>11.58349035999948</v>
      </c>
      <c r="S171" s="5">
        <f t="shared" ref="S171:S182" si="106">IFERROR($L171*K171/$D171,0)</f>
        <v>0</v>
      </c>
      <c r="T171" s="5">
        <f>[13]capacity_EXIOBASE!D171</f>
        <v>1136.7530000000004</v>
      </c>
      <c r="U171" s="5">
        <f>[13]capacity_EXIOBASE!E171</f>
        <v>909.40240000000028</v>
      </c>
      <c r="V171" s="5">
        <f>[13]capacity_EXIOBASE!F171</f>
        <v>568.37650000000019</v>
      </c>
      <c r="W171" s="5">
        <f>[13]capacity_EXIOBASE!G171</f>
        <v>227.35059999999999</v>
      </c>
      <c r="X171" s="5">
        <f>[13]capacity_EXIOBASE!H171</f>
        <v>142.09412500000008</v>
      </c>
      <c r="Y171" s="5">
        <f>[13]capacity_EXIOBASE!I171</f>
        <v>56.837650000000167</v>
      </c>
      <c r="Z171" s="5">
        <f>[13]capacity_EXIOBASE!J171</f>
        <v>28.418825000000083</v>
      </c>
      <c r="AA171" s="5">
        <f>[13]capacity_EXIOBASE!K171</f>
        <v>0</v>
      </c>
      <c r="AB171" s="5">
        <f>capacity!T171+T171/[12]lifespan!C$2</f>
        <v>28.418825000000009</v>
      </c>
      <c r="AC171" s="5">
        <f>MAX((U171-T171),0)/5+U171/[12]lifespan!D$2</f>
        <v>22.735060000000008</v>
      </c>
      <c r="AD171" s="5">
        <f>MAX((V171-U171),0)/5+V171/[12]lifespan!E$2</f>
        <v>14.209412500000004</v>
      </c>
      <c r="AE171" s="5">
        <f>MAX((W171-V171),0)/5+W171/[12]lifespan!F$2</f>
        <v>5.6837649999999993</v>
      </c>
      <c r="AF171" s="5">
        <f>MAX((X171-W171),0)/5+X171/[12]lifespan!G$2</f>
        <v>3.552353125000002</v>
      </c>
      <c r="AG171" s="5">
        <f>MAX((Y171-X171),0)/5+Y171/[12]lifespan!H$2</f>
        <v>1.4209412500000043</v>
      </c>
      <c r="AH171" s="5">
        <f>MAX((Z171-Y171),0)/5+Z171/[12]lifespan!I$2</f>
        <v>0.71047062500000213</v>
      </c>
      <c r="AI171" s="5">
        <f>MAX((AA171-Z171),0)/5+AA171/[12]lifespan!J$2</f>
        <v>0</v>
      </c>
    </row>
    <row r="172" spans="1:35" x14ac:dyDescent="0.25">
      <c r="A172" s="3" t="s">
        <v>13</v>
      </c>
      <c r="B172" s="3" t="s">
        <v>31</v>
      </c>
      <c r="C172" s="3" t="s">
        <v>32</v>
      </c>
      <c r="D172" s="5">
        <f>[13]generation_EXIOBASE!D172</f>
        <v>3382.8769200311835</v>
      </c>
      <c r="E172" s="5">
        <f>[13]generation_EXIOBASE!E172</f>
        <v>2706.3015360249469</v>
      </c>
      <c r="F172" s="5">
        <f>[13]generation_EXIOBASE!F172</f>
        <v>1691.4384600155918</v>
      </c>
      <c r="G172" s="5">
        <f>[13]generation_EXIOBASE!G172</f>
        <v>676.57538400623662</v>
      </c>
      <c r="H172" s="5">
        <f>[13]generation_EXIOBASE!H172</f>
        <v>422.85961500389794</v>
      </c>
      <c r="I172" s="5">
        <f>[13]generation_EXIOBASE!I172</f>
        <v>169.14384600155927</v>
      </c>
      <c r="J172" s="5">
        <f>[13]generation_EXIOBASE!J172</f>
        <v>84.571923000779634</v>
      </c>
      <c r="K172" s="5">
        <f>[13]generation_EXIOBASE!K172</f>
        <v>0</v>
      </c>
      <c r="L172" s="5">
        <f>[14]Xdet2015_el!A172</f>
        <v>1104.2887114326199</v>
      </c>
      <c r="M172" s="5">
        <f t="shared" si="71"/>
        <v>883.430969146096</v>
      </c>
      <c r="N172" s="5">
        <f t="shared" si="101"/>
        <v>552.14435571630997</v>
      </c>
      <c r="O172" s="5">
        <f t="shared" si="102"/>
        <v>220.85774228652394</v>
      </c>
      <c r="P172" s="5">
        <f t="shared" si="103"/>
        <v>138.03608892907749</v>
      </c>
      <c r="Q172" s="5">
        <f t="shared" si="104"/>
        <v>55.214435571631029</v>
      </c>
      <c r="R172" s="5">
        <f t="shared" si="105"/>
        <v>27.607217785815514</v>
      </c>
      <c r="S172" s="5">
        <f t="shared" si="106"/>
        <v>0</v>
      </c>
      <c r="T172" s="5">
        <f>[13]capacity_EXIOBASE!D172</f>
        <v>3496.2966000000006</v>
      </c>
      <c r="U172" s="5">
        <f>[13]capacity_EXIOBASE!E172</f>
        <v>2797.0372800000005</v>
      </c>
      <c r="V172" s="5">
        <f>[13]capacity_EXIOBASE!F172</f>
        <v>1748.1483000000003</v>
      </c>
      <c r="W172" s="5">
        <f>[13]capacity_EXIOBASE!G172</f>
        <v>699.25932000000012</v>
      </c>
      <c r="X172" s="5">
        <f>[13]capacity_EXIOBASE!H172</f>
        <v>437.03707500000019</v>
      </c>
      <c r="Y172" s="5">
        <f>[13]capacity_EXIOBASE!I172</f>
        <v>174.81483000000026</v>
      </c>
      <c r="Z172" s="5">
        <f>[13]capacity_EXIOBASE!J172</f>
        <v>87.407415000000128</v>
      </c>
      <c r="AA172" s="5">
        <f>[13]capacity_EXIOBASE!K172</f>
        <v>0</v>
      </c>
      <c r="AB172" s="5">
        <f>capacity!T172+T172/[12]lifespan!C$3</f>
        <v>116.54322000000002</v>
      </c>
      <c r="AC172" s="5">
        <f>MAX((U172-T172),0)/5+U172/[12]lifespan!D$3</f>
        <v>93.234576000000018</v>
      </c>
      <c r="AD172" s="5">
        <f>MAX((V172-U172),0)/5+V172/[12]lifespan!E$3</f>
        <v>58.27161000000001</v>
      </c>
      <c r="AE172" s="5">
        <f>MAX((W172-V172),0)/5+W172/[12]lifespan!F$3</f>
        <v>23.308644000000005</v>
      </c>
      <c r="AF172" s="5">
        <f>MAX((X172-W172),0)/5+X172/[12]lifespan!G$3</f>
        <v>14.567902500000006</v>
      </c>
      <c r="AG172" s="5">
        <f>MAX((Y172-X172),0)/5+Y172/[12]lifespan!H$3</f>
        <v>5.8271610000000083</v>
      </c>
      <c r="AH172" s="5">
        <f>MAX((Z172-Y172),0)/5+Z172/[12]lifespan!I$3</f>
        <v>2.9135805000000041</v>
      </c>
      <c r="AI172" s="5">
        <f>MAX((AA172-Z172),0)/5+AA172/[12]lifespan!J$3</f>
        <v>0</v>
      </c>
    </row>
    <row r="173" spans="1:35" x14ac:dyDescent="0.25">
      <c r="A173" s="3" t="s">
        <v>13</v>
      </c>
      <c r="B173" s="3" t="s">
        <v>33</v>
      </c>
      <c r="C173" s="3" t="s">
        <v>34</v>
      </c>
      <c r="D173" s="5">
        <f>[13]generation_EXIOBASE!D173</f>
        <v>15086.796735320864</v>
      </c>
      <c r="E173" s="5">
        <f>[13]generation_EXIOBASE!E173</f>
        <v>12069.437388256691</v>
      </c>
      <c r="F173" s="5">
        <f>[13]generation_EXIOBASE!F173</f>
        <v>7543.3983676604321</v>
      </c>
      <c r="G173" s="5">
        <f>[13]generation_EXIOBASE!G173</f>
        <v>3017.3593470641717</v>
      </c>
      <c r="H173" s="5">
        <f>[13]generation_EXIOBASE!H173</f>
        <v>1885.8495919151082</v>
      </c>
      <c r="I173" s="5">
        <f>[13]generation_EXIOBASE!I173</f>
        <v>754.33983676604475</v>
      </c>
      <c r="J173" s="5">
        <f>[13]generation_EXIOBASE!J173</f>
        <v>377.16991838302238</v>
      </c>
      <c r="K173" s="5">
        <f>[13]generation_EXIOBASE!K173</f>
        <v>0</v>
      </c>
      <c r="L173" s="5">
        <f>[14]Xdet2015_el!A173</f>
        <v>1005.55405556638</v>
      </c>
      <c r="M173" s="5">
        <f t="shared" si="71"/>
        <v>804.44324445310406</v>
      </c>
      <c r="N173" s="5">
        <f t="shared" si="101"/>
        <v>502.77702778319002</v>
      </c>
      <c r="O173" s="5">
        <f t="shared" si="102"/>
        <v>201.11081111327593</v>
      </c>
      <c r="P173" s="5">
        <f t="shared" si="103"/>
        <v>125.69425694579752</v>
      </c>
      <c r="Q173" s="5">
        <f t="shared" si="104"/>
        <v>50.27770277831911</v>
      </c>
      <c r="R173" s="5">
        <f t="shared" si="105"/>
        <v>25.138851389159555</v>
      </c>
      <c r="S173" s="5">
        <f t="shared" si="106"/>
        <v>0</v>
      </c>
      <c r="T173" s="5">
        <f>[13]capacity_EXIOBASE!D173</f>
        <v>1960</v>
      </c>
      <c r="U173" s="5">
        <f>[13]capacity_EXIOBASE!E173</f>
        <v>1568</v>
      </c>
      <c r="V173" s="5">
        <f>[13]capacity_EXIOBASE!F173</f>
        <v>980</v>
      </c>
      <c r="W173" s="5">
        <f>[13]capacity_EXIOBASE!G173</f>
        <v>392</v>
      </c>
      <c r="X173" s="5">
        <f>[13]capacity_EXIOBASE!H173</f>
        <v>245</v>
      </c>
      <c r="Y173" s="5">
        <f>[13]capacity_EXIOBASE!I173</f>
        <v>98</v>
      </c>
      <c r="Z173" s="5">
        <f>[13]capacity_EXIOBASE!J173</f>
        <v>49</v>
      </c>
      <c r="AA173" s="5">
        <f>[13]capacity_EXIOBASE!K173</f>
        <v>0</v>
      </c>
      <c r="AB173" s="5">
        <f>capacity!T173+T173/[12]lifespan!C$4</f>
        <v>32.666666666666664</v>
      </c>
      <c r="AC173" s="5">
        <f>MAX((U173-T173),0)/5+U173/[12]lifespan!D$4</f>
        <v>26.133333333333333</v>
      </c>
      <c r="AD173" s="5">
        <f>MAX((V173-U173),0)/5+V173/[12]lifespan!E$4</f>
        <v>16.333333333333332</v>
      </c>
      <c r="AE173" s="5">
        <f>MAX((W173-V173),0)/5+W173/[12]lifespan!F$4</f>
        <v>6.5333333333333332</v>
      </c>
      <c r="AF173" s="5">
        <f>MAX((X173-W173),0)/5+X173/[12]lifespan!G$4</f>
        <v>4.083333333333333</v>
      </c>
      <c r="AG173" s="5">
        <f>MAX((Y173-X173),0)/5+Y173/[12]lifespan!H$4</f>
        <v>1.6333333333333333</v>
      </c>
      <c r="AH173" s="5">
        <f>MAX((Z173-Y173),0)/5+Z173/[12]lifespan!I$4</f>
        <v>0.81666666666666665</v>
      </c>
      <c r="AI173" s="5">
        <f>MAX((AA173-Z173),0)/5+AA173/[12]lifespan!J$4</f>
        <v>0</v>
      </c>
    </row>
    <row r="174" spans="1:35" x14ac:dyDescent="0.25">
      <c r="A174" s="3" t="s">
        <v>13</v>
      </c>
      <c r="B174" s="3" t="s">
        <v>35</v>
      </c>
      <c r="C174" s="3" t="s">
        <v>36</v>
      </c>
      <c r="D174" s="5">
        <f>[13]generation_EXIOBASE!D174</f>
        <v>231.65080096200478</v>
      </c>
      <c r="E174" s="5">
        <f>[13]generation_EXIOBASE!E174</f>
        <v>226.8362064634303</v>
      </c>
      <c r="F174" s="5">
        <f>[13]generation_EXIOBASE!F174</f>
        <v>219.61431471556858</v>
      </c>
      <c r="G174" s="5">
        <f>[13]generation_EXIOBASE!G174</f>
        <v>212.39242296770689</v>
      </c>
      <c r="H174" s="5">
        <f>[13]generation_EXIOBASE!H174</f>
        <v>210.58695003074146</v>
      </c>
      <c r="I174" s="5">
        <f>[13]generation_EXIOBASE!I174</f>
        <v>208.78147709377603</v>
      </c>
      <c r="J174" s="5">
        <f>[13]generation_EXIOBASE!J174</f>
        <v>208.17965278145422</v>
      </c>
      <c r="K174" s="5">
        <f>[13]generation_EXIOBASE!K174</f>
        <v>207.57782846913241</v>
      </c>
      <c r="L174" s="5">
        <f>[14]Xdet2015_el!A174</f>
        <v>17.808183626666199</v>
      </c>
      <c r="M174" s="5">
        <f t="shared" si="71"/>
        <v>17.438061086349087</v>
      </c>
      <c r="N174" s="5">
        <f t="shared" si="101"/>
        <v>16.882877275873415</v>
      </c>
      <c r="O174" s="5">
        <f t="shared" si="102"/>
        <v>16.327693465397747</v>
      </c>
      <c r="P174" s="5">
        <f t="shared" si="103"/>
        <v>16.18889751277883</v>
      </c>
      <c r="Q174" s="5">
        <f t="shared" si="104"/>
        <v>16.050101560159913</v>
      </c>
      <c r="R174" s="5">
        <f t="shared" si="105"/>
        <v>16.003836242620274</v>
      </c>
      <c r="S174" s="5">
        <f t="shared" si="106"/>
        <v>15.957570925080635</v>
      </c>
      <c r="T174" s="5">
        <f>[13]capacity_EXIOBASE!D174</f>
        <v>57</v>
      </c>
      <c r="U174" s="5">
        <f>[13]capacity_EXIOBASE!E174</f>
        <v>56.8</v>
      </c>
      <c r="V174" s="5">
        <f>[13]capacity_EXIOBASE!F174</f>
        <v>56.5</v>
      </c>
      <c r="W174" s="5">
        <f>[13]capacity_EXIOBASE!G174</f>
        <v>56.2</v>
      </c>
      <c r="X174" s="5">
        <f>[13]capacity_EXIOBASE!H174</f>
        <v>56.125</v>
      </c>
      <c r="Y174" s="5">
        <f>[13]capacity_EXIOBASE!I174</f>
        <v>56.05</v>
      </c>
      <c r="Z174" s="5">
        <f>[13]capacity_EXIOBASE!J174</f>
        <v>56.024999999999999</v>
      </c>
      <c r="AA174" s="5">
        <f>[13]capacity_EXIOBASE!K174</f>
        <v>56</v>
      </c>
      <c r="AB174" s="5">
        <f>capacity!T174+T174/[12]lifespan!C$5</f>
        <v>0.95</v>
      </c>
      <c r="AC174" s="5">
        <f>MAX((U174-T174),0)/5+U174/[12]lifespan!D$5</f>
        <v>0.94666666666666666</v>
      </c>
      <c r="AD174" s="5">
        <f>MAX((V174-U174),0)/5+V174/[12]lifespan!E$5</f>
        <v>0.94166666666666665</v>
      </c>
      <c r="AE174" s="5">
        <f>MAX((W174-V174),0)/5+W174/[12]lifespan!F$5</f>
        <v>0.93666666666666676</v>
      </c>
      <c r="AF174" s="5">
        <f>MAX((X174-W174),0)/5+X174/[12]lifespan!G$5</f>
        <v>0.93541666666666667</v>
      </c>
      <c r="AG174" s="5">
        <f>MAX((Y174-X174),0)/5+Y174/[12]lifespan!H$5</f>
        <v>0.93416666666666659</v>
      </c>
      <c r="AH174" s="5">
        <f>MAX((Z174-Y174),0)/5+Z174/[12]lifespan!I$5</f>
        <v>0.93374999999999997</v>
      </c>
      <c r="AI174" s="5">
        <f>MAX((AA174-Z174),0)/5+AA174/[12]lifespan!J$5</f>
        <v>0.93333333333333335</v>
      </c>
    </row>
    <row r="175" spans="1:35" x14ac:dyDescent="0.25">
      <c r="A175" s="3" t="s">
        <v>13</v>
      </c>
      <c r="B175" s="3" t="s">
        <v>79</v>
      </c>
      <c r="C175" s="3" t="s">
        <v>83</v>
      </c>
      <c r="D175" s="5">
        <f>[13]generation_EXIOBASE!D175</f>
        <v>585.26585874373222</v>
      </c>
      <c r="E175" s="5">
        <f>[13]generation_EXIOBASE!E175</f>
        <v>3736.039133181434</v>
      </c>
      <c r="F175" s="5">
        <f>[13]generation_EXIOBASE!F175</f>
        <v>8462.1990448379856</v>
      </c>
      <c r="G175" s="5">
        <f>[13]generation_EXIOBASE!G175</f>
        <v>13188.35895649454</v>
      </c>
      <c r="H175" s="5">
        <f>[13]generation_EXIOBASE!H175</f>
        <v>14369.898934408677</v>
      </c>
      <c r="I175" s="5">
        <f>[13]generation_EXIOBASE!I175</f>
        <v>15551.438912322814</v>
      </c>
      <c r="J175" s="5">
        <f>[13]generation_EXIOBASE!J175</f>
        <v>15945.285571627526</v>
      </c>
      <c r="K175" s="5">
        <f>[13]generation_EXIOBASE!K175</f>
        <v>16339.13223093224</v>
      </c>
      <c r="L175" s="5">
        <f>[14]Xdet2015_el!A175</f>
        <v>41.285841213395599</v>
      </c>
      <c r="M175" s="5">
        <f t="shared" si="71"/>
        <v>263.54778108985789</v>
      </c>
      <c r="N175" s="5">
        <f t="shared" si="101"/>
        <v>596.94069090455116</v>
      </c>
      <c r="O175" s="5">
        <f t="shared" si="102"/>
        <v>930.33360071924483</v>
      </c>
      <c r="P175" s="5">
        <f t="shared" si="103"/>
        <v>1013.6818281729179</v>
      </c>
      <c r="Q175" s="5">
        <f t="shared" si="104"/>
        <v>1097.0300556265913</v>
      </c>
      <c r="R175" s="5">
        <f t="shared" si="105"/>
        <v>1124.812798111149</v>
      </c>
      <c r="S175" s="5">
        <f t="shared" si="106"/>
        <v>1152.5955405957068</v>
      </c>
      <c r="T175" s="5">
        <f>[13]capacity_EXIOBASE!D175</f>
        <v>329.09548005905486</v>
      </c>
      <c r="U175" s="5">
        <f>[13]capacity_EXIOBASE!E175</f>
        <v>1909.1857526829917</v>
      </c>
      <c r="V175" s="5">
        <f>[13]capacity_EXIOBASE!F175</f>
        <v>4279.3211616188973</v>
      </c>
      <c r="W175" s="5">
        <f>[13]capacity_EXIOBASE!G175</f>
        <v>6649.456570554803</v>
      </c>
      <c r="X175" s="5">
        <f>[13]capacity_EXIOBASE!H175</f>
        <v>7241.9904227887791</v>
      </c>
      <c r="Y175" s="5">
        <f>[13]capacity_EXIOBASE!I175</f>
        <v>7834.5242750227553</v>
      </c>
      <c r="Z175" s="5">
        <f>[13]capacity_EXIOBASE!J175</f>
        <v>8032.0355591007474</v>
      </c>
      <c r="AA175" s="5">
        <f>[13]capacity_EXIOBASE!K175</f>
        <v>8229.5468431787394</v>
      </c>
      <c r="AB175" s="5">
        <f>capacity!T175+T175/[12]lifespan!C$6</f>
        <v>16.454774002952743</v>
      </c>
      <c r="AC175" s="5">
        <f>MAX((U175-T175),0)/5+U175/[12]lifespan!D$6</f>
        <v>402.79922510128699</v>
      </c>
      <c r="AD175" s="5">
        <f>MAX((V175-U175),0)/5+V175/[12]lifespan!E$6</f>
        <v>656.12585462202787</v>
      </c>
      <c r="AE175" s="5">
        <f>MAX((W175-V175),0)/5+W175/[12]lifespan!F$6</f>
        <v>740.0053446093732</v>
      </c>
      <c r="AF175" s="5">
        <f>MAX((X175-W175),0)/5+X175/[12]lifespan!G$6</f>
        <v>408.18638735834645</v>
      </c>
      <c r="AG175" s="5">
        <f>MAX((Y175-X175),0)/5+Y175/[12]lifespan!H$6</f>
        <v>431.88774144770548</v>
      </c>
      <c r="AH175" s="5">
        <f>MAX((Z175-Y175),0)/5+Z175/[12]lifespan!I$6</f>
        <v>360.78367917962828</v>
      </c>
      <c r="AI175" s="5">
        <f>MAX((AA175-Z175),0)/5+AA175/[12]lifespan!J$6</f>
        <v>368.68413054274799</v>
      </c>
    </row>
    <row r="176" spans="1:35" x14ac:dyDescent="0.25">
      <c r="A176" s="3" t="s">
        <v>13</v>
      </c>
      <c r="B176" s="3" t="s">
        <v>78</v>
      </c>
      <c r="C176" s="3" t="s">
        <v>84</v>
      </c>
      <c r="D176" s="5">
        <f>[13]generation_EXIOBASE!D176</f>
        <v>0</v>
      </c>
      <c r="E176" s="5">
        <f>[13]generation_EXIOBASE!E176</f>
        <v>0</v>
      </c>
      <c r="F176" s="5">
        <f>[13]generation_EXIOBASE!F176</f>
        <v>0</v>
      </c>
      <c r="G176" s="5">
        <f>[13]generation_EXIOBASE!G176</f>
        <v>0</v>
      </c>
      <c r="H176" s="5">
        <f>[13]generation_EXIOBASE!H176</f>
        <v>0</v>
      </c>
      <c r="I176" s="5">
        <f>[13]generation_EXIOBASE!I176</f>
        <v>0</v>
      </c>
      <c r="J176" s="5">
        <f>[13]generation_EXIOBASE!J176</f>
        <v>0</v>
      </c>
      <c r="K176" s="5">
        <f>[13]generation_EXIOBASE!K176</f>
        <v>0</v>
      </c>
      <c r="L176" s="5">
        <f>[14]Xdet2015_el!A176</f>
        <v>0</v>
      </c>
      <c r="M176" s="5">
        <f t="shared" si="71"/>
        <v>0</v>
      </c>
      <c r="N176" s="5">
        <f t="shared" si="101"/>
        <v>0</v>
      </c>
      <c r="O176" s="5">
        <f t="shared" si="102"/>
        <v>0</v>
      </c>
      <c r="P176" s="5">
        <f t="shared" si="103"/>
        <v>0</v>
      </c>
      <c r="Q176" s="5">
        <f t="shared" si="104"/>
        <v>0</v>
      </c>
      <c r="R176" s="5">
        <f t="shared" si="105"/>
        <v>0</v>
      </c>
      <c r="S176" s="5">
        <f t="shared" si="106"/>
        <v>0</v>
      </c>
      <c r="T176" s="5">
        <f>[13]capacity_EXIOBASE!D176</f>
        <v>0</v>
      </c>
      <c r="U176" s="5">
        <f>[13]capacity_EXIOBASE!E176</f>
        <v>0</v>
      </c>
      <c r="V176" s="5">
        <f>[13]capacity_EXIOBASE!F176</f>
        <v>0</v>
      </c>
      <c r="W176" s="5">
        <f>[13]capacity_EXIOBASE!G176</f>
        <v>0</v>
      </c>
      <c r="X176" s="5">
        <f>[13]capacity_EXIOBASE!H176</f>
        <v>0</v>
      </c>
      <c r="Y176" s="5">
        <f>[13]capacity_EXIOBASE!I176</f>
        <v>0</v>
      </c>
      <c r="Z176" s="5">
        <f>[13]capacity_EXIOBASE!J176</f>
        <v>0</v>
      </c>
      <c r="AA176" s="5">
        <f>[13]capacity_EXIOBASE!K176</f>
        <v>0</v>
      </c>
      <c r="AB176" s="5">
        <f>capacity!T176+T176/[12]lifespan!C$7</f>
        <v>0</v>
      </c>
      <c r="AC176" s="5">
        <f>MAX((U176-T176),0)/5+U176/[12]lifespan!D$7</f>
        <v>0</v>
      </c>
      <c r="AD176" s="5">
        <f>MAX((V176-U176),0)/5+V176/[12]lifespan!E$7</f>
        <v>0</v>
      </c>
      <c r="AE176" s="5">
        <f>MAX((W176-V176),0)/5+W176/[12]lifespan!F$7</f>
        <v>0</v>
      </c>
      <c r="AF176" s="5">
        <f>MAX((X176-W176),0)/5+X176/[12]lifespan!G$7</f>
        <v>0</v>
      </c>
      <c r="AG176" s="5">
        <f>MAX((Y176-X176),0)/5+Y176/[12]lifespan!H$7</f>
        <v>0</v>
      </c>
      <c r="AH176" s="5">
        <f>MAX((Z176-Y176),0)/5+Z176/[12]lifespan!I$7</f>
        <v>0</v>
      </c>
      <c r="AI176" s="5">
        <f>MAX((AA176-Z176),0)/5+AA176/[12]lifespan!J$7</f>
        <v>0</v>
      </c>
    </row>
    <row r="177" spans="1:35" x14ac:dyDescent="0.25">
      <c r="A177" s="3" t="s">
        <v>13</v>
      </c>
      <c r="B177" s="1" t="s">
        <v>37</v>
      </c>
      <c r="C177" s="1" t="s">
        <v>38</v>
      </c>
      <c r="D177" s="5">
        <f>[13]generation_EXIOBASE!D177</f>
        <v>51.883813903512824</v>
      </c>
      <c r="E177" s="5">
        <f>[13]generation_EXIOBASE!E177</f>
        <v>41.50705112281026</v>
      </c>
      <c r="F177" s="5">
        <f>[13]generation_EXIOBASE!F177</f>
        <v>25.941906951756412</v>
      </c>
      <c r="G177" s="5">
        <f>[13]generation_EXIOBASE!G177</f>
        <v>10.376762780702563</v>
      </c>
      <c r="H177" s="5">
        <f>[13]generation_EXIOBASE!H177</f>
        <v>6.4854767379391021</v>
      </c>
      <c r="I177" s="5">
        <f>[13]generation_EXIOBASE!I177</f>
        <v>2.5941906951756408</v>
      </c>
      <c r="J177" s="5">
        <f>[13]generation_EXIOBASE!J177</f>
        <v>1.2970953475878204</v>
      </c>
      <c r="K177" s="5">
        <f>[13]generation_EXIOBASE!K177</f>
        <v>0</v>
      </c>
      <c r="L177" s="5">
        <f>[14]Xdet2015_el!A177</f>
        <v>13.1459692177891</v>
      </c>
      <c r="M177" s="5">
        <f t="shared" si="71"/>
        <v>10.51677537423128</v>
      </c>
      <c r="N177" s="5">
        <f t="shared" si="101"/>
        <v>6.5729846088945498</v>
      </c>
      <c r="O177" s="5">
        <f t="shared" si="102"/>
        <v>2.6291938435578199</v>
      </c>
      <c r="P177" s="5">
        <f t="shared" si="103"/>
        <v>1.643246152223637</v>
      </c>
      <c r="Q177" s="5">
        <f t="shared" si="104"/>
        <v>0.65729846088945498</v>
      </c>
      <c r="R177" s="5">
        <f t="shared" si="105"/>
        <v>0.32864923044472749</v>
      </c>
      <c r="S177" s="5">
        <f t="shared" si="106"/>
        <v>0</v>
      </c>
      <c r="T177" s="5">
        <f>[13]capacity_EXIOBASE!D177</f>
        <v>91.305699999999987</v>
      </c>
      <c r="U177" s="5">
        <f>[13]capacity_EXIOBASE!E177</f>
        <v>73.04455999999999</v>
      </c>
      <c r="V177" s="5">
        <f>[13]capacity_EXIOBASE!F177</f>
        <v>45.652849999999994</v>
      </c>
      <c r="W177" s="5">
        <f>[13]capacity_EXIOBASE!G177</f>
        <v>18.261139999999997</v>
      </c>
      <c r="X177" s="5">
        <f>[13]capacity_EXIOBASE!H177</f>
        <v>11.4132125</v>
      </c>
      <c r="Y177" s="5">
        <f>[13]capacity_EXIOBASE!I177</f>
        <v>4.5652850000000029</v>
      </c>
      <c r="Z177" s="5">
        <f>[13]capacity_EXIOBASE!J177</f>
        <v>2.2826425000000015</v>
      </c>
      <c r="AA177" s="5">
        <f>[13]capacity_EXIOBASE!K177</f>
        <v>0</v>
      </c>
      <c r="AB177" s="5">
        <f>capacity!T177+T177/[12]lifespan!C$8</f>
        <v>2.6087342857142852</v>
      </c>
      <c r="AC177" s="5">
        <f>MAX((U177-T177),0)/5+U177/[12]lifespan!D$8</f>
        <v>2.0869874285714283</v>
      </c>
      <c r="AD177" s="5">
        <f>MAX((V177-U177),0)/5+V177/[12]lifespan!E$8</f>
        <v>1.3043671428571426</v>
      </c>
      <c r="AE177" s="5">
        <f>MAX((W177-V177),0)/5+W177/[12]lifespan!F$8</f>
        <v>0.52174685714285707</v>
      </c>
      <c r="AF177" s="5">
        <f>MAX((X177-W177),0)/5+X177/[12]lifespan!G$8</f>
        <v>0.32609178571428571</v>
      </c>
      <c r="AG177" s="5">
        <f>MAX((Y177-X177),0)/5+Y177/[12]lifespan!H$8</f>
        <v>0.13043671428571438</v>
      </c>
      <c r="AH177" s="5">
        <f>MAX((Z177-Y177),0)/5+Z177/[12]lifespan!I$8</f>
        <v>6.5218357142857189E-2</v>
      </c>
      <c r="AI177" s="5">
        <f>MAX((AA177-Z177),0)/5+AA177/[12]lifespan!J$8</f>
        <v>0</v>
      </c>
    </row>
    <row r="178" spans="1:35" x14ac:dyDescent="0.25">
      <c r="A178" s="3" t="s">
        <v>13</v>
      </c>
      <c r="B178" s="3" t="s">
        <v>39</v>
      </c>
      <c r="C178" s="3" t="s">
        <v>40</v>
      </c>
      <c r="D178" s="5">
        <f>[13]generation_EXIOBASE!D178</f>
        <v>2014.9187820598804</v>
      </c>
      <c r="E178" s="5">
        <f>[13]generation_EXIOBASE!E178</f>
        <v>1611.9350256479042</v>
      </c>
      <c r="F178" s="5">
        <f>[13]generation_EXIOBASE!F178</f>
        <v>1007.4593910299402</v>
      </c>
      <c r="G178" s="5">
        <f>[13]generation_EXIOBASE!G178</f>
        <v>402.98375641197595</v>
      </c>
      <c r="H178" s="5">
        <f>[13]generation_EXIOBASE!H178</f>
        <v>251.86484775748499</v>
      </c>
      <c r="I178" s="5">
        <f>[13]generation_EXIOBASE!I178</f>
        <v>100.74593910299404</v>
      </c>
      <c r="J178" s="5">
        <f>[13]generation_EXIOBASE!J178</f>
        <v>50.372969551497022</v>
      </c>
      <c r="K178" s="5">
        <f>[13]generation_EXIOBASE!K178</f>
        <v>0</v>
      </c>
      <c r="L178" s="5">
        <f>[14]Xdet2015_el!A178</f>
        <v>169.97155186753201</v>
      </c>
      <c r="M178" s="5">
        <f t="shared" si="71"/>
        <v>135.97724149402561</v>
      </c>
      <c r="N178" s="5">
        <f t="shared" si="101"/>
        <v>84.985775933766007</v>
      </c>
      <c r="O178" s="5">
        <f t="shared" si="102"/>
        <v>33.994310373506387</v>
      </c>
      <c r="P178" s="5">
        <f t="shared" si="103"/>
        <v>21.246443983441498</v>
      </c>
      <c r="Q178" s="5">
        <f t="shared" si="104"/>
        <v>8.4985775933766021</v>
      </c>
      <c r="R178" s="5">
        <f t="shared" si="105"/>
        <v>4.2492887966883011</v>
      </c>
      <c r="S178" s="5">
        <f t="shared" si="106"/>
        <v>0</v>
      </c>
      <c r="T178" s="5">
        <f>[13]capacity_EXIOBASE!D178</f>
        <v>349.12209000000001</v>
      </c>
      <c r="U178" s="5">
        <f>[13]capacity_EXIOBASE!E178</f>
        <v>279.29767200000003</v>
      </c>
      <c r="V178" s="5">
        <f>[13]capacity_EXIOBASE!F178</f>
        <v>174.56104500000001</v>
      </c>
      <c r="W178" s="5">
        <f>[13]capacity_EXIOBASE!G178</f>
        <v>69.82441799999998</v>
      </c>
      <c r="X178" s="5">
        <f>[13]capacity_EXIOBASE!H178</f>
        <v>43.640261250000009</v>
      </c>
      <c r="Y178" s="5">
        <f>[13]capacity_EXIOBASE!I178</f>
        <v>17.456104500000038</v>
      </c>
      <c r="Z178" s="5">
        <f>[13]capacity_EXIOBASE!J178</f>
        <v>8.7280522500000188</v>
      </c>
      <c r="AA178" s="5">
        <f>[13]capacity_EXIOBASE!K178</f>
        <v>0</v>
      </c>
      <c r="AB178" s="5">
        <f>capacity!T178+T178/[12]lifespan!C$9</f>
        <v>13.9648836</v>
      </c>
      <c r="AC178" s="5">
        <f>MAX((U178-T178),0)/5+U178/[12]lifespan!D$9</f>
        <v>11.171906880000002</v>
      </c>
      <c r="AD178" s="5">
        <f>MAX((V178-U178),0)/5+V178/[12]lifespan!E$9</f>
        <v>6.9824418000000001</v>
      </c>
      <c r="AE178" s="5">
        <f>MAX((W178-V178),0)/5+W178/[12]lifespan!F$9</f>
        <v>2.7929767199999991</v>
      </c>
      <c r="AF178" s="5">
        <f>MAX((X178-W178),0)/5+X178/[12]lifespan!G$9</f>
        <v>1.7456104500000003</v>
      </c>
      <c r="AG178" s="5">
        <f>MAX((Y178-X178),0)/5+Y178/[12]lifespan!H$9</f>
        <v>0.69824418000000155</v>
      </c>
      <c r="AH178" s="5">
        <f>MAX((Z178-Y178),0)/5+Z178/[12]lifespan!I$9</f>
        <v>0.34912209000000077</v>
      </c>
      <c r="AI178" s="5">
        <f>MAX((AA178-Z178),0)/5+AA178/[12]lifespan!J$9</f>
        <v>0</v>
      </c>
    </row>
    <row r="179" spans="1:35" x14ac:dyDescent="0.25">
      <c r="A179" s="3" t="s">
        <v>13</v>
      </c>
      <c r="B179" s="3" t="s">
        <v>80</v>
      </c>
      <c r="C179" s="3" t="s">
        <v>85</v>
      </c>
      <c r="D179" s="5">
        <f>[13]generation_EXIOBASE!D179</f>
        <v>0.22736362182107536</v>
      </c>
      <c r="E179" s="5">
        <f>[13]generation_EXIOBASE!E179</f>
        <v>10398.473583808132</v>
      </c>
      <c r="F179" s="5">
        <f>[13]generation_EXIOBASE!F179</f>
        <v>25995.842914087596</v>
      </c>
      <c r="G179" s="5">
        <f>[13]generation_EXIOBASE!G179</f>
        <v>41593.212244367067</v>
      </c>
      <c r="H179" s="5">
        <f>[13]generation_EXIOBASE!H179</f>
        <v>45492.554576936935</v>
      </c>
      <c r="I179" s="5">
        <f>[13]generation_EXIOBASE!I179</f>
        <v>49391.896909506795</v>
      </c>
      <c r="J179" s="5">
        <f>[13]generation_EXIOBASE!J179</f>
        <v>50691.677687030082</v>
      </c>
      <c r="K179" s="5">
        <f>[13]generation_EXIOBASE!K179</f>
        <v>51991.458464553376</v>
      </c>
      <c r="L179" s="5">
        <f>[14]Xdet2015_el!A179</f>
        <v>7.4454641785041201E-3</v>
      </c>
      <c r="M179" s="5">
        <f t="shared" si="71"/>
        <v>340.51824983810258</v>
      </c>
      <c r="N179" s="5">
        <f t="shared" si="101"/>
        <v>851.28445639898848</v>
      </c>
      <c r="O179" s="5">
        <f t="shared" si="102"/>
        <v>1362.0506629598747</v>
      </c>
      <c r="P179" s="5">
        <f t="shared" si="103"/>
        <v>1489.7422146000963</v>
      </c>
      <c r="Q179" s="5">
        <f t="shared" si="104"/>
        <v>1617.4337662403175</v>
      </c>
      <c r="R179" s="5">
        <f t="shared" si="105"/>
        <v>1659.997616787058</v>
      </c>
      <c r="S179" s="5">
        <f t="shared" si="106"/>
        <v>1702.5614673337986</v>
      </c>
      <c r="T179" s="5">
        <f>[13]capacity_EXIOBASE!D179</f>
        <v>4.1860465116279073</v>
      </c>
      <c r="U179" s="5">
        <f>[13]capacity_EXIOBASE!E179</f>
        <v>5459.6408291397329</v>
      </c>
      <c r="V179" s="5">
        <f>[13]capacity_EXIOBASE!F179</f>
        <v>13642.82300308189</v>
      </c>
      <c r="W179" s="5">
        <f>[13]capacity_EXIOBASE!G179</f>
        <v>21826.00517702405</v>
      </c>
      <c r="X179" s="5">
        <f>[13]capacity_EXIOBASE!H179</f>
        <v>23871.800720509589</v>
      </c>
      <c r="Y179" s="5">
        <f>[13]capacity_EXIOBASE!I179</f>
        <v>25917.596263995129</v>
      </c>
      <c r="Z179" s="5">
        <f>[13]capacity_EXIOBASE!J179</f>
        <v>26599.528111823642</v>
      </c>
      <c r="AA179" s="5">
        <f>[13]capacity_EXIOBASE!K179</f>
        <v>27281.459959652155</v>
      </c>
      <c r="AB179" s="5">
        <f>capacity!T179+T179/[12]lifespan!C$10</f>
        <v>16.167441860465118</v>
      </c>
      <c r="AC179" s="5">
        <f>MAX((U179-T179),0)/5+U179/[12]lifespan!D$10</f>
        <v>1309.4765896912104</v>
      </c>
      <c r="AD179" s="5">
        <f>MAX((V179-U179),0)/5+V179/[12]lifespan!E$10</f>
        <v>2182.349354911707</v>
      </c>
      <c r="AE179" s="5">
        <f>MAX((W179-V179),0)/5+W179/[12]lifespan!F$10</f>
        <v>2509.6766418693937</v>
      </c>
      <c r="AF179" s="5">
        <f>MAX((X179-W179),0)/5+X179/[12]lifespan!G$10</f>
        <v>1364.0311375174915</v>
      </c>
      <c r="AG179" s="5">
        <f>MAX((Y179-X179),0)/5+Y179/[12]lifespan!H$10</f>
        <v>1445.8629592569132</v>
      </c>
      <c r="AH179" s="5">
        <f>MAX((Z179-Y179),0)/5+Z179/[12]lifespan!I$10</f>
        <v>1200.3674940386481</v>
      </c>
      <c r="AI179" s="5">
        <f>MAX((AA179-Z179),0)/5+AA179/[12]lifespan!J$10</f>
        <v>1227.6447679517887</v>
      </c>
    </row>
    <row r="180" spans="1:35" x14ac:dyDescent="0.25">
      <c r="A180" s="3" t="s">
        <v>13</v>
      </c>
      <c r="B180" s="3" t="s">
        <v>81</v>
      </c>
      <c r="C180" s="3" t="s">
        <v>86</v>
      </c>
      <c r="D180" s="5">
        <f>[13]generation_EXIOBASE!D180</f>
        <v>31.830907054950551</v>
      </c>
      <c r="E180" s="5">
        <f>[13]generation_EXIOBASE!E180</f>
        <v>6753.516737106339</v>
      </c>
      <c r="F180" s="5">
        <f>[13]generation_EXIOBASE!F180</f>
        <v>16836.045482183421</v>
      </c>
      <c r="G180" s="5">
        <f>[13]generation_EXIOBASE!G180</f>
        <v>26918.574227260506</v>
      </c>
      <c r="H180" s="5">
        <f>[13]generation_EXIOBASE!H180</f>
        <v>29439.206413529773</v>
      </c>
      <c r="I180" s="5">
        <f>[13]generation_EXIOBASE!I180</f>
        <v>31959.838599799041</v>
      </c>
      <c r="J180" s="5">
        <f>[13]generation_EXIOBASE!J180</f>
        <v>32800.049328555469</v>
      </c>
      <c r="K180" s="5">
        <f>[13]generation_EXIOBASE!K180</f>
        <v>33640.260057311891</v>
      </c>
      <c r="L180" s="5">
        <f>[14]Xdet2015_el!A180</f>
        <v>1.0423649849905801</v>
      </c>
      <c r="M180" s="5">
        <f t="shared" si="71"/>
        <v>221.15704589111391</v>
      </c>
      <c r="N180" s="5">
        <f t="shared" si="101"/>
        <v>551.32906725029886</v>
      </c>
      <c r="O180" s="5">
        <f t="shared" si="102"/>
        <v>881.50108860948387</v>
      </c>
      <c r="P180" s="5">
        <f t="shared" si="103"/>
        <v>964.04409394928007</v>
      </c>
      <c r="Q180" s="5">
        <f t="shared" si="104"/>
        <v>1046.5870992890761</v>
      </c>
      <c r="R180" s="5">
        <f t="shared" si="105"/>
        <v>1074.1014344023417</v>
      </c>
      <c r="S180" s="5">
        <f t="shared" si="106"/>
        <v>1101.6157695156073</v>
      </c>
      <c r="T180" s="5">
        <f>[13]capacity_EXIOBASE!D180</f>
        <v>40.8139534883721</v>
      </c>
      <c r="U180" s="5">
        <f>[13]capacity_EXIOBASE!E180</f>
        <v>3896.962072236694</v>
      </c>
      <c r="V180" s="5">
        <f>[13]capacity_EXIOBASE!F180</f>
        <v>9681.1842503591761</v>
      </c>
      <c r="W180" s="5">
        <f>[13]capacity_EXIOBASE!G180</f>
        <v>15465.40642848166</v>
      </c>
      <c r="X180" s="5">
        <f>[13]capacity_EXIOBASE!H180</f>
        <v>16911.461973012279</v>
      </c>
      <c r="Y180" s="5">
        <f>[13]capacity_EXIOBASE!I180</f>
        <v>18357.517517542896</v>
      </c>
      <c r="Z180" s="5">
        <f>[13]capacity_EXIOBASE!J180</f>
        <v>18839.536032386437</v>
      </c>
      <c r="AA180" s="5">
        <f>[13]capacity_EXIOBASE!K180</f>
        <v>19321.554547229978</v>
      </c>
      <c r="AB180" s="5">
        <f>capacity!T180+T180/[12]lifespan!C$11</f>
        <v>68.632558139534879</v>
      </c>
      <c r="AC180" s="5">
        <f>MAX((U180-T180),0)/5+U180/[12]lifespan!D$11</f>
        <v>927.10810663913207</v>
      </c>
      <c r="AD180" s="5">
        <f>MAX((V180-U180),0)/5+V180/[12]lifespan!E$11</f>
        <v>1544.0918056388634</v>
      </c>
      <c r="AE180" s="5">
        <f>MAX((W180-V180),0)/5+W180/[12]lifespan!F$11</f>
        <v>1775.4606927637633</v>
      </c>
      <c r="AF180" s="5">
        <f>MAX((X180-W180),0)/5+X180/[12]lifespan!G$11</f>
        <v>965.66958782661516</v>
      </c>
      <c r="AG180" s="5">
        <f>MAX((Y180-X180),0)/5+Y180/[12]lifespan!H$11</f>
        <v>1023.5118096078392</v>
      </c>
      <c r="AH180" s="5">
        <f>MAX((Z180-Y180),0)/5+Z180/[12]lifespan!I$11</f>
        <v>849.98514426416568</v>
      </c>
      <c r="AI180" s="5">
        <f>MAX((AA180-Z180),0)/5+AA180/[12]lifespan!J$11</f>
        <v>869.26588485790739</v>
      </c>
    </row>
    <row r="181" spans="1:35" x14ac:dyDescent="0.25">
      <c r="A181" s="3" t="s">
        <v>13</v>
      </c>
      <c r="B181" s="3" t="s">
        <v>41</v>
      </c>
      <c r="C181" s="3" t="s">
        <v>42</v>
      </c>
      <c r="D181" s="5">
        <f>[13]generation_EXIOBASE!D181</f>
        <v>0</v>
      </c>
      <c r="E181" s="5">
        <f>[13]generation_EXIOBASE!E181</f>
        <v>0</v>
      </c>
      <c r="F181" s="5">
        <f>[13]generation_EXIOBASE!F181</f>
        <v>0</v>
      </c>
      <c r="G181" s="5">
        <f>[13]generation_EXIOBASE!G181</f>
        <v>0</v>
      </c>
      <c r="H181" s="5">
        <f>[13]generation_EXIOBASE!H181</f>
        <v>0</v>
      </c>
      <c r="I181" s="5">
        <f>[13]generation_EXIOBASE!I181</f>
        <v>0</v>
      </c>
      <c r="J181" s="5">
        <f>[13]generation_EXIOBASE!J181</f>
        <v>0</v>
      </c>
      <c r="K181" s="5">
        <f>[13]generation_EXIOBASE!K181</f>
        <v>0</v>
      </c>
      <c r="L181" s="5">
        <f>[14]Xdet2015_el!A181</f>
        <v>0</v>
      </c>
      <c r="M181" s="5">
        <f t="shared" si="71"/>
        <v>0</v>
      </c>
      <c r="N181" s="5">
        <f t="shared" si="101"/>
        <v>0</v>
      </c>
      <c r="O181" s="5">
        <f t="shared" si="102"/>
        <v>0</v>
      </c>
      <c r="P181" s="5">
        <f t="shared" si="103"/>
        <v>0</v>
      </c>
      <c r="Q181" s="5">
        <f t="shared" si="104"/>
        <v>0</v>
      </c>
      <c r="R181" s="5">
        <f t="shared" si="105"/>
        <v>0</v>
      </c>
      <c r="S181" s="5">
        <f t="shared" si="106"/>
        <v>0</v>
      </c>
      <c r="T181" s="5">
        <f>[13]capacity_EXIOBASE!D181</f>
        <v>0</v>
      </c>
      <c r="U181" s="5">
        <f>[13]capacity_EXIOBASE!E181</f>
        <v>0</v>
      </c>
      <c r="V181" s="5">
        <f>[13]capacity_EXIOBASE!F181</f>
        <v>0</v>
      </c>
      <c r="W181" s="5">
        <f>[13]capacity_EXIOBASE!G181</f>
        <v>0</v>
      </c>
      <c r="X181" s="5">
        <f>[13]capacity_EXIOBASE!H181</f>
        <v>0</v>
      </c>
      <c r="Y181" s="5">
        <f>[13]capacity_EXIOBASE!I181</f>
        <v>0</v>
      </c>
      <c r="Z181" s="5">
        <f>[13]capacity_EXIOBASE!J181</f>
        <v>0</v>
      </c>
      <c r="AA181" s="5">
        <f>[13]capacity_EXIOBASE!K181</f>
        <v>0</v>
      </c>
      <c r="AB181" s="5">
        <f>capacity!T181+T181/[12]lifespan!C$12</f>
        <v>0</v>
      </c>
      <c r="AC181" s="5">
        <f>MAX((U181-T181),0)/5+U181/[12]lifespan!D$12</f>
        <v>0</v>
      </c>
      <c r="AD181" s="5">
        <f>MAX((V181-U181),0)/5+V181/[12]lifespan!E$12</f>
        <v>0</v>
      </c>
      <c r="AE181" s="5">
        <f>MAX((W181-V181),0)/5+W181/[12]lifespan!F$12</f>
        <v>0</v>
      </c>
      <c r="AF181" s="5">
        <f>MAX((X181-W181),0)/5+X181/[12]lifespan!G$12</f>
        <v>0</v>
      </c>
      <c r="AG181" s="5">
        <f>MAX((Y181-X181),0)/5+Y181/[12]lifespan!H$12</f>
        <v>0</v>
      </c>
      <c r="AH181" s="5">
        <f>MAX((Z181-Y181),0)/5+Z181/[12]lifespan!I$12</f>
        <v>0</v>
      </c>
      <c r="AI181" s="5">
        <f>MAX((AA181-Z181),0)/5+AA181/[12]lifespan!J$12</f>
        <v>0</v>
      </c>
    </row>
    <row r="182" spans="1:35" x14ac:dyDescent="0.25">
      <c r="A182" s="3" t="s">
        <v>13</v>
      </c>
      <c r="B182" s="3" t="s">
        <v>43</v>
      </c>
      <c r="C182" s="3" t="s">
        <v>44</v>
      </c>
      <c r="D182" s="5">
        <f>[13]generation_EXIOBASE!D182</f>
        <v>0</v>
      </c>
      <c r="E182" s="5">
        <f>[13]generation_EXIOBASE!E182</f>
        <v>0</v>
      </c>
      <c r="F182" s="5">
        <f>[13]generation_EXIOBASE!F182</f>
        <v>0</v>
      </c>
      <c r="G182" s="5">
        <f>[13]generation_EXIOBASE!G182</f>
        <v>0</v>
      </c>
      <c r="H182" s="5">
        <f>[13]generation_EXIOBASE!H182</f>
        <v>0</v>
      </c>
      <c r="I182" s="5">
        <f>[13]generation_EXIOBASE!I182</f>
        <v>0</v>
      </c>
      <c r="J182" s="5">
        <f>[13]generation_EXIOBASE!J182</f>
        <v>0</v>
      </c>
      <c r="K182" s="5">
        <f>[13]generation_EXIOBASE!K182</f>
        <v>0</v>
      </c>
      <c r="L182" s="5">
        <f>[14]Xdet2015_el!A182</f>
        <v>0</v>
      </c>
      <c r="M182" s="5">
        <f t="shared" ref="M182:M240" si="107">IFERROR($L182*E182/$D182,0)</f>
        <v>0</v>
      </c>
      <c r="N182" s="5">
        <f t="shared" si="101"/>
        <v>0</v>
      </c>
      <c r="O182" s="5">
        <f t="shared" si="102"/>
        <v>0</v>
      </c>
      <c r="P182" s="5">
        <f t="shared" si="103"/>
        <v>0</v>
      </c>
      <c r="Q182" s="5">
        <f t="shared" si="104"/>
        <v>0</v>
      </c>
      <c r="R182" s="5">
        <f t="shared" si="105"/>
        <v>0</v>
      </c>
      <c r="S182" s="5">
        <f t="shared" si="106"/>
        <v>0</v>
      </c>
      <c r="T182" s="5">
        <f>[13]capacity_EXIOBASE!D182</f>
        <v>0</v>
      </c>
      <c r="U182" s="5">
        <f>[13]capacity_EXIOBASE!E182</f>
        <v>0</v>
      </c>
      <c r="V182" s="5">
        <f>[13]capacity_EXIOBASE!F182</f>
        <v>0</v>
      </c>
      <c r="W182" s="5">
        <f>[13]capacity_EXIOBASE!G182</f>
        <v>0</v>
      </c>
      <c r="X182" s="5">
        <f>[13]capacity_EXIOBASE!H182</f>
        <v>0</v>
      </c>
      <c r="Y182" s="5">
        <f>[13]capacity_EXIOBASE!I182</f>
        <v>0</v>
      </c>
      <c r="Z182" s="5">
        <f>[13]capacity_EXIOBASE!J182</f>
        <v>0</v>
      </c>
      <c r="AA182" s="5">
        <f>[13]capacity_EXIOBASE!K182</f>
        <v>0</v>
      </c>
      <c r="AB182" s="5">
        <f>capacity!T182+T182/[12]lifespan!C$13</f>
        <v>0</v>
      </c>
      <c r="AC182" s="5">
        <f>MAX((U182-T182),0)/5+U182/[12]lifespan!D$13</f>
        <v>0</v>
      </c>
      <c r="AD182" s="5">
        <f>MAX((V182-U182),0)/5+V182/[12]lifespan!E$13</f>
        <v>0</v>
      </c>
      <c r="AE182" s="5">
        <f>MAX((W182-V182),0)/5+W182/[12]lifespan!F$13</f>
        <v>0</v>
      </c>
      <c r="AF182" s="5">
        <f>MAX((X182-W182),0)/5+X182/[12]lifespan!G$13</f>
        <v>0</v>
      </c>
      <c r="AG182" s="5">
        <f>MAX((Y182-X182),0)/5+Y182/[12]lifespan!H$13</f>
        <v>0</v>
      </c>
      <c r="AH182" s="5">
        <f>MAX((Z182-Y182),0)/5+Z182/[12]lifespan!I$13</f>
        <v>0</v>
      </c>
      <c r="AI182" s="5">
        <f>MAX((AA182-Z182),0)/5+AA182/[12]lifespan!J$13</f>
        <v>0</v>
      </c>
    </row>
    <row r="183" spans="1:35" x14ac:dyDescent="0.25">
      <c r="A183" s="3" t="s">
        <v>13</v>
      </c>
      <c r="B183" s="3" t="s">
        <v>45</v>
      </c>
      <c r="C183" s="3" t="s">
        <v>46</v>
      </c>
      <c r="D183" s="5">
        <f>[13]generation_EXIOBASE!D183</f>
        <v>37.500000000000014</v>
      </c>
      <c r="E183" s="5">
        <f>[13]generation_EXIOBASE!E183</f>
        <v>537.26975186998141</v>
      </c>
      <c r="F183" s="5">
        <f>[13]generation_EXIOBASE!F183</f>
        <v>1286.9243796749533</v>
      </c>
      <c r="G183" s="5">
        <f>[13]generation_EXIOBASE!G183</f>
        <v>2036.5790074799254</v>
      </c>
      <c r="H183" s="5">
        <f>[13]generation_EXIOBASE!H183</f>
        <v>2223.9926644311681</v>
      </c>
      <c r="I183" s="5">
        <f>[13]generation_EXIOBASE!I183</f>
        <v>2411.4063213824111</v>
      </c>
      <c r="J183" s="5">
        <f>[13]generation_EXIOBASE!J183</f>
        <v>2473.8775403661589</v>
      </c>
      <c r="K183" s="5">
        <f>[13]generation_EXIOBASE!K183</f>
        <v>2536.3487593499067</v>
      </c>
      <c r="L183" s="5">
        <f>[14]Xdet2015_el!A183</f>
        <v>0</v>
      </c>
      <c r="M183" s="24">
        <f t="shared" ref="M183:S183" si="108">IFERROR($L14*E183/$D14,0)</f>
        <v>56.078942314136512</v>
      </c>
      <c r="N183" s="24">
        <f t="shared" si="108"/>
        <v>134.32611420847775</v>
      </c>
      <c r="O183" s="24">
        <f t="shared" si="108"/>
        <v>212.57328610281897</v>
      </c>
      <c r="P183" s="24">
        <f t="shared" si="108"/>
        <v>232.13507907640425</v>
      </c>
      <c r="Q183" s="24">
        <f t="shared" si="108"/>
        <v>251.69687204998957</v>
      </c>
      <c r="R183" s="24">
        <f t="shared" si="108"/>
        <v>258.21746970785131</v>
      </c>
      <c r="S183" s="24">
        <f t="shared" si="108"/>
        <v>264.73806736571316</v>
      </c>
      <c r="T183" s="5">
        <f>[13]capacity_EXIOBASE!D183</f>
        <v>30</v>
      </c>
      <c r="U183" s="5">
        <f>[13]capacity_EXIOBASE!E183</f>
        <v>100</v>
      </c>
      <c r="V183" s="5">
        <f>[13]capacity_EXIOBASE!F183</f>
        <v>205</v>
      </c>
      <c r="W183" s="5">
        <f>[13]capacity_EXIOBASE!G183</f>
        <v>310</v>
      </c>
      <c r="X183" s="5">
        <f>[13]capacity_EXIOBASE!H183</f>
        <v>336.25</v>
      </c>
      <c r="Y183" s="5">
        <f>[13]capacity_EXIOBASE!I183</f>
        <v>362.5</v>
      </c>
      <c r="Z183" s="5">
        <f>[13]capacity_EXIOBASE!J183</f>
        <v>371.25</v>
      </c>
      <c r="AA183" s="5">
        <f>[13]capacity_EXIOBASE!K183</f>
        <v>380</v>
      </c>
      <c r="AB183" s="5">
        <f>capacity!T183+T183/[12]lifespan!C$14</f>
        <v>1</v>
      </c>
      <c r="AC183" s="5">
        <f>MAX((U183-T183),0)/5+U183/[12]lifespan!D$14</f>
        <v>17.333333333333332</v>
      </c>
      <c r="AD183" s="5">
        <f>MAX((V183-U183),0)/5+V183/[12]lifespan!E$14</f>
        <v>27.833333333333332</v>
      </c>
      <c r="AE183" s="5">
        <f>MAX((W183-V183),0)/5+W183/[12]lifespan!F$14</f>
        <v>31.333333333333336</v>
      </c>
      <c r="AF183" s="5">
        <f>MAX((X183-W183),0)/5+X183/[12]lifespan!G$14</f>
        <v>16.458333333333336</v>
      </c>
      <c r="AG183" s="5">
        <f>MAX((Y183-X183),0)/5+Y183/[12]lifespan!H$14</f>
        <v>17.333333333333336</v>
      </c>
      <c r="AH183" s="5">
        <f>MAX((Z183-Y183),0)/5+Z183/[12]lifespan!I$14</f>
        <v>14.125</v>
      </c>
      <c r="AI183" s="5">
        <f>MAX((AA183-Z183),0)/5+AA183/[12]lifespan!J$14</f>
        <v>14.416666666666666</v>
      </c>
    </row>
    <row r="184" spans="1:35" x14ac:dyDescent="0.25">
      <c r="A184" s="3" t="s">
        <v>12</v>
      </c>
      <c r="B184" s="3" t="s">
        <v>29</v>
      </c>
      <c r="C184" s="3" t="s">
        <v>30</v>
      </c>
      <c r="D184" s="5">
        <f>[13]generation_EXIOBASE!D184</f>
        <v>6792.8221178513968</v>
      </c>
      <c r="E184" s="5">
        <f>[13]generation_EXIOBASE!E184</f>
        <v>5434.2576942811174</v>
      </c>
      <c r="F184" s="5">
        <f>[13]generation_EXIOBASE!F184</f>
        <v>3396.4110589256984</v>
      </c>
      <c r="G184" s="5">
        <f>[13]generation_EXIOBASE!G184</f>
        <v>1358.5644235702794</v>
      </c>
      <c r="H184" s="5">
        <f>[13]generation_EXIOBASE!H184</f>
        <v>849.10276473142494</v>
      </c>
      <c r="I184" s="5">
        <f>[13]generation_EXIOBASE!I184</f>
        <v>339.64110589257052</v>
      </c>
      <c r="J184" s="5">
        <f>[13]generation_EXIOBASE!J184</f>
        <v>169.82055294628526</v>
      </c>
      <c r="K184" s="5">
        <f>[13]generation_EXIOBASE!K184</f>
        <v>0</v>
      </c>
      <c r="L184" s="5">
        <f>[14]Xdet2015_el!A184</f>
        <v>738.17817168768602</v>
      </c>
      <c r="M184" s="5">
        <f t="shared" si="107"/>
        <v>590.54253735014879</v>
      </c>
      <c r="N184" s="5">
        <f t="shared" ref="N184:N196" si="109">IFERROR($L184*F184/$D184,0)</f>
        <v>369.08908584384301</v>
      </c>
      <c r="O184" s="5">
        <f t="shared" ref="O184:O196" si="110">IFERROR($L184*G184/$D184,0)</f>
        <v>147.6356343375372</v>
      </c>
      <c r="P184" s="5">
        <f t="shared" ref="P184:P196" si="111">IFERROR($L184*H184/$D184,0)</f>
        <v>92.272271460960781</v>
      </c>
      <c r="Q184" s="5">
        <f t="shared" ref="Q184:Q196" si="112">IFERROR($L184*I184/$D184,0)</f>
        <v>36.908908584384378</v>
      </c>
      <c r="R184" s="5">
        <f t="shared" ref="R184:R196" si="113">IFERROR($L184*J184/$D184,0)</f>
        <v>18.454454292192189</v>
      </c>
      <c r="S184" s="5">
        <f t="shared" ref="S184:S196" si="114">IFERROR($L184*K184/$D184,0)</f>
        <v>0</v>
      </c>
      <c r="T184" s="5">
        <f>[13]capacity_EXIOBASE!D184</f>
        <v>1185.78</v>
      </c>
      <c r="U184" s="5">
        <f>[13]capacity_EXIOBASE!E184</f>
        <v>948.62400000000002</v>
      </c>
      <c r="V184" s="5">
        <f>[13]capacity_EXIOBASE!F184</f>
        <v>592.89</v>
      </c>
      <c r="W184" s="5">
        <f>[13]capacity_EXIOBASE!G184</f>
        <v>237.15599999999995</v>
      </c>
      <c r="X184" s="5">
        <f>[13]capacity_EXIOBASE!H184</f>
        <v>148.22249999999997</v>
      </c>
      <c r="Y184" s="5">
        <f>[13]capacity_EXIOBASE!I184</f>
        <v>59.288999999999987</v>
      </c>
      <c r="Z184" s="5">
        <f>[13]capacity_EXIOBASE!J184</f>
        <v>29.644499999999994</v>
      </c>
      <c r="AA184" s="5">
        <f>[13]capacity_EXIOBASE!K184</f>
        <v>0</v>
      </c>
      <c r="AB184" s="5">
        <f>capacity!T184+T184/[12]lifespan!C$2</f>
        <v>29.644500000000001</v>
      </c>
      <c r="AC184" s="5">
        <f>MAX((U184-T184),0)/5+U184/[12]lifespan!D$2</f>
        <v>23.715600000000002</v>
      </c>
      <c r="AD184" s="5">
        <f>MAX((V184-U184),0)/5+V184/[12]lifespan!E$2</f>
        <v>14.82225</v>
      </c>
      <c r="AE184" s="5">
        <f>MAX((W184-V184),0)/5+W184/[12]lifespan!F$2</f>
        <v>5.9288999999999987</v>
      </c>
      <c r="AF184" s="5">
        <f>MAX((X184-W184),0)/5+X184/[12]lifespan!G$2</f>
        <v>3.7055624999999992</v>
      </c>
      <c r="AG184" s="5">
        <f>MAX((Y184-X184),0)/5+Y184/[12]lifespan!H$2</f>
        <v>1.4822249999999997</v>
      </c>
      <c r="AH184" s="5">
        <f>MAX((Z184-Y184),0)/5+Z184/[12]lifespan!I$2</f>
        <v>0.74111249999999984</v>
      </c>
      <c r="AI184" s="5">
        <f>MAX((AA184-Z184),0)/5+AA184/[12]lifespan!J$2</f>
        <v>0</v>
      </c>
    </row>
    <row r="185" spans="1:35" x14ac:dyDescent="0.25">
      <c r="A185" s="3" t="s">
        <v>12</v>
      </c>
      <c r="B185" s="3" t="s">
        <v>31</v>
      </c>
      <c r="C185" s="3" t="s">
        <v>32</v>
      </c>
      <c r="D185" s="5">
        <f>[13]generation_EXIOBASE!D185</f>
        <v>12617.481410921277</v>
      </c>
      <c r="E185" s="5">
        <f>[13]generation_EXIOBASE!E185</f>
        <v>10093.985128737022</v>
      </c>
      <c r="F185" s="5">
        <f>[13]generation_EXIOBASE!F185</f>
        <v>6308.7407054606383</v>
      </c>
      <c r="G185" s="5">
        <f>[13]generation_EXIOBASE!G185</f>
        <v>2523.4962821842546</v>
      </c>
      <c r="H185" s="5">
        <f>[13]generation_EXIOBASE!H185</f>
        <v>1577.1851763651594</v>
      </c>
      <c r="I185" s="5">
        <f>[13]generation_EXIOBASE!I185</f>
        <v>630.8740705460641</v>
      </c>
      <c r="J185" s="5">
        <f>[13]generation_EXIOBASE!J185</f>
        <v>315.43703527303205</v>
      </c>
      <c r="K185" s="5">
        <f>[13]generation_EXIOBASE!K185</f>
        <v>0</v>
      </c>
      <c r="L185" s="5">
        <f>[14]Xdet2015_el!A185</f>
        <v>1164.6160552045001</v>
      </c>
      <c r="M185" s="5">
        <f t="shared" si="107"/>
        <v>931.69284416360017</v>
      </c>
      <c r="N185" s="5">
        <f t="shared" si="109"/>
        <v>582.30802760225004</v>
      </c>
      <c r="O185" s="5">
        <f t="shared" si="110"/>
        <v>232.92321104089996</v>
      </c>
      <c r="P185" s="5">
        <f t="shared" si="111"/>
        <v>145.57700690056248</v>
      </c>
      <c r="Q185" s="5">
        <f t="shared" si="112"/>
        <v>58.230802760225025</v>
      </c>
      <c r="R185" s="5">
        <f t="shared" si="113"/>
        <v>29.115401380112512</v>
      </c>
      <c r="S185" s="5">
        <f t="shared" si="114"/>
        <v>0</v>
      </c>
      <c r="T185" s="5">
        <f>[13]capacity_EXIOBASE!D185</f>
        <v>3969.2192000000005</v>
      </c>
      <c r="U185" s="5">
        <f>[13]capacity_EXIOBASE!E185</f>
        <v>3175.3753600000005</v>
      </c>
      <c r="V185" s="5">
        <f>[13]capacity_EXIOBASE!F185</f>
        <v>1984.6096000000002</v>
      </c>
      <c r="W185" s="5">
        <f>[13]capacity_EXIOBASE!G185</f>
        <v>793.84384</v>
      </c>
      <c r="X185" s="5">
        <f>[13]capacity_EXIOBASE!H185</f>
        <v>496.15240000000017</v>
      </c>
      <c r="Y185" s="5">
        <f>[13]capacity_EXIOBASE!I185</f>
        <v>198.46096000000034</v>
      </c>
      <c r="Z185" s="5">
        <f>[13]capacity_EXIOBASE!J185</f>
        <v>99.230480000000171</v>
      </c>
      <c r="AA185" s="5">
        <f>[13]capacity_EXIOBASE!K185</f>
        <v>0</v>
      </c>
      <c r="AB185" s="5">
        <f>capacity!T185+T185/[12]lifespan!C$3</f>
        <v>132.30730666666668</v>
      </c>
      <c r="AC185" s="5">
        <f>MAX((U185-T185),0)/5+U185/[12]lifespan!D$3</f>
        <v>105.84584533333334</v>
      </c>
      <c r="AD185" s="5">
        <f>MAX((V185-U185),0)/5+V185/[12]lifespan!E$3</f>
        <v>66.153653333333338</v>
      </c>
      <c r="AE185" s="5">
        <f>MAX((W185-V185),0)/5+W185/[12]lifespan!F$3</f>
        <v>26.461461333333332</v>
      </c>
      <c r="AF185" s="5">
        <f>MAX((X185-W185),0)/5+X185/[12]lifespan!G$3</f>
        <v>16.538413333333338</v>
      </c>
      <c r="AG185" s="5">
        <f>MAX((Y185-X185),0)/5+Y185/[12]lifespan!H$3</f>
        <v>6.6153653333333446</v>
      </c>
      <c r="AH185" s="5">
        <f>MAX((Z185-Y185),0)/5+Z185/[12]lifespan!I$3</f>
        <v>3.3076826666666723</v>
      </c>
      <c r="AI185" s="5">
        <f>MAX((AA185-Z185),0)/5+AA185/[12]lifespan!J$3</f>
        <v>0</v>
      </c>
    </row>
    <row r="186" spans="1:35" x14ac:dyDescent="0.25">
      <c r="A186" s="3" t="s">
        <v>12</v>
      </c>
      <c r="B186" s="3" t="s">
        <v>33</v>
      </c>
      <c r="C186" s="3" t="s">
        <v>34</v>
      </c>
      <c r="D186" s="5">
        <f>[13]generation_EXIOBASE!D186</f>
        <v>0</v>
      </c>
      <c r="E186" s="5">
        <f>[13]generation_EXIOBASE!E186</f>
        <v>0</v>
      </c>
      <c r="F186" s="5">
        <f>[13]generation_EXIOBASE!F186</f>
        <v>0</v>
      </c>
      <c r="G186" s="5">
        <f>[13]generation_EXIOBASE!G186</f>
        <v>0</v>
      </c>
      <c r="H186" s="5">
        <f>[13]generation_EXIOBASE!H186</f>
        <v>0</v>
      </c>
      <c r="I186" s="5">
        <f>[13]generation_EXIOBASE!I186</f>
        <v>0</v>
      </c>
      <c r="J186" s="5">
        <f>[13]generation_EXIOBASE!J186</f>
        <v>0</v>
      </c>
      <c r="K186" s="5">
        <f>[13]generation_EXIOBASE!K186</f>
        <v>0</v>
      </c>
      <c r="L186" s="5">
        <f>[14]Xdet2015_el!A186</f>
        <v>0</v>
      </c>
      <c r="M186" s="5">
        <f t="shared" si="107"/>
        <v>0</v>
      </c>
      <c r="N186" s="5">
        <f t="shared" si="109"/>
        <v>0</v>
      </c>
      <c r="O186" s="5">
        <f t="shared" si="110"/>
        <v>0</v>
      </c>
      <c r="P186" s="5">
        <f t="shared" si="111"/>
        <v>0</v>
      </c>
      <c r="Q186" s="5">
        <f t="shared" si="112"/>
        <v>0</v>
      </c>
      <c r="R186" s="5">
        <f t="shared" si="113"/>
        <v>0</v>
      </c>
      <c r="S186" s="5">
        <f t="shared" si="114"/>
        <v>0</v>
      </c>
      <c r="T186" s="5">
        <f>[13]capacity_EXIOBASE!D186</f>
        <v>0</v>
      </c>
      <c r="U186" s="5">
        <f>[13]capacity_EXIOBASE!E186</f>
        <v>0</v>
      </c>
      <c r="V186" s="5">
        <f>[13]capacity_EXIOBASE!F186</f>
        <v>0</v>
      </c>
      <c r="W186" s="5">
        <f>[13]capacity_EXIOBASE!G186</f>
        <v>0</v>
      </c>
      <c r="X186" s="5">
        <f>[13]capacity_EXIOBASE!H186</f>
        <v>0</v>
      </c>
      <c r="Y186" s="5">
        <f>[13]capacity_EXIOBASE!I186</f>
        <v>0</v>
      </c>
      <c r="Z186" s="5">
        <f>[13]capacity_EXIOBASE!J186</f>
        <v>0</v>
      </c>
      <c r="AA186" s="5">
        <f>[13]capacity_EXIOBASE!K186</f>
        <v>0</v>
      </c>
      <c r="AB186" s="5">
        <f>capacity!T186+T186/[12]lifespan!C$4</f>
        <v>0</v>
      </c>
      <c r="AC186" s="5">
        <f>MAX((U186-T186),0)/5+U186/[12]lifespan!D$4</f>
        <v>0</v>
      </c>
      <c r="AD186" s="5">
        <f>MAX((V186-U186),0)/5+V186/[12]lifespan!E$4</f>
        <v>0</v>
      </c>
      <c r="AE186" s="5">
        <f>MAX((W186-V186),0)/5+W186/[12]lifespan!F$4</f>
        <v>0</v>
      </c>
      <c r="AF186" s="5">
        <f>MAX((X186-W186),0)/5+X186/[12]lifespan!G$4</f>
        <v>0</v>
      </c>
      <c r="AG186" s="5">
        <f>MAX((Y186-X186),0)/5+Y186/[12]lifespan!H$4</f>
        <v>0</v>
      </c>
      <c r="AH186" s="5">
        <f>MAX((Z186-Y186),0)/5+Z186/[12]lifespan!I$4</f>
        <v>0</v>
      </c>
      <c r="AI186" s="5">
        <f>MAX((AA186-Z186),0)/5+AA186/[12]lifespan!J$4</f>
        <v>0</v>
      </c>
    </row>
    <row r="187" spans="1:35" x14ac:dyDescent="0.25">
      <c r="A187" s="3" t="s">
        <v>12</v>
      </c>
      <c r="B187" s="3" t="s">
        <v>35</v>
      </c>
      <c r="C187" s="3" t="s">
        <v>36</v>
      </c>
      <c r="D187" s="5">
        <f>[13]generation_EXIOBASE!D187</f>
        <v>721.25061271491904</v>
      </c>
      <c r="E187" s="5">
        <f>[13]generation_EXIOBASE!E187</f>
        <v>762.57340203326009</v>
      </c>
      <c r="F187" s="5">
        <f>[13]generation_EXIOBASE!F187</f>
        <v>824.55758601077162</v>
      </c>
      <c r="G187" s="5">
        <f>[13]generation_EXIOBASE!G187</f>
        <v>886.54176998828314</v>
      </c>
      <c r="H187" s="5">
        <f>[13]generation_EXIOBASE!H187</f>
        <v>902.03781598266096</v>
      </c>
      <c r="I187" s="5">
        <f>[13]generation_EXIOBASE!I187</f>
        <v>917.5338619770389</v>
      </c>
      <c r="J187" s="5">
        <f>[13]generation_EXIOBASE!J187</f>
        <v>922.69921064183154</v>
      </c>
      <c r="K187" s="5">
        <f>[13]generation_EXIOBASE!K187</f>
        <v>927.86455930662419</v>
      </c>
      <c r="L187" s="5">
        <f>[14]Xdet2015_el!A187</f>
        <v>86.247896923717093</v>
      </c>
      <c r="M187" s="5">
        <f t="shared" si="107"/>
        <v>91.189318963295264</v>
      </c>
      <c r="N187" s="5">
        <f t="shared" si="109"/>
        <v>98.6014520226625</v>
      </c>
      <c r="O187" s="5">
        <f t="shared" si="110"/>
        <v>106.01358508202973</v>
      </c>
      <c r="P187" s="5">
        <f t="shared" si="111"/>
        <v>107.86661834687155</v>
      </c>
      <c r="Q187" s="5">
        <f t="shared" si="112"/>
        <v>109.71965161171337</v>
      </c>
      <c r="R187" s="5">
        <f t="shared" si="113"/>
        <v>110.33732936666063</v>
      </c>
      <c r="S187" s="5">
        <f t="shared" si="114"/>
        <v>110.95500712160791</v>
      </c>
      <c r="T187" s="5">
        <f>[13]capacity_EXIOBASE!D187</f>
        <v>237.00000000000003</v>
      </c>
      <c r="U187" s="5">
        <f>[13]capacity_EXIOBASE!E187</f>
        <v>237.00000000000003</v>
      </c>
      <c r="V187" s="5">
        <f>[13]capacity_EXIOBASE!F187</f>
        <v>237</v>
      </c>
      <c r="W187" s="5">
        <f>[13]capacity_EXIOBASE!G187</f>
        <v>237</v>
      </c>
      <c r="X187" s="5">
        <f>[13]capacity_EXIOBASE!H187</f>
        <v>237</v>
      </c>
      <c r="Y187" s="5">
        <f>[13]capacity_EXIOBASE!I187</f>
        <v>237</v>
      </c>
      <c r="Z187" s="5">
        <f>[13]capacity_EXIOBASE!J187</f>
        <v>237</v>
      </c>
      <c r="AA187" s="5">
        <f>[13]capacity_EXIOBASE!K187</f>
        <v>237</v>
      </c>
      <c r="AB187" s="5">
        <f>capacity!T187+T187/[12]lifespan!C$5</f>
        <v>3.9500000000000006</v>
      </c>
      <c r="AC187" s="5">
        <f>MAX((U187-T187),0)/5+U187/[12]lifespan!D$5</f>
        <v>3.9500000000000006</v>
      </c>
      <c r="AD187" s="5">
        <f>MAX((V187-U187),0)/5+V187/[12]lifespan!E$5</f>
        <v>3.95</v>
      </c>
      <c r="AE187" s="5">
        <f>MAX((W187-V187),0)/5+W187/[12]lifespan!F$5</f>
        <v>3.95</v>
      </c>
      <c r="AF187" s="5">
        <f>MAX((X187-W187),0)/5+X187/[12]lifespan!G$5</f>
        <v>3.95</v>
      </c>
      <c r="AG187" s="5">
        <f>MAX((Y187-X187),0)/5+Y187/[12]lifespan!H$5</f>
        <v>3.95</v>
      </c>
      <c r="AH187" s="5">
        <f>MAX((Z187-Y187),0)/5+Z187/[12]lifespan!I$5</f>
        <v>3.95</v>
      </c>
      <c r="AI187" s="5">
        <f>MAX((AA187-Z187),0)/5+AA187/[12]lifespan!J$5</f>
        <v>3.95</v>
      </c>
    </row>
    <row r="188" spans="1:35" x14ac:dyDescent="0.25">
      <c r="A188" s="3" t="s">
        <v>12</v>
      </c>
      <c r="B188" s="3" t="s">
        <v>79</v>
      </c>
      <c r="C188" s="3" t="s">
        <v>83</v>
      </c>
      <c r="D188" s="5">
        <f>[13]generation_EXIOBASE!D188</f>
        <v>6049.4196317691567</v>
      </c>
      <c r="E188" s="5">
        <f>[13]generation_EXIOBASE!E188</f>
        <v>10677.225709798116</v>
      </c>
      <c r="F188" s="5">
        <f>[13]generation_EXIOBASE!F188</f>
        <v>17618.934826841556</v>
      </c>
      <c r="G188" s="5">
        <f>[13]generation_EXIOBASE!G188</f>
        <v>24560.643943884996</v>
      </c>
      <c r="H188" s="5">
        <f>[13]generation_EXIOBASE!H188</f>
        <v>26296.071223145853</v>
      </c>
      <c r="I188" s="5">
        <f>[13]generation_EXIOBASE!I188</f>
        <v>28031.498502406714</v>
      </c>
      <c r="J188" s="5">
        <f>[13]generation_EXIOBASE!J188</f>
        <v>28609.974262160336</v>
      </c>
      <c r="K188" s="5">
        <f>[13]generation_EXIOBASE!K188</f>
        <v>29188.450021913955</v>
      </c>
      <c r="L188" s="5">
        <f>[14]Xdet2015_el!A188</f>
        <v>506.677314137628</v>
      </c>
      <c r="M188" s="5">
        <f t="shared" si="107"/>
        <v>894.28546445530799</v>
      </c>
      <c r="N188" s="5">
        <f t="shared" si="109"/>
        <v>1475.6976899318279</v>
      </c>
      <c r="O188" s="5">
        <f t="shared" si="110"/>
        <v>2057.1099154083477</v>
      </c>
      <c r="P188" s="5">
        <f t="shared" si="111"/>
        <v>2202.4629717774778</v>
      </c>
      <c r="Q188" s="5">
        <f t="shared" si="112"/>
        <v>2347.8160281466076</v>
      </c>
      <c r="R188" s="5">
        <f t="shared" si="113"/>
        <v>2396.2670469363179</v>
      </c>
      <c r="S188" s="5">
        <f t="shared" si="114"/>
        <v>2444.7180657260278</v>
      </c>
      <c r="T188" s="5">
        <f>[13]capacity_EXIOBASE!D188</f>
        <v>2486.3000000000006</v>
      </c>
      <c r="U188" s="5">
        <f>[13]capacity_EXIOBASE!E188</f>
        <v>4393.42777828424</v>
      </c>
      <c r="V188" s="5">
        <f>[13]capacity_EXIOBASE!F188</f>
        <v>7254.1194457105976</v>
      </c>
      <c r="W188" s="5">
        <f>[13]capacity_EXIOBASE!G188</f>
        <v>10114.811113136957</v>
      </c>
      <c r="X188" s="5">
        <f>[13]capacity_EXIOBASE!H188</f>
        <v>10829.984029993546</v>
      </c>
      <c r="Y188" s="5">
        <f>[13]capacity_EXIOBASE!I188</f>
        <v>11545.156946850137</v>
      </c>
      <c r="Z188" s="5">
        <f>[13]capacity_EXIOBASE!J188</f>
        <v>11783.547919135666</v>
      </c>
      <c r="AA188" s="5">
        <f>[13]capacity_EXIOBASE!K188</f>
        <v>12021.938891421196</v>
      </c>
      <c r="AB188" s="5">
        <f>capacity!T188+T188/[12]lifespan!C$6</f>
        <v>292.21599999999989</v>
      </c>
      <c r="AC188" s="5">
        <f>MAX((U188-T188),0)/5+U188/[12]lifespan!D$6</f>
        <v>581.12681830613155</v>
      </c>
      <c r="AD188" s="5">
        <f>MAX((V188-U188),0)/5+V188/[12]lifespan!E$6</f>
        <v>880.8242673452969</v>
      </c>
      <c r="AE188" s="5">
        <f>MAX((W188-V188),0)/5+W188/[12]lifespan!F$6</f>
        <v>976.73077801075021</v>
      </c>
      <c r="AF188" s="5">
        <f>MAX((X188-W188),0)/5+X188/[12]lifespan!G$6</f>
        <v>576.23394457105962</v>
      </c>
      <c r="AG188" s="5">
        <f>MAX((Y188-X188),0)/5+Y188/[12]lifespan!H$6</f>
        <v>604.84086124532359</v>
      </c>
      <c r="AH188" s="5">
        <f>MAX((Z188-Y188),0)/5+Z188/[12]lifespan!I$6</f>
        <v>519.02011122253259</v>
      </c>
      <c r="AI188" s="5">
        <f>MAX((AA188-Z188),0)/5+AA188/[12]lifespan!J$6</f>
        <v>528.55575011395376</v>
      </c>
    </row>
    <row r="189" spans="1:35" x14ac:dyDescent="0.25">
      <c r="A189" s="3" t="s">
        <v>12</v>
      </c>
      <c r="B189" s="3" t="s">
        <v>78</v>
      </c>
      <c r="C189" s="3" t="s">
        <v>84</v>
      </c>
      <c r="D189" s="5">
        <f>[13]generation_EXIOBASE!D189</f>
        <v>0</v>
      </c>
      <c r="E189" s="5">
        <f>[13]generation_EXIOBASE!E189</f>
        <v>2321.297670121488</v>
      </c>
      <c r="F189" s="5">
        <f>[13]generation_EXIOBASE!F189</f>
        <v>5803.2441753037201</v>
      </c>
      <c r="G189" s="5">
        <f>[13]generation_EXIOBASE!G189</f>
        <v>9285.1906804859518</v>
      </c>
      <c r="H189" s="5">
        <f>[13]generation_EXIOBASE!H189</f>
        <v>10155.67730678151</v>
      </c>
      <c r="I189" s="5">
        <f>[13]generation_EXIOBASE!I189</f>
        <v>11026.163933077069</v>
      </c>
      <c r="J189" s="5">
        <f>[13]generation_EXIOBASE!J189</f>
        <v>11316.326141842255</v>
      </c>
      <c r="K189" s="5">
        <f>[13]generation_EXIOBASE!K189</f>
        <v>11606.48835060744</v>
      </c>
      <c r="L189" s="5">
        <f>[14]Xdet2015_el!A189</f>
        <v>0</v>
      </c>
      <c r="M189" s="24">
        <f t="shared" ref="M189:S189" si="115">IFERROR($L358*E189/$D358,0)</f>
        <v>52.067787223234127</v>
      </c>
      <c r="N189" s="24">
        <f t="shared" si="115"/>
        <v>130.16946805808533</v>
      </c>
      <c r="O189" s="24">
        <f t="shared" si="115"/>
        <v>208.27114889293651</v>
      </c>
      <c r="P189" s="24">
        <f t="shared" si="115"/>
        <v>227.79656910164931</v>
      </c>
      <c r="Q189" s="24">
        <f t="shared" si="115"/>
        <v>247.32198931036211</v>
      </c>
      <c r="R189" s="24">
        <f t="shared" si="115"/>
        <v>253.8304627132664</v>
      </c>
      <c r="S189" s="24">
        <f t="shared" si="115"/>
        <v>260.33893611617066</v>
      </c>
      <c r="T189" s="5">
        <f>[13]capacity_EXIOBASE!D189</f>
        <v>0</v>
      </c>
      <c r="U189" s="5">
        <f>[13]capacity_EXIOBASE!E189</f>
        <v>647.22889116721763</v>
      </c>
      <c r="V189" s="5">
        <f>[13]capacity_EXIOBASE!F189</f>
        <v>1618.0722279180441</v>
      </c>
      <c r="W189" s="5">
        <f>[13]capacity_EXIOBASE!G189</f>
        <v>2588.9155646688705</v>
      </c>
      <c r="X189" s="5">
        <f>[13]capacity_EXIOBASE!H189</f>
        <v>2831.626398856577</v>
      </c>
      <c r="Y189" s="5">
        <f>[13]capacity_EXIOBASE!I189</f>
        <v>3074.3372330442835</v>
      </c>
      <c r="Z189" s="5">
        <f>[13]capacity_EXIOBASE!J189</f>
        <v>3155.2408444401858</v>
      </c>
      <c r="AA189" s="5">
        <f>[13]capacity_EXIOBASE!K189</f>
        <v>3236.1444558360881</v>
      </c>
      <c r="AB189" s="5">
        <f>capacity!T189+T189/[12]lifespan!C$7</f>
        <v>0</v>
      </c>
      <c r="AC189" s="5">
        <f>MAX((U189-T189),0)/5+U189/[12]lifespan!D$7</f>
        <v>155.33493388013221</v>
      </c>
      <c r="AD189" s="5">
        <f>MAX((V189-U189),0)/5+V189/[12]lifespan!E$7</f>
        <v>253.00765745627598</v>
      </c>
      <c r="AE189" s="5">
        <f>MAX((W189-V189),0)/5+W189/[12]lifespan!F$7</f>
        <v>280.46585283912765</v>
      </c>
      <c r="AF189" s="5">
        <f>MAX((X189-W189),0)/5+X189/[12]lifespan!G$7</f>
        <v>142.92971346609386</v>
      </c>
      <c r="AG189" s="5">
        <f>MAX((Y189-X189),0)/5+Y189/[12]lifespan!H$7</f>
        <v>151.0200746056841</v>
      </c>
      <c r="AH189" s="5">
        <f>MAX((Z189-Y189),0)/5+Z189/[12]lifespan!I$7</f>
        <v>121.35541709385333</v>
      </c>
      <c r="AI189" s="5">
        <f>MAX((AA189-Z189),0)/5+AA189/[12]lifespan!J$7</f>
        <v>124.0522041403834</v>
      </c>
    </row>
    <row r="190" spans="1:35" x14ac:dyDescent="0.25">
      <c r="A190" s="3" t="s">
        <v>12</v>
      </c>
      <c r="B190" s="1" t="s">
        <v>37</v>
      </c>
      <c r="C190" s="1" t="s">
        <v>38</v>
      </c>
      <c r="D190" s="5">
        <f>[13]generation_EXIOBASE!D190</f>
        <v>15.147944604997036</v>
      </c>
      <c r="E190" s="5">
        <f>[13]generation_EXIOBASE!E190</f>
        <v>12.118355683997629</v>
      </c>
      <c r="F190" s="5">
        <f>[13]generation_EXIOBASE!F190</f>
        <v>7.5739723024985182</v>
      </c>
      <c r="G190" s="5">
        <f>[13]generation_EXIOBASE!G190</f>
        <v>3.0295889209994069</v>
      </c>
      <c r="H190" s="5">
        <f>[13]generation_EXIOBASE!H190</f>
        <v>1.8934930756246295</v>
      </c>
      <c r="I190" s="5">
        <f>[13]generation_EXIOBASE!I190</f>
        <v>0.75739723024985217</v>
      </c>
      <c r="J190" s="5">
        <f>[13]generation_EXIOBASE!J190</f>
        <v>0.37869861512492609</v>
      </c>
      <c r="K190" s="5">
        <f>[13]generation_EXIOBASE!K190</f>
        <v>0</v>
      </c>
      <c r="L190" s="5">
        <f>[14]Xdet2015_el!A190</f>
        <v>62.673112519820101</v>
      </c>
      <c r="M190" s="5">
        <f t="shared" si="107"/>
        <v>50.138490015856085</v>
      </c>
      <c r="N190" s="5">
        <f t="shared" si="109"/>
        <v>31.336556259910051</v>
      </c>
      <c r="O190" s="5">
        <f t="shared" si="110"/>
        <v>12.53462250396402</v>
      </c>
      <c r="P190" s="5">
        <f t="shared" si="111"/>
        <v>7.8341390649775127</v>
      </c>
      <c r="Q190" s="5">
        <f t="shared" si="112"/>
        <v>3.1336556259910067</v>
      </c>
      <c r="R190" s="5">
        <f t="shared" si="113"/>
        <v>1.5668278129955033</v>
      </c>
      <c r="S190" s="5">
        <f t="shared" si="114"/>
        <v>0</v>
      </c>
      <c r="T190" s="5">
        <f>[13]capacity_EXIOBASE!D190</f>
        <v>1142.7181</v>
      </c>
      <c r="U190" s="5">
        <f>[13]capacity_EXIOBASE!E190</f>
        <v>914.17448000000002</v>
      </c>
      <c r="V190" s="5">
        <f>[13]capacity_EXIOBASE!F190</f>
        <v>571.35905000000002</v>
      </c>
      <c r="W190" s="5">
        <f>[13]capacity_EXIOBASE!G190</f>
        <v>228.54361999999992</v>
      </c>
      <c r="X190" s="5">
        <f>[13]capacity_EXIOBASE!H190</f>
        <v>142.83976250000001</v>
      </c>
      <c r="Y190" s="5">
        <f>[13]capacity_EXIOBASE!I190</f>
        <v>57.135905000000093</v>
      </c>
      <c r="Z190" s="5">
        <f>[13]capacity_EXIOBASE!J190</f>
        <v>28.567952500000047</v>
      </c>
      <c r="AA190" s="5">
        <f>[13]capacity_EXIOBASE!K190</f>
        <v>0</v>
      </c>
      <c r="AB190" s="5">
        <f>capacity!T190+T190/[12]lifespan!C$8</f>
        <v>618.64908857142859</v>
      </c>
      <c r="AC190" s="5">
        <f>MAX((U190-T190),0)/5+U190/[12]lifespan!D$8</f>
        <v>26.119270857142858</v>
      </c>
      <c r="AD190" s="5">
        <f>MAX((V190-U190),0)/5+V190/[12]lifespan!E$8</f>
        <v>16.324544285714286</v>
      </c>
      <c r="AE190" s="5">
        <f>MAX((W190-V190),0)/5+W190/[12]lifespan!F$8</f>
        <v>6.5298177142857119</v>
      </c>
      <c r="AF190" s="5">
        <f>MAX((X190-W190),0)/5+X190/[12]lifespan!G$8</f>
        <v>4.0811360714285714</v>
      </c>
      <c r="AG190" s="5">
        <f>MAX((Y190-X190),0)/5+Y190/[12]lifespan!H$8</f>
        <v>1.6324544285714313</v>
      </c>
      <c r="AH190" s="5">
        <f>MAX((Z190-Y190),0)/5+Z190/[12]lifespan!I$8</f>
        <v>0.81622721428571565</v>
      </c>
      <c r="AI190" s="5">
        <f>MAX((AA190-Z190),0)/5+AA190/[12]lifespan!J$8</f>
        <v>0</v>
      </c>
    </row>
    <row r="191" spans="1:35" x14ac:dyDescent="0.25">
      <c r="A191" s="3" t="s">
        <v>12</v>
      </c>
      <c r="B191" s="3" t="s">
        <v>39</v>
      </c>
      <c r="C191" s="3" t="s">
        <v>40</v>
      </c>
      <c r="D191" s="5">
        <f>[13]generation_EXIOBASE!D191</f>
        <v>660.23344370260111</v>
      </c>
      <c r="E191" s="5">
        <f>[13]generation_EXIOBASE!E191</f>
        <v>528.18675496208084</v>
      </c>
      <c r="F191" s="5">
        <f>[13]generation_EXIOBASE!F191</f>
        <v>330.11672185130055</v>
      </c>
      <c r="G191" s="5">
        <f>[13]generation_EXIOBASE!G191</f>
        <v>132.04668874052015</v>
      </c>
      <c r="H191" s="5">
        <f>[13]generation_EXIOBASE!H191</f>
        <v>82.529180462825138</v>
      </c>
      <c r="I191" s="5">
        <f>[13]generation_EXIOBASE!I191</f>
        <v>33.011672185130124</v>
      </c>
      <c r="J191" s="5">
        <f>[13]generation_EXIOBASE!J191</f>
        <v>16.505836092565062</v>
      </c>
      <c r="K191" s="5">
        <f>[13]generation_EXIOBASE!K191</f>
        <v>0</v>
      </c>
      <c r="L191" s="5">
        <f>[14]Xdet2015_el!A191</f>
        <v>37.8263535021335</v>
      </c>
      <c r="M191" s="5">
        <f t="shared" si="107"/>
        <v>30.261082801706799</v>
      </c>
      <c r="N191" s="5">
        <f t="shared" si="109"/>
        <v>18.91317675106675</v>
      </c>
      <c r="O191" s="5">
        <f t="shared" si="110"/>
        <v>7.5652707004266961</v>
      </c>
      <c r="P191" s="5">
        <f t="shared" si="111"/>
        <v>4.7282941877666875</v>
      </c>
      <c r="Q191" s="5">
        <f t="shared" si="112"/>
        <v>1.8913176751066787</v>
      </c>
      <c r="R191" s="5">
        <f t="shared" si="113"/>
        <v>0.94565883755333935</v>
      </c>
      <c r="S191" s="5">
        <f t="shared" si="114"/>
        <v>0</v>
      </c>
      <c r="T191" s="5">
        <f>[13]capacity_EXIOBASE!D191</f>
        <v>68.746639999999999</v>
      </c>
      <c r="U191" s="5">
        <f>[13]capacity_EXIOBASE!E191</f>
        <v>54.997312000000001</v>
      </c>
      <c r="V191" s="5">
        <f>[13]capacity_EXIOBASE!F191</f>
        <v>34.37332</v>
      </c>
      <c r="W191" s="5">
        <f>[13]capacity_EXIOBASE!G191</f>
        <v>13.749327999999998</v>
      </c>
      <c r="X191" s="5">
        <f>[13]capacity_EXIOBASE!H191</f>
        <v>8.5933299999999981</v>
      </c>
      <c r="Y191" s="5">
        <f>[13]capacity_EXIOBASE!I191</f>
        <v>3.4373319999999978</v>
      </c>
      <c r="Z191" s="5">
        <f>[13]capacity_EXIOBASE!J191</f>
        <v>1.7186659999999989</v>
      </c>
      <c r="AA191" s="5">
        <f>[13]capacity_EXIOBASE!K191</f>
        <v>0</v>
      </c>
      <c r="AB191" s="5">
        <f>capacity!T191+T191/[12]lifespan!C$9</f>
        <v>2.7498656000000001</v>
      </c>
      <c r="AC191" s="5">
        <f>MAX((U191-T191),0)/5+U191/[12]lifespan!D$9</f>
        <v>2.1998924799999999</v>
      </c>
      <c r="AD191" s="5">
        <f>MAX((V191-U191),0)/5+V191/[12]lifespan!E$9</f>
        <v>1.3749328000000001</v>
      </c>
      <c r="AE191" s="5">
        <f>MAX((W191-V191),0)/5+W191/[12]lifespan!F$9</f>
        <v>0.54997311999999998</v>
      </c>
      <c r="AF191" s="5">
        <f>MAX((X191-W191),0)/5+X191/[12]lifespan!G$9</f>
        <v>0.34373319999999991</v>
      </c>
      <c r="AG191" s="5">
        <f>MAX((Y191-X191),0)/5+Y191/[12]lifespan!H$9</f>
        <v>0.13749327999999991</v>
      </c>
      <c r="AH191" s="5">
        <f>MAX((Z191-Y191),0)/5+Z191/[12]lifespan!I$9</f>
        <v>6.8746639999999956E-2</v>
      </c>
      <c r="AI191" s="5">
        <f>MAX((AA191-Z191),0)/5+AA191/[12]lifespan!J$9</f>
        <v>0</v>
      </c>
    </row>
    <row r="192" spans="1:35" x14ac:dyDescent="0.25">
      <c r="A192" s="3" t="s">
        <v>12</v>
      </c>
      <c r="B192" s="3" t="s">
        <v>80</v>
      </c>
      <c r="C192" s="3" t="s">
        <v>85</v>
      </c>
      <c r="D192" s="5">
        <f>[13]generation_EXIOBASE!D192</f>
        <v>0</v>
      </c>
      <c r="E192" s="5">
        <f>[13]generation_EXIOBASE!E192</f>
        <v>2321.297670121488</v>
      </c>
      <c r="F192" s="5">
        <f>[13]generation_EXIOBASE!F192</f>
        <v>5803.2441753037201</v>
      </c>
      <c r="G192" s="5">
        <f>[13]generation_EXIOBASE!G192</f>
        <v>9285.1906804859518</v>
      </c>
      <c r="H192" s="5">
        <f>[13]generation_EXIOBASE!H192</f>
        <v>10155.67730678151</v>
      </c>
      <c r="I192" s="5">
        <f>[13]generation_EXIOBASE!I192</f>
        <v>11026.163933077069</v>
      </c>
      <c r="J192" s="5">
        <f>[13]generation_EXIOBASE!J192</f>
        <v>11316.326141842255</v>
      </c>
      <c r="K192" s="5">
        <f>[13]generation_EXIOBASE!K192</f>
        <v>11606.48835060744</v>
      </c>
      <c r="L192" s="5">
        <f>[14]Xdet2015_el!A192</f>
        <v>0</v>
      </c>
      <c r="M192" s="24">
        <f t="shared" ref="M192:S193" si="116">IFERROR($L361*E192/$D361,0)</f>
        <v>23.967712733621642</v>
      </c>
      <c r="N192" s="24">
        <f t="shared" si="116"/>
        <v>59.919281834054104</v>
      </c>
      <c r="O192" s="24">
        <f t="shared" si="116"/>
        <v>95.870850934486569</v>
      </c>
      <c r="P192" s="24">
        <f t="shared" si="116"/>
        <v>104.85874320959468</v>
      </c>
      <c r="Q192" s="24">
        <f t="shared" si="116"/>
        <v>113.8466354847028</v>
      </c>
      <c r="R192" s="24">
        <f t="shared" si="116"/>
        <v>116.84259957640552</v>
      </c>
      <c r="S192" s="24">
        <f t="shared" si="116"/>
        <v>119.83856366810821</v>
      </c>
      <c r="T192" s="5">
        <f>[13]capacity_EXIOBASE!D192</f>
        <v>0</v>
      </c>
      <c r="U192" s="5">
        <f>[13]capacity_EXIOBASE!E192</f>
        <v>1325.2963503683029</v>
      </c>
      <c r="V192" s="5">
        <f>[13]capacity_EXIOBASE!F192</f>
        <v>3313.2408759207569</v>
      </c>
      <c r="W192" s="5">
        <f>[13]capacity_EXIOBASE!G192</f>
        <v>5301.1854014732116</v>
      </c>
      <c r="X192" s="5">
        <f>[13]capacity_EXIOBASE!H192</f>
        <v>5798.1715328613245</v>
      </c>
      <c r="Y192" s="5">
        <f>[13]capacity_EXIOBASE!I192</f>
        <v>6295.1576642494383</v>
      </c>
      <c r="Z192" s="5">
        <f>[13]capacity_EXIOBASE!J192</f>
        <v>6460.8197080454756</v>
      </c>
      <c r="AA192" s="5">
        <f>[13]capacity_EXIOBASE!K192</f>
        <v>6626.4817518415139</v>
      </c>
      <c r="AB192" s="5">
        <f>capacity!T192+T192/[12]lifespan!C$10</f>
        <v>0</v>
      </c>
      <c r="AC192" s="5">
        <f>MAX((U192-T192),0)/5+U192/[12]lifespan!D$10</f>
        <v>318.07112408839271</v>
      </c>
      <c r="AD192" s="5">
        <f>MAX((V192-U192),0)/5+V192/[12]lifespan!E$10</f>
        <v>530.11854014732114</v>
      </c>
      <c r="AE192" s="5">
        <f>MAX((W192-V192),0)/5+W192/[12]lifespan!F$10</f>
        <v>609.63632116941938</v>
      </c>
      <c r="AF192" s="5">
        <f>MAX((X192-W192),0)/5+X192/[12]lifespan!G$10</f>
        <v>331.32408759207556</v>
      </c>
      <c r="AG192" s="5">
        <f>MAX((Y192-X192),0)/5+Y192/[12]lifespan!H$10</f>
        <v>351.20353284760029</v>
      </c>
      <c r="AH192" s="5">
        <f>MAX((Z192-Y192),0)/5+Z192/[12]lifespan!I$10</f>
        <v>291.5651970810265</v>
      </c>
      <c r="AI192" s="5">
        <f>MAX((AA192-Z192),0)/5+AA192/[12]lifespan!J$10</f>
        <v>298.19167883286821</v>
      </c>
    </row>
    <row r="193" spans="1:35" x14ac:dyDescent="0.25">
      <c r="A193" s="3" t="s">
        <v>12</v>
      </c>
      <c r="B193" s="3" t="s">
        <v>81</v>
      </c>
      <c r="C193" s="3" t="s">
        <v>86</v>
      </c>
      <c r="D193" s="5">
        <f>[13]generation_EXIOBASE!D193</f>
        <v>0.75917978772089101</v>
      </c>
      <c r="E193" s="5">
        <f>[13]generation_EXIOBASE!E193</f>
        <v>2492.9664533883911</v>
      </c>
      <c r="F193" s="5">
        <f>[13]generation_EXIOBASE!F193</f>
        <v>6231.277363789397</v>
      </c>
      <c r="G193" s="5">
        <f>[13]generation_EXIOBASE!G193</f>
        <v>9969.5882741904024</v>
      </c>
      <c r="H193" s="5">
        <f>[13]generation_EXIOBASE!H193</f>
        <v>10904.166001790654</v>
      </c>
      <c r="I193" s="5">
        <f>[13]generation_EXIOBASE!I193</f>
        <v>11838.743729390904</v>
      </c>
      <c r="J193" s="5">
        <f>[13]generation_EXIOBASE!J193</f>
        <v>12150.269638590988</v>
      </c>
      <c r="K193" s="5">
        <f>[13]generation_EXIOBASE!K193</f>
        <v>12461.795547791073</v>
      </c>
      <c r="L193" s="5">
        <f>[14]Xdet2015_el!A193</f>
        <v>0</v>
      </c>
      <c r="M193" s="24">
        <f t="shared" si="116"/>
        <v>25.740216163763854</v>
      </c>
      <c r="N193" s="24">
        <f t="shared" si="116"/>
        <v>64.338782458264802</v>
      </c>
      <c r="O193" s="24">
        <f t="shared" si="116"/>
        <v>102.93734875276577</v>
      </c>
      <c r="P193" s="24">
        <f t="shared" si="116"/>
        <v>112.586990326391</v>
      </c>
      <c r="Q193" s="24">
        <f t="shared" si="116"/>
        <v>122.23663190001622</v>
      </c>
      <c r="R193" s="24">
        <f t="shared" si="116"/>
        <v>125.45317909122464</v>
      </c>
      <c r="S193" s="24">
        <f t="shared" si="116"/>
        <v>128.66972628243306</v>
      </c>
      <c r="T193" s="5">
        <f>[13]capacity_EXIOBASE!D193</f>
        <v>1.1930000000000001</v>
      </c>
      <c r="U193" s="5">
        <f>[13]capacity_EXIOBASE!E193</f>
        <v>1424.4471081548024</v>
      </c>
      <c r="V193" s="5">
        <f>[13]capacity_EXIOBASE!F193</f>
        <v>3559.3282703870059</v>
      </c>
      <c r="W193" s="5">
        <f>[13]capacity_EXIOBASE!G193</f>
        <v>5694.20943261921</v>
      </c>
      <c r="X193" s="5">
        <f>[13]capacity_EXIOBASE!H193</f>
        <v>6227.9297231772598</v>
      </c>
      <c r="Y193" s="5">
        <f>[13]capacity_EXIOBASE!I193</f>
        <v>6761.6500137353105</v>
      </c>
      <c r="Z193" s="5">
        <f>[13]capacity_EXIOBASE!J193</f>
        <v>6939.556777254661</v>
      </c>
      <c r="AA193" s="5">
        <f>[13]capacity_EXIOBASE!K193</f>
        <v>7117.4635407740116</v>
      </c>
      <c r="AB193" s="5">
        <f>capacity!T193+T193/[12]lifespan!C$11</f>
        <v>0.77071999999999985</v>
      </c>
      <c r="AC193" s="5">
        <f>MAX((U193-T193),0)/5+U193/[12]lifespan!D$11</f>
        <v>341.62870595715259</v>
      </c>
      <c r="AD193" s="5">
        <f>MAX((V193-U193),0)/5+V193/[12]lifespan!E$11</f>
        <v>569.34936326192098</v>
      </c>
      <c r="AE193" s="5">
        <f>MAX((W193-V193),0)/5+W193/[12]lifespan!F$11</f>
        <v>654.74460975120917</v>
      </c>
      <c r="AF193" s="5">
        <f>MAX((X193-W193),0)/5+X193/[12]lifespan!G$11</f>
        <v>355.86124703870036</v>
      </c>
      <c r="AG193" s="5">
        <f>MAX((Y193-X193),0)/5+Y193/[12]lifespan!H$11</f>
        <v>377.21005866102257</v>
      </c>
      <c r="AH193" s="5">
        <f>MAX((Z193-Y193),0)/5+Z193/[12]lifespan!I$11</f>
        <v>313.16362379405655</v>
      </c>
      <c r="AI193" s="5">
        <f>MAX((AA193-Z193),0)/5+AA193/[12]lifespan!J$11</f>
        <v>320.27989433483054</v>
      </c>
    </row>
    <row r="194" spans="1:35" x14ac:dyDescent="0.25">
      <c r="A194" s="3" t="s">
        <v>12</v>
      </c>
      <c r="B194" s="3" t="s">
        <v>41</v>
      </c>
      <c r="C194" s="3" t="s">
        <v>42</v>
      </c>
      <c r="D194" s="5">
        <f>[13]generation_EXIOBASE!D194</f>
        <v>0</v>
      </c>
      <c r="E194" s="5">
        <f>[13]generation_EXIOBASE!E194</f>
        <v>0</v>
      </c>
      <c r="F194" s="5">
        <f>[13]generation_EXIOBASE!F194</f>
        <v>0</v>
      </c>
      <c r="G194" s="5">
        <f>[13]generation_EXIOBASE!G194</f>
        <v>0</v>
      </c>
      <c r="H194" s="5">
        <f>[13]generation_EXIOBASE!H194</f>
        <v>0</v>
      </c>
      <c r="I194" s="5">
        <f>[13]generation_EXIOBASE!I194</f>
        <v>0</v>
      </c>
      <c r="J194" s="5">
        <f>[13]generation_EXIOBASE!J194</f>
        <v>0</v>
      </c>
      <c r="K194" s="5">
        <f>[13]generation_EXIOBASE!K194</f>
        <v>0</v>
      </c>
      <c r="L194" s="5">
        <f>[14]Xdet2015_el!A194</f>
        <v>0</v>
      </c>
      <c r="M194" s="5">
        <f t="shared" si="107"/>
        <v>0</v>
      </c>
      <c r="N194" s="5">
        <f t="shared" si="109"/>
        <v>0</v>
      </c>
      <c r="O194" s="5">
        <f t="shared" si="110"/>
        <v>0</v>
      </c>
      <c r="P194" s="5">
        <f t="shared" si="111"/>
        <v>0</v>
      </c>
      <c r="Q194" s="5">
        <f t="shared" si="112"/>
        <v>0</v>
      </c>
      <c r="R194" s="5">
        <f t="shared" si="113"/>
        <v>0</v>
      </c>
      <c r="S194" s="5">
        <f t="shared" si="114"/>
        <v>0</v>
      </c>
      <c r="T194" s="5">
        <f>[13]capacity_EXIOBASE!D194</f>
        <v>0</v>
      </c>
      <c r="U194" s="5">
        <f>[13]capacity_EXIOBASE!E194</f>
        <v>0</v>
      </c>
      <c r="V194" s="5">
        <f>[13]capacity_EXIOBASE!F194</f>
        <v>0</v>
      </c>
      <c r="W194" s="5">
        <f>[13]capacity_EXIOBASE!G194</f>
        <v>0</v>
      </c>
      <c r="X194" s="5">
        <f>[13]capacity_EXIOBASE!H194</f>
        <v>0</v>
      </c>
      <c r="Y194" s="5">
        <f>[13]capacity_EXIOBASE!I194</f>
        <v>0</v>
      </c>
      <c r="Z194" s="5">
        <f>[13]capacity_EXIOBASE!J194</f>
        <v>0</v>
      </c>
      <c r="AA194" s="5">
        <f>[13]capacity_EXIOBASE!K194</f>
        <v>0</v>
      </c>
      <c r="AB194" s="5">
        <f>capacity!T194+T194/[12]lifespan!C$12</f>
        <v>0</v>
      </c>
      <c r="AC194" s="5">
        <f>MAX((U194-T194),0)/5+U194/[12]lifespan!D$12</f>
        <v>0</v>
      </c>
      <c r="AD194" s="5">
        <f>MAX((V194-U194),0)/5+V194/[12]lifespan!E$12</f>
        <v>0</v>
      </c>
      <c r="AE194" s="5">
        <f>MAX((W194-V194),0)/5+W194/[12]lifespan!F$12</f>
        <v>0</v>
      </c>
      <c r="AF194" s="5">
        <f>MAX((X194-W194),0)/5+X194/[12]lifespan!G$12</f>
        <v>0</v>
      </c>
      <c r="AG194" s="5">
        <f>MAX((Y194-X194),0)/5+Y194/[12]lifespan!H$12</f>
        <v>0</v>
      </c>
      <c r="AH194" s="5">
        <f>MAX((Z194-Y194),0)/5+Z194/[12]lifespan!I$12</f>
        <v>0</v>
      </c>
      <c r="AI194" s="5">
        <f>MAX((AA194-Z194),0)/5+AA194/[12]lifespan!J$12</f>
        <v>0</v>
      </c>
    </row>
    <row r="195" spans="1:35" x14ac:dyDescent="0.25">
      <c r="A195" s="3" t="s">
        <v>12</v>
      </c>
      <c r="B195" s="3" t="s">
        <v>43</v>
      </c>
      <c r="C195" s="3" t="s">
        <v>44</v>
      </c>
      <c r="D195" s="5">
        <f>[13]generation_EXIOBASE!D195</f>
        <v>0</v>
      </c>
      <c r="E195" s="5">
        <f>[13]generation_EXIOBASE!E195</f>
        <v>140.81970299921861</v>
      </c>
      <c r="F195" s="5">
        <f>[13]generation_EXIOBASE!F195</f>
        <v>352.04925749804647</v>
      </c>
      <c r="G195" s="5">
        <f>[13]generation_EXIOBASE!G195</f>
        <v>563.27881199687442</v>
      </c>
      <c r="H195" s="5">
        <f>[13]generation_EXIOBASE!H195</f>
        <v>616.08620062158138</v>
      </c>
      <c r="I195" s="5">
        <f>[13]generation_EXIOBASE!I195</f>
        <v>668.89358924628823</v>
      </c>
      <c r="J195" s="5">
        <f>[13]generation_EXIOBASE!J195</f>
        <v>686.49605212119059</v>
      </c>
      <c r="K195" s="5">
        <f>[13]generation_EXIOBASE!K195</f>
        <v>704.09851499609294</v>
      </c>
      <c r="L195" s="5">
        <f>[14]Xdet2015_el!A195</f>
        <v>0</v>
      </c>
      <c r="M195" s="24">
        <f t="shared" ref="M195:S195" si="117">IFERROR($L143*E195/$D143,0)</f>
        <v>37.548362684223584</v>
      </c>
      <c r="N195" s="24">
        <f t="shared" si="117"/>
        <v>93.870906710558955</v>
      </c>
      <c r="O195" s="24">
        <f t="shared" si="117"/>
        <v>150.19345073689433</v>
      </c>
      <c r="P195" s="24">
        <f t="shared" si="117"/>
        <v>164.27408674347819</v>
      </c>
      <c r="Q195" s="24">
        <f t="shared" si="117"/>
        <v>178.354722750062</v>
      </c>
      <c r="R195" s="24">
        <f t="shared" si="117"/>
        <v>183.04826808558997</v>
      </c>
      <c r="S195" s="24">
        <f t="shared" si="117"/>
        <v>187.74181342111791</v>
      </c>
      <c r="T195" s="5">
        <f>[13]capacity_EXIOBASE!D195</f>
        <v>0</v>
      </c>
      <c r="U195" s="5">
        <f>[13]capacity_EXIOBASE!E195</f>
        <v>53.262271209935513</v>
      </c>
      <c r="V195" s="5">
        <f>[13]capacity_EXIOBASE!F195</f>
        <v>133.15567802483878</v>
      </c>
      <c r="W195" s="5">
        <f>[13]capacity_EXIOBASE!G195</f>
        <v>213.04908483974205</v>
      </c>
      <c r="X195" s="5">
        <f>[13]capacity_EXIOBASE!H195</f>
        <v>233.02243654346785</v>
      </c>
      <c r="Y195" s="5">
        <f>[13]capacity_EXIOBASE!I195</f>
        <v>252.99578824719367</v>
      </c>
      <c r="Z195" s="5">
        <f>[13]capacity_EXIOBASE!J195</f>
        <v>259.65357214843561</v>
      </c>
      <c r="AA195" s="5">
        <f>[13]capacity_EXIOBASE!K195</f>
        <v>266.31135604967756</v>
      </c>
      <c r="AB195" s="5">
        <f>capacity!T195+T195/[12]lifespan!C$13</f>
        <v>0</v>
      </c>
      <c r="AC195" s="5">
        <f>MAX((U195-T195),0)/5+U195/[12]lifespan!D$13</f>
        <v>13.315567802483878</v>
      </c>
      <c r="AD195" s="5">
        <f>MAX((V195-U195),0)/5+V195/[12]lifespan!E$13</f>
        <v>22.636465264222593</v>
      </c>
      <c r="AE195" s="5">
        <f>MAX((W195-V195),0)/5+W195/[12]lifespan!F$13</f>
        <v>26.63113560496776</v>
      </c>
      <c r="AF195" s="5">
        <f>MAX((X195-W195),0)/5+X195/[12]lifespan!G$13</f>
        <v>15.645792167918552</v>
      </c>
      <c r="AG195" s="5">
        <f>MAX((Y195-X195),0)/5+Y195/[12]lifespan!H$13</f>
        <v>16.644459753104851</v>
      </c>
      <c r="AH195" s="5">
        <f>MAX((Z195-Y195),0)/5+Z195/[12]lifespan!I$13</f>
        <v>14.314235387670168</v>
      </c>
      <c r="AI195" s="5">
        <f>MAX((AA195-Z195),0)/5+AA195/[12]lifespan!J$13</f>
        <v>14.647124582732266</v>
      </c>
    </row>
    <row r="196" spans="1:35" x14ac:dyDescent="0.25">
      <c r="A196" s="3" t="s">
        <v>12</v>
      </c>
      <c r="B196" s="3" t="s">
        <v>45</v>
      </c>
      <c r="C196" s="3" t="s">
        <v>46</v>
      </c>
      <c r="D196" s="5">
        <f>[13]generation_EXIOBASE!D196</f>
        <v>0</v>
      </c>
      <c r="E196" s="5">
        <f>[13]generation_EXIOBASE!E196</f>
        <v>0</v>
      </c>
      <c r="F196" s="5">
        <f>[13]generation_EXIOBASE!F196</f>
        <v>0</v>
      </c>
      <c r="G196" s="5">
        <f>[13]generation_EXIOBASE!G196</f>
        <v>0</v>
      </c>
      <c r="H196" s="5">
        <f>[13]generation_EXIOBASE!H196</f>
        <v>0</v>
      </c>
      <c r="I196" s="5">
        <f>[13]generation_EXIOBASE!I196</f>
        <v>0</v>
      </c>
      <c r="J196" s="5">
        <f>[13]generation_EXIOBASE!J196</f>
        <v>0</v>
      </c>
      <c r="K196" s="5">
        <f>[13]generation_EXIOBASE!K196</f>
        <v>0</v>
      </c>
      <c r="L196" s="5">
        <f>[14]Xdet2015_el!A196</f>
        <v>0</v>
      </c>
      <c r="M196" s="5">
        <f t="shared" si="107"/>
        <v>0</v>
      </c>
      <c r="N196" s="5">
        <f t="shared" si="109"/>
        <v>0</v>
      </c>
      <c r="O196" s="5">
        <f t="shared" si="110"/>
        <v>0</v>
      </c>
      <c r="P196" s="5">
        <f t="shared" si="111"/>
        <v>0</v>
      </c>
      <c r="Q196" s="5">
        <f t="shared" si="112"/>
        <v>0</v>
      </c>
      <c r="R196" s="5">
        <f t="shared" si="113"/>
        <v>0</v>
      </c>
      <c r="S196" s="5">
        <f t="shared" si="114"/>
        <v>0</v>
      </c>
      <c r="T196" s="5">
        <f>[13]capacity_EXIOBASE!D196</f>
        <v>0</v>
      </c>
      <c r="U196" s="5">
        <f>[13]capacity_EXIOBASE!E196</f>
        <v>0</v>
      </c>
      <c r="V196" s="5">
        <f>[13]capacity_EXIOBASE!F196</f>
        <v>0</v>
      </c>
      <c r="W196" s="5">
        <f>[13]capacity_EXIOBASE!G196</f>
        <v>0</v>
      </c>
      <c r="X196" s="5">
        <f>[13]capacity_EXIOBASE!H196</f>
        <v>0</v>
      </c>
      <c r="Y196" s="5">
        <f>[13]capacity_EXIOBASE!I196</f>
        <v>0</v>
      </c>
      <c r="Z196" s="5">
        <f>[13]capacity_EXIOBASE!J196</f>
        <v>0</v>
      </c>
      <c r="AA196" s="5">
        <f>[13]capacity_EXIOBASE!K196</f>
        <v>0</v>
      </c>
      <c r="AB196" s="5">
        <f>capacity!T196+T196/[12]lifespan!C$14</f>
        <v>0</v>
      </c>
      <c r="AC196" s="5">
        <f>MAX((U196-T196),0)/5+U196/[12]lifespan!D$14</f>
        <v>0</v>
      </c>
      <c r="AD196" s="5">
        <f>MAX((V196-U196),0)/5+V196/[12]lifespan!E$14</f>
        <v>0</v>
      </c>
      <c r="AE196" s="5">
        <f>MAX((W196-V196),0)/5+W196/[12]lifespan!F$14</f>
        <v>0</v>
      </c>
      <c r="AF196" s="5">
        <f>MAX((X196-W196),0)/5+X196/[12]lifespan!G$14</f>
        <v>0</v>
      </c>
      <c r="AG196" s="5">
        <f>MAX((Y196-X196),0)/5+Y196/[12]lifespan!H$14</f>
        <v>0</v>
      </c>
      <c r="AH196" s="5">
        <f>MAX((Z196-Y196),0)/5+Z196/[12]lifespan!I$14</f>
        <v>0</v>
      </c>
      <c r="AI196" s="5">
        <f>MAX((AA196-Z196),0)/5+AA196/[12]lifespan!J$14</f>
        <v>0</v>
      </c>
    </row>
    <row r="197" spans="1:35" x14ac:dyDescent="0.25">
      <c r="A197" s="3" t="s">
        <v>11</v>
      </c>
      <c r="B197" s="3" t="s">
        <v>29</v>
      </c>
      <c r="C197" s="3" t="s">
        <v>30</v>
      </c>
      <c r="D197" s="5">
        <f>[13]generation_EXIOBASE!D197</f>
        <v>58855.803237411325</v>
      </c>
      <c r="E197" s="5">
        <f>[13]generation_EXIOBASE!E197</f>
        <v>47084.642589929063</v>
      </c>
      <c r="F197" s="5">
        <f>[13]generation_EXIOBASE!F197</f>
        <v>29427.901618705662</v>
      </c>
      <c r="G197" s="5">
        <f>[13]generation_EXIOBASE!G197</f>
        <v>11771.160647482262</v>
      </c>
      <c r="H197" s="5">
        <f>[13]generation_EXIOBASE!H197</f>
        <v>7356.9754046764137</v>
      </c>
      <c r="I197" s="5">
        <f>[13]generation_EXIOBASE!I197</f>
        <v>2942.7901618705655</v>
      </c>
      <c r="J197" s="5">
        <f>[13]generation_EXIOBASE!J197</f>
        <v>1471.3950809352827</v>
      </c>
      <c r="K197" s="5">
        <f>[13]generation_EXIOBASE!K197</f>
        <v>0</v>
      </c>
      <c r="L197" s="5">
        <f>[14]Xdet2015_el!A197</f>
        <v>3448.4171122817302</v>
      </c>
      <c r="M197" s="5">
        <f t="shared" si="107"/>
        <v>2758.7336898253843</v>
      </c>
      <c r="N197" s="5">
        <f t="shared" ref="N197:N209" si="118">IFERROR($L197*F197/$D197,0)</f>
        <v>1724.2085561408651</v>
      </c>
      <c r="O197" s="5">
        <f t="shared" ref="O197:O209" si="119">IFERROR($L197*G197/$D197,0)</f>
        <v>689.68342245634585</v>
      </c>
      <c r="P197" s="5">
        <f t="shared" ref="P197:P209" si="120">IFERROR($L197*H197/$D197,0)</f>
        <v>431.05213903521616</v>
      </c>
      <c r="Q197" s="5">
        <f t="shared" ref="Q197:Q209" si="121">IFERROR($L197*I197/$D197,0)</f>
        <v>172.42085561408646</v>
      </c>
      <c r="R197" s="5">
        <f t="shared" ref="R197:R209" si="122">IFERROR($L197*J197/$D197,0)</f>
        <v>86.210427807043231</v>
      </c>
      <c r="S197" s="5">
        <f t="shared" ref="S197:S209" si="123">IFERROR($L197*K197/$D197,0)</f>
        <v>0</v>
      </c>
      <c r="T197" s="5">
        <f>[13]capacity_EXIOBASE!D197</f>
        <v>9511.49</v>
      </c>
      <c r="U197" s="5">
        <f>[13]capacity_EXIOBASE!E197</f>
        <v>7609.192</v>
      </c>
      <c r="V197" s="5">
        <f>[13]capacity_EXIOBASE!F197</f>
        <v>4755.7449999999999</v>
      </c>
      <c r="W197" s="5">
        <f>[13]capacity_EXIOBASE!G197</f>
        <v>1902.2979999999998</v>
      </c>
      <c r="X197" s="5">
        <f>[13]capacity_EXIOBASE!H197</f>
        <v>1188.9362500000002</v>
      </c>
      <c r="Y197" s="5">
        <f>[13]capacity_EXIOBASE!I197</f>
        <v>475.57450000000063</v>
      </c>
      <c r="Z197" s="5">
        <f>[13]capacity_EXIOBASE!J197</f>
        <v>237.78725000000031</v>
      </c>
      <c r="AA197" s="5">
        <f>[13]capacity_EXIOBASE!K197</f>
        <v>0</v>
      </c>
      <c r="AB197" s="5">
        <f>capacity!T197+T197/[12]lifespan!C$2</f>
        <v>252.28725</v>
      </c>
      <c r="AC197" s="5">
        <f>MAX((U197-T197),0)/5+U197/[12]lifespan!D$2</f>
        <v>190.22980000000001</v>
      </c>
      <c r="AD197" s="5">
        <f>MAX((V197-U197),0)/5+V197/[12]lifespan!E$2</f>
        <v>118.893625</v>
      </c>
      <c r="AE197" s="5">
        <f>MAX((W197-V197),0)/5+W197/[12]lifespan!F$2</f>
        <v>47.557449999999996</v>
      </c>
      <c r="AF197" s="5">
        <f>MAX((X197-W197),0)/5+X197/[12]lifespan!G$2</f>
        <v>29.723406250000004</v>
      </c>
      <c r="AG197" s="5">
        <f>MAX((Y197-X197),0)/5+Y197/[12]lifespan!H$2</f>
        <v>11.889362500000015</v>
      </c>
      <c r="AH197" s="5">
        <f>MAX((Z197-Y197),0)/5+Z197/[12]lifespan!I$2</f>
        <v>5.9446812500000075</v>
      </c>
      <c r="AI197" s="5">
        <f>MAX((AA197-Z197),0)/5+AA197/[12]lifespan!J$2</f>
        <v>0</v>
      </c>
    </row>
    <row r="198" spans="1:35" x14ac:dyDescent="0.25">
      <c r="A198" s="3" t="s">
        <v>11</v>
      </c>
      <c r="B198" s="3" t="s">
        <v>31</v>
      </c>
      <c r="C198" s="3" t="s">
        <v>32</v>
      </c>
      <c r="D198" s="5">
        <f>[13]generation_EXIOBASE!D198</f>
        <v>110292.9368074716</v>
      </c>
      <c r="E198" s="5">
        <f>[13]generation_EXIOBASE!E198</f>
        <v>88234.349445977277</v>
      </c>
      <c r="F198" s="5">
        <f>[13]generation_EXIOBASE!F198</f>
        <v>55146.468403735802</v>
      </c>
      <c r="G198" s="5">
        <f>[13]generation_EXIOBASE!G198</f>
        <v>22058.587361494312</v>
      </c>
      <c r="H198" s="5">
        <f>[13]generation_EXIOBASE!H198</f>
        <v>13786.617100933945</v>
      </c>
      <c r="I198" s="5">
        <f>[13]generation_EXIOBASE!I198</f>
        <v>5514.646840373578</v>
      </c>
      <c r="J198" s="5">
        <f>[13]generation_EXIOBASE!J198</f>
        <v>2757.323420186789</v>
      </c>
      <c r="K198" s="5">
        <f>[13]generation_EXIOBASE!K198</f>
        <v>0</v>
      </c>
      <c r="L198" s="5">
        <f>[14]Xdet2015_el!A198</f>
        <v>18577.429100048201</v>
      </c>
      <c r="M198" s="5">
        <f t="shared" si="107"/>
        <v>14861.94328003856</v>
      </c>
      <c r="N198" s="5">
        <f t="shared" si="118"/>
        <v>9288.7145500241004</v>
      </c>
      <c r="O198" s="5">
        <f t="shared" si="119"/>
        <v>3715.4858200096387</v>
      </c>
      <c r="P198" s="5">
        <f t="shared" si="120"/>
        <v>2322.1786375060242</v>
      </c>
      <c r="Q198" s="5">
        <f t="shared" si="121"/>
        <v>928.87145500240968</v>
      </c>
      <c r="R198" s="5">
        <f t="shared" si="122"/>
        <v>464.43572750120484</v>
      </c>
      <c r="S198" s="5">
        <f t="shared" si="123"/>
        <v>0</v>
      </c>
      <c r="T198" s="5">
        <f>[13]capacity_EXIOBASE!D198</f>
        <v>52044.520139999986</v>
      </c>
      <c r="U198" s="5">
        <f>[13]capacity_EXIOBASE!E198</f>
        <v>41635.616111999989</v>
      </c>
      <c r="V198" s="5">
        <f>[13]capacity_EXIOBASE!F198</f>
        <v>26022.260069999993</v>
      </c>
      <c r="W198" s="5">
        <f>[13]capacity_EXIOBASE!G198</f>
        <v>10408.904027999997</v>
      </c>
      <c r="X198" s="5">
        <f>[13]capacity_EXIOBASE!H198</f>
        <v>6505.565017500001</v>
      </c>
      <c r="Y198" s="5">
        <f>[13]capacity_EXIOBASE!I198</f>
        <v>2602.2260070000048</v>
      </c>
      <c r="Z198" s="5">
        <f>[13]capacity_EXIOBASE!J198</f>
        <v>1301.1130035000024</v>
      </c>
      <c r="AA198" s="5">
        <f>[13]capacity_EXIOBASE!K198</f>
        <v>0</v>
      </c>
      <c r="AB198" s="5">
        <f>capacity!T198+T198/[12]lifespan!C$3</f>
        <v>1734.8173379999996</v>
      </c>
      <c r="AC198" s="5">
        <f>MAX((U198-T198),0)/5+U198/[12]lifespan!D$3</f>
        <v>1387.8538703999996</v>
      </c>
      <c r="AD198" s="5">
        <f>MAX((V198-U198),0)/5+V198/[12]lifespan!E$3</f>
        <v>867.4086689999998</v>
      </c>
      <c r="AE198" s="5">
        <f>MAX((W198-V198),0)/5+W198/[12]lifespan!F$3</f>
        <v>346.96346759999989</v>
      </c>
      <c r="AF198" s="5">
        <f>MAX((X198-W198),0)/5+X198/[12]lifespan!G$3</f>
        <v>216.85216725000004</v>
      </c>
      <c r="AG198" s="5">
        <f>MAX((Y198-X198),0)/5+Y198/[12]lifespan!H$3</f>
        <v>86.740866900000157</v>
      </c>
      <c r="AH198" s="5">
        <f>MAX((Z198-Y198),0)/5+Z198/[12]lifespan!I$3</f>
        <v>43.370433450000078</v>
      </c>
      <c r="AI198" s="5">
        <f>MAX((AA198-Z198),0)/5+AA198/[12]lifespan!J$3</f>
        <v>0</v>
      </c>
    </row>
    <row r="199" spans="1:35" x14ac:dyDescent="0.25">
      <c r="A199" s="3" t="s">
        <v>11</v>
      </c>
      <c r="B199" s="3" t="s">
        <v>33</v>
      </c>
      <c r="C199" s="3" t="s">
        <v>34</v>
      </c>
      <c r="D199" s="5">
        <f>[13]generation_EXIOBASE!D199</f>
        <v>0</v>
      </c>
      <c r="E199" s="5">
        <f>[13]generation_EXIOBASE!E199</f>
        <v>0</v>
      </c>
      <c r="F199" s="5">
        <f>[13]generation_EXIOBASE!F199</f>
        <v>0</v>
      </c>
      <c r="G199" s="5">
        <f>[13]generation_EXIOBASE!G199</f>
        <v>0</v>
      </c>
      <c r="H199" s="5">
        <f>[13]generation_EXIOBASE!H199</f>
        <v>0</v>
      </c>
      <c r="I199" s="5">
        <f>[13]generation_EXIOBASE!I199</f>
        <v>0</v>
      </c>
      <c r="J199" s="5">
        <f>[13]generation_EXIOBASE!J199</f>
        <v>0</v>
      </c>
      <c r="K199" s="5">
        <f>[13]generation_EXIOBASE!K199</f>
        <v>0</v>
      </c>
      <c r="L199" s="5">
        <f>[14]Xdet2015_el!A199</f>
        <v>0</v>
      </c>
      <c r="M199" s="5">
        <f t="shared" si="107"/>
        <v>0</v>
      </c>
      <c r="N199" s="5">
        <f t="shared" si="118"/>
        <v>0</v>
      </c>
      <c r="O199" s="5">
        <f t="shared" si="119"/>
        <v>0</v>
      </c>
      <c r="P199" s="5">
        <f t="shared" si="120"/>
        <v>0</v>
      </c>
      <c r="Q199" s="5">
        <f t="shared" si="121"/>
        <v>0</v>
      </c>
      <c r="R199" s="5">
        <f t="shared" si="122"/>
        <v>0</v>
      </c>
      <c r="S199" s="5">
        <f t="shared" si="123"/>
        <v>0</v>
      </c>
      <c r="T199" s="5">
        <f>[13]capacity_EXIOBASE!D199</f>
        <v>0</v>
      </c>
      <c r="U199" s="5">
        <f>[13]capacity_EXIOBASE!E199</f>
        <v>0</v>
      </c>
      <c r="V199" s="5">
        <f>[13]capacity_EXIOBASE!F199</f>
        <v>0</v>
      </c>
      <c r="W199" s="5">
        <f>[13]capacity_EXIOBASE!G199</f>
        <v>0</v>
      </c>
      <c r="X199" s="5">
        <f>[13]capacity_EXIOBASE!H199</f>
        <v>0</v>
      </c>
      <c r="Y199" s="5">
        <f>[13]capacity_EXIOBASE!I199</f>
        <v>0</v>
      </c>
      <c r="Z199" s="5">
        <f>[13]capacity_EXIOBASE!J199</f>
        <v>0</v>
      </c>
      <c r="AA199" s="5">
        <f>[13]capacity_EXIOBASE!K199</f>
        <v>0</v>
      </c>
      <c r="AB199" s="5">
        <f>capacity!T199+T199/[12]lifespan!C$4</f>
        <v>0</v>
      </c>
      <c r="AC199" s="5">
        <f>MAX((U199-T199),0)/5+U199/[12]lifespan!D$4</f>
        <v>0</v>
      </c>
      <c r="AD199" s="5">
        <f>MAX((V199-U199),0)/5+V199/[12]lifespan!E$4</f>
        <v>0</v>
      </c>
      <c r="AE199" s="5">
        <f>MAX((W199-V199),0)/5+W199/[12]lifespan!F$4</f>
        <v>0</v>
      </c>
      <c r="AF199" s="5">
        <f>MAX((X199-W199),0)/5+X199/[12]lifespan!G$4</f>
        <v>0</v>
      </c>
      <c r="AG199" s="5">
        <f>MAX((Y199-X199),0)/5+Y199/[12]lifespan!H$4</f>
        <v>0</v>
      </c>
      <c r="AH199" s="5">
        <f>MAX((Z199-Y199),0)/5+Z199/[12]lifespan!I$4</f>
        <v>0</v>
      </c>
      <c r="AI199" s="5">
        <f>MAX((AA199-Z199),0)/5+AA199/[12]lifespan!J$4</f>
        <v>0</v>
      </c>
    </row>
    <row r="200" spans="1:35" x14ac:dyDescent="0.25">
      <c r="A200" s="3" t="s">
        <v>11</v>
      </c>
      <c r="B200" s="3" t="s">
        <v>35</v>
      </c>
      <c r="C200" s="3" t="s">
        <v>36</v>
      </c>
      <c r="D200" s="5">
        <f>[13]generation_EXIOBASE!D200</f>
        <v>48123.105233164519</v>
      </c>
      <c r="E200" s="5">
        <f>[13]generation_EXIOBASE!E200</f>
        <v>49845.622034435415</v>
      </c>
      <c r="F200" s="5">
        <f>[13]generation_EXIOBASE!F200</f>
        <v>52429.397236341756</v>
      </c>
      <c r="G200" s="5">
        <f>[13]generation_EXIOBASE!G200</f>
        <v>55013.172438248097</v>
      </c>
      <c r="H200" s="5">
        <f>[13]generation_EXIOBASE!H200</f>
        <v>55659.116238724688</v>
      </c>
      <c r="I200" s="5">
        <f>[13]generation_EXIOBASE!I200</f>
        <v>56305.060039201271</v>
      </c>
      <c r="J200" s="5">
        <f>[13]generation_EXIOBASE!J200</f>
        <v>56520.374639360132</v>
      </c>
      <c r="K200" s="5">
        <f>[13]generation_EXIOBASE!K200</f>
        <v>56735.689239518993</v>
      </c>
      <c r="L200" s="5">
        <f>[14]Xdet2015_el!A200</f>
        <v>4116.4161495299904</v>
      </c>
      <c r="M200" s="5">
        <f t="shared" si="107"/>
        <v>4263.7590099757817</v>
      </c>
      <c r="N200" s="5">
        <f t="shared" si="118"/>
        <v>4484.7733006444669</v>
      </c>
      <c r="O200" s="5">
        <f t="shared" si="119"/>
        <v>4705.787591313152</v>
      </c>
      <c r="P200" s="5">
        <f t="shared" si="120"/>
        <v>4761.0411639803242</v>
      </c>
      <c r="Q200" s="5">
        <f t="shared" si="121"/>
        <v>4816.2947366474955</v>
      </c>
      <c r="R200" s="5">
        <f t="shared" si="122"/>
        <v>4834.7125942032199</v>
      </c>
      <c r="S200" s="5">
        <f t="shared" si="123"/>
        <v>4853.1304517589433</v>
      </c>
      <c r="T200" s="5">
        <f>[13]capacity_EXIOBASE!D200</f>
        <v>18512</v>
      </c>
      <c r="U200" s="5">
        <f>[13]capacity_EXIOBASE!E200</f>
        <v>17675.400000000001</v>
      </c>
      <c r="V200" s="5">
        <f>[13]capacity_EXIOBASE!F200</f>
        <v>16420.5</v>
      </c>
      <c r="W200" s="5">
        <f>[13]capacity_EXIOBASE!G200</f>
        <v>15165.6</v>
      </c>
      <c r="X200" s="5">
        <f>[13]capacity_EXIOBASE!H200</f>
        <v>14851.875</v>
      </c>
      <c r="Y200" s="5">
        <f>[13]capacity_EXIOBASE!I200</f>
        <v>14538.15</v>
      </c>
      <c r="Z200" s="5">
        <f>[13]capacity_EXIOBASE!J200</f>
        <v>14433.575000000001</v>
      </c>
      <c r="AA200" s="5">
        <f>[13]capacity_EXIOBASE!K200</f>
        <v>14329</v>
      </c>
      <c r="AB200" s="5">
        <f>capacity!T200+T200/[12]lifespan!C$5</f>
        <v>430.53333333333336</v>
      </c>
      <c r="AC200" s="5">
        <f>MAX((U200-T200),0)/5+U200/[12]lifespan!D$5</f>
        <v>294.59000000000003</v>
      </c>
      <c r="AD200" s="5">
        <f>MAX((V200-U200),0)/5+V200/[12]lifespan!E$5</f>
        <v>273.67500000000001</v>
      </c>
      <c r="AE200" s="5">
        <f>MAX((W200-V200),0)/5+W200/[12]lifespan!F$5</f>
        <v>252.76000000000002</v>
      </c>
      <c r="AF200" s="5">
        <f>MAX((X200-W200),0)/5+X200/[12]lifespan!G$5</f>
        <v>247.53125</v>
      </c>
      <c r="AG200" s="5">
        <f>MAX((Y200-X200),0)/5+Y200/[12]lifespan!H$5</f>
        <v>242.30249999999998</v>
      </c>
      <c r="AH200" s="5">
        <f>MAX((Z200-Y200),0)/5+Z200/[12]lifespan!I$5</f>
        <v>240.55958333333334</v>
      </c>
      <c r="AI200" s="5">
        <f>MAX((AA200-Z200),0)/5+AA200/[12]lifespan!J$5</f>
        <v>238.81666666666666</v>
      </c>
    </row>
    <row r="201" spans="1:35" x14ac:dyDescent="0.25">
      <c r="A201" s="3" t="s">
        <v>11</v>
      </c>
      <c r="B201" s="3" t="s">
        <v>79</v>
      </c>
      <c r="C201" s="3" t="s">
        <v>83</v>
      </c>
      <c r="D201" s="5">
        <f>[13]generation_EXIOBASE!D201</f>
        <v>14627.998112011875</v>
      </c>
      <c r="E201" s="5">
        <f>[13]generation_EXIOBASE!E201</f>
        <v>66068.21787369423</v>
      </c>
      <c r="F201" s="5">
        <f>[13]generation_EXIOBASE!F201</f>
        <v>143228.54751621775</v>
      </c>
      <c r="G201" s="5">
        <f>[13]generation_EXIOBASE!G201</f>
        <v>220388.87715874129</v>
      </c>
      <c r="H201" s="5">
        <f>[13]generation_EXIOBASE!H201</f>
        <v>239678.95956937215</v>
      </c>
      <c r="I201" s="5">
        <f>[13]generation_EXIOBASE!I201</f>
        <v>258969.04198000301</v>
      </c>
      <c r="J201" s="5">
        <f>[13]generation_EXIOBASE!J201</f>
        <v>265399.06945021334</v>
      </c>
      <c r="K201" s="5">
        <f>[13]generation_EXIOBASE!K201</f>
        <v>271829.09692042362</v>
      </c>
      <c r="L201" s="5">
        <f>[14]Xdet2015_el!A201</f>
        <v>873.45539064584102</v>
      </c>
      <c r="M201" s="5">
        <f t="shared" si="107"/>
        <v>3945.0128862646711</v>
      </c>
      <c r="N201" s="5">
        <f t="shared" si="118"/>
        <v>8552.3491296929151</v>
      </c>
      <c r="O201" s="5">
        <f t="shared" si="119"/>
        <v>13159.685373121161</v>
      </c>
      <c r="P201" s="5">
        <f t="shared" si="120"/>
        <v>14311.519433978221</v>
      </c>
      <c r="Q201" s="5">
        <f t="shared" si="121"/>
        <v>15463.353494835281</v>
      </c>
      <c r="R201" s="5">
        <f t="shared" si="122"/>
        <v>15847.298181787637</v>
      </c>
      <c r="S201" s="5">
        <f t="shared" si="123"/>
        <v>16231.24286873999</v>
      </c>
      <c r="T201" s="5">
        <f>[13]capacity_EXIOBASE!D201</f>
        <v>8957.7999999999993</v>
      </c>
      <c r="U201" s="5">
        <f>[13]capacity_EXIOBASE!E201</f>
        <v>32254.253330939024</v>
      </c>
      <c r="V201" s="5">
        <f>[13]capacity_EXIOBASE!F201</f>
        <v>67198.933327347549</v>
      </c>
      <c r="W201" s="5">
        <f>[13]capacity_EXIOBASE!G201</f>
        <v>102143.6133237561</v>
      </c>
      <c r="X201" s="5">
        <f>[13]capacity_EXIOBASE!H201</f>
        <v>110879.78332285822</v>
      </c>
      <c r="Y201" s="5">
        <f>[13]capacity_EXIOBASE!I201</f>
        <v>119615.95332196035</v>
      </c>
      <c r="Z201" s="5">
        <f>[13]capacity_EXIOBASE!J201</f>
        <v>122528.00998832773</v>
      </c>
      <c r="AA201" s="5">
        <f>[13]capacity_EXIOBASE!K201</f>
        <v>125440.06665469511</v>
      </c>
      <c r="AB201" s="5">
        <f>capacity!T201+T201/[12]lifespan!C$6</f>
        <v>901.89</v>
      </c>
      <c r="AC201" s="5">
        <f>MAX((U201-T201),0)/5+U201/[12]lifespan!D$6</f>
        <v>6125.3930903213968</v>
      </c>
      <c r="AD201" s="5">
        <f>MAX((V201-U201),0)/5+V201/[12]lifespan!E$6</f>
        <v>9848.4650770411754</v>
      </c>
      <c r="AE201" s="5">
        <f>MAX((W201-V201),0)/5+W201/[12]lifespan!F$6</f>
        <v>11074.680532231954</v>
      </c>
      <c r="AF201" s="5">
        <f>MAX((X201-W201),0)/5+X201/[12]lifespan!G$6</f>
        <v>6182.4253327347524</v>
      </c>
      <c r="AG201" s="5">
        <f>MAX((Y201-X201),0)/5+Y201/[12]lifespan!H$6</f>
        <v>6531.8721326988398</v>
      </c>
      <c r="AH201" s="5">
        <f>MAX((Z201-Y201),0)/5+Z201/[12]lifespan!I$6</f>
        <v>5483.5317328065848</v>
      </c>
      <c r="AI201" s="5">
        <f>MAX((AA201-Z201),0)/5+AA201/[12]lifespan!J$6</f>
        <v>5600.01399946128</v>
      </c>
    </row>
    <row r="202" spans="1:35" x14ac:dyDescent="0.25">
      <c r="A202" s="3" t="s">
        <v>11</v>
      </c>
      <c r="B202" s="3" t="s">
        <v>78</v>
      </c>
      <c r="C202" s="3" t="s">
        <v>84</v>
      </c>
      <c r="D202" s="5">
        <f>[13]generation_EXIOBASE!D202</f>
        <v>0</v>
      </c>
      <c r="E202" s="5">
        <f>[13]generation_EXIOBASE!E202</f>
        <v>20355.890974909471</v>
      </c>
      <c r="F202" s="5">
        <f>[13]generation_EXIOBASE!F202</f>
        <v>50889.727437273672</v>
      </c>
      <c r="G202" s="5">
        <f>[13]generation_EXIOBASE!G202</f>
        <v>81423.563899637884</v>
      </c>
      <c r="H202" s="5">
        <f>[13]generation_EXIOBASE!H202</f>
        <v>89057.02301522893</v>
      </c>
      <c r="I202" s="5">
        <f>[13]generation_EXIOBASE!I202</f>
        <v>96690.482130819975</v>
      </c>
      <c r="J202" s="5">
        <f>[13]generation_EXIOBASE!J202</f>
        <v>99234.968502683652</v>
      </c>
      <c r="K202" s="5">
        <f>[13]generation_EXIOBASE!K202</f>
        <v>101779.45487454734</v>
      </c>
      <c r="L202" s="5">
        <f>[14]Xdet2015_el!A202</f>
        <v>0</v>
      </c>
      <c r="M202" s="24">
        <f t="shared" ref="M202:S202" si="124">IFERROR($L293*E202/$D293,0)</f>
        <v>1418.5563526063022</v>
      </c>
      <c r="N202" s="24">
        <f t="shared" si="124"/>
        <v>3546.3908815157547</v>
      </c>
      <c r="O202" s="24">
        <f t="shared" si="124"/>
        <v>5674.2254104252088</v>
      </c>
      <c r="P202" s="24">
        <f t="shared" si="124"/>
        <v>6206.1840426525714</v>
      </c>
      <c r="Q202" s="24">
        <f t="shared" si="124"/>
        <v>6738.142674879934</v>
      </c>
      <c r="R202" s="24">
        <f t="shared" si="124"/>
        <v>6915.4622189557213</v>
      </c>
      <c r="S202" s="24">
        <f t="shared" si="124"/>
        <v>7092.7817630315094</v>
      </c>
      <c r="T202" s="5">
        <f>[13]capacity_EXIOBASE!D202</f>
        <v>0</v>
      </c>
      <c r="U202" s="5">
        <f>[13]capacity_EXIOBASE!E202</f>
        <v>6630.2893831282627</v>
      </c>
      <c r="V202" s="5">
        <f>[13]capacity_EXIOBASE!F202</f>
        <v>16575.723457820655</v>
      </c>
      <c r="W202" s="5">
        <f>[13]capacity_EXIOBASE!G202</f>
        <v>26521.157532513051</v>
      </c>
      <c r="X202" s="5">
        <f>[13]capacity_EXIOBASE!H202</f>
        <v>29007.516051186147</v>
      </c>
      <c r="Y202" s="5">
        <f>[13]capacity_EXIOBASE!I202</f>
        <v>31493.874569859243</v>
      </c>
      <c r="Z202" s="5">
        <f>[13]capacity_EXIOBASE!J202</f>
        <v>32322.660742750275</v>
      </c>
      <c r="AA202" s="5">
        <f>[13]capacity_EXIOBASE!K202</f>
        <v>33151.446915641311</v>
      </c>
      <c r="AB202" s="5">
        <f>capacity!T202+T202/[12]lifespan!C$7</f>
        <v>0</v>
      </c>
      <c r="AC202" s="5">
        <f>MAX((U202-T202),0)/5+U202/[12]lifespan!D$7</f>
        <v>1591.2694519507832</v>
      </c>
      <c r="AD202" s="5">
        <f>MAX((V202-U202),0)/5+V202/[12]lifespan!E$7</f>
        <v>2591.8403952228655</v>
      </c>
      <c r="AE202" s="5">
        <f>MAX((W202-V202),0)/5+W202/[12]lifespan!F$7</f>
        <v>2873.1253993555811</v>
      </c>
      <c r="AF202" s="5">
        <f>MAX((X202-W202),0)/5+X202/[12]lifespan!G$7</f>
        <v>1464.1889054408241</v>
      </c>
      <c r="AG202" s="5">
        <f>MAX((Y202-X202),0)/5+Y202/[12]lifespan!H$7</f>
        <v>1547.0675227299273</v>
      </c>
      <c r="AH202" s="5">
        <f>MAX((Z202-Y202),0)/5+Z202/[12]lifespan!I$7</f>
        <v>1243.179259336549</v>
      </c>
      <c r="AI202" s="5">
        <f>MAX((AA202-Z202),0)/5+AA202/[12]lifespan!J$7</f>
        <v>1270.8054650995841</v>
      </c>
    </row>
    <row r="203" spans="1:35" x14ac:dyDescent="0.25">
      <c r="A203" s="3" t="s">
        <v>11</v>
      </c>
      <c r="B203" s="1" t="s">
        <v>37</v>
      </c>
      <c r="C203" s="1" t="s">
        <v>38</v>
      </c>
      <c r="D203" s="5">
        <f>[13]generation_EXIOBASE!D203</f>
        <v>8781.4612180416443</v>
      </c>
      <c r="E203" s="5">
        <f>[13]generation_EXIOBASE!E203</f>
        <v>7025.1689744333153</v>
      </c>
      <c r="F203" s="5">
        <f>[13]generation_EXIOBASE!F203</f>
        <v>4390.7306090208222</v>
      </c>
      <c r="G203" s="5">
        <f>[13]generation_EXIOBASE!G203</f>
        <v>1756.2922436083281</v>
      </c>
      <c r="H203" s="5">
        <f>[13]generation_EXIOBASE!H203</f>
        <v>1097.6826522552055</v>
      </c>
      <c r="I203" s="5">
        <f>[13]generation_EXIOBASE!I203</f>
        <v>439.07306090208294</v>
      </c>
      <c r="J203" s="5">
        <f>[13]generation_EXIOBASE!J203</f>
        <v>219.53653045104147</v>
      </c>
      <c r="K203" s="5">
        <f>[13]generation_EXIOBASE!K203</f>
        <v>0</v>
      </c>
      <c r="L203" s="5">
        <f>[14]Xdet2015_el!A203</f>
        <v>2131.8749316158601</v>
      </c>
      <c r="M203" s="5">
        <f t="shared" si="107"/>
        <v>1705.4999452926882</v>
      </c>
      <c r="N203" s="5">
        <f t="shared" si="118"/>
        <v>1065.93746580793</v>
      </c>
      <c r="O203" s="5">
        <f t="shared" si="119"/>
        <v>426.37498632317187</v>
      </c>
      <c r="P203" s="5">
        <f t="shared" si="120"/>
        <v>266.48436645198251</v>
      </c>
      <c r="Q203" s="5">
        <f t="shared" si="121"/>
        <v>106.59374658079318</v>
      </c>
      <c r="R203" s="5">
        <f t="shared" si="122"/>
        <v>53.29687329039659</v>
      </c>
      <c r="S203" s="5">
        <f t="shared" si="123"/>
        <v>0</v>
      </c>
      <c r="T203" s="5">
        <f>[13]capacity_EXIOBASE!D203</f>
        <v>13927.99768</v>
      </c>
      <c r="U203" s="5">
        <f>[13]capacity_EXIOBASE!E203</f>
        <v>11142.398144000001</v>
      </c>
      <c r="V203" s="5">
        <f>[13]capacity_EXIOBASE!F203</f>
        <v>6963.9988400000002</v>
      </c>
      <c r="W203" s="5">
        <f>[13]capacity_EXIOBASE!G203</f>
        <v>2785.5995359999997</v>
      </c>
      <c r="X203" s="5">
        <f>[13]capacity_EXIOBASE!H203</f>
        <v>1740.9997100000001</v>
      </c>
      <c r="Y203" s="5">
        <f>[13]capacity_EXIOBASE!I203</f>
        <v>696.39988400000038</v>
      </c>
      <c r="Z203" s="5">
        <f>[13]capacity_EXIOBASE!J203</f>
        <v>348.19994200000019</v>
      </c>
      <c r="AA203" s="5">
        <f>[13]capacity_EXIOBASE!K203</f>
        <v>0</v>
      </c>
      <c r="AB203" s="5">
        <f>capacity!T203+T203/[12]lifespan!C$8</f>
        <v>397.94279085714288</v>
      </c>
      <c r="AC203" s="5">
        <f>MAX((U203-T203),0)/5+U203/[12]lifespan!D$8</f>
        <v>318.35423268571429</v>
      </c>
      <c r="AD203" s="5">
        <f>MAX((V203-U203),0)/5+V203/[12]lifespan!E$8</f>
        <v>198.97139542857144</v>
      </c>
      <c r="AE203" s="5">
        <f>MAX((W203-V203),0)/5+W203/[12]lifespan!F$8</f>
        <v>79.588558171428559</v>
      </c>
      <c r="AF203" s="5">
        <f>MAX((X203-W203),0)/5+X203/[12]lifespan!G$8</f>
        <v>49.74284885714286</v>
      </c>
      <c r="AG203" s="5">
        <f>MAX((Y203-X203),0)/5+Y203/[12]lifespan!H$8</f>
        <v>19.897139542857154</v>
      </c>
      <c r="AH203" s="5">
        <f>MAX((Z203-Y203),0)/5+Z203/[12]lifespan!I$8</f>
        <v>9.948569771428577</v>
      </c>
      <c r="AI203" s="5">
        <f>MAX((AA203-Z203),0)/5+AA203/[12]lifespan!J$8</f>
        <v>0</v>
      </c>
    </row>
    <row r="204" spans="1:35" x14ac:dyDescent="0.25">
      <c r="A204" s="3" t="s">
        <v>11</v>
      </c>
      <c r="B204" s="3" t="s">
        <v>39</v>
      </c>
      <c r="C204" s="3" t="s">
        <v>40</v>
      </c>
      <c r="D204" s="5">
        <f>[13]generation_EXIOBASE!D204</f>
        <v>18671.387296836689</v>
      </c>
      <c r="E204" s="5">
        <f>[13]generation_EXIOBASE!E204</f>
        <v>14937.10983746935</v>
      </c>
      <c r="F204" s="5">
        <f>[13]generation_EXIOBASE!F204</f>
        <v>9335.6936484183443</v>
      </c>
      <c r="G204" s="5">
        <f>[13]generation_EXIOBASE!G204</f>
        <v>3734.2774593673366</v>
      </c>
      <c r="H204" s="5">
        <f>[13]generation_EXIOBASE!H204</f>
        <v>2333.9234121045856</v>
      </c>
      <c r="I204" s="5">
        <f>[13]generation_EXIOBASE!I204</f>
        <v>933.56936484183461</v>
      </c>
      <c r="J204" s="5">
        <f>[13]generation_EXIOBASE!J204</f>
        <v>466.78468242091731</v>
      </c>
      <c r="K204" s="5">
        <f>[13]generation_EXIOBASE!K204</f>
        <v>0</v>
      </c>
      <c r="L204" s="5">
        <f>[14]Xdet2015_el!A204</f>
        <v>1972.31975945008</v>
      </c>
      <c r="M204" s="5">
        <f t="shared" si="107"/>
        <v>1577.855807560064</v>
      </c>
      <c r="N204" s="5">
        <f t="shared" si="118"/>
        <v>986.15987972504001</v>
      </c>
      <c r="O204" s="5">
        <f t="shared" si="119"/>
        <v>394.46395189001589</v>
      </c>
      <c r="P204" s="5">
        <f t="shared" si="120"/>
        <v>246.53996993125998</v>
      </c>
      <c r="Q204" s="5">
        <f t="shared" si="121"/>
        <v>98.615987972504016</v>
      </c>
      <c r="R204" s="5">
        <f t="shared" si="122"/>
        <v>49.307993986252008</v>
      </c>
      <c r="S204" s="5">
        <f t="shared" si="123"/>
        <v>0</v>
      </c>
      <c r="T204" s="5">
        <f>[13]capacity_EXIOBASE!D204</f>
        <v>4809.9395999999988</v>
      </c>
      <c r="U204" s="5">
        <f>[13]capacity_EXIOBASE!E204</f>
        <v>3847.9516799999992</v>
      </c>
      <c r="V204" s="5">
        <f>[13]capacity_EXIOBASE!F204</f>
        <v>2404.9697999999994</v>
      </c>
      <c r="W204" s="5">
        <f>[13]capacity_EXIOBASE!G204</f>
        <v>961.98791999999958</v>
      </c>
      <c r="X204" s="5">
        <f>[13]capacity_EXIOBASE!H204</f>
        <v>601.24244999999974</v>
      </c>
      <c r="Y204" s="5">
        <f>[13]capacity_EXIOBASE!I204</f>
        <v>240.49697999999989</v>
      </c>
      <c r="Z204" s="5">
        <f>[13]capacity_EXIOBASE!J204</f>
        <v>120.24848999999995</v>
      </c>
      <c r="AA204" s="5">
        <f>[13]capacity_EXIOBASE!K204</f>
        <v>0</v>
      </c>
      <c r="AB204" s="5">
        <f>capacity!T204+T204/[12]lifespan!C$9</f>
        <v>213.39758399999994</v>
      </c>
      <c r="AC204" s="5">
        <f>MAX((U204-T204),0)/5+U204/[12]lifespan!D$9</f>
        <v>153.91806719999997</v>
      </c>
      <c r="AD204" s="5">
        <f>MAX((V204-U204),0)/5+V204/[12]lifespan!E$9</f>
        <v>96.198791999999969</v>
      </c>
      <c r="AE204" s="5">
        <f>MAX((W204-V204),0)/5+W204/[12]lifespan!F$9</f>
        <v>38.479516799999985</v>
      </c>
      <c r="AF204" s="5">
        <f>MAX((X204-W204),0)/5+X204/[12]lifespan!G$9</f>
        <v>24.049697999999989</v>
      </c>
      <c r="AG204" s="5">
        <f>MAX((Y204-X204),0)/5+Y204/[12]lifespan!H$9</f>
        <v>9.6198791999999962</v>
      </c>
      <c r="AH204" s="5">
        <f>MAX((Z204-Y204),0)/5+Z204/[12]lifespan!I$9</f>
        <v>4.8099395999999981</v>
      </c>
      <c r="AI204" s="5">
        <f>MAX((AA204-Z204),0)/5+AA204/[12]lifespan!J$9</f>
        <v>0</v>
      </c>
    </row>
    <row r="205" spans="1:35" x14ac:dyDescent="0.25">
      <c r="A205" s="3" t="s">
        <v>11</v>
      </c>
      <c r="B205" s="3" t="s">
        <v>80</v>
      </c>
      <c r="C205" s="3" t="s">
        <v>85</v>
      </c>
      <c r="D205" s="5">
        <f>[13]generation_EXIOBASE!D205</f>
        <v>5670.7307895108261</v>
      </c>
      <c r="E205" s="5">
        <f>[13]generation_EXIOBASE!E205</f>
        <v>24892.475606518143</v>
      </c>
      <c r="F205" s="5">
        <f>[13]generation_EXIOBASE!F205</f>
        <v>53725.092832029113</v>
      </c>
      <c r="G205" s="5">
        <f>[13]generation_EXIOBASE!G205</f>
        <v>82557.710057540084</v>
      </c>
      <c r="H205" s="5">
        <f>[13]generation_EXIOBASE!H205</f>
        <v>89765.864363917819</v>
      </c>
      <c r="I205" s="5">
        <f>[13]generation_EXIOBASE!I205</f>
        <v>96974.018670295569</v>
      </c>
      <c r="J205" s="5">
        <f>[13]generation_EXIOBASE!J205</f>
        <v>99376.736772421486</v>
      </c>
      <c r="K205" s="5">
        <f>[13]generation_EXIOBASE!K205</f>
        <v>101779.4548745474</v>
      </c>
      <c r="L205" s="5">
        <f>[14]Xdet2015_el!A205</f>
        <v>220.280738694821</v>
      </c>
      <c r="M205" s="5">
        <f t="shared" si="107"/>
        <v>966.95348766849804</v>
      </c>
      <c r="N205" s="5">
        <f t="shared" si="118"/>
        <v>2086.9626111290136</v>
      </c>
      <c r="O205" s="5">
        <f t="shared" si="119"/>
        <v>3206.9717345895288</v>
      </c>
      <c r="P205" s="5">
        <f t="shared" si="120"/>
        <v>3486.9740154546575</v>
      </c>
      <c r="Q205" s="5">
        <f t="shared" si="121"/>
        <v>3766.9762963197868</v>
      </c>
      <c r="R205" s="5">
        <f t="shared" si="122"/>
        <v>3860.3103899414964</v>
      </c>
      <c r="S205" s="5">
        <f t="shared" si="123"/>
        <v>3953.644483563206</v>
      </c>
      <c r="T205" s="5">
        <f>[13]capacity_EXIOBASE!D205</f>
        <v>4148.867522564944</v>
      </c>
      <c r="U205" s="5">
        <f>[13]capacity_EXIOBASE!E205</f>
        <v>12319.258383104529</v>
      </c>
      <c r="V205" s="5">
        <f>[13]capacity_EXIOBASE!F205</f>
        <v>24574.844673913904</v>
      </c>
      <c r="W205" s="5">
        <f>[13]capacity_EXIOBASE!G205</f>
        <v>36830.43096472328</v>
      </c>
      <c r="X205" s="5">
        <f>[13]capacity_EXIOBASE!H205</f>
        <v>39894.327537425619</v>
      </c>
      <c r="Y205" s="5">
        <f>[13]capacity_EXIOBASE!I205</f>
        <v>42958.224110127965</v>
      </c>
      <c r="Z205" s="5">
        <f>[13]capacity_EXIOBASE!J205</f>
        <v>43979.522967695419</v>
      </c>
      <c r="AA205" s="5">
        <f>[13]capacity_EXIOBASE!K205</f>
        <v>45000.821825262865</v>
      </c>
      <c r="AB205" s="5">
        <f>capacity!T205+T205/[12]lifespan!C$10</f>
        <v>196.95470090259775</v>
      </c>
      <c r="AC205" s="5">
        <f>MAX((U205-T205),0)/5+U205/[12]lifespan!D$10</f>
        <v>2126.8485074320979</v>
      </c>
      <c r="AD205" s="5">
        <f>MAX((V205-U205),0)/5+V205/[12]lifespan!E$10</f>
        <v>3434.1110451184309</v>
      </c>
      <c r="AE205" s="5">
        <f>MAX((W205-V205),0)/5+W205/[12]lifespan!F$10</f>
        <v>3924.3344967508065</v>
      </c>
      <c r="AF205" s="5">
        <f>MAX((X205-W205),0)/5+X205/[12]lifespan!G$10</f>
        <v>2208.5524160374925</v>
      </c>
      <c r="AG205" s="5">
        <f>MAX((Y205-X205),0)/5+Y205/[12]lifespan!H$10</f>
        <v>2331.1082789455877</v>
      </c>
      <c r="AH205" s="5">
        <f>MAX((Z205-Y205),0)/5+Z205/[12]lifespan!I$10</f>
        <v>1963.4406902213075</v>
      </c>
      <c r="AI205" s="5">
        <f>MAX((AA205-Z205),0)/5+AA205/[12]lifespan!J$10</f>
        <v>2004.2926445240039</v>
      </c>
    </row>
    <row r="206" spans="1:35" x14ac:dyDescent="0.25">
      <c r="A206" s="3" t="s">
        <v>11</v>
      </c>
      <c r="B206" s="3" t="s">
        <v>81</v>
      </c>
      <c r="C206" s="3" t="s">
        <v>86</v>
      </c>
      <c r="D206" s="5">
        <f>[13]generation_EXIOBASE!D206</f>
        <v>17738.570521702492</v>
      </c>
      <c r="E206" s="5">
        <f>[13]generation_EXIOBASE!E206</f>
        <v>44896.908951029662</v>
      </c>
      <c r="F206" s="5">
        <f>[13]generation_EXIOBASE!F206</f>
        <v>85634.416595020419</v>
      </c>
      <c r="G206" s="5">
        <f>[13]generation_EXIOBASE!G206</f>
        <v>126371.92423901118</v>
      </c>
      <c r="H206" s="5">
        <f>[13]generation_EXIOBASE!H206</f>
        <v>136556.30115000886</v>
      </c>
      <c r="I206" s="5">
        <f>[13]generation_EXIOBASE!I206</f>
        <v>146740.67806100653</v>
      </c>
      <c r="J206" s="5">
        <f>[13]generation_EXIOBASE!J206</f>
        <v>150135.47036467242</v>
      </c>
      <c r="K206" s="5">
        <f>[13]generation_EXIOBASE!K206</f>
        <v>153530.26266833834</v>
      </c>
      <c r="L206" s="5">
        <f>[14]Xdet2015_el!A206</f>
        <v>689.05852930603805</v>
      </c>
      <c r="M206" s="5">
        <f t="shared" si="107"/>
        <v>1744.0299382824451</v>
      </c>
      <c r="N206" s="5">
        <f t="shared" si="118"/>
        <v>3326.4870517470554</v>
      </c>
      <c r="O206" s="5">
        <f t="shared" si="119"/>
        <v>4908.9441652116657</v>
      </c>
      <c r="P206" s="5">
        <f t="shared" si="120"/>
        <v>5304.5584435778183</v>
      </c>
      <c r="Q206" s="5">
        <f t="shared" si="121"/>
        <v>5700.1727219439708</v>
      </c>
      <c r="R206" s="5">
        <f t="shared" si="122"/>
        <v>5832.0441480660211</v>
      </c>
      <c r="S206" s="5">
        <f t="shared" si="123"/>
        <v>5963.9155741880722</v>
      </c>
      <c r="T206" s="5">
        <f>[13]capacity_EXIOBASE!D206</f>
        <v>14756.085477435057</v>
      </c>
      <c r="U206" s="5">
        <f>[13]capacity_EXIOBASE!E206</f>
        <v>27325.404745481581</v>
      </c>
      <c r="V206" s="5">
        <f>[13]capacity_EXIOBASE!F206</f>
        <v>46179.38364755136</v>
      </c>
      <c r="W206" s="5">
        <f>[13]capacity_EXIOBASE!G206</f>
        <v>65033.362549621146</v>
      </c>
      <c r="X206" s="5">
        <f>[13]capacity_EXIOBASE!H206</f>
        <v>69746.85727513858</v>
      </c>
      <c r="Y206" s="5">
        <f>[13]capacity_EXIOBASE!I206</f>
        <v>74460.352000656028</v>
      </c>
      <c r="Z206" s="5">
        <f>[13]capacity_EXIOBASE!J206</f>
        <v>76031.516909161845</v>
      </c>
      <c r="AA206" s="5">
        <f>[13]capacity_EXIOBASE!K206</f>
        <v>77602.681817667661</v>
      </c>
      <c r="AB206" s="5">
        <f>capacity!T206+T206/[12]lifespan!C$11</f>
        <v>866.24341909740224</v>
      </c>
      <c r="AC206" s="5">
        <f>MAX((U206-T206),0)/5+U206/[12]lifespan!D$11</f>
        <v>3606.8800434285681</v>
      </c>
      <c r="AD206" s="5">
        <f>MAX((V206-U206),0)/5+V206/[12]lifespan!E$11</f>
        <v>5617.9711263160107</v>
      </c>
      <c r="AE206" s="5">
        <f>MAX((W206-V206),0)/5+W206/[12]lifespan!F$11</f>
        <v>6372.1302823988026</v>
      </c>
      <c r="AF206" s="5">
        <f>MAX((X206-W206),0)/5+X206/[12]lifespan!G$11</f>
        <v>3732.5732361090295</v>
      </c>
      <c r="AG206" s="5">
        <f>MAX((Y206-X206),0)/5+Y206/[12]lifespan!H$11</f>
        <v>3921.1130251297309</v>
      </c>
      <c r="AH206" s="5">
        <f>MAX((Z206-Y206),0)/5+Z206/[12]lifespan!I$11</f>
        <v>3355.4936580676372</v>
      </c>
      <c r="AI206" s="5">
        <f>MAX((AA206-Z206),0)/5+AA206/[12]lifespan!J$11</f>
        <v>3418.3402544078695</v>
      </c>
    </row>
    <row r="207" spans="1:35" x14ac:dyDescent="0.25">
      <c r="A207" s="3" t="s">
        <v>11</v>
      </c>
      <c r="B207" s="3" t="s">
        <v>41</v>
      </c>
      <c r="C207" s="3" t="s">
        <v>42</v>
      </c>
      <c r="D207" s="5">
        <f>[13]generation_EXIOBASE!D207</f>
        <v>0</v>
      </c>
      <c r="E207" s="5">
        <f>[13]generation_EXIOBASE!E207</f>
        <v>6620.1923088195445</v>
      </c>
      <c r="F207" s="5">
        <f>[13]generation_EXIOBASE!F207</f>
        <v>16550.480772048861</v>
      </c>
      <c r="G207" s="5">
        <f>[13]generation_EXIOBASE!G207</f>
        <v>26480.769235278178</v>
      </c>
      <c r="H207" s="5">
        <f>[13]generation_EXIOBASE!H207</f>
        <v>28963.341351085506</v>
      </c>
      <c r="I207" s="5">
        <f>[13]generation_EXIOBASE!I207</f>
        <v>31445.913466892835</v>
      </c>
      <c r="J207" s="5">
        <f>[13]generation_EXIOBASE!J207</f>
        <v>32273.437505495276</v>
      </c>
      <c r="K207" s="5">
        <f>[13]generation_EXIOBASE!K207</f>
        <v>33100.961544097721</v>
      </c>
      <c r="L207" s="5">
        <f>[14]Xdet2015_el!A207</f>
        <v>6.2598916118588297E-4</v>
      </c>
      <c r="M207" s="24">
        <f t="shared" ref="M207:S207" si="125">IFERROR($L116*E207/$D116,0)</f>
        <v>159.74845025592961</v>
      </c>
      <c r="N207" s="24">
        <f t="shared" si="125"/>
        <v>399.37112563982402</v>
      </c>
      <c r="O207" s="24">
        <f t="shared" si="125"/>
        <v>638.99380102371845</v>
      </c>
      <c r="P207" s="24">
        <f t="shared" si="125"/>
        <v>698.8994698696921</v>
      </c>
      <c r="Q207" s="24">
        <f t="shared" si="125"/>
        <v>758.80513871566563</v>
      </c>
      <c r="R207" s="24">
        <f t="shared" si="125"/>
        <v>778.77369499765689</v>
      </c>
      <c r="S207" s="24">
        <f t="shared" si="125"/>
        <v>798.74225127964803</v>
      </c>
      <c r="T207" s="5">
        <f>[13]capacity_EXIOBASE!D207</f>
        <v>0</v>
      </c>
      <c r="U207" s="5">
        <f>[13]capacity_EXIOBASE!E207</f>
        <v>1559.3067316754241</v>
      </c>
      <c r="V207" s="5">
        <f>[13]capacity_EXIOBASE!F207</f>
        <v>3898.2668291885598</v>
      </c>
      <c r="W207" s="5">
        <f>[13]capacity_EXIOBASE!G207</f>
        <v>6237.2269267016964</v>
      </c>
      <c r="X207" s="5">
        <f>[13]capacity_EXIOBASE!H207</f>
        <v>6821.9669510799795</v>
      </c>
      <c r="Y207" s="5">
        <f>[13]capacity_EXIOBASE!I207</f>
        <v>7406.7069754582635</v>
      </c>
      <c r="Z207" s="5">
        <f>[13]capacity_EXIOBASE!J207</f>
        <v>7601.6203169176915</v>
      </c>
      <c r="AA207" s="5">
        <f>[13]capacity_EXIOBASE!K207</f>
        <v>7796.5336583771195</v>
      </c>
      <c r="AB207" s="5">
        <f>capacity!T207+T207/[12]lifespan!C$12</f>
        <v>0</v>
      </c>
      <c r="AC207" s="5">
        <f>MAX((U207-T207),0)/5+U207/[12]lifespan!D$12</f>
        <v>363.83823739093231</v>
      </c>
      <c r="AD207" s="5">
        <f>MAX((V207-U207),0)/5+V207/[12]lifespan!E$12</f>
        <v>597.73424714224575</v>
      </c>
      <c r="AE207" s="5">
        <f>MAX((W207-V207),0)/5+W207/[12]lifespan!F$12</f>
        <v>675.69958372601718</v>
      </c>
      <c r="AF207" s="5">
        <f>MAX((X207-W207),0)/5+X207/[12]lifespan!G$12</f>
        <v>344.34690324498928</v>
      </c>
      <c r="AG207" s="5">
        <f>MAX((Y207-X207),0)/5+Y207/[12]lifespan!H$12</f>
        <v>363.83823739093225</v>
      </c>
      <c r="AH207" s="5">
        <f>MAX((Z207-Y207),0)/5+Z207/[12]lifespan!I$12</f>
        <v>292.37001218914202</v>
      </c>
      <c r="AI207" s="5">
        <f>MAX((AA207-Z207),0)/5+AA207/[12]lifespan!J$12</f>
        <v>298.86712357112293</v>
      </c>
    </row>
    <row r="208" spans="1:35" x14ac:dyDescent="0.25">
      <c r="A208" s="3" t="s">
        <v>11</v>
      </c>
      <c r="B208" s="3" t="s">
        <v>43</v>
      </c>
      <c r="C208" s="3" t="s">
        <v>44</v>
      </c>
      <c r="D208" s="5">
        <f>[13]generation_EXIOBASE!D208</f>
        <v>0</v>
      </c>
      <c r="E208" s="5">
        <f>[13]generation_EXIOBASE!E208</f>
        <v>535.6404474000891</v>
      </c>
      <c r="F208" s="5">
        <f>[13]generation_EXIOBASE!F208</f>
        <v>1339.1011185002226</v>
      </c>
      <c r="G208" s="5">
        <f>[13]generation_EXIOBASE!G208</f>
        <v>2142.5617896003564</v>
      </c>
      <c r="H208" s="5">
        <f>[13]generation_EXIOBASE!H208</f>
        <v>2343.4269573753895</v>
      </c>
      <c r="I208" s="5">
        <f>[13]generation_EXIOBASE!I208</f>
        <v>2544.2921251504226</v>
      </c>
      <c r="J208" s="5">
        <f>[13]generation_EXIOBASE!J208</f>
        <v>2611.2471810754341</v>
      </c>
      <c r="K208" s="5">
        <f>[13]generation_EXIOBASE!K208</f>
        <v>2678.2022370004452</v>
      </c>
      <c r="L208" s="5">
        <f>[14]Xdet2015_el!A208</f>
        <v>6.2765262026114304E-4</v>
      </c>
      <c r="M208" s="24">
        <f t="shared" ref="M208:S208" si="126">IFERROR($L143*E208/$D143,0)</f>
        <v>142.82391852104627</v>
      </c>
      <c r="N208" s="24">
        <f t="shared" si="126"/>
        <v>357.05979630261561</v>
      </c>
      <c r="O208" s="24">
        <f t="shared" si="126"/>
        <v>571.29567408418507</v>
      </c>
      <c r="P208" s="24">
        <f t="shared" si="126"/>
        <v>624.8546435295774</v>
      </c>
      <c r="Q208" s="24">
        <f t="shared" si="126"/>
        <v>678.41361297496962</v>
      </c>
      <c r="R208" s="24">
        <f t="shared" si="126"/>
        <v>696.26660279010048</v>
      </c>
      <c r="S208" s="24">
        <f t="shared" si="126"/>
        <v>714.11959260523122</v>
      </c>
      <c r="T208" s="5">
        <f>[13]capacity_EXIOBASE!D208</f>
        <v>0</v>
      </c>
      <c r="U208" s="5">
        <f>[13]capacity_EXIOBASE!E208</f>
        <v>472.39878623431878</v>
      </c>
      <c r="V208" s="5">
        <f>[13]capacity_EXIOBASE!F208</f>
        <v>1180.9969655857969</v>
      </c>
      <c r="W208" s="5">
        <f>[13]capacity_EXIOBASE!G208</f>
        <v>1889.5951449372751</v>
      </c>
      <c r="X208" s="5">
        <f>[13]capacity_EXIOBASE!H208</f>
        <v>2066.7446897751447</v>
      </c>
      <c r="Y208" s="5">
        <f>[13]capacity_EXIOBASE!I208</f>
        <v>2243.8942346130143</v>
      </c>
      <c r="Z208" s="5">
        <f>[13]capacity_EXIOBASE!J208</f>
        <v>2302.9440828923043</v>
      </c>
      <c r="AA208" s="5">
        <f>[13]capacity_EXIOBASE!K208</f>
        <v>2361.9939311715939</v>
      </c>
      <c r="AB208" s="5">
        <f>capacity!T208+T208/[12]lifespan!C$13</f>
        <v>0</v>
      </c>
      <c r="AC208" s="5">
        <f>MAX((U208-T208),0)/5+U208/[12]lifespan!D$13</f>
        <v>118.09969655857969</v>
      </c>
      <c r="AD208" s="5">
        <f>MAX((V208-U208),0)/5+V208/[12]lifespan!E$13</f>
        <v>200.76948414958548</v>
      </c>
      <c r="AE208" s="5">
        <f>MAX((W208-V208),0)/5+W208/[12]lifespan!F$13</f>
        <v>236.19939311715939</v>
      </c>
      <c r="AF208" s="5">
        <f>MAX((X208-W208),0)/5+X208/[12]lifespan!G$13</f>
        <v>138.76714345633115</v>
      </c>
      <c r="AG208" s="5">
        <f>MAX((Y208-X208),0)/5+Y208/[12]lifespan!H$13</f>
        <v>147.62462069822465</v>
      </c>
      <c r="AH208" s="5">
        <f>MAX((Z208-Y208),0)/5+Z208/[12]lifespan!I$13</f>
        <v>126.95717380047321</v>
      </c>
      <c r="AI208" s="5">
        <f>MAX((AA208-Z208),0)/5+AA208/[12]lifespan!J$13</f>
        <v>129.90966621443761</v>
      </c>
    </row>
    <row r="209" spans="1:35" x14ac:dyDescent="0.25">
      <c r="A209" s="3" t="s">
        <v>11</v>
      </c>
      <c r="B209" s="3" t="s">
        <v>45</v>
      </c>
      <c r="C209" s="3" t="s">
        <v>46</v>
      </c>
      <c r="D209" s="5">
        <f>[13]generation_EXIOBASE!D209</f>
        <v>6210.4020000000055</v>
      </c>
      <c r="E209" s="5">
        <f>[13]generation_EXIOBASE!E209</f>
        <v>6394.2669618916852</v>
      </c>
      <c r="F209" s="5">
        <f>[13]generation_EXIOBASE!F209</f>
        <v>6670.0644047292044</v>
      </c>
      <c r="G209" s="5">
        <f>[13]generation_EXIOBASE!G209</f>
        <v>6945.8618475667226</v>
      </c>
      <c r="H209" s="5">
        <f>[13]generation_EXIOBASE!H209</f>
        <v>7014.8112082761027</v>
      </c>
      <c r="I209" s="5">
        <f>[13]generation_EXIOBASE!I209</f>
        <v>7083.7605689854827</v>
      </c>
      <c r="J209" s="5">
        <f>[13]generation_EXIOBASE!J209</f>
        <v>7106.743689221943</v>
      </c>
      <c r="K209" s="5">
        <f>[13]generation_EXIOBASE!K209</f>
        <v>7129.7268094584024</v>
      </c>
      <c r="L209" s="5">
        <f>[14]Xdet2015_el!A209</f>
        <v>515.28218540190505</v>
      </c>
      <c r="M209" s="5">
        <f t="shared" si="107"/>
        <v>530.53761321195384</v>
      </c>
      <c r="N209" s="5">
        <f t="shared" si="118"/>
        <v>553.42075492702702</v>
      </c>
      <c r="O209" s="5">
        <f t="shared" si="119"/>
        <v>576.30389664210009</v>
      </c>
      <c r="P209" s="5">
        <f t="shared" si="120"/>
        <v>582.02468207086838</v>
      </c>
      <c r="Q209" s="5">
        <f t="shared" si="121"/>
        <v>587.74546749963667</v>
      </c>
      <c r="R209" s="5">
        <f t="shared" si="122"/>
        <v>589.65239597589277</v>
      </c>
      <c r="S209" s="5">
        <f t="shared" si="123"/>
        <v>591.55932445214887</v>
      </c>
      <c r="T209" s="5">
        <f>[13]capacity_EXIOBASE!D209</f>
        <v>772.99999999999989</v>
      </c>
      <c r="U209" s="5">
        <f>[13]capacity_EXIOBASE!E209</f>
        <v>818.39999999999986</v>
      </c>
      <c r="V209" s="5">
        <f>[13]capacity_EXIOBASE!F209</f>
        <v>886.5</v>
      </c>
      <c r="W209" s="5">
        <f>[13]capacity_EXIOBASE!G209</f>
        <v>954.6</v>
      </c>
      <c r="X209" s="5">
        <f>[13]capacity_EXIOBASE!H209</f>
        <v>971.625</v>
      </c>
      <c r="Y209" s="5">
        <f>[13]capacity_EXIOBASE!I209</f>
        <v>988.65</v>
      </c>
      <c r="Z209" s="5">
        <f>[13]capacity_EXIOBASE!J209</f>
        <v>994.32500000000005</v>
      </c>
      <c r="AA209" s="5">
        <f>[13]capacity_EXIOBASE!K209</f>
        <v>1000</v>
      </c>
      <c r="AB209" s="5">
        <f>capacity!T209+T209/[12]lifespan!C$14</f>
        <v>25.766666666666662</v>
      </c>
      <c r="AC209" s="5">
        <f>MAX((U209-T209),0)/5+U209/[12]lifespan!D$14</f>
        <v>36.359999999999985</v>
      </c>
      <c r="AD209" s="5">
        <f>MAX((V209-U209),0)/5+V209/[12]lifespan!E$14</f>
        <v>43.17000000000003</v>
      </c>
      <c r="AE209" s="5">
        <f>MAX((W209-V209),0)/5+W209/[12]lifespan!F$14</f>
        <v>45.440000000000005</v>
      </c>
      <c r="AF209" s="5">
        <f>MAX((X209-W209),0)/5+X209/[12]lifespan!G$14</f>
        <v>35.792499999999997</v>
      </c>
      <c r="AG209" s="5">
        <f>MAX((Y209-X209),0)/5+Y209/[12]lifespan!H$14</f>
        <v>36.359999999999992</v>
      </c>
      <c r="AH209" s="5">
        <f>MAX((Z209-Y209),0)/5+Z209/[12]lifespan!I$14</f>
        <v>34.279166666666683</v>
      </c>
      <c r="AI209" s="5">
        <f>MAX((AA209-Z209),0)/5+AA209/[12]lifespan!J$14</f>
        <v>34.468333333333327</v>
      </c>
    </row>
    <row r="210" spans="1:35" x14ac:dyDescent="0.25">
      <c r="A210" s="3" t="s">
        <v>10</v>
      </c>
      <c r="B210" s="3" t="s">
        <v>29</v>
      </c>
      <c r="C210" s="3" t="s">
        <v>30</v>
      </c>
      <c r="D210" s="5">
        <f>[13]generation_EXIOBASE!D210</f>
        <v>0</v>
      </c>
      <c r="E210" s="5">
        <f>[13]generation_EXIOBASE!E210</f>
        <v>0</v>
      </c>
      <c r="F210" s="5">
        <f>[13]generation_EXIOBASE!F210</f>
        <v>0</v>
      </c>
      <c r="G210" s="5">
        <f>[13]generation_EXIOBASE!G210</f>
        <v>0</v>
      </c>
      <c r="H210" s="5">
        <f>[13]generation_EXIOBASE!H210</f>
        <v>0</v>
      </c>
      <c r="I210" s="5">
        <f>[13]generation_EXIOBASE!I210</f>
        <v>0</v>
      </c>
      <c r="J210" s="5">
        <f>[13]generation_EXIOBASE!J210</f>
        <v>0</v>
      </c>
      <c r="K210" s="5">
        <f>[13]generation_EXIOBASE!K210</f>
        <v>0</v>
      </c>
      <c r="L210" s="5">
        <f>[14]Xdet2015_el!A210</f>
        <v>0</v>
      </c>
      <c r="M210" s="5">
        <f t="shared" si="107"/>
        <v>0</v>
      </c>
      <c r="N210" s="5">
        <f t="shared" ref="N210:N222" si="127">IFERROR($L210*F210/$D210,0)</f>
        <v>0</v>
      </c>
      <c r="O210" s="5">
        <f t="shared" ref="O210:O222" si="128">IFERROR($L210*G210/$D210,0)</f>
        <v>0</v>
      </c>
      <c r="P210" s="5">
        <f t="shared" ref="P210:P222" si="129">IFERROR($L210*H210/$D210,0)</f>
        <v>0</v>
      </c>
      <c r="Q210" s="5">
        <f t="shared" ref="Q210:Q222" si="130">IFERROR($L210*I210/$D210,0)</f>
        <v>0</v>
      </c>
      <c r="R210" s="5">
        <f t="shared" ref="R210:R222" si="131">IFERROR($L210*J210/$D210,0)</f>
        <v>0</v>
      </c>
      <c r="S210" s="5">
        <f t="shared" ref="S210:S222" si="132">IFERROR($L210*K210/$D210,0)</f>
        <v>0</v>
      </c>
      <c r="T210" s="5">
        <f>[13]capacity_EXIOBASE!D210</f>
        <v>0</v>
      </c>
      <c r="U210" s="5">
        <f>[13]capacity_EXIOBASE!E210</f>
        <v>0</v>
      </c>
      <c r="V210" s="5">
        <f>[13]capacity_EXIOBASE!F210</f>
        <v>0</v>
      </c>
      <c r="W210" s="5">
        <f>[13]capacity_EXIOBASE!G210</f>
        <v>0</v>
      </c>
      <c r="X210" s="5">
        <f>[13]capacity_EXIOBASE!H210</f>
        <v>0</v>
      </c>
      <c r="Y210" s="5">
        <f>[13]capacity_EXIOBASE!I210</f>
        <v>0</v>
      </c>
      <c r="Z210" s="5">
        <f>[13]capacity_EXIOBASE!J210</f>
        <v>0</v>
      </c>
      <c r="AA210" s="5">
        <f>[13]capacity_EXIOBASE!K210</f>
        <v>0</v>
      </c>
      <c r="AB210" s="5">
        <f>capacity!T210+T210/[12]lifespan!C$2</f>
        <v>0</v>
      </c>
      <c r="AC210" s="5">
        <f>MAX((U210-T210),0)/5+U210/[12]lifespan!D$2</f>
        <v>0</v>
      </c>
      <c r="AD210" s="5">
        <f>MAX((V210-U210),0)/5+V210/[12]lifespan!E$2</f>
        <v>0</v>
      </c>
      <c r="AE210" s="5">
        <f>MAX((W210-V210),0)/5+W210/[12]lifespan!F$2</f>
        <v>0</v>
      </c>
      <c r="AF210" s="5">
        <f>MAX((X210-W210),0)/5+X210/[12]lifespan!G$2</f>
        <v>0</v>
      </c>
      <c r="AG210" s="5">
        <f>MAX((Y210-X210),0)/5+Y210/[12]lifespan!H$2</f>
        <v>0</v>
      </c>
      <c r="AH210" s="5">
        <f>MAX((Z210-Y210),0)/5+Z210/[12]lifespan!I$2</f>
        <v>0</v>
      </c>
      <c r="AI210" s="5">
        <f>MAX((AA210-Z210),0)/5+AA210/[12]lifespan!J$2</f>
        <v>0</v>
      </c>
    </row>
    <row r="211" spans="1:35" x14ac:dyDescent="0.25">
      <c r="A211" s="3" t="s">
        <v>10</v>
      </c>
      <c r="B211" s="3" t="s">
        <v>31</v>
      </c>
      <c r="C211" s="3" t="s">
        <v>32</v>
      </c>
      <c r="D211" s="5">
        <f>[13]generation_EXIOBASE!D211</f>
        <v>3027.8684819545338</v>
      </c>
      <c r="E211" s="5">
        <f>[13]generation_EXIOBASE!E211</f>
        <v>2422.2947855636271</v>
      </c>
      <c r="F211" s="5">
        <f>[13]generation_EXIOBASE!F211</f>
        <v>1513.9342409772669</v>
      </c>
      <c r="G211" s="5">
        <f>[13]generation_EXIOBASE!G211</f>
        <v>605.57369639090666</v>
      </c>
      <c r="H211" s="5">
        <f>[13]generation_EXIOBASE!H211</f>
        <v>378.48356024431678</v>
      </c>
      <c r="I211" s="5">
        <f>[13]generation_EXIOBASE!I211</f>
        <v>151.39342409772689</v>
      </c>
      <c r="J211" s="5">
        <f>[13]generation_EXIOBASE!J211</f>
        <v>75.696712048863446</v>
      </c>
      <c r="K211" s="5">
        <f>[13]generation_EXIOBASE!K211</f>
        <v>0</v>
      </c>
      <c r="L211" s="5">
        <f>[14]Xdet2015_el!A211</f>
        <v>226.12210217398001</v>
      </c>
      <c r="M211" s="5">
        <f t="shared" si="107"/>
        <v>180.89768173918404</v>
      </c>
      <c r="N211" s="5">
        <f t="shared" si="127"/>
        <v>113.06105108698999</v>
      </c>
      <c r="O211" s="5">
        <f t="shared" si="128"/>
        <v>45.224420434795995</v>
      </c>
      <c r="P211" s="5">
        <f t="shared" si="129"/>
        <v>28.265262771747505</v>
      </c>
      <c r="Q211" s="5">
        <f t="shared" si="130"/>
        <v>11.306105108699017</v>
      </c>
      <c r="R211" s="5">
        <f t="shared" si="131"/>
        <v>5.6530525543495083</v>
      </c>
      <c r="S211" s="5">
        <f t="shared" si="132"/>
        <v>0</v>
      </c>
      <c r="T211" s="5">
        <f>[13]capacity_EXIOBASE!D211</f>
        <v>1992.459325</v>
      </c>
      <c r="U211" s="5">
        <f>[13]capacity_EXIOBASE!E211</f>
        <v>1593.9674600000001</v>
      </c>
      <c r="V211" s="5">
        <f>[13]capacity_EXIOBASE!F211</f>
        <v>996.22966250000002</v>
      </c>
      <c r="W211" s="5">
        <f>[13]capacity_EXIOBASE!G211</f>
        <v>398.49186499999996</v>
      </c>
      <c r="X211" s="5">
        <f>[13]capacity_EXIOBASE!H211</f>
        <v>249.05741562499998</v>
      </c>
      <c r="Y211" s="5">
        <f>[13]capacity_EXIOBASE!I211</f>
        <v>99.62296624999999</v>
      </c>
      <c r="Z211" s="5">
        <f>[13]capacity_EXIOBASE!J211</f>
        <v>49.811483124999995</v>
      </c>
      <c r="AA211" s="5">
        <f>[13]capacity_EXIOBASE!K211</f>
        <v>0</v>
      </c>
      <c r="AB211" s="5">
        <f>capacity!T211+T211/[12]lifespan!C$3</f>
        <v>2167.4153108333335</v>
      </c>
      <c r="AC211" s="5">
        <f>MAX((U211-T211),0)/5+U211/[12]lifespan!D$3</f>
        <v>53.132248666666669</v>
      </c>
      <c r="AD211" s="5">
        <f>MAX((V211-U211),0)/5+V211/[12]lifespan!E$3</f>
        <v>33.207655416666668</v>
      </c>
      <c r="AE211" s="5">
        <f>MAX((W211-V211),0)/5+W211/[12]lifespan!F$3</f>
        <v>13.283062166666666</v>
      </c>
      <c r="AF211" s="5">
        <f>MAX((X211-W211),0)/5+X211/[12]lifespan!G$3</f>
        <v>8.3019138541666653</v>
      </c>
      <c r="AG211" s="5">
        <f>MAX((Y211-X211),0)/5+Y211/[12]lifespan!H$3</f>
        <v>3.3207655416666664</v>
      </c>
      <c r="AH211" s="5">
        <f>MAX((Z211-Y211),0)/5+Z211/[12]lifespan!I$3</f>
        <v>1.6603827708333332</v>
      </c>
      <c r="AI211" s="5">
        <f>MAX((AA211-Z211),0)/5+AA211/[12]lifespan!J$3</f>
        <v>0</v>
      </c>
    </row>
    <row r="212" spans="1:35" x14ac:dyDescent="0.25">
      <c r="A212" s="3" t="s">
        <v>10</v>
      </c>
      <c r="B212" s="3" t="s">
        <v>33</v>
      </c>
      <c r="C212" s="3" t="s">
        <v>34</v>
      </c>
      <c r="D212" s="5">
        <f>[13]generation_EXIOBASE!D212</f>
        <v>0</v>
      </c>
      <c r="E212" s="5">
        <f>[13]generation_EXIOBASE!E212</f>
        <v>0</v>
      </c>
      <c r="F212" s="5">
        <f>[13]generation_EXIOBASE!F212</f>
        <v>0</v>
      </c>
      <c r="G212" s="5">
        <f>[13]generation_EXIOBASE!G212</f>
        <v>0</v>
      </c>
      <c r="H212" s="5">
        <f>[13]generation_EXIOBASE!H212</f>
        <v>0</v>
      </c>
      <c r="I212" s="5">
        <f>[13]generation_EXIOBASE!I212</f>
        <v>0</v>
      </c>
      <c r="J212" s="5">
        <f>[13]generation_EXIOBASE!J212</f>
        <v>0</v>
      </c>
      <c r="K212" s="5">
        <f>[13]generation_EXIOBASE!K212</f>
        <v>0</v>
      </c>
      <c r="L212" s="5">
        <f>[14]Xdet2015_el!A212</f>
        <v>0</v>
      </c>
      <c r="M212" s="5">
        <f t="shared" si="107"/>
        <v>0</v>
      </c>
      <c r="N212" s="5">
        <f t="shared" si="127"/>
        <v>0</v>
      </c>
      <c r="O212" s="5">
        <f t="shared" si="128"/>
        <v>0</v>
      </c>
      <c r="P212" s="5">
        <f t="shared" si="129"/>
        <v>0</v>
      </c>
      <c r="Q212" s="5">
        <f t="shared" si="130"/>
        <v>0</v>
      </c>
      <c r="R212" s="5">
        <f t="shared" si="131"/>
        <v>0</v>
      </c>
      <c r="S212" s="5">
        <f t="shared" si="132"/>
        <v>0</v>
      </c>
      <c r="T212" s="5">
        <f>[13]capacity_EXIOBASE!D212</f>
        <v>0</v>
      </c>
      <c r="U212" s="5">
        <f>[13]capacity_EXIOBASE!E212</f>
        <v>0</v>
      </c>
      <c r="V212" s="5">
        <f>[13]capacity_EXIOBASE!F212</f>
        <v>0</v>
      </c>
      <c r="W212" s="5">
        <f>[13]capacity_EXIOBASE!G212</f>
        <v>0</v>
      </c>
      <c r="X212" s="5">
        <f>[13]capacity_EXIOBASE!H212</f>
        <v>0</v>
      </c>
      <c r="Y212" s="5">
        <f>[13]capacity_EXIOBASE!I212</f>
        <v>0</v>
      </c>
      <c r="Z212" s="5">
        <f>[13]capacity_EXIOBASE!J212</f>
        <v>0</v>
      </c>
      <c r="AA212" s="5">
        <f>[13]capacity_EXIOBASE!K212</f>
        <v>0</v>
      </c>
      <c r="AB212" s="5">
        <f>capacity!T212+T212/[12]lifespan!C$4</f>
        <v>0</v>
      </c>
      <c r="AC212" s="5">
        <f>MAX((U212-T212),0)/5+U212/[12]lifespan!D$4</f>
        <v>0</v>
      </c>
      <c r="AD212" s="5">
        <f>MAX((V212-U212),0)/5+V212/[12]lifespan!E$4</f>
        <v>0</v>
      </c>
      <c r="AE212" s="5">
        <f>MAX((W212-V212),0)/5+W212/[12]lifespan!F$4</f>
        <v>0</v>
      </c>
      <c r="AF212" s="5">
        <f>MAX((X212-W212),0)/5+X212/[12]lifespan!G$4</f>
        <v>0</v>
      </c>
      <c r="AG212" s="5">
        <f>MAX((Y212-X212),0)/5+Y212/[12]lifespan!H$4</f>
        <v>0</v>
      </c>
      <c r="AH212" s="5">
        <f>MAX((Z212-Y212),0)/5+Z212/[12]lifespan!I$4</f>
        <v>0</v>
      </c>
      <c r="AI212" s="5">
        <f>MAX((AA212-Z212),0)/5+AA212/[12]lifespan!J$4</f>
        <v>0</v>
      </c>
    </row>
    <row r="213" spans="1:35" x14ac:dyDescent="0.25">
      <c r="A213" s="3" t="s">
        <v>10</v>
      </c>
      <c r="B213" s="3" t="s">
        <v>35</v>
      </c>
      <c r="C213" s="3" t="s">
        <v>36</v>
      </c>
      <c r="D213" s="5">
        <f>[13]generation_EXIOBASE!D213</f>
        <v>440.36209165056658</v>
      </c>
      <c r="E213" s="5">
        <f>[13]generation_EXIOBASE!E213</f>
        <v>434.18628687664761</v>
      </c>
      <c r="F213" s="5">
        <f>[13]generation_EXIOBASE!F213</f>
        <v>424.92257971576919</v>
      </c>
      <c r="G213" s="5">
        <f>[13]generation_EXIOBASE!G213</f>
        <v>415.65887255489076</v>
      </c>
      <c r="H213" s="5">
        <f>[13]generation_EXIOBASE!H213</f>
        <v>413.34294576467119</v>
      </c>
      <c r="I213" s="5">
        <f>[13]generation_EXIOBASE!I213</f>
        <v>411.02701897445155</v>
      </c>
      <c r="J213" s="5">
        <f>[13]generation_EXIOBASE!J213</f>
        <v>410.25504337771167</v>
      </c>
      <c r="K213" s="5">
        <f>[13]generation_EXIOBASE!K213</f>
        <v>409.48306778097179</v>
      </c>
      <c r="L213" s="5">
        <f>[14]Xdet2015_el!A213</f>
        <v>38.767446001007997</v>
      </c>
      <c r="M213" s="5">
        <f t="shared" si="107"/>
        <v>38.223756653933918</v>
      </c>
      <c r="N213" s="5">
        <f t="shared" si="127"/>
        <v>37.408222633322808</v>
      </c>
      <c r="O213" s="5">
        <f t="shared" si="128"/>
        <v>36.592688612711697</v>
      </c>
      <c r="P213" s="5">
        <f t="shared" si="129"/>
        <v>36.388805107558923</v>
      </c>
      <c r="Q213" s="5">
        <f t="shared" si="130"/>
        <v>36.184921602406142</v>
      </c>
      <c r="R213" s="5">
        <f t="shared" si="131"/>
        <v>36.116960434021884</v>
      </c>
      <c r="S213" s="5">
        <f t="shared" si="132"/>
        <v>36.048999265637619</v>
      </c>
      <c r="T213" s="5">
        <f>[13]capacity_EXIOBASE!D213</f>
        <v>116</v>
      </c>
      <c r="U213" s="5">
        <f>[13]capacity_EXIOBASE!E213</f>
        <v>116</v>
      </c>
      <c r="V213" s="5">
        <f>[13]capacity_EXIOBASE!F213</f>
        <v>116</v>
      </c>
      <c r="W213" s="5">
        <f>[13]capacity_EXIOBASE!G213</f>
        <v>116</v>
      </c>
      <c r="X213" s="5">
        <f>[13]capacity_EXIOBASE!H213</f>
        <v>116</v>
      </c>
      <c r="Y213" s="5">
        <f>[13]capacity_EXIOBASE!I213</f>
        <v>116</v>
      </c>
      <c r="Z213" s="5">
        <f>[13]capacity_EXIOBASE!J213</f>
        <v>116</v>
      </c>
      <c r="AA213" s="5">
        <f>[13]capacity_EXIOBASE!K213</f>
        <v>116</v>
      </c>
      <c r="AB213" s="5">
        <f>capacity!T213+T213/[12]lifespan!C$5</f>
        <v>1.9333333333333333</v>
      </c>
      <c r="AC213" s="5">
        <f>MAX((U213-T213),0)/5+U213/[12]lifespan!D$5</f>
        <v>1.9333333333333333</v>
      </c>
      <c r="AD213" s="5">
        <f>MAX((V213-U213),0)/5+V213/[12]lifespan!E$5</f>
        <v>1.9333333333333333</v>
      </c>
      <c r="AE213" s="5">
        <f>MAX((W213-V213),0)/5+W213/[12]lifespan!F$5</f>
        <v>1.9333333333333333</v>
      </c>
      <c r="AF213" s="5">
        <f>MAX((X213-W213),0)/5+X213/[12]lifespan!G$5</f>
        <v>1.9333333333333333</v>
      </c>
      <c r="AG213" s="5">
        <f>MAX((Y213-X213),0)/5+Y213/[12]lifespan!H$5</f>
        <v>1.9333333333333333</v>
      </c>
      <c r="AH213" s="5">
        <f>MAX((Z213-Y213),0)/5+Z213/[12]lifespan!I$5</f>
        <v>1.9333333333333333</v>
      </c>
      <c r="AI213" s="5">
        <f>MAX((AA213-Z213),0)/5+AA213/[12]lifespan!J$5</f>
        <v>1.9333333333333333</v>
      </c>
    </row>
    <row r="214" spans="1:35" x14ac:dyDescent="0.25">
      <c r="A214" s="3" t="s">
        <v>10</v>
      </c>
      <c r="B214" s="3" t="s">
        <v>79</v>
      </c>
      <c r="C214" s="3" t="s">
        <v>83</v>
      </c>
      <c r="D214" s="5">
        <f>[13]generation_EXIOBASE!D214</f>
        <v>695.21995851018858</v>
      </c>
      <c r="E214" s="5">
        <f>[13]generation_EXIOBASE!E214</f>
        <v>3868.5212087609289</v>
      </c>
      <c r="F214" s="5">
        <f>[13]generation_EXIOBASE!F214</f>
        <v>8628.4730841370383</v>
      </c>
      <c r="G214" s="5">
        <f>[13]generation_EXIOBASE!G214</f>
        <v>13388.42495951315</v>
      </c>
      <c r="H214" s="5">
        <f>[13]generation_EXIOBASE!H214</f>
        <v>14578.412928357176</v>
      </c>
      <c r="I214" s="5">
        <f>[13]generation_EXIOBASE!I214</f>
        <v>15768.400897201203</v>
      </c>
      <c r="J214" s="5">
        <f>[13]generation_EXIOBASE!J214</f>
        <v>16165.063553482545</v>
      </c>
      <c r="K214" s="5">
        <f>[13]generation_EXIOBASE!K214</f>
        <v>16561.726209763889</v>
      </c>
      <c r="L214" s="5">
        <f>[14]Xdet2015_el!A214</f>
        <v>34.098401253534099</v>
      </c>
      <c r="M214" s="5">
        <f t="shared" si="107"/>
        <v>189.73907008770624</v>
      </c>
      <c r="N214" s="5">
        <f t="shared" si="127"/>
        <v>423.20007333896444</v>
      </c>
      <c r="O214" s="5">
        <f t="shared" si="128"/>
        <v>656.66107659022282</v>
      </c>
      <c r="P214" s="5">
        <f t="shared" si="129"/>
        <v>715.02632740303727</v>
      </c>
      <c r="Q214" s="5">
        <f t="shared" si="130"/>
        <v>773.39157821585172</v>
      </c>
      <c r="R214" s="5">
        <f t="shared" si="131"/>
        <v>792.84666182012324</v>
      </c>
      <c r="S214" s="5">
        <f t="shared" si="132"/>
        <v>812.30174542439488</v>
      </c>
      <c r="T214" s="5">
        <f>[13]capacity_EXIOBASE!D214</f>
        <v>424.29999999999995</v>
      </c>
      <c r="U214" s="5">
        <f>[13]capacity_EXIOBASE!E214</f>
        <v>1971.3491049775573</v>
      </c>
      <c r="V214" s="5">
        <f>[13]capacity_EXIOBASE!F214</f>
        <v>4291.9227624438936</v>
      </c>
      <c r="W214" s="5">
        <f>[13]capacity_EXIOBASE!G214</f>
        <v>6612.4964199102296</v>
      </c>
      <c r="X214" s="5">
        <f>[13]capacity_EXIOBASE!H214</f>
        <v>7192.6398342768134</v>
      </c>
      <c r="Y214" s="5">
        <f>[13]capacity_EXIOBASE!I214</f>
        <v>7772.7832486433972</v>
      </c>
      <c r="Z214" s="5">
        <f>[13]capacity_EXIOBASE!J214</f>
        <v>7966.1643867655921</v>
      </c>
      <c r="AA214" s="5">
        <f>[13]capacity_EXIOBASE!K214</f>
        <v>8159.545524887787</v>
      </c>
      <c r="AB214" s="5">
        <f>capacity!T214+T214/[12]lifespan!C$6</f>
        <v>169.215</v>
      </c>
      <c r="AC214" s="5">
        <f>MAX((U214-T214),0)/5+U214/[12]lifespan!D$6</f>
        <v>399.0165984944914</v>
      </c>
      <c r="AD214" s="5">
        <f>MAX((V214-U214),0)/5+V214/[12]lifespan!E$6</f>
        <v>646.74974266109245</v>
      </c>
      <c r="AE214" s="5">
        <f>MAX((W214-V214),0)/5+W214/[12]lifespan!F$6</f>
        <v>728.61458828967636</v>
      </c>
      <c r="AF214" s="5">
        <f>MAX((X214-W214),0)/5+X214/[12]lifespan!G$6</f>
        <v>403.73427624438932</v>
      </c>
      <c r="AG214" s="5">
        <f>MAX((Y214-X214),0)/5+Y214/[12]lifespan!H$6</f>
        <v>426.94001281905264</v>
      </c>
      <c r="AH214" s="5">
        <f>MAX((Z214-Y214),0)/5+Z214/[12]lifespan!I$6</f>
        <v>357.32280309506268</v>
      </c>
      <c r="AI214" s="5">
        <f>MAX((AA214-Z214),0)/5+AA214/[12]lifespan!J$6</f>
        <v>365.05804861995045</v>
      </c>
    </row>
    <row r="215" spans="1:35" x14ac:dyDescent="0.25">
      <c r="A215" s="3" t="s">
        <v>10</v>
      </c>
      <c r="B215" s="3" t="s">
        <v>78</v>
      </c>
      <c r="C215" s="3" t="s">
        <v>84</v>
      </c>
      <c r="D215" s="5">
        <f>[13]generation_EXIOBASE!D215</f>
        <v>0</v>
      </c>
      <c r="E215" s="5">
        <f>[13]generation_EXIOBASE!E215</f>
        <v>1063.1972111879647</v>
      </c>
      <c r="F215" s="5">
        <f>[13]generation_EXIOBASE!F215</f>
        <v>2657.9930279699115</v>
      </c>
      <c r="G215" s="5">
        <f>[13]generation_EXIOBASE!G215</f>
        <v>4252.788844751859</v>
      </c>
      <c r="H215" s="5">
        <f>[13]generation_EXIOBASE!H215</f>
        <v>4651.4877989473453</v>
      </c>
      <c r="I215" s="5">
        <f>[13]generation_EXIOBASE!I215</f>
        <v>5050.1867531428315</v>
      </c>
      <c r="J215" s="5">
        <f>[13]generation_EXIOBASE!J215</f>
        <v>5183.0864045413273</v>
      </c>
      <c r="K215" s="5">
        <f>[13]generation_EXIOBASE!K215</f>
        <v>5315.986055939823</v>
      </c>
      <c r="L215" s="5">
        <f>[14]Xdet2015_el!A215</f>
        <v>0</v>
      </c>
      <c r="M215" s="24">
        <f t="shared" ref="M215:S215" si="133">IFERROR($L85*E215/$D85,0)</f>
        <v>41.715664891821923</v>
      </c>
      <c r="N215" s="24">
        <f t="shared" si="133"/>
        <v>104.28916222955479</v>
      </c>
      <c r="O215" s="24">
        <f t="shared" si="133"/>
        <v>166.86265956728769</v>
      </c>
      <c r="P215" s="24">
        <f t="shared" si="133"/>
        <v>182.50603390172091</v>
      </c>
      <c r="Q215" s="24">
        <f t="shared" si="133"/>
        <v>198.1494082361541</v>
      </c>
      <c r="R215" s="24">
        <f t="shared" si="133"/>
        <v>203.36386634763187</v>
      </c>
      <c r="S215" s="24">
        <f t="shared" si="133"/>
        <v>208.57832445910958</v>
      </c>
      <c r="T215" s="5">
        <f>[13]capacity_EXIOBASE!D215</f>
        <v>0</v>
      </c>
      <c r="U215" s="5">
        <f>[13]capacity_EXIOBASE!E215</f>
        <v>432.19822846178624</v>
      </c>
      <c r="V215" s="5">
        <f>[13]capacity_EXIOBASE!F215</f>
        <v>1080.4955711544656</v>
      </c>
      <c r="W215" s="5">
        <f>[13]capacity_EXIOBASE!G215</f>
        <v>1728.792913847145</v>
      </c>
      <c r="X215" s="5">
        <f>[13]capacity_EXIOBASE!H215</f>
        <v>1890.8672495203148</v>
      </c>
      <c r="Y215" s="5">
        <f>[13]capacity_EXIOBASE!I215</f>
        <v>2052.9415851934846</v>
      </c>
      <c r="Z215" s="5">
        <f>[13]capacity_EXIOBASE!J215</f>
        <v>2106.9663637512076</v>
      </c>
      <c r="AA215" s="5">
        <f>[13]capacity_EXIOBASE!K215</f>
        <v>2160.9911423089311</v>
      </c>
      <c r="AB215" s="5">
        <f>capacity!T215+T215/[12]lifespan!C$7</f>
        <v>0</v>
      </c>
      <c r="AC215" s="5">
        <f>MAX((U215-T215),0)/5+U215/[12]lifespan!D$7</f>
        <v>103.7275748308287</v>
      </c>
      <c r="AD215" s="5">
        <f>MAX((V215-U215),0)/5+V215/[12]lifespan!E$7</f>
        <v>168.95021658051644</v>
      </c>
      <c r="AE215" s="5">
        <f>MAX((W215-V215),0)/5+W215/[12]lifespan!F$7</f>
        <v>187.28589900010741</v>
      </c>
      <c r="AF215" s="5">
        <f>MAX((X215-W215),0)/5+X215/[12]lifespan!G$7</f>
        <v>95.443775451977785</v>
      </c>
      <c r="AG215" s="5">
        <f>MAX((Y215-X215),0)/5+Y215/[12]lifespan!H$7</f>
        <v>100.84625330775012</v>
      </c>
      <c r="AH215" s="5">
        <f>MAX((Z215-Y215),0)/5+Z215/[12]lifespan!I$7</f>
        <v>81.037167836584857</v>
      </c>
      <c r="AI215" s="5">
        <f>MAX((AA215-Z215),0)/5+AA215/[12]lifespan!J$7</f>
        <v>82.837993788509067</v>
      </c>
    </row>
    <row r="216" spans="1:35" x14ac:dyDescent="0.25">
      <c r="A216" s="3" t="s">
        <v>10</v>
      </c>
      <c r="B216" s="1" t="s">
        <v>37</v>
      </c>
      <c r="C216" s="1" t="s">
        <v>38</v>
      </c>
      <c r="D216" s="5">
        <f>[13]generation_EXIOBASE!D216</f>
        <v>182.37267571572434</v>
      </c>
      <c r="E216" s="5">
        <f>[13]generation_EXIOBASE!E216</f>
        <v>145.89814057257948</v>
      </c>
      <c r="F216" s="5">
        <f>[13]generation_EXIOBASE!F216</f>
        <v>91.186337857862171</v>
      </c>
      <c r="G216" s="5">
        <f>[13]generation_EXIOBASE!G216</f>
        <v>36.474535143144863</v>
      </c>
      <c r="H216" s="5">
        <f>[13]generation_EXIOBASE!H216</f>
        <v>22.796584464465539</v>
      </c>
      <c r="I216" s="5">
        <f>[13]generation_EXIOBASE!I216</f>
        <v>9.1186337857862156</v>
      </c>
      <c r="J216" s="5">
        <f>[13]generation_EXIOBASE!J216</f>
        <v>4.5593168928931078</v>
      </c>
      <c r="K216" s="5">
        <f>[13]generation_EXIOBASE!K216</f>
        <v>0</v>
      </c>
      <c r="L216" s="5">
        <f>[14]Xdet2015_el!A216</f>
        <v>20.047471821970898</v>
      </c>
      <c r="M216" s="5">
        <f t="shared" si="107"/>
        <v>16.037977457576719</v>
      </c>
      <c r="N216" s="5">
        <f t="shared" si="127"/>
        <v>10.023735910985449</v>
      </c>
      <c r="O216" s="5">
        <f t="shared" si="128"/>
        <v>4.0094943643941789</v>
      </c>
      <c r="P216" s="5">
        <f t="shared" si="129"/>
        <v>2.5059339777463618</v>
      </c>
      <c r="Q216" s="5">
        <f t="shared" si="130"/>
        <v>1.0023735910985447</v>
      </c>
      <c r="R216" s="5">
        <f t="shared" si="131"/>
        <v>0.50118679554927237</v>
      </c>
      <c r="S216" s="5">
        <f t="shared" si="132"/>
        <v>0</v>
      </c>
      <c r="T216" s="5">
        <f>[13]capacity_EXIOBASE!D216</f>
        <v>770.11239999999998</v>
      </c>
      <c r="U216" s="5">
        <f>[13]capacity_EXIOBASE!E216</f>
        <v>616.08992000000001</v>
      </c>
      <c r="V216" s="5">
        <f>[13]capacity_EXIOBASE!F216</f>
        <v>385.05619999999999</v>
      </c>
      <c r="W216" s="5">
        <f>[13]capacity_EXIOBASE!G216</f>
        <v>154.02247999999997</v>
      </c>
      <c r="X216" s="5">
        <f>[13]capacity_EXIOBASE!H216</f>
        <v>96.264049999999997</v>
      </c>
      <c r="Y216" s="5">
        <f>[13]capacity_EXIOBASE!I216</f>
        <v>38.505620000000022</v>
      </c>
      <c r="Z216" s="5">
        <f>[13]capacity_EXIOBASE!J216</f>
        <v>19.252810000000011</v>
      </c>
      <c r="AA216" s="5">
        <f>[13]capacity_EXIOBASE!K216</f>
        <v>0</v>
      </c>
      <c r="AB216" s="5">
        <f>capacity!T216+T216/[12]lifespan!C$8</f>
        <v>182.00321142857143</v>
      </c>
      <c r="AC216" s="5">
        <f>MAX((U216-T216),0)/5+U216/[12]lifespan!D$8</f>
        <v>17.602569142857142</v>
      </c>
      <c r="AD216" s="5">
        <f>MAX((V216-U216),0)/5+V216/[12]lifespan!E$8</f>
        <v>11.001605714285715</v>
      </c>
      <c r="AE216" s="5">
        <f>MAX((W216-V216),0)/5+W216/[12]lifespan!F$8</f>
        <v>4.4006422857142846</v>
      </c>
      <c r="AF216" s="5">
        <f>MAX((X216-W216),0)/5+X216/[12]lifespan!G$8</f>
        <v>2.7504014285714287</v>
      </c>
      <c r="AG216" s="5">
        <f>MAX((Y216-X216),0)/5+Y216/[12]lifespan!H$8</f>
        <v>1.100160571428572</v>
      </c>
      <c r="AH216" s="5">
        <f>MAX((Z216-Y216),0)/5+Z216/[12]lifespan!I$8</f>
        <v>0.55008028571428602</v>
      </c>
      <c r="AI216" s="5">
        <f>MAX((AA216-Z216),0)/5+AA216/[12]lifespan!J$8</f>
        <v>0</v>
      </c>
    </row>
    <row r="217" spans="1:35" x14ac:dyDescent="0.25">
      <c r="A217" s="3" t="s">
        <v>10</v>
      </c>
      <c r="B217" s="3" t="s">
        <v>39</v>
      </c>
      <c r="C217" s="3" t="s">
        <v>40</v>
      </c>
      <c r="D217" s="5">
        <f>[13]generation_EXIOBASE!D217</f>
        <v>656.53092585991703</v>
      </c>
      <c r="E217" s="5">
        <f>[13]generation_EXIOBASE!E217</f>
        <v>525.2247406879336</v>
      </c>
      <c r="F217" s="5">
        <f>[13]generation_EXIOBASE!F217</f>
        <v>328.26546292995852</v>
      </c>
      <c r="G217" s="5">
        <f>[13]generation_EXIOBASE!G217</f>
        <v>131.30618517198343</v>
      </c>
      <c r="H217" s="5">
        <f>[13]generation_EXIOBASE!H217</f>
        <v>82.066365732489658</v>
      </c>
      <c r="I217" s="5">
        <f>[13]generation_EXIOBASE!I217</f>
        <v>32.826546292995886</v>
      </c>
      <c r="J217" s="5">
        <f>[13]generation_EXIOBASE!J217</f>
        <v>16.413273146497943</v>
      </c>
      <c r="K217" s="5">
        <f>[13]generation_EXIOBASE!K217</f>
        <v>0</v>
      </c>
      <c r="L217" s="5">
        <f>[14]Xdet2015_el!A217</f>
        <v>22.539599762475302</v>
      </c>
      <c r="M217" s="5">
        <f t="shared" si="107"/>
        <v>18.03167980998024</v>
      </c>
      <c r="N217" s="5">
        <f t="shared" si="127"/>
        <v>11.269799881237651</v>
      </c>
      <c r="O217" s="5">
        <f t="shared" si="128"/>
        <v>4.5079199524950608</v>
      </c>
      <c r="P217" s="5">
        <f t="shared" si="129"/>
        <v>2.8174499703094136</v>
      </c>
      <c r="Q217" s="5">
        <f t="shared" si="130"/>
        <v>1.1269799881237663</v>
      </c>
      <c r="R217" s="5">
        <f t="shared" si="131"/>
        <v>0.56348999406188316</v>
      </c>
      <c r="S217" s="5">
        <f t="shared" si="132"/>
        <v>0</v>
      </c>
      <c r="T217" s="5">
        <f>[13]capacity_EXIOBASE!D217</f>
        <v>66.501840000000001</v>
      </c>
      <c r="U217" s="5">
        <f>[13]capacity_EXIOBASE!E217</f>
        <v>53.201472000000003</v>
      </c>
      <c r="V217" s="5">
        <f>[13]capacity_EXIOBASE!F217</f>
        <v>33.250920000000001</v>
      </c>
      <c r="W217" s="5">
        <f>[13]capacity_EXIOBASE!G217</f>
        <v>13.300367999999999</v>
      </c>
      <c r="X217" s="5">
        <f>[13]capacity_EXIOBASE!H217</f>
        <v>8.312730000000002</v>
      </c>
      <c r="Y217" s="5">
        <f>[13]capacity_EXIOBASE!I217</f>
        <v>3.325092000000005</v>
      </c>
      <c r="Z217" s="5">
        <f>[13]capacity_EXIOBASE!J217</f>
        <v>1.6625460000000025</v>
      </c>
      <c r="AA217" s="5">
        <f>[13]capacity_EXIOBASE!K217</f>
        <v>0</v>
      </c>
      <c r="AB217" s="5">
        <f>capacity!T217+T217/[12]lifespan!C$9</f>
        <v>2.6600736</v>
      </c>
      <c r="AC217" s="5">
        <f>MAX((U217-T217),0)/5+U217/[12]lifespan!D$9</f>
        <v>2.1280588800000002</v>
      </c>
      <c r="AD217" s="5">
        <f>MAX((V217-U217),0)/5+V217/[12]lifespan!E$9</f>
        <v>1.3300368</v>
      </c>
      <c r="AE217" s="5">
        <f>MAX((W217-V217),0)/5+W217/[12]lifespan!F$9</f>
        <v>0.53201471999999994</v>
      </c>
      <c r="AF217" s="5">
        <f>MAX((X217-W217),0)/5+X217/[12]lifespan!G$9</f>
        <v>0.33250920000000006</v>
      </c>
      <c r="AG217" s="5">
        <f>MAX((Y217-X217),0)/5+Y217/[12]lifespan!H$9</f>
        <v>0.13300368000000021</v>
      </c>
      <c r="AH217" s="5">
        <f>MAX((Z217-Y217),0)/5+Z217/[12]lifespan!I$9</f>
        <v>6.6501840000000104E-2</v>
      </c>
      <c r="AI217" s="5">
        <f>MAX((AA217-Z217),0)/5+AA217/[12]lifespan!J$9</f>
        <v>0</v>
      </c>
    </row>
    <row r="218" spans="1:35" x14ac:dyDescent="0.25">
      <c r="A218" s="3" t="s">
        <v>10</v>
      </c>
      <c r="B218" s="3" t="s">
        <v>80</v>
      </c>
      <c r="C218" s="3" t="s">
        <v>85</v>
      </c>
      <c r="D218" s="5">
        <f>[13]generation_EXIOBASE!D218</f>
        <v>8.4297890728094824</v>
      </c>
      <c r="E218" s="5">
        <f>[13]generation_EXIOBASE!E218</f>
        <v>1069.9410424462108</v>
      </c>
      <c r="F218" s="5">
        <f>[13]generation_EXIOBASE!F218</f>
        <v>2662.2079225063126</v>
      </c>
      <c r="G218" s="5">
        <f>[13]generation_EXIOBASE!G218</f>
        <v>4254.4748025664148</v>
      </c>
      <c r="H218" s="5">
        <f>[13]generation_EXIOBASE!H218</f>
        <v>4652.5415225814395</v>
      </c>
      <c r="I218" s="5">
        <f>[13]generation_EXIOBASE!I218</f>
        <v>5050.6082425964651</v>
      </c>
      <c r="J218" s="5">
        <f>[13]generation_EXIOBASE!J218</f>
        <v>5183.2971492681409</v>
      </c>
      <c r="K218" s="5">
        <f>[13]generation_EXIOBASE!K218</f>
        <v>5315.9860559398157</v>
      </c>
      <c r="L218" s="5">
        <f>[14]Xdet2015_el!A218</f>
        <v>0</v>
      </c>
      <c r="M218" s="24">
        <f t="shared" ref="M218:S219" si="134">IFERROR($L322*E218/$D322,0)</f>
        <v>442.92351784027807</v>
      </c>
      <c r="N218" s="24">
        <f t="shared" si="134"/>
        <v>1102.074274637459</v>
      </c>
      <c r="O218" s="24">
        <f t="shared" si="134"/>
        <v>1761.2250314346402</v>
      </c>
      <c r="P218" s="24">
        <f t="shared" si="134"/>
        <v>1926.012720633935</v>
      </c>
      <c r="Q218" s="24">
        <f t="shared" si="134"/>
        <v>2090.8004098332303</v>
      </c>
      <c r="R218" s="24">
        <f t="shared" si="134"/>
        <v>2145.7296395663288</v>
      </c>
      <c r="S218" s="24">
        <f t="shared" si="134"/>
        <v>2200.6588692994274</v>
      </c>
      <c r="T218" s="5">
        <f>[13]capacity_EXIOBASE!D218</f>
        <v>9.0002105234491907</v>
      </c>
      <c r="U218" s="5">
        <f>[13]capacity_EXIOBASE!E218</f>
        <v>595.81484672624219</v>
      </c>
      <c r="V218" s="5">
        <f>[13]capacity_EXIOBASE!F218</f>
        <v>1476.0368010304317</v>
      </c>
      <c r="W218" s="5">
        <f>[13]capacity_EXIOBASE!G218</f>
        <v>2356.2587553346216</v>
      </c>
      <c r="X218" s="5">
        <f>[13]capacity_EXIOBASE!H218</f>
        <v>2576.3142439106687</v>
      </c>
      <c r="Y218" s="5">
        <f>[13]capacity_EXIOBASE!I218</f>
        <v>2796.3697324867162</v>
      </c>
      <c r="Z218" s="5">
        <f>[13]capacity_EXIOBASE!J218</f>
        <v>2869.7215620120651</v>
      </c>
      <c r="AA218" s="5">
        <f>[13]capacity_EXIOBASE!K218</f>
        <v>2943.0733915374144</v>
      </c>
      <c r="AB218" s="5">
        <f>capacity!T218+T218/[12]lifespan!C$10</f>
        <v>0.36000842093796764</v>
      </c>
      <c r="AC218" s="5">
        <f>MAX((U218-T218),0)/5+U218/[12]lifespan!D$10</f>
        <v>141.19552110960831</v>
      </c>
      <c r="AD218" s="5">
        <f>MAX((V218-U218),0)/5+V218/[12]lifespan!E$10</f>
        <v>235.08586290205517</v>
      </c>
      <c r="AE218" s="5">
        <f>MAX((W218-V218),0)/5+W218/[12]lifespan!F$10</f>
        <v>270.29474107422283</v>
      </c>
      <c r="AF218" s="5">
        <f>MAX((X218-W218),0)/5+X218/[12]lifespan!G$10</f>
        <v>147.06366747163617</v>
      </c>
      <c r="AG218" s="5">
        <f>MAX((Y218-X218),0)/5+Y218/[12]lifespan!H$10</f>
        <v>155.86588701467815</v>
      </c>
      <c r="AH218" s="5">
        <f>MAX((Z218-Y218),0)/5+Z218/[12]lifespan!I$10</f>
        <v>129.45922838555239</v>
      </c>
      <c r="AI218" s="5">
        <f>MAX((AA218-Z218),0)/5+AA218/[12]lifespan!J$10</f>
        <v>132.39330156656644</v>
      </c>
    </row>
    <row r="219" spans="1:35" x14ac:dyDescent="0.25">
      <c r="A219" s="3" t="s">
        <v>10</v>
      </c>
      <c r="B219" s="3" t="s">
        <v>81</v>
      </c>
      <c r="C219" s="3" t="s">
        <v>86</v>
      </c>
      <c r="D219" s="5">
        <f>[13]generation_EXIOBASE!D219</f>
        <v>55.261950588417719</v>
      </c>
      <c r="E219" s="5">
        <f>[13]generation_EXIOBASE!E219</f>
        <v>1966.2371004815341</v>
      </c>
      <c r="F219" s="5">
        <f>[13]generation_EXIOBASE!F219</f>
        <v>4832.6998253212087</v>
      </c>
      <c r="G219" s="5">
        <f>[13]generation_EXIOBASE!G219</f>
        <v>7699.1625501608833</v>
      </c>
      <c r="H219" s="5">
        <f>[13]generation_EXIOBASE!H219</f>
        <v>8415.7782313708012</v>
      </c>
      <c r="I219" s="5">
        <f>[13]generation_EXIOBASE!I219</f>
        <v>9132.393912580721</v>
      </c>
      <c r="J219" s="5">
        <f>[13]generation_EXIOBASE!J219</f>
        <v>9371.2658063173603</v>
      </c>
      <c r="K219" s="5">
        <f>[13]generation_EXIOBASE!K219</f>
        <v>9610.1377000539997</v>
      </c>
      <c r="L219" s="5">
        <f>[14]Xdet2015_el!A219</f>
        <v>0</v>
      </c>
      <c r="M219" s="24">
        <f t="shared" si="134"/>
        <v>813.9632175079696</v>
      </c>
      <c r="N219" s="24">
        <f t="shared" si="134"/>
        <v>2000.5928573442641</v>
      </c>
      <c r="O219" s="24">
        <f t="shared" si="134"/>
        <v>3187.2224971805585</v>
      </c>
      <c r="P219" s="24">
        <f t="shared" si="134"/>
        <v>3483.8799071396325</v>
      </c>
      <c r="Q219" s="24">
        <f t="shared" si="134"/>
        <v>3780.5373170987064</v>
      </c>
      <c r="R219" s="24">
        <f t="shared" si="134"/>
        <v>3879.4231204183975</v>
      </c>
      <c r="S219" s="24">
        <f t="shared" si="134"/>
        <v>3978.3089237380887</v>
      </c>
      <c r="T219" s="5">
        <f>[13]capacity_EXIOBASE!D219</f>
        <v>64.678835576550952</v>
      </c>
      <c r="U219" s="5">
        <f>[13]capacity_EXIOBASE!E219</f>
        <v>1334.7360218246336</v>
      </c>
      <c r="V219" s="5">
        <f>[13]capacity_EXIOBASE!F219</f>
        <v>3239.8218011967574</v>
      </c>
      <c r="W219" s="5">
        <f>[13]capacity_EXIOBASE!G219</f>
        <v>5144.9075805688817</v>
      </c>
      <c r="X219" s="5">
        <f>[13]capacity_EXIOBASE!H219</f>
        <v>5621.1790254119123</v>
      </c>
      <c r="Y219" s="5">
        <f>[13]capacity_EXIOBASE!I219</f>
        <v>6097.450470254943</v>
      </c>
      <c r="Z219" s="5">
        <f>[13]capacity_EXIOBASE!J219</f>
        <v>6256.2076185359529</v>
      </c>
      <c r="AA219" s="5">
        <f>[13]capacity_EXIOBASE!K219</f>
        <v>6414.9647668169637</v>
      </c>
      <c r="AB219" s="5">
        <f>capacity!T219+T219/[12]lifespan!C$11</f>
        <v>2.5871534230620381</v>
      </c>
      <c r="AC219" s="5">
        <f>MAX((U219-T219),0)/5+U219/[12]lifespan!D$11</f>
        <v>307.40087812260185</v>
      </c>
      <c r="AD219" s="5">
        <f>MAX((V219-U219),0)/5+V219/[12]lifespan!E$11</f>
        <v>510.61002792229505</v>
      </c>
      <c r="AE219" s="5">
        <f>MAX((W219-V219),0)/5+W219/[12]lifespan!F$11</f>
        <v>586.81345909718016</v>
      </c>
      <c r="AF219" s="5">
        <f>MAX((X219-W219),0)/5+X219/[12]lifespan!G$11</f>
        <v>320.10144998508258</v>
      </c>
      <c r="AG219" s="5">
        <f>MAX((Y219-X219),0)/5+Y219/[12]lifespan!H$11</f>
        <v>339.15230777880384</v>
      </c>
      <c r="AH219" s="5">
        <f>MAX((Z219-Y219),0)/5+Z219/[12]lifespan!I$11</f>
        <v>281.99973439764011</v>
      </c>
      <c r="AI219" s="5">
        <f>MAX((AA219-Z219),0)/5+AA219/[12]lifespan!J$11</f>
        <v>288.3500203288807</v>
      </c>
    </row>
    <row r="220" spans="1:35" x14ac:dyDescent="0.25">
      <c r="A220" s="3" t="s">
        <v>10</v>
      </c>
      <c r="B220" s="3" t="s">
        <v>41</v>
      </c>
      <c r="C220" s="3" t="s">
        <v>42</v>
      </c>
      <c r="D220" s="5">
        <f>[13]generation_EXIOBASE!D220</f>
        <v>0</v>
      </c>
      <c r="E220" s="5">
        <f>[13]generation_EXIOBASE!E220</f>
        <v>0</v>
      </c>
      <c r="F220" s="5">
        <f>[13]generation_EXIOBASE!F220</f>
        <v>0</v>
      </c>
      <c r="G220" s="5">
        <f>[13]generation_EXIOBASE!G220</f>
        <v>0</v>
      </c>
      <c r="H220" s="5">
        <f>[13]generation_EXIOBASE!H220</f>
        <v>0</v>
      </c>
      <c r="I220" s="5">
        <f>[13]generation_EXIOBASE!I220</f>
        <v>0</v>
      </c>
      <c r="J220" s="5">
        <f>[13]generation_EXIOBASE!J220</f>
        <v>0</v>
      </c>
      <c r="K220" s="5">
        <f>[13]generation_EXIOBASE!K220</f>
        <v>0</v>
      </c>
      <c r="L220" s="5">
        <f>[14]Xdet2015_el!A220</f>
        <v>0</v>
      </c>
      <c r="M220" s="5">
        <f t="shared" si="107"/>
        <v>0</v>
      </c>
      <c r="N220" s="5">
        <f t="shared" si="127"/>
        <v>0</v>
      </c>
      <c r="O220" s="5">
        <f t="shared" si="128"/>
        <v>0</v>
      </c>
      <c r="P220" s="5">
        <f t="shared" si="129"/>
        <v>0</v>
      </c>
      <c r="Q220" s="5">
        <f t="shared" si="130"/>
        <v>0</v>
      </c>
      <c r="R220" s="5">
        <f t="shared" si="131"/>
        <v>0</v>
      </c>
      <c r="S220" s="5">
        <f t="shared" si="132"/>
        <v>0</v>
      </c>
      <c r="T220" s="5">
        <f>[13]capacity_EXIOBASE!D220</f>
        <v>0</v>
      </c>
      <c r="U220" s="5">
        <f>[13]capacity_EXIOBASE!E220</f>
        <v>0</v>
      </c>
      <c r="V220" s="5">
        <f>[13]capacity_EXIOBASE!F220</f>
        <v>0</v>
      </c>
      <c r="W220" s="5">
        <f>[13]capacity_EXIOBASE!G220</f>
        <v>0</v>
      </c>
      <c r="X220" s="5">
        <f>[13]capacity_EXIOBASE!H220</f>
        <v>0</v>
      </c>
      <c r="Y220" s="5">
        <f>[13]capacity_EXIOBASE!I220</f>
        <v>0</v>
      </c>
      <c r="Z220" s="5">
        <f>[13]capacity_EXIOBASE!J220</f>
        <v>0</v>
      </c>
      <c r="AA220" s="5">
        <f>[13]capacity_EXIOBASE!K220</f>
        <v>0</v>
      </c>
      <c r="AB220" s="5">
        <f>capacity!T220+T220/[12]lifespan!C$12</f>
        <v>0</v>
      </c>
      <c r="AC220" s="5">
        <f>MAX((U220-T220),0)/5+U220/[12]lifespan!D$12</f>
        <v>0</v>
      </c>
      <c r="AD220" s="5">
        <f>MAX((V220-U220),0)/5+V220/[12]lifespan!E$12</f>
        <v>0</v>
      </c>
      <c r="AE220" s="5">
        <f>MAX((W220-V220),0)/5+W220/[12]lifespan!F$12</f>
        <v>0</v>
      </c>
      <c r="AF220" s="5">
        <f>MAX((X220-W220),0)/5+X220/[12]lifespan!G$12</f>
        <v>0</v>
      </c>
      <c r="AG220" s="5">
        <f>MAX((Y220-X220),0)/5+Y220/[12]lifespan!H$12</f>
        <v>0</v>
      </c>
      <c r="AH220" s="5">
        <f>MAX((Z220-Y220),0)/5+Z220/[12]lifespan!I$12</f>
        <v>0</v>
      </c>
      <c r="AI220" s="5">
        <f>MAX((AA220-Z220),0)/5+AA220/[12]lifespan!J$12</f>
        <v>0</v>
      </c>
    </row>
    <row r="221" spans="1:35" x14ac:dyDescent="0.25">
      <c r="A221" s="3" t="s">
        <v>10</v>
      </c>
      <c r="B221" s="3" t="s">
        <v>43</v>
      </c>
      <c r="C221" s="3" t="s">
        <v>44</v>
      </c>
      <c r="D221" s="5">
        <f>[13]generation_EXIOBASE!D221</f>
        <v>0</v>
      </c>
      <c r="E221" s="5">
        <f>[13]generation_EXIOBASE!E221</f>
        <v>1.4496627154728754</v>
      </c>
      <c r="F221" s="5">
        <f>[13]generation_EXIOBASE!F221</f>
        <v>3.6241567886821882</v>
      </c>
      <c r="G221" s="5">
        <f>[13]generation_EXIOBASE!G221</f>
        <v>5.7986508618915016</v>
      </c>
      <c r="H221" s="5">
        <f>[13]generation_EXIOBASE!H221</f>
        <v>6.3422743801938299</v>
      </c>
      <c r="I221" s="5">
        <f>[13]generation_EXIOBASE!I221</f>
        <v>6.8858978984961574</v>
      </c>
      <c r="J221" s="5">
        <f>[13]generation_EXIOBASE!J221</f>
        <v>7.0671057379302669</v>
      </c>
      <c r="K221" s="5">
        <f>[13]generation_EXIOBASE!K221</f>
        <v>7.2483135773643763</v>
      </c>
      <c r="L221" s="5">
        <f>[14]Xdet2015_el!A221</f>
        <v>0</v>
      </c>
      <c r="M221" s="24">
        <f t="shared" ref="M221:S221" si="135">IFERROR($L143*E221/$D143,0)</f>
        <v>0.38654009524983868</v>
      </c>
      <c r="N221" s="24">
        <f t="shared" si="135"/>
        <v>0.96635023812459653</v>
      </c>
      <c r="O221" s="24">
        <f t="shared" si="135"/>
        <v>1.5461603809993547</v>
      </c>
      <c r="P221" s="24">
        <f t="shared" si="135"/>
        <v>1.6911129167180441</v>
      </c>
      <c r="Q221" s="24">
        <f t="shared" si="135"/>
        <v>1.8360654524367335</v>
      </c>
      <c r="R221" s="24">
        <f t="shared" si="135"/>
        <v>1.8843829643429633</v>
      </c>
      <c r="S221" s="24">
        <f t="shared" si="135"/>
        <v>1.9327004762491931</v>
      </c>
      <c r="T221" s="5">
        <f>[13]capacity_EXIOBASE!D221</f>
        <v>0</v>
      </c>
      <c r="U221" s="5">
        <f>[13]capacity_EXIOBASE!E221</f>
        <v>0.83423350218954584</v>
      </c>
      <c r="V221" s="5">
        <f>[13]capacity_EXIOBASE!F221</f>
        <v>2.0855837554738645</v>
      </c>
      <c r="W221" s="5">
        <f>[13]capacity_EXIOBASE!G221</f>
        <v>3.3369340087581834</v>
      </c>
      <c r="X221" s="5">
        <f>[13]capacity_EXIOBASE!H221</f>
        <v>3.6497715720792629</v>
      </c>
      <c r="Y221" s="5">
        <f>[13]capacity_EXIOBASE!I221</f>
        <v>3.9626091354003425</v>
      </c>
      <c r="Z221" s="5">
        <f>[13]capacity_EXIOBASE!J221</f>
        <v>4.0668883231740356</v>
      </c>
      <c r="AA221" s="5">
        <f>[13]capacity_EXIOBASE!K221</f>
        <v>4.1711675109477291</v>
      </c>
      <c r="AB221" s="5">
        <f>capacity!T221+T221/[12]lifespan!C$13</f>
        <v>0</v>
      </c>
      <c r="AC221" s="5">
        <f>MAX((U221-T221),0)/5+U221/[12]lifespan!D$13</f>
        <v>0.20855837554738646</v>
      </c>
      <c r="AD221" s="5">
        <f>MAX((V221-U221),0)/5+V221/[12]lifespan!E$13</f>
        <v>0.35454923843055697</v>
      </c>
      <c r="AE221" s="5">
        <f>MAX((W221-V221),0)/5+W221/[12]lifespan!F$13</f>
        <v>0.41711675109477292</v>
      </c>
      <c r="AF221" s="5">
        <f>MAX((X221-W221),0)/5+X221/[12]lifespan!G$13</f>
        <v>0.24505609126817907</v>
      </c>
      <c r="AG221" s="5">
        <f>MAX((Y221-X221),0)/5+Y221/[12]lifespan!H$13</f>
        <v>0.26069796943423307</v>
      </c>
      <c r="AH221" s="5">
        <f>MAX((Z221-Y221),0)/5+Z221/[12]lifespan!I$13</f>
        <v>0.22420025371344038</v>
      </c>
      <c r="AI221" s="5">
        <f>MAX((AA221-Z221),0)/5+AA221/[12]lifespan!J$13</f>
        <v>0.22941421310212515</v>
      </c>
    </row>
    <row r="222" spans="1:35" x14ac:dyDescent="0.25">
      <c r="A222" s="3" t="s">
        <v>10</v>
      </c>
      <c r="B222" s="3" t="s">
        <v>45</v>
      </c>
      <c r="C222" s="3" t="s">
        <v>46</v>
      </c>
      <c r="D222" s="5">
        <f>[13]generation_EXIOBASE!D222</f>
        <v>0</v>
      </c>
      <c r="E222" s="5">
        <f>[13]generation_EXIOBASE!E222</f>
        <v>0</v>
      </c>
      <c r="F222" s="5">
        <f>[13]generation_EXIOBASE!F222</f>
        <v>0</v>
      </c>
      <c r="G222" s="5">
        <f>[13]generation_EXIOBASE!G222</f>
        <v>0</v>
      </c>
      <c r="H222" s="5">
        <f>[13]generation_EXIOBASE!H222</f>
        <v>0</v>
      </c>
      <c r="I222" s="5">
        <f>[13]generation_EXIOBASE!I222</f>
        <v>0</v>
      </c>
      <c r="J222" s="5">
        <f>[13]generation_EXIOBASE!J222</f>
        <v>0</v>
      </c>
      <c r="K222" s="5">
        <f>[13]generation_EXIOBASE!K222</f>
        <v>0</v>
      </c>
      <c r="L222" s="5">
        <f>[14]Xdet2015_el!A222</f>
        <v>0</v>
      </c>
      <c r="M222" s="5">
        <f t="shared" si="107"/>
        <v>0</v>
      </c>
      <c r="N222" s="5">
        <f t="shared" si="127"/>
        <v>0</v>
      </c>
      <c r="O222" s="5">
        <f t="shared" si="128"/>
        <v>0</v>
      </c>
      <c r="P222" s="5">
        <f t="shared" si="129"/>
        <v>0</v>
      </c>
      <c r="Q222" s="5">
        <f t="shared" si="130"/>
        <v>0</v>
      </c>
      <c r="R222" s="5">
        <f t="shared" si="131"/>
        <v>0</v>
      </c>
      <c r="S222" s="5">
        <f t="shared" si="132"/>
        <v>0</v>
      </c>
      <c r="T222" s="5">
        <f>[13]capacity_EXIOBASE!D222</f>
        <v>0</v>
      </c>
      <c r="U222" s="5">
        <f>[13]capacity_EXIOBASE!E222</f>
        <v>0</v>
      </c>
      <c r="V222" s="5">
        <f>[13]capacity_EXIOBASE!F222</f>
        <v>0</v>
      </c>
      <c r="W222" s="5">
        <f>[13]capacity_EXIOBASE!G222</f>
        <v>0</v>
      </c>
      <c r="X222" s="5">
        <f>[13]capacity_EXIOBASE!H222</f>
        <v>0</v>
      </c>
      <c r="Y222" s="5">
        <f>[13]capacity_EXIOBASE!I222</f>
        <v>0</v>
      </c>
      <c r="Z222" s="5">
        <f>[13]capacity_EXIOBASE!J222</f>
        <v>0</v>
      </c>
      <c r="AA222" s="5">
        <f>[13]capacity_EXIOBASE!K222</f>
        <v>0</v>
      </c>
      <c r="AB222" s="5">
        <f>capacity!T222+T222/[12]lifespan!C$14</f>
        <v>0</v>
      </c>
      <c r="AC222" s="5">
        <f>MAX((U222-T222),0)/5+U222/[12]lifespan!D$14</f>
        <v>0</v>
      </c>
      <c r="AD222" s="5">
        <f>MAX((V222-U222),0)/5+V222/[12]lifespan!E$14</f>
        <v>0</v>
      </c>
      <c r="AE222" s="5">
        <f>MAX((W222-V222),0)/5+W222/[12]lifespan!F$14</f>
        <v>0</v>
      </c>
      <c r="AF222" s="5">
        <f>MAX((X222-W222),0)/5+X222/[12]lifespan!G$14</f>
        <v>0</v>
      </c>
      <c r="AG222" s="5">
        <f>MAX((Y222-X222),0)/5+Y222/[12]lifespan!H$14</f>
        <v>0</v>
      </c>
      <c r="AH222" s="5">
        <f>MAX((Z222-Y222),0)/5+Z222/[12]lifespan!I$14</f>
        <v>0</v>
      </c>
      <c r="AI222" s="5">
        <f>MAX((AA222-Z222),0)/5+AA222/[12]lifespan!J$14</f>
        <v>0</v>
      </c>
    </row>
    <row r="223" spans="1:35" x14ac:dyDescent="0.25">
      <c r="A223" s="3" t="s">
        <v>9</v>
      </c>
      <c r="B223" s="3" t="s">
        <v>29</v>
      </c>
      <c r="C223" s="3" t="s">
        <v>30</v>
      </c>
      <c r="D223" s="5">
        <f>[13]generation_EXIOBASE!D223</f>
        <v>0</v>
      </c>
      <c r="E223" s="5">
        <f>[13]generation_EXIOBASE!E223</f>
        <v>0</v>
      </c>
      <c r="F223" s="5">
        <f>[13]generation_EXIOBASE!F223</f>
        <v>0</v>
      </c>
      <c r="G223" s="5">
        <f>[13]generation_EXIOBASE!G223</f>
        <v>0</v>
      </c>
      <c r="H223" s="5">
        <f>[13]generation_EXIOBASE!H223</f>
        <v>0</v>
      </c>
      <c r="I223" s="5">
        <f>[13]generation_EXIOBASE!I223</f>
        <v>0</v>
      </c>
      <c r="J223" s="5">
        <f>[13]generation_EXIOBASE!J223</f>
        <v>0</v>
      </c>
      <c r="K223" s="5">
        <f>[13]generation_EXIOBASE!K223</f>
        <v>0</v>
      </c>
      <c r="L223" s="5">
        <f>[14]Xdet2015_el!A223</f>
        <v>0</v>
      </c>
      <c r="M223" s="5">
        <f t="shared" si="107"/>
        <v>0</v>
      </c>
      <c r="N223" s="5">
        <f t="shared" ref="N223:N235" si="136">IFERROR($L223*F223/$D223,0)</f>
        <v>0</v>
      </c>
      <c r="O223" s="5">
        <f t="shared" ref="O223:O235" si="137">IFERROR($L223*G223/$D223,0)</f>
        <v>0</v>
      </c>
      <c r="P223" s="5">
        <f t="shared" ref="P223:P235" si="138">IFERROR($L223*H223/$D223,0)</f>
        <v>0</v>
      </c>
      <c r="Q223" s="5">
        <f t="shared" ref="Q223:Q235" si="139">IFERROR($L223*I223/$D223,0)</f>
        <v>0</v>
      </c>
      <c r="R223" s="5">
        <f t="shared" ref="R223:R235" si="140">IFERROR($L223*J223/$D223,0)</f>
        <v>0</v>
      </c>
      <c r="S223" s="5">
        <f t="shared" ref="S223:S235" si="141">IFERROR($L223*K223/$D223,0)</f>
        <v>0</v>
      </c>
      <c r="T223" s="5">
        <f>[13]capacity_EXIOBASE!D223</f>
        <v>0</v>
      </c>
      <c r="U223" s="5">
        <f>[13]capacity_EXIOBASE!E223</f>
        <v>0</v>
      </c>
      <c r="V223" s="5">
        <f>[13]capacity_EXIOBASE!F223</f>
        <v>0</v>
      </c>
      <c r="W223" s="5">
        <f>[13]capacity_EXIOBASE!G223</f>
        <v>0</v>
      </c>
      <c r="X223" s="5">
        <f>[13]capacity_EXIOBASE!H223</f>
        <v>0</v>
      </c>
      <c r="Y223" s="5">
        <f>[13]capacity_EXIOBASE!I223</f>
        <v>0</v>
      </c>
      <c r="Z223" s="5">
        <f>[13]capacity_EXIOBASE!J223</f>
        <v>0</v>
      </c>
      <c r="AA223" s="5">
        <f>[13]capacity_EXIOBASE!K223</f>
        <v>0</v>
      </c>
      <c r="AB223" s="5">
        <f>capacity!T223+T223/[12]lifespan!C$2</f>
        <v>0</v>
      </c>
      <c r="AC223" s="5">
        <f>MAX((U223-T223),0)/5+U223/[12]lifespan!D$2</f>
        <v>0</v>
      </c>
      <c r="AD223" s="5">
        <f>MAX((V223-U223),0)/5+V223/[12]lifespan!E$2</f>
        <v>0</v>
      </c>
      <c r="AE223" s="5">
        <f>MAX((W223-V223),0)/5+W223/[12]lifespan!F$2</f>
        <v>0</v>
      </c>
      <c r="AF223" s="5">
        <f>MAX((X223-W223),0)/5+X223/[12]lifespan!G$2</f>
        <v>0</v>
      </c>
      <c r="AG223" s="5">
        <f>MAX((Y223-X223),0)/5+Y223/[12]lifespan!H$2</f>
        <v>0</v>
      </c>
      <c r="AH223" s="5">
        <f>MAX((Z223-Y223),0)/5+Z223/[12]lifespan!I$2</f>
        <v>0</v>
      </c>
      <c r="AI223" s="5">
        <f>MAX((AA223-Z223),0)/5+AA223/[12]lifespan!J$2</f>
        <v>0</v>
      </c>
    </row>
    <row r="224" spans="1:35" x14ac:dyDescent="0.25">
      <c r="A224" s="3" t="s">
        <v>9</v>
      </c>
      <c r="B224" s="3" t="s">
        <v>31</v>
      </c>
      <c r="C224" s="3" t="s">
        <v>32</v>
      </c>
      <c r="D224" s="5">
        <f>[13]generation_EXIOBASE!D224</f>
        <v>2303.7019633071513</v>
      </c>
      <c r="E224" s="5">
        <f>[13]generation_EXIOBASE!E224</f>
        <v>1842.9615706457212</v>
      </c>
      <c r="F224" s="5">
        <f>[13]generation_EXIOBASE!F224</f>
        <v>1151.8509816535757</v>
      </c>
      <c r="G224" s="5">
        <f>[13]generation_EXIOBASE!G224</f>
        <v>460.74039266143018</v>
      </c>
      <c r="H224" s="5">
        <f>[13]generation_EXIOBASE!H224</f>
        <v>287.96274541339403</v>
      </c>
      <c r="I224" s="5">
        <f>[13]generation_EXIOBASE!I224</f>
        <v>115.18509816535789</v>
      </c>
      <c r="J224" s="5">
        <f>[13]generation_EXIOBASE!J224</f>
        <v>57.592549082678943</v>
      </c>
      <c r="K224" s="5">
        <f>[13]generation_EXIOBASE!K224</f>
        <v>0</v>
      </c>
      <c r="L224" s="5">
        <f>[14]Xdet2015_el!A224</f>
        <v>390.547578395649</v>
      </c>
      <c r="M224" s="5">
        <f t="shared" si="107"/>
        <v>312.4380627165192</v>
      </c>
      <c r="N224" s="5">
        <f t="shared" si="136"/>
        <v>195.2737891978245</v>
      </c>
      <c r="O224" s="5">
        <f t="shared" si="137"/>
        <v>78.109515679129785</v>
      </c>
      <c r="P224" s="5">
        <f t="shared" si="138"/>
        <v>48.818447299456146</v>
      </c>
      <c r="Q224" s="5">
        <f t="shared" si="139"/>
        <v>19.527378919782503</v>
      </c>
      <c r="R224" s="5">
        <f t="shared" si="140"/>
        <v>9.7636894598912516</v>
      </c>
      <c r="S224" s="5">
        <f t="shared" si="141"/>
        <v>0</v>
      </c>
      <c r="T224" s="5">
        <f>[13]capacity_EXIOBASE!D224</f>
        <v>468.97680000000003</v>
      </c>
      <c r="U224" s="5">
        <f>[13]capacity_EXIOBASE!E224</f>
        <v>375.18144000000001</v>
      </c>
      <c r="V224" s="5">
        <f>[13]capacity_EXIOBASE!F224</f>
        <v>234.48840000000001</v>
      </c>
      <c r="W224" s="5">
        <f>[13]capacity_EXIOBASE!G224</f>
        <v>93.79535999999996</v>
      </c>
      <c r="X224" s="5">
        <f>[13]capacity_EXIOBASE!H224</f>
        <v>58.622099999999989</v>
      </c>
      <c r="Y224" s="5">
        <f>[13]capacity_EXIOBASE!I224</f>
        <v>23.448840000000018</v>
      </c>
      <c r="Z224" s="5">
        <f>[13]capacity_EXIOBASE!J224</f>
        <v>11.724420000000009</v>
      </c>
      <c r="AA224" s="5">
        <f>[13]capacity_EXIOBASE!K224</f>
        <v>0</v>
      </c>
      <c r="AB224" s="5">
        <f>capacity!T224+T224/[12]lifespan!C$3</f>
        <v>15.632560000000002</v>
      </c>
      <c r="AC224" s="5">
        <f>MAX((U224-T224),0)/5+U224/[12]lifespan!D$3</f>
        <v>12.506048</v>
      </c>
      <c r="AD224" s="5">
        <f>MAX((V224-U224),0)/5+V224/[12]lifespan!E$3</f>
        <v>7.8162800000000008</v>
      </c>
      <c r="AE224" s="5">
        <f>MAX((W224-V224),0)/5+W224/[12]lifespan!F$3</f>
        <v>3.1265119999999986</v>
      </c>
      <c r="AF224" s="5">
        <f>MAX((X224-W224),0)/5+X224/[12]lifespan!G$3</f>
        <v>1.9540699999999995</v>
      </c>
      <c r="AG224" s="5">
        <f>MAX((Y224-X224),0)/5+Y224/[12]lifespan!H$3</f>
        <v>0.78162800000000066</v>
      </c>
      <c r="AH224" s="5">
        <f>MAX((Z224-Y224),0)/5+Z224/[12]lifespan!I$3</f>
        <v>0.39081400000000033</v>
      </c>
      <c r="AI224" s="5">
        <f>MAX((AA224-Z224),0)/5+AA224/[12]lifespan!J$3</f>
        <v>0</v>
      </c>
    </row>
    <row r="225" spans="1:35" x14ac:dyDescent="0.25">
      <c r="A225" s="3" t="s">
        <v>9</v>
      </c>
      <c r="B225" s="3" t="s">
        <v>33</v>
      </c>
      <c r="C225" s="3" t="s">
        <v>34</v>
      </c>
      <c r="D225" s="5">
        <f>[13]generation_EXIOBASE!D225</f>
        <v>0</v>
      </c>
      <c r="E225" s="5">
        <f>[13]generation_EXIOBASE!E225</f>
        <v>0</v>
      </c>
      <c r="F225" s="5">
        <f>[13]generation_EXIOBASE!F225</f>
        <v>0</v>
      </c>
      <c r="G225" s="5">
        <f>[13]generation_EXIOBASE!G225</f>
        <v>0</v>
      </c>
      <c r="H225" s="5">
        <f>[13]generation_EXIOBASE!H225</f>
        <v>0</v>
      </c>
      <c r="I225" s="5">
        <f>[13]generation_EXIOBASE!I225</f>
        <v>0</v>
      </c>
      <c r="J225" s="5">
        <f>[13]generation_EXIOBASE!J225</f>
        <v>0</v>
      </c>
      <c r="K225" s="5">
        <f>[13]generation_EXIOBASE!K225</f>
        <v>0</v>
      </c>
      <c r="L225" s="5">
        <f>[14]Xdet2015_el!A225</f>
        <v>0</v>
      </c>
      <c r="M225" s="5">
        <f t="shared" si="107"/>
        <v>0</v>
      </c>
      <c r="N225" s="5">
        <f t="shared" si="136"/>
        <v>0</v>
      </c>
      <c r="O225" s="5">
        <f t="shared" si="137"/>
        <v>0</v>
      </c>
      <c r="P225" s="5">
        <f t="shared" si="138"/>
        <v>0</v>
      </c>
      <c r="Q225" s="5">
        <f t="shared" si="139"/>
        <v>0</v>
      </c>
      <c r="R225" s="5">
        <f t="shared" si="140"/>
        <v>0</v>
      </c>
      <c r="S225" s="5">
        <f t="shared" si="141"/>
        <v>0</v>
      </c>
      <c r="T225" s="5">
        <f>[13]capacity_EXIOBASE!D225</f>
        <v>0</v>
      </c>
      <c r="U225" s="5">
        <f>[13]capacity_EXIOBASE!E225</f>
        <v>0</v>
      </c>
      <c r="V225" s="5">
        <f>[13]capacity_EXIOBASE!F225</f>
        <v>0</v>
      </c>
      <c r="W225" s="5">
        <f>[13]capacity_EXIOBASE!G225</f>
        <v>0</v>
      </c>
      <c r="X225" s="5">
        <f>[13]capacity_EXIOBASE!H225</f>
        <v>0</v>
      </c>
      <c r="Y225" s="5">
        <f>[13]capacity_EXIOBASE!I225</f>
        <v>0</v>
      </c>
      <c r="Z225" s="5">
        <f>[13]capacity_EXIOBASE!J225</f>
        <v>0</v>
      </c>
      <c r="AA225" s="5">
        <f>[13]capacity_EXIOBASE!K225</f>
        <v>0</v>
      </c>
      <c r="AB225" s="5">
        <f>capacity!T225+T225/[12]lifespan!C$4</f>
        <v>0</v>
      </c>
      <c r="AC225" s="5">
        <f>MAX((U225-T225),0)/5+U225/[12]lifespan!D$4</f>
        <v>0</v>
      </c>
      <c r="AD225" s="5">
        <f>MAX((V225-U225),0)/5+V225/[12]lifespan!E$4</f>
        <v>0</v>
      </c>
      <c r="AE225" s="5">
        <f>MAX((W225-V225),0)/5+W225/[12]lifespan!F$4</f>
        <v>0</v>
      </c>
      <c r="AF225" s="5">
        <f>MAX((X225-W225),0)/5+X225/[12]lifespan!G$4</f>
        <v>0</v>
      </c>
      <c r="AG225" s="5">
        <f>MAX((Y225-X225),0)/5+Y225/[12]lifespan!H$4</f>
        <v>0</v>
      </c>
      <c r="AH225" s="5">
        <f>MAX((Z225-Y225),0)/5+Z225/[12]lifespan!I$4</f>
        <v>0</v>
      </c>
      <c r="AI225" s="5">
        <f>MAX((AA225-Z225),0)/5+AA225/[12]lifespan!J$4</f>
        <v>0</v>
      </c>
    </row>
    <row r="226" spans="1:35" x14ac:dyDescent="0.25">
      <c r="A226" s="3" t="s">
        <v>9</v>
      </c>
      <c r="B226" s="3" t="s">
        <v>35</v>
      </c>
      <c r="C226" s="3" t="s">
        <v>36</v>
      </c>
      <c r="D226" s="5">
        <f>[13]generation_EXIOBASE!D226</f>
        <v>110.40654548663899</v>
      </c>
      <c r="E226" s="5">
        <f>[13]generation_EXIOBASE!E226</f>
        <v>115.47818024266708</v>
      </c>
      <c r="F226" s="5">
        <f>[13]generation_EXIOBASE!F226</f>
        <v>123.08563237670921</v>
      </c>
      <c r="G226" s="5">
        <f>[13]generation_EXIOBASE!G226</f>
        <v>130.69308451075136</v>
      </c>
      <c r="H226" s="5">
        <f>[13]generation_EXIOBASE!H226</f>
        <v>132.59494754426191</v>
      </c>
      <c r="I226" s="5">
        <f>[13]generation_EXIOBASE!I226</f>
        <v>134.49681057777244</v>
      </c>
      <c r="J226" s="5">
        <f>[13]generation_EXIOBASE!J226</f>
        <v>135.13076492227594</v>
      </c>
      <c r="K226" s="5">
        <f>[13]generation_EXIOBASE!K226</f>
        <v>135.76471926677945</v>
      </c>
      <c r="L226" s="5">
        <f>[14]Xdet2015_el!A226</f>
        <v>9.56100747435333</v>
      </c>
      <c r="M226" s="5">
        <f t="shared" si="107"/>
        <v>10.000201886204961</v>
      </c>
      <c r="N226" s="5">
        <f t="shared" si="136"/>
        <v>10.658993503982407</v>
      </c>
      <c r="O226" s="5">
        <f t="shared" si="137"/>
        <v>11.317785121759853</v>
      </c>
      <c r="P226" s="5">
        <f t="shared" si="138"/>
        <v>11.482483026204214</v>
      </c>
      <c r="Q226" s="5">
        <f t="shared" si="139"/>
        <v>11.647180930648577</v>
      </c>
      <c r="R226" s="5">
        <f t="shared" si="140"/>
        <v>11.702080232130029</v>
      </c>
      <c r="S226" s="5">
        <f t="shared" si="141"/>
        <v>11.756979533611483</v>
      </c>
      <c r="T226" s="5">
        <f>[13]capacity_EXIOBASE!D226</f>
        <v>34</v>
      </c>
      <c r="U226" s="5">
        <f>[13]capacity_EXIOBASE!E226</f>
        <v>34</v>
      </c>
      <c r="V226" s="5">
        <f>[13]capacity_EXIOBASE!F226</f>
        <v>34</v>
      </c>
      <c r="W226" s="5">
        <f>[13]capacity_EXIOBASE!G226</f>
        <v>34</v>
      </c>
      <c r="X226" s="5">
        <f>[13]capacity_EXIOBASE!H226</f>
        <v>34</v>
      </c>
      <c r="Y226" s="5">
        <f>[13]capacity_EXIOBASE!I226</f>
        <v>34</v>
      </c>
      <c r="Z226" s="5">
        <f>[13]capacity_EXIOBASE!J226</f>
        <v>34</v>
      </c>
      <c r="AA226" s="5">
        <f>[13]capacity_EXIOBASE!K226</f>
        <v>34</v>
      </c>
      <c r="AB226" s="5">
        <f>capacity!T226+T226/[12]lifespan!C$5</f>
        <v>0.56666666666666665</v>
      </c>
      <c r="AC226" s="5">
        <f>MAX((U226-T226),0)/5+U226/[12]lifespan!D$5</f>
        <v>0.56666666666666665</v>
      </c>
      <c r="AD226" s="5">
        <f>MAX((V226-U226),0)/5+V226/[12]lifespan!E$5</f>
        <v>0.56666666666666665</v>
      </c>
      <c r="AE226" s="5">
        <f>MAX((W226-V226),0)/5+W226/[12]lifespan!F$5</f>
        <v>0.56666666666666665</v>
      </c>
      <c r="AF226" s="5">
        <f>MAX((X226-W226),0)/5+X226/[12]lifespan!G$5</f>
        <v>0.56666666666666665</v>
      </c>
      <c r="AG226" s="5">
        <f>MAX((Y226-X226),0)/5+Y226/[12]lifespan!H$5</f>
        <v>0.56666666666666665</v>
      </c>
      <c r="AH226" s="5">
        <f>MAX((Z226-Y226),0)/5+Z226/[12]lifespan!I$5</f>
        <v>0.56666666666666665</v>
      </c>
      <c r="AI226" s="5">
        <f>MAX((AA226-Z226),0)/5+AA226/[12]lifespan!J$5</f>
        <v>0.56666666666666665</v>
      </c>
    </row>
    <row r="227" spans="1:35" x14ac:dyDescent="0.25">
      <c r="A227" s="3" t="s">
        <v>9</v>
      </c>
      <c r="B227" s="3" t="s">
        <v>79</v>
      </c>
      <c r="C227" s="3" t="s">
        <v>83</v>
      </c>
      <c r="D227" s="5">
        <f>[13]generation_EXIOBASE!D227</f>
        <v>77.772228654509291</v>
      </c>
      <c r="E227" s="5">
        <f>[13]generation_EXIOBASE!E227</f>
        <v>369.16268354682927</v>
      </c>
      <c r="F227" s="5">
        <f>[13]generation_EXIOBASE!F227</f>
        <v>806.24836588530923</v>
      </c>
      <c r="G227" s="5">
        <f>[13]generation_EXIOBASE!G227</f>
        <v>1243.3340482237893</v>
      </c>
      <c r="H227" s="5">
        <f>[13]generation_EXIOBASE!H227</f>
        <v>1352.6054688084091</v>
      </c>
      <c r="I227" s="5">
        <f>[13]generation_EXIOBASE!I227</f>
        <v>1461.8768893930292</v>
      </c>
      <c r="J227" s="5">
        <f>[13]generation_EXIOBASE!J227</f>
        <v>1498.3006962545692</v>
      </c>
      <c r="K227" s="5">
        <f>[13]generation_EXIOBASE!K227</f>
        <v>1534.7245031161092</v>
      </c>
      <c r="L227" s="5">
        <f>[14]Xdet2015_el!A227</f>
        <v>12.121465922336</v>
      </c>
      <c r="M227" s="5">
        <f t="shared" si="107"/>
        <v>57.537156460946399</v>
      </c>
      <c r="N227" s="5">
        <f t="shared" si="136"/>
        <v>125.66069226886199</v>
      </c>
      <c r="O227" s="5">
        <f t="shared" si="137"/>
        <v>193.78422807677759</v>
      </c>
      <c r="P227" s="5">
        <f t="shared" si="138"/>
        <v>210.81511202875649</v>
      </c>
      <c r="Q227" s="5">
        <f t="shared" si="139"/>
        <v>227.84599598073535</v>
      </c>
      <c r="R227" s="5">
        <f t="shared" si="140"/>
        <v>233.5229572980617</v>
      </c>
      <c r="S227" s="5">
        <f t="shared" si="141"/>
        <v>239.19991861538799</v>
      </c>
      <c r="T227" s="5">
        <f>[13]capacity_EXIOBASE!D227</f>
        <v>58.3</v>
      </c>
      <c r="U227" s="5">
        <f>[13]capacity_EXIOBASE!E227</f>
        <v>170.5916</v>
      </c>
      <c r="V227" s="5">
        <f>[13]capacity_EXIOBASE!F227</f>
        <v>339.029</v>
      </c>
      <c r="W227" s="5">
        <f>[13]capacity_EXIOBASE!G227</f>
        <v>507.46640000000002</v>
      </c>
      <c r="X227" s="5">
        <f>[13]capacity_EXIOBASE!H227</f>
        <v>549.57574999999997</v>
      </c>
      <c r="Y227" s="5">
        <f>[13]capacity_EXIOBASE!I227</f>
        <v>591.68509999999992</v>
      </c>
      <c r="Z227" s="5">
        <f>[13]capacity_EXIOBASE!J227</f>
        <v>605.72154999999998</v>
      </c>
      <c r="AA227" s="5">
        <f>[13]capacity_EXIOBASE!K227</f>
        <v>619.75799999999992</v>
      </c>
      <c r="AB227" s="5">
        <f>capacity!T227+T227/[12]lifespan!C$6</f>
        <v>8.3669999999999973</v>
      </c>
      <c r="AC227" s="5">
        <f>MAX((U227-T227),0)/5+U227/[12]lifespan!D$6</f>
        <v>30.212483636363636</v>
      </c>
      <c r="AD227" s="5">
        <f>MAX((V227-U227),0)/5+V227/[12]lifespan!E$6</f>
        <v>48.114245957446812</v>
      </c>
      <c r="AE227" s="5">
        <f>MAX((W227-V227),0)/5+W227/[12]lifespan!F$6</f>
        <v>53.986136000000009</v>
      </c>
      <c r="AF227" s="5">
        <f>MAX((X227-W227),0)/5+X227/[12]lifespan!G$6</f>
        <v>30.404899999999991</v>
      </c>
      <c r="AG227" s="5">
        <f>MAX((Y227-X227),0)/5+Y227/[12]lifespan!H$6</f>
        <v>32.089273999999989</v>
      </c>
      <c r="AH227" s="5">
        <f>MAX((Z227-Y227),0)/5+Z227/[12]lifespan!I$6</f>
        <v>27.036152000000012</v>
      </c>
      <c r="AI227" s="5">
        <f>MAX((AA227-Z227),0)/5+AA227/[12]lifespan!J$6</f>
        <v>27.597609999999985</v>
      </c>
    </row>
    <row r="228" spans="1:35" x14ac:dyDescent="0.25">
      <c r="A228" s="3" t="s">
        <v>9</v>
      </c>
      <c r="B228" s="3" t="s">
        <v>78</v>
      </c>
      <c r="C228" s="3" t="s">
        <v>84</v>
      </c>
      <c r="D228" s="5">
        <f>[13]generation_EXIOBASE!D228</f>
        <v>0</v>
      </c>
      <c r="E228" s="5">
        <f>[13]generation_EXIOBASE!E228</f>
        <v>0</v>
      </c>
      <c r="F228" s="5">
        <f>[13]generation_EXIOBASE!F228</f>
        <v>0</v>
      </c>
      <c r="G228" s="5">
        <f>[13]generation_EXIOBASE!G228</f>
        <v>0</v>
      </c>
      <c r="H228" s="5">
        <f>[13]generation_EXIOBASE!H228</f>
        <v>0</v>
      </c>
      <c r="I228" s="5">
        <f>[13]generation_EXIOBASE!I228</f>
        <v>0</v>
      </c>
      <c r="J228" s="5">
        <f>[13]generation_EXIOBASE!J228</f>
        <v>0</v>
      </c>
      <c r="K228" s="5">
        <f>[13]generation_EXIOBASE!K228</f>
        <v>0</v>
      </c>
      <c r="L228" s="5">
        <f>[14]Xdet2015_el!A228</f>
        <v>0</v>
      </c>
      <c r="M228" s="5">
        <f t="shared" si="107"/>
        <v>0</v>
      </c>
      <c r="N228" s="5">
        <f t="shared" si="136"/>
        <v>0</v>
      </c>
      <c r="O228" s="5">
        <f t="shared" si="137"/>
        <v>0</v>
      </c>
      <c r="P228" s="5">
        <f t="shared" si="138"/>
        <v>0</v>
      </c>
      <c r="Q228" s="5">
        <f t="shared" si="139"/>
        <v>0</v>
      </c>
      <c r="R228" s="5">
        <f t="shared" si="140"/>
        <v>0</v>
      </c>
      <c r="S228" s="5">
        <f t="shared" si="141"/>
        <v>0</v>
      </c>
      <c r="T228" s="5">
        <f>[13]capacity_EXIOBASE!D228</f>
        <v>0</v>
      </c>
      <c r="U228" s="5">
        <f>[13]capacity_EXIOBASE!E228</f>
        <v>0</v>
      </c>
      <c r="V228" s="5">
        <f>[13]capacity_EXIOBASE!F228</f>
        <v>0</v>
      </c>
      <c r="W228" s="5">
        <f>[13]capacity_EXIOBASE!G228</f>
        <v>0</v>
      </c>
      <c r="X228" s="5">
        <f>[13]capacity_EXIOBASE!H228</f>
        <v>0</v>
      </c>
      <c r="Y228" s="5">
        <f>[13]capacity_EXIOBASE!I228</f>
        <v>0</v>
      </c>
      <c r="Z228" s="5">
        <f>[13]capacity_EXIOBASE!J228</f>
        <v>0</v>
      </c>
      <c r="AA228" s="5">
        <f>[13]capacity_EXIOBASE!K228</f>
        <v>0</v>
      </c>
      <c r="AB228" s="5">
        <f>capacity!T228+T228/[12]lifespan!C$7</f>
        <v>0</v>
      </c>
      <c r="AC228" s="5">
        <f>MAX((U228-T228),0)/5+U228/[12]lifespan!D$7</f>
        <v>0</v>
      </c>
      <c r="AD228" s="5">
        <f>MAX((V228-U228),0)/5+V228/[12]lifespan!E$7</f>
        <v>0</v>
      </c>
      <c r="AE228" s="5">
        <f>MAX((W228-V228),0)/5+W228/[12]lifespan!F$7</f>
        <v>0</v>
      </c>
      <c r="AF228" s="5">
        <f>MAX((X228-W228),0)/5+X228/[12]lifespan!G$7</f>
        <v>0</v>
      </c>
      <c r="AG228" s="5">
        <f>MAX((Y228-X228),0)/5+Y228/[12]lifespan!H$7</f>
        <v>0</v>
      </c>
      <c r="AH228" s="5">
        <f>MAX((Z228-Y228),0)/5+Z228/[12]lifespan!I$7</f>
        <v>0</v>
      </c>
      <c r="AI228" s="5">
        <f>MAX((AA228-Z228),0)/5+AA228/[12]lifespan!J$7</f>
        <v>0</v>
      </c>
    </row>
    <row r="229" spans="1:35" x14ac:dyDescent="0.25">
      <c r="A229" s="3" t="s">
        <v>9</v>
      </c>
      <c r="B229" s="1" t="s">
        <v>37</v>
      </c>
      <c r="C229" s="1" t="s">
        <v>38</v>
      </c>
      <c r="D229" s="5">
        <f>[13]generation_EXIOBASE!D229</f>
        <v>0</v>
      </c>
      <c r="E229" s="5">
        <f>[13]generation_EXIOBASE!E229</f>
        <v>0</v>
      </c>
      <c r="F229" s="5">
        <f>[13]generation_EXIOBASE!F229</f>
        <v>0</v>
      </c>
      <c r="G229" s="5">
        <f>[13]generation_EXIOBASE!G229</f>
        <v>0</v>
      </c>
      <c r="H229" s="5">
        <f>[13]generation_EXIOBASE!H229</f>
        <v>0</v>
      </c>
      <c r="I229" s="5">
        <f>[13]generation_EXIOBASE!I229</f>
        <v>0</v>
      </c>
      <c r="J229" s="5">
        <f>[13]generation_EXIOBASE!J229</f>
        <v>0</v>
      </c>
      <c r="K229" s="5">
        <f>[13]generation_EXIOBASE!K229</f>
        <v>0</v>
      </c>
      <c r="L229" s="5">
        <f>[14]Xdet2015_el!A229</f>
        <v>2.8097339253206401</v>
      </c>
      <c r="M229" s="5">
        <f t="shared" si="107"/>
        <v>0</v>
      </c>
      <c r="N229" s="5">
        <f t="shared" si="136"/>
        <v>0</v>
      </c>
      <c r="O229" s="5">
        <f t="shared" si="137"/>
        <v>0</v>
      </c>
      <c r="P229" s="5">
        <f t="shared" si="138"/>
        <v>0</v>
      </c>
      <c r="Q229" s="5">
        <f t="shared" si="139"/>
        <v>0</v>
      </c>
      <c r="R229" s="5">
        <f t="shared" si="140"/>
        <v>0</v>
      </c>
      <c r="S229" s="5">
        <f t="shared" si="141"/>
        <v>0</v>
      </c>
      <c r="T229" s="5">
        <f>[13]capacity_EXIOBASE!D229</f>
        <v>1.2357800000000001</v>
      </c>
      <c r="U229" s="5">
        <f>[13]capacity_EXIOBASE!E229</f>
        <v>0.98862400000000006</v>
      </c>
      <c r="V229" s="5">
        <f>[13]capacity_EXIOBASE!F229</f>
        <v>0.61789000000000005</v>
      </c>
      <c r="W229" s="5">
        <f>[13]capacity_EXIOBASE!G229</f>
        <v>0.24715599999999993</v>
      </c>
      <c r="X229" s="5">
        <f>[13]capacity_EXIOBASE!H229</f>
        <v>0.15447250000000001</v>
      </c>
      <c r="Y229" s="5">
        <f>[13]capacity_EXIOBASE!I229</f>
        <v>6.1789000000000094E-2</v>
      </c>
      <c r="Z229" s="5">
        <f>[13]capacity_EXIOBASE!J229</f>
        <v>3.0894500000000047E-2</v>
      </c>
      <c r="AA229" s="5">
        <f>[13]capacity_EXIOBASE!K229</f>
        <v>0</v>
      </c>
      <c r="AB229" s="5">
        <f>capacity!T229+T229/[12]lifespan!C$8</f>
        <v>3.5308000000000006E-2</v>
      </c>
      <c r="AC229" s="5">
        <f>MAX((U229-T229),0)/5+U229/[12]lifespan!D$8</f>
        <v>2.8246400000000001E-2</v>
      </c>
      <c r="AD229" s="5">
        <f>MAX((V229-U229),0)/5+V229/[12]lifespan!E$8</f>
        <v>1.7654000000000003E-2</v>
      </c>
      <c r="AE229" s="5">
        <f>MAX((W229-V229),0)/5+W229/[12]lifespan!F$8</f>
        <v>7.0615999999999977E-3</v>
      </c>
      <c r="AF229" s="5">
        <f>MAX((X229-W229),0)/5+X229/[12]lifespan!G$8</f>
        <v>4.4135000000000008E-3</v>
      </c>
      <c r="AG229" s="5">
        <f>MAX((Y229-X229),0)/5+Y229/[12]lifespan!H$8</f>
        <v>1.7654000000000027E-3</v>
      </c>
      <c r="AH229" s="5">
        <f>MAX((Z229-Y229),0)/5+Z229/[12]lifespan!I$8</f>
        <v>8.8270000000000134E-4</v>
      </c>
      <c r="AI229" s="5">
        <f>MAX((AA229-Z229),0)/5+AA229/[12]lifespan!J$8</f>
        <v>0</v>
      </c>
    </row>
    <row r="230" spans="1:35" x14ac:dyDescent="0.25">
      <c r="A230" s="3" t="s">
        <v>9</v>
      </c>
      <c r="B230" s="3" t="s">
        <v>39</v>
      </c>
      <c r="C230" s="3" t="s">
        <v>40</v>
      </c>
      <c r="D230" s="5">
        <f>[13]generation_EXIOBASE!D230</f>
        <v>157.53274827843455</v>
      </c>
      <c r="E230" s="5">
        <f>[13]generation_EXIOBASE!E230</f>
        <v>126.02619862274764</v>
      </c>
      <c r="F230" s="5">
        <f>[13]generation_EXIOBASE!F230</f>
        <v>78.766374139217277</v>
      </c>
      <c r="G230" s="5">
        <f>[13]generation_EXIOBASE!G230</f>
        <v>31.506549655686911</v>
      </c>
      <c r="H230" s="5">
        <f>[13]generation_EXIOBASE!H230</f>
        <v>19.691593534804326</v>
      </c>
      <c r="I230" s="5">
        <f>[13]generation_EXIOBASE!I230</f>
        <v>7.8766374139217419</v>
      </c>
      <c r="J230" s="5">
        <f>[13]generation_EXIOBASE!J230</f>
        <v>3.9383187069608709</v>
      </c>
      <c r="K230" s="5">
        <f>[13]generation_EXIOBASE!K230</f>
        <v>0</v>
      </c>
      <c r="L230" s="5">
        <f>[14]Xdet2015_el!A230</f>
        <v>880.71933790500395</v>
      </c>
      <c r="M230" s="5">
        <f t="shared" si="107"/>
        <v>704.57547032400316</v>
      </c>
      <c r="N230" s="5">
        <f t="shared" si="136"/>
        <v>440.35966895250198</v>
      </c>
      <c r="O230" s="5">
        <f t="shared" si="137"/>
        <v>176.14386758100079</v>
      </c>
      <c r="P230" s="5">
        <f t="shared" si="138"/>
        <v>110.08991723812554</v>
      </c>
      <c r="Q230" s="5">
        <f t="shared" si="139"/>
        <v>44.035966895250276</v>
      </c>
      <c r="R230" s="5">
        <f t="shared" si="140"/>
        <v>22.017983447625138</v>
      </c>
      <c r="S230" s="5">
        <f t="shared" si="141"/>
        <v>0</v>
      </c>
      <c r="T230" s="5">
        <f>[13]capacity_EXIOBASE!D230</f>
        <v>19.65635</v>
      </c>
      <c r="U230" s="5">
        <f>[13]capacity_EXIOBASE!E230</f>
        <v>15.72508</v>
      </c>
      <c r="V230" s="5">
        <f>[13]capacity_EXIOBASE!F230</f>
        <v>9.8281749999999999</v>
      </c>
      <c r="W230" s="5">
        <f>[13]capacity_EXIOBASE!G230</f>
        <v>3.9312699999999996</v>
      </c>
      <c r="X230" s="5">
        <f>[13]capacity_EXIOBASE!H230</f>
        <v>2.4570437499999995</v>
      </c>
      <c r="Y230" s="5">
        <f>[13]capacity_EXIOBASE!I230</f>
        <v>0.98281749999999946</v>
      </c>
      <c r="Z230" s="5">
        <f>[13]capacity_EXIOBASE!J230</f>
        <v>0.49140874999999973</v>
      </c>
      <c r="AA230" s="5">
        <f>[13]capacity_EXIOBASE!K230</f>
        <v>0</v>
      </c>
      <c r="AB230" s="5">
        <f>capacity!T230+T230/[12]lifespan!C$9</f>
        <v>2.4152539999999978</v>
      </c>
      <c r="AC230" s="5">
        <f>MAX((U230-T230),0)/5+U230/[12]lifespan!D$9</f>
        <v>0.62900319999999998</v>
      </c>
      <c r="AD230" s="5">
        <f>MAX((V230-U230),0)/5+V230/[12]lifespan!E$9</f>
        <v>0.393127</v>
      </c>
      <c r="AE230" s="5">
        <f>MAX((W230-V230),0)/5+W230/[12]lifespan!F$9</f>
        <v>0.1572508</v>
      </c>
      <c r="AF230" s="5">
        <f>MAX((X230-W230),0)/5+X230/[12]lifespan!G$9</f>
        <v>9.8281749999999987E-2</v>
      </c>
      <c r="AG230" s="5">
        <f>MAX((Y230-X230),0)/5+Y230/[12]lifespan!H$9</f>
        <v>3.9312699999999978E-2</v>
      </c>
      <c r="AH230" s="5">
        <f>MAX((Z230-Y230),0)/5+Z230/[12]lifespan!I$9</f>
        <v>1.9656349999999989E-2</v>
      </c>
      <c r="AI230" s="5">
        <f>MAX((AA230-Z230),0)/5+AA230/[12]lifespan!J$9</f>
        <v>0</v>
      </c>
    </row>
    <row r="231" spans="1:35" x14ac:dyDescent="0.25">
      <c r="A231" s="3" t="s">
        <v>9</v>
      </c>
      <c r="B231" s="3" t="s">
        <v>80</v>
      </c>
      <c r="C231" s="3" t="s">
        <v>85</v>
      </c>
      <c r="D231" s="5">
        <f>[13]generation_EXIOBASE!D231</f>
        <v>0</v>
      </c>
      <c r="E231" s="5">
        <f>[13]generation_EXIOBASE!E231</f>
        <v>3551.734495111406</v>
      </c>
      <c r="F231" s="5">
        <f>[13]generation_EXIOBASE!F231</f>
        <v>8879.3362377785143</v>
      </c>
      <c r="G231" s="5">
        <f>[13]generation_EXIOBASE!G231</f>
        <v>14206.937980445624</v>
      </c>
      <c r="H231" s="5">
        <f>[13]generation_EXIOBASE!H231</f>
        <v>15538.838416112401</v>
      </c>
      <c r="I231" s="5">
        <f>[13]generation_EXIOBASE!I231</f>
        <v>16870.738851779177</v>
      </c>
      <c r="J231" s="5">
        <f>[13]generation_EXIOBASE!J231</f>
        <v>17314.705663668101</v>
      </c>
      <c r="K231" s="5">
        <f>[13]generation_EXIOBASE!K231</f>
        <v>17758.672475557029</v>
      </c>
      <c r="L231" s="5">
        <f>[14]Xdet2015_el!A231</f>
        <v>0</v>
      </c>
      <c r="M231" s="5">
        <f t="shared" si="107"/>
        <v>0</v>
      </c>
      <c r="N231" s="5">
        <f t="shared" si="136"/>
        <v>0</v>
      </c>
      <c r="O231" s="5">
        <f t="shared" si="137"/>
        <v>0</v>
      </c>
      <c r="P231" s="5">
        <f t="shared" si="138"/>
        <v>0</v>
      </c>
      <c r="Q231" s="5">
        <f t="shared" si="139"/>
        <v>0</v>
      </c>
      <c r="R231" s="5">
        <f t="shared" si="140"/>
        <v>0</v>
      </c>
      <c r="S231" s="5">
        <f t="shared" si="141"/>
        <v>0</v>
      </c>
      <c r="T231" s="5">
        <f>[13]capacity_EXIOBASE!D231</f>
        <v>0</v>
      </c>
      <c r="U231" s="5">
        <f>[13]capacity_EXIOBASE!E231</f>
        <v>1825.1480670755655</v>
      </c>
      <c r="V231" s="5">
        <f>[13]capacity_EXIOBASE!F231</f>
        <v>4562.8701676889132</v>
      </c>
      <c r="W231" s="5">
        <f>[13]capacity_EXIOBASE!G231</f>
        <v>7300.5922683022618</v>
      </c>
      <c r="X231" s="5">
        <f>[13]capacity_EXIOBASE!H231</f>
        <v>7985.0227934555978</v>
      </c>
      <c r="Y231" s="5">
        <f>[13]capacity_EXIOBASE!I231</f>
        <v>8669.4533186089338</v>
      </c>
      <c r="Z231" s="5">
        <f>[13]capacity_EXIOBASE!J231</f>
        <v>8897.5968269933801</v>
      </c>
      <c r="AA231" s="5">
        <f>[13]capacity_EXIOBASE!K231</f>
        <v>9125.7403353778263</v>
      </c>
      <c r="AB231" s="5">
        <f>capacity!T231+T231/[12]lifespan!C$10</f>
        <v>0</v>
      </c>
      <c r="AC231" s="5">
        <f>MAX((U231-T231),0)/5+U231/[12]lifespan!D$10</f>
        <v>438.03553609813571</v>
      </c>
      <c r="AD231" s="5">
        <f>MAX((V231-U231),0)/5+V231/[12]lifespan!E$10</f>
        <v>730.05922683022607</v>
      </c>
      <c r="AE231" s="5">
        <f>MAX((W231-V231),0)/5+W231/[12]lifespan!F$10</f>
        <v>839.56811085476022</v>
      </c>
      <c r="AF231" s="5">
        <f>MAX((X231-W231),0)/5+X231/[12]lifespan!G$10</f>
        <v>456.28701676889114</v>
      </c>
      <c r="AG231" s="5">
        <f>MAX((Y231-X231),0)/5+Y231/[12]lifespan!H$10</f>
        <v>483.66423777502462</v>
      </c>
      <c r="AH231" s="5">
        <f>MAX((Z231-Y231),0)/5+Z231/[12]lifespan!I$10</f>
        <v>401.53257475662446</v>
      </c>
      <c r="AI231" s="5">
        <f>MAX((AA231-Z231),0)/5+AA231/[12]lifespan!J$10</f>
        <v>410.65831509200228</v>
      </c>
    </row>
    <row r="232" spans="1:35" x14ac:dyDescent="0.25">
      <c r="A232" s="3" t="s">
        <v>9</v>
      </c>
      <c r="B232" s="3" t="s">
        <v>81</v>
      </c>
      <c r="C232" s="3" t="s">
        <v>86</v>
      </c>
      <c r="D232" s="5">
        <f>[13]generation_EXIOBASE!D232</f>
        <v>112.19138755980894</v>
      </c>
      <c r="E232" s="5">
        <f>[13]generation_EXIOBASE!E232</f>
        <v>226.30816893302091</v>
      </c>
      <c r="F232" s="5">
        <f>[13]generation_EXIOBASE!F232</f>
        <v>397.48334099283886</v>
      </c>
      <c r="G232" s="5">
        <f>[13]generation_EXIOBASE!G232</f>
        <v>568.65851305265676</v>
      </c>
      <c r="H232" s="5">
        <f>[13]generation_EXIOBASE!H232</f>
        <v>611.45230606761129</v>
      </c>
      <c r="I232" s="5">
        <f>[13]generation_EXIOBASE!I232</f>
        <v>654.24609908256571</v>
      </c>
      <c r="J232" s="5">
        <f>[13]generation_EXIOBASE!J232</f>
        <v>668.51069675421718</v>
      </c>
      <c r="K232" s="5">
        <f>[13]generation_EXIOBASE!K232</f>
        <v>682.77529442586876</v>
      </c>
      <c r="L232" s="5">
        <f>[14]Xdet2015_el!A232</f>
        <v>6.9728959684909402</v>
      </c>
      <c r="M232" s="5">
        <f t="shared" si="107"/>
        <v>14.065458615960052</v>
      </c>
      <c r="N232" s="5">
        <f t="shared" si="136"/>
        <v>24.704302587163721</v>
      </c>
      <c r="O232" s="5">
        <f t="shared" si="137"/>
        <v>35.343146558367387</v>
      </c>
      <c r="P232" s="5">
        <f t="shared" si="138"/>
        <v>38.002857551168304</v>
      </c>
      <c r="Q232" s="5">
        <f t="shared" si="139"/>
        <v>40.662568543969222</v>
      </c>
      <c r="R232" s="5">
        <f t="shared" si="140"/>
        <v>41.549138874902859</v>
      </c>
      <c r="S232" s="5">
        <f t="shared" si="141"/>
        <v>42.435709205836503</v>
      </c>
      <c r="T232" s="5">
        <f>[13]capacity_EXIOBASE!D232</f>
        <v>120</v>
      </c>
      <c r="U232" s="5">
        <f>[13]capacity_EXIOBASE!E232</f>
        <v>177.10380093873516</v>
      </c>
      <c r="V232" s="5">
        <f>[13]capacity_EXIOBASE!F232</f>
        <v>262.75950234683785</v>
      </c>
      <c r="W232" s="5">
        <f>[13]capacity_EXIOBASE!G232</f>
        <v>348.41520375494065</v>
      </c>
      <c r="X232" s="5">
        <f>[13]capacity_EXIOBASE!H232</f>
        <v>369.82912910696632</v>
      </c>
      <c r="Y232" s="5">
        <f>[13]capacity_EXIOBASE!I232</f>
        <v>391.24305445899194</v>
      </c>
      <c r="Z232" s="5">
        <f>[13]capacity_EXIOBASE!J232</f>
        <v>398.38102957633384</v>
      </c>
      <c r="AA232" s="5">
        <f>[13]capacity_EXIOBASE!K232</f>
        <v>405.51900469367575</v>
      </c>
      <c r="AB232" s="5">
        <f>capacity!T232+T232/[12]lifespan!C$11</f>
        <v>11.138999999999999</v>
      </c>
      <c r="AC232" s="5">
        <f>MAX((U232-T232),0)/5+U232/[12]lifespan!D$11</f>
        <v>18.504912225296437</v>
      </c>
      <c r="AD232" s="5">
        <f>MAX((V232-U232),0)/5+V232/[12]lifespan!E$11</f>
        <v>27.641520375494053</v>
      </c>
      <c r="AE232" s="5">
        <f>MAX((W232-V232),0)/5+W232/[12]lifespan!F$11</f>
        <v>31.067748431818188</v>
      </c>
      <c r="AF232" s="5">
        <f>MAX((X232-W232),0)/5+X232/[12]lifespan!G$11</f>
        <v>19.075950234683788</v>
      </c>
      <c r="AG232" s="5">
        <f>MAX((Y232-X232),0)/5+Y232/[12]lifespan!H$11</f>
        <v>19.9325072487648</v>
      </c>
      <c r="AH232" s="5">
        <f>MAX((Z232-Y232),0)/5+Z232/[12]lifespan!I$11</f>
        <v>17.362836206521735</v>
      </c>
      <c r="AI232" s="5">
        <f>MAX((AA232-Z232),0)/5+AA232/[12]lifespan!J$11</f>
        <v>17.64835521121541</v>
      </c>
    </row>
    <row r="233" spans="1:35" x14ac:dyDescent="0.25">
      <c r="A233" s="3" t="s">
        <v>9</v>
      </c>
      <c r="B233" s="3" t="s">
        <v>41</v>
      </c>
      <c r="C233" s="3" t="s">
        <v>42</v>
      </c>
      <c r="D233" s="5">
        <f>[13]generation_EXIOBASE!D233</f>
        <v>0</v>
      </c>
      <c r="E233" s="5">
        <f>[13]generation_EXIOBASE!E233</f>
        <v>0</v>
      </c>
      <c r="F233" s="5">
        <f>[13]generation_EXIOBASE!F233</f>
        <v>0</v>
      </c>
      <c r="G233" s="5">
        <f>[13]generation_EXIOBASE!G233</f>
        <v>0</v>
      </c>
      <c r="H233" s="5">
        <f>[13]generation_EXIOBASE!H233</f>
        <v>0</v>
      </c>
      <c r="I233" s="5">
        <f>[13]generation_EXIOBASE!I233</f>
        <v>0</v>
      </c>
      <c r="J233" s="5">
        <f>[13]generation_EXIOBASE!J233</f>
        <v>0</v>
      </c>
      <c r="K233" s="5">
        <f>[13]generation_EXIOBASE!K233</f>
        <v>0</v>
      </c>
      <c r="L233" s="5">
        <f>[14]Xdet2015_el!A233</f>
        <v>0</v>
      </c>
      <c r="M233" s="5">
        <f t="shared" si="107"/>
        <v>0</v>
      </c>
      <c r="N233" s="5">
        <f t="shared" si="136"/>
        <v>0</v>
      </c>
      <c r="O233" s="5">
        <f t="shared" si="137"/>
        <v>0</v>
      </c>
      <c r="P233" s="5">
        <f t="shared" si="138"/>
        <v>0</v>
      </c>
      <c r="Q233" s="5">
        <f t="shared" si="139"/>
        <v>0</v>
      </c>
      <c r="R233" s="5">
        <f t="shared" si="140"/>
        <v>0</v>
      </c>
      <c r="S233" s="5">
        <f t="shared" si="141"/>
        <v>0</v>
      </c>
      <c r="T233" s="5">
        <f>[13]capacity_EXIOBASE!D233</f>
        <v>0</v>
      </c>
      <c r="U233" s="5">
        <f>[13]capacity_EXIOBASE!E233</f>
        <v>0</v>
      </c>
      <c r="V233" s="5">
        <f>[13]capacity_EXIOBASE!F233</f>
        <v>0</v>
      </c>
      <c r="W233" s="5">
        <f>[13]capacity_EXIOBASE!G233</f>
        <v>0</v>
      </c>
      <c r="X233" s="5">
        <f>[13]capacity_EXIOBASE!H233</f>
        <v>0</v>
      </c>
      <c r="Y233" s="5">
        <f>[13]capacity_EXIOBASE!I233</f>
        <v>0</v>
      </c>
      <c r="Z233" s="5">
        <f>[13]capacity_EXIOBASE!J233</f>
        <v>0</v>
      </c>
      <c r="AA233" s="5">
        <f>[13]capacity_EXIOBASE!K233</f>
        <v>0</v>
      </c>
      <c r="AB233" s="5">
        <f>capacity!T233+T233/[12]lifespan!C$12</f>
        <v>0</v>
      </c>
      <c r="AC233" s="5">
        <f>MAX((U233-T233),0)/5+U233/[12]lifespan!D$12</f>
        <v>0</v>
      </c>
      <c r="AD233" s="5">
        <f>MAX((V233-U233),0)/5+V233/[12]lifespan!E$12</f>
        <v>0</v>
      </c>
      <c r="AE233" s="5">
        <f>MAX((W233-V233),0)/5+W233/[12]lifespan!F$12</f>
        <v>0</v>
      </c>
      <c r="AF233" s="5">
        <f>MAX((X233-W233),0)/5+X233/[12]lifespan!G$12</f>
        <v>0</v>
      </c>
      <c r="AG233" s="5">
        <f>MAX((Y233-X233),0)/5+Y233/[12]lifespan!H$12</f>
        <v>0</v>
      </c>
      <c r="AH233" s="5">
        <f>MAX((Z233-Y233),0)/5+Z233/[12]lifespan!I$12</f>
        <v>0</v>
      </c>
      <c r="AI233" s="5">
        <f>MAX((AA233-Z233),0)/5+AA233/[12]lifespan!J$12</f>
        <v>0</v>
      </c>
    </row>
    <row r="234" spans="1:35" x14ac:dyDescent="0.25">
      <c r="A234" s="3" t="s">
        <v>9</v>
      </c>
      <c r="B234" s="3" t="s">
        <v>43</v>
      </c>
      <c r="C234" s="3" t="s">
        <v>44</v>
      </c>
      <c r="D234" s="5">
        <f>[13]generation_EXIOBASE!D234</f>
        <v>0</v>
      </c>
      <c r="E234" s="5">
        <f>[13]generation_EXIOBASE!E234</f>
        <v>0</v>
      </c>
      <c r="F234" s="5">
        <f>[13]generation_EXIOBASE!F234</f>
        <v>0</v>
      </c>
      <c r="G234" s="5">
        <f>[13]generation_EXIOBASE!G234</f>
        <v>0</v>
      </c>
      <c r="H234" s="5">
        <f>[13]generation_EXIOBASE!H234</f>
        <v>0</v>
      </c>
      <c r="I234" s="5">
        <f>[13]generation_EXIOBASE!I234</f>
        <v>0</v>
      </c>
      <c r="J234" s="5">
        <f>[13]generation_EXIOBASE!J234</f>
        <v>0</v>
      </c>
      <c r="K234" s="5">
        <f>[13]generation_EXIOBASE!K234</f>
        <v>0</v>
      </c>
      <c r="L234" s="5">
        <f>[14]Xdet2015_el!A234</f>
        <v>6.3112014928019399E-4</v>
      </c>
      <c r="M234" s="5">
        <f t="shared" si="107"/>
        <v>0</v>
      </c>
      <c r="N234" s="5">
        <f t="shared" si="136"/>
        <v>0</v>
      </c>
      <c r="O234" s="5">
        <f t="shared" si="137"/>
        <v>0</v>
      </c>
      <c r="P234" s="5">
        <f t="shared" si="138"/>
        <v>0</v>
      </c>
      <c r="Q234" s="5">
        <f t="shared" si="139"/>
        <v>0</v>
      </c>
      <c r="R234" s="5">
        <f t="shared" si="140"/>
        <v>0</v>
      </c>
      <c r="S234" s="5">
        <f t="shared" si="141"/>
        <v>0</v>
      </c>
      <c r="T234" s="5">
        <f>[13]capacity_EXIOBASE!D234</f>
        <v>0</v>
      </c>
      <c r="U234" s="5">
        <f>[13]capacity_EXIOBASE!E234</f>
        <v>0</v>
      </c>
      <c r="V234" s="5">
        <f>[13]capacity_EXIOBASE!F234</f>
        <v>0</v>
      </c>
      <c r="W234" s="5">
        <f>[13]capacity_EXIOBASE!G234</f>
        <v>0</v>
      </c>
      <c r="X234" s="5">
        <f>[13]capacity_EXIOBASE!H234</f>
        <v>0</v>
      </c>
      <c r="Y234" s="5">
        <f>[13]capacity_EXIOBASE!I234</f>
        <v>0</v>
      </c>
      <c r="Z234" s="5">
        <f>[13]capacity_EXIOBASE!J234</f>
        <v>0</v>
      </c>
      <c r="AA234" s="5">
        <f>[13]capacity_EXIOBASE!K234</f>
        <v>0</v>
      </c>
      <c r="AB234" s="5">
        <f>capacity!T234+T234/[12]lifespan!C$13</f>
        <v>0</v>
      </c>
      <c r="AC234" s="5">
        <f>MAX((U234-T234),0)/5+U234/[12]lifespan!D$13</f>
        <v>0</v>
      </c>
      <c r="AD234" s="5">
        <f>MAX((V234-U234),0)/5+V234/[12]lifespan!E$13</f>
        <v>0</v>
      </c>
      <c r="AE234" s="5">
        <f>MAX((W234-V234),0)/5+W234/[12]lifespan!F$13</f>
        <v>0</v>
      </c>
      <c r="AF234" s="5">
        <f>MAX((X234-W234),0)/5+X234/[12]lifespan!G$13</f>
        <v>0</v>
      </c>
      <c r="AG234" s="5">
        <f>MAX((Y234-X234),0)/5+Y234/[12]lifespan!H$13</f>
        <v>0</v>
      </c>
      <c r="AH234" s="5">
        <f>MAX((Z234-Y234),0)/5+Z234/[12]lifespan!I$13</f>
        <v>0</v>
      </c>
      <c r="AI234" s="5">
        <f>MAX((AA234-Z234),0)/5+AA234/[12]lifespan!J$13</f>
        <v>0</v>
      </c>
    </row>
    <row r="235" spans="1:35" x14ac:dyDescent="0.25">
      <c r="A235" s="3" t="s">
        <v>9</v>
      </c>
      <c r="B235" s="3" t="s">
        <v>45</v>
      </c>
      <c r="C235" s="3" t="s">
        <v>46</v>
      </c>
      <c r="D235" s="5">
        <f>[13]generation_EXIOBASE!D235</f>
        <v>0</v>
      </c>
      <c r="E235" s="5">
        <f>[13]generation_EXIOBASE!E235</f>
        <v>0</v>
      </c>
      <c r="F235" s="5">
        <f>[13]generation_EXIOBASE!F235</f>
        <v>0</v>
      </c>
      <c r="G235" s="5">
        <f>[13]generation_EXIOBASE!G235</f>
        <v>0</v>
      </c>
      <c r="H235" s="5">
        <f>[13]generation_EXIOBASE!H235</f>
        <v>0</v>
      </c>
      <c r="I235" s="5">
        <f>[13]generation_EXIOBASE!I235</f>
        <v>0</v>
      </c>
      <c r="J235" s="5">
        <f>[13]generation_EXIOBASE!J235</f>
        <v>0</v>
      </c>
      <c r="K235" s="5">
        <f>[13]generation_EXIOBASE!K235</f>
        <v>0</v>
      </c>
      <c r="L235" s="5">
        <f>[14]Xdet2015_el!A235</f>
        <v>0</v>
      </c>
      <c r="M235" s="5">
        <f t="shared" si="107"/>
        <v>0</v>
      </c>
      <c r="N235" s="5">
        <f t="shared" si="136"/>
        <v>0</v>
      </c>
      <c r="O235" s="5">
        <f t="shared" si="137"/>
        <v>0</v>
      </c>
      <c r="P235" s="5">
        <f t="shared" si="138"/>
        <v>0</v>
      </c>
      <c r="Q235" s="5">
        <f t="shared" si="139"/>
        <v>0</v>
      </c>
      <c r="R235" s="5">
        <f t="shared" si="140"/>
        <v>0</v>
      </c>
      <c r="S235" s="5">
        <f t="shared" si="141"/>
        <v>0</v>
      </c>
      <c r="T235" s="5">
        <f>[13]capacity_EXIOBASE!D235</f>
        <v>0</v>
      </c>
      <c r="U235" s="5">
        <f>[13]capacity_EXIOBASE!E235</f>
        <v>0</v>
      </c>
      <c r="V235" s="5">
        <f>[13]capacity_EXIOBASE!F235</f>
        <v>0</v>
      </c>
      <c r="W235" s="5">
        <f>[13]capacity_EXIOBASE!G235</f>
        <v>0</v>
      </c>
      <c r="X235" s="5">
        <f>[13]capacity_EXIOBASE!H235</f>
        <v>0</v>
      </c>
      <c r="Y235" s="5">
        <f>[13]capacity_EXIOBASE!I235</f>
        <v>0</v>
      </c>
      <c r="Z235" s="5">
        <f>[13]capacity_EXIOBASE!J235</f>
        <v>0</v>
      </c>
      <c r="AA235" s="5">
        <f>[13]capacity_EXIOBASE!K235</f>
        <v>0</v>
      </c>
      <c r="AB235" s="5">
        <f>capacity!T235+T235/[12]lifespan!C$14</f>
        <v>0</v>
      </c>
      <c r="AC235" s="5">
        <f>MAX((U235-T235),0)/5+U235/[12]lifespan!D$14</f>
        <v>0</v>
      </c>
      <c r="AD235" s="5">
        <f>MAX((V235-U235),0)/5+V235/[12]lifespan!E$14</f>
        <v>0</v>
      </c>
      <c r="AE235" s="5">
        <f>MAX((W235-V235),0)/5+W235/[12]lifespan!F$14</f>
        <v>0</v>
      </c>
      <c r="AF235" s="5">
        <f>MAX((X235-W235),0)/5+X235/[12]lifespan!G$14</f>
        <v>0</v>
      </c>
      <c r="AG235" s="5">
        <f>MAX((Y235-X235),0)/5+Y235/[12]lifespan!H$14</f>
        <v>0</v>
      </c>
      <c r="AH235" s="5">
        <f>MAX((Z235-Y235),0)/5+Z235/[12]lifespan!I$14</f>
        <v>0</v>
      </c>
      <c r="AI235" s="5">
        <f>MAX((AA235-Z235),0)/5+AA235/[12]lifespan!J$14</f>
        <v>0</v>
      </c>
    </row>
    <row r="236" spans="1:35" x14ac:dyDescent="0.25">
      <c r="A236" s="3" t="s">
        <v>8</v>
      </c>
      <c r="B236" s="3" t="s">
        <v>29</v>
      </c>
      <c r="C236" s="3" t="s">
        <v>30</v>
      </c>
      <c r="D236" s="5">
        <f>[13]generation_EXIOBASE!D236</f>
        <v>78.057123805708926</v>
      </c>
      <c r="E236" s="5">
        <f>[13]generation_EXIOBASE!E236</f>
        <v>62.445699044567142</v>
      </c>
      <c r="F236" s="5">
        <f>[13]generation_EXIOBASE!F236</f>
        <v>39.028561902854463</v>
      </c>
      <c r="G236" s="5">
        <f>[13]generation_EXIOBASE!G236</f>
        <v>15.611424761141784</v>
      </c>
      <c r="H236" s="5">
        <f>[13]generation_EXIOBASE!H236</f>
        <v>9.7571404757136158</v>
      </c>
      <c r="I236" s="5">
        <f>[13]generation_EXIOBASE!I236</f>
        <v>3.9028561902854477</v>
      </c>
      <c r="J236" s="5">
        <f>[13]generation_EXIOBASE!J236</f>
        <v>1.9514280951427239</v>
      </c>
      <c r="K236" s="5">
        <f>[13]generation_EXIOBASE!K236</f>
        <v>0</v>
      </c>
      <c r="L236" s="5">
        <f>[14]Xdet2015_el!A236</f>
        <v>0.79492795545933004</v>
      </c>
      <c r="M236" s="5">
        <f t="shared" si="107"/>
        <v>0.63594236436746399</v>
      </c>
      <c r="N236" s="5">
        <f t="shared" ref="N236:N248" si="142">IFERROR($L236*F236/$D236,0)</f>
        <v>0.39746397772966502</v>
      </c>
      <c r="O236" s="5">
        <f t="shared" ref="O236:O248" si="143">IFERROR($L236*G236/$D236,0)</f>
        <v>0.158985591091866</v>
      </c>
      <c r="P236" s="5">
        <f t="shared" ref="P236:P248" si="144">IFERROR($L236*H236/$D236,0)</f>
        <v>9.9365994432416255E-2</v>
      </c>
      <c r="Q236" s="5">
        <f t="shared" ref="Q236:Q248" si="145">IFERROR($L236*I236/$D236,0)</f>
        <v>3.974639777296652E-2</v>
      </c>
      <c r="R236" s="5">
        <f t="shared" ref="R236:R248" si="146">IFERROR($L236*J236/$D236,0)</f>
        <v>1.987319888648326E-2</v>
      </c>
      <c r="S236" s="5">
        <f t="shared" ref="S236:S248" si="147">IFERROR($L236*K236/$D236,0)</f>
        <v>0</v>
      </c>
      <c r="T236" s="5">
        <f>[13]capacity_EXIOBASE!D236</f>
        <v>21.16</v>
      </c>
      <c r="U236" s="5">
        <f>[13]capacity_EXIOBASE!E236</f>
        <v>16.928000000000001</v>
      </c>
      <c r="V236" s="5">
        <f>[13]capacity_EXIOBASE!F236</f>
        <v>10.58</v>
      </c>
      <c r="W236" s="5">
        <f>[13]capacity_EXIOBASE!G236</f>
        <v>4.2319999999999993</v>
      </c>
      <c r="X236" s="5">
        <f>[13]capacity_EXIOBASE!H236</f>
        <v>2.6449999999999996</v>
      </c>
      <c r="Y236" s="5">
        <f>[13]capacity_EXIOBASE!I236</f>
        <v>1.0579999999999998</v>
      </c>
      <c r="Z236" s="5">
        <f>[13]capacity_EXIOBASE!J236</f>
        <v>0.52899999999999991</v>
      </c>
      <c r="AA236" s="5">
        <f>[13]capacity_EXIOBASE!K236</f>
        <v>0</v>
      </c>
      <c r="AB236" s="5">
        <f>capacity!T236+T236/[12]lifespan!C$2</f>
        <v>0.52900000000000003</v>
      </c>
      <c r="AC236" s="5">
        <f>MAX((U236-T236),0)/5+U236/[12]lifespan!D$2</f>
        <v>0.42320000000000002</v>
      </c>
      <c r="AD236" s="5">
        <f>MAX((V236-U236),0)/5+V236/[12]lifespan!E$2</f>
        <v>0.26450000000000001</v>
      </c>
      <c r="AE236" s="5">
        <f>MAX((W236-V236),0)/5+W236/[12]lifespan!F$2</f>
        <v>0.10579999999999998</v>
      </c>
      <c r="AF236" s="5">
        <f>MAX((X236-W236),0)/5+X236/[12]lifespan!G$2</f>
        <v>6.6124999999999989E-2</v>
      </c>
      <c r="AG236" s="5">
        <f>MAX((Y236-X236),0)/5+Y236/[12]lifespan!H$2</f>
        <v>2.6449999999999994E-2</v>
      </c>
      <c r="AH236" s="5">
        <f>MAX((Z236-Y236),0)/5+Z236/[12]lifespan!I$2</f>
        <v>1.3224999999999997E-2</v>
      </c>
      <c r="AI236" s="5">
        <f>MAX((AA236-Z236),0)/5+AA236/[12]lifespan!J$2</f>
        <v>0</v>
      </c>
    </row>
    <row r="237" spans="1:35" x14ac:dyDescent="0.25">
      <c r="A237" s="3" t="s">
        <v>8</v>
      </c>
      <c r="B237" s="3" t="s">
        <v>31</v>
      </c>
      <c r="C237" s="3" t="s">
        <v>32</v>
      </c>
      <c r="D237" s="5">
        <f>[13]generation_EXIOBASE!D237</f>
        <v>2023.0114125562141</v>
      </c>
      <c r="E237" s="5">
        <f>[13]generation_EXIOBASE!E237</f>
        <v>1618.4091300449713</v>
      </c>
      <c r="F237" s="5">
        <f>[13]generation_EXIOBASE!F237</f>
        <v>1011.505706278107</v>
      </c>
      <c r="G237" s="5">
        <f>[13]generation_EXIOBASE!G237</f>
        <v>404.60228251124272</v>
      </c>
      <c r="H237" s="5">
        <f>[13]generation_EXIOBASE!H237</f>
        <v>252.87642656952676</v>
      </c>
      <c r="I237" s="5">
        <f>[13]generation_EXIOBASE!I237</f>
        <v>101.15057062781079</v>
      </c>
      <c r="J237" s="5">
        <f>[13]generation_EXIOBASE!J237</f>
        <v>50.575285313905397</v>
      </c>
      <c r="K237" s="5">
        <f>[13]generation_EXIOBASE!K237</f>
        <v>0</v>
      </c>
      <c r="L237" s="5">
        <f>[14]Xdet2015_el!A237</f>
        <v>292.14010959125801</v>
      </c>
      <c r="M237" s="5">
        <f t="shared" si="107"/>
        <v>233.71208767300641</v>
      </c>
      <c r="N237" s="5">
        <f t="shared" si="142"/>
        <v>146.07005479562901</v>
      </c>
      <c r="O237" s="5">
        <f t="shared" si="143"/>
        <v>58.428021918251588</v>
      </c>
      <c r="P237" s="5">
        <f t="shared" si="144"/>
        <v>36.517513698907251</v>
      </c>
      <c r="Q237" s="5">
        <f t="shared" si="145"/>
        <v>14.607005479562913</v>
      </c>
      <c r="R237" s="5">
        <f t="shared" si="146"/>
        <v>7.3035027397814565</v>
      </c>
      <c r="S237" s="5">
        <f t="shared" si="147"/>
        <v>0</v>
      </c>
      <c r="T237" s="5">
        <f>[13]capacity_EXIOBASE!D237</f>
        <v>1098.1699000000001</v>
      </c>
      <c r="U237" s="5">
        <f>[13]capacity_EXIOBASE!E237</f>
        <v>878.53592000000003</v>
      </c>
      <c r="V237" s="5">
        <f>[13]capacity_EXIOBASE!F237</f>
        <v>549.08495000000005</v>
      </c>
      <c r="W237" s="5">
        <f>[13]capacity_EXIOBASE!G237</f>
        <v>219.63397999999995</v>
      </c>
      <c r="X237" s="5">
        <f>[13]capacity_EXIOBASE!H237</f>
        <v>137.27123750000004</v>
      </c>
      <c r="Y237" s="5">
        <f>[13]capacity_EXIOBASE!I237</f>
        <v>54.90849500000013</v>
      </c>
      <c r="Z237" s="5">
        <f>[13]capacity_EXIOBASE!J237</f>
        <v>27.454247500000065</v>
      </c>
      <c r="AA237" s="5">
        <f>[13]capacity_EXIOBASE!K237</f>
        <v>0</v>
      </c>
      <c r="AB237" s="5">
        <f>capacity!T237+T237/[12]lifespan!C$3</f>
        <v>141.60566333333333</v>
      </c>
      <c r="AC237" s="5">
        <f>MAX((U237-T237),0)/5+U237/[12]lifespan!D$3</f>
        <v>29.284530666666669</v>
      </c>
      <c r="AD237" s="5">
        <f>MAX((V237-U237),0)/5+V237/[12]lifespan!E$3</f>
        <v>18.30283166666667</v>
      </c>
      <c r="AE237" s="5">
        <f>MAX((W237-V237),0)/5+W237/[12]lifespan!F$3</f>
        <v>7.3211326666666654</v>
      </c>
      <c r="AF237" s="5">
        <f>MAX((X237-W237),0)/5+X237/[12]lifespan!G$3</f>
        <v>4.5757079166666683</v>
      </c>
      <c r="AG237" s="5">
        <f>MAX((Y237-X237),0)/5+Y237/[12]lifespan!H$3</f>
        <v>1.830283166666671</v>
      </c>
      <c r="AH237" s="5">
        <f>MAX((Z237-Y237),0)/5+Z237/[12]lifespan!I$3</f>
        <v>0.91514158333333551</v>
      </c>
      <c r="AI237" s="5">
        <f>MAX((AA237-Z237),0)/5+AA237/[12]lifespan!J$3</f>
        <v>0</v>
      </c>
    </row>
    <row r="238" spans="1:35" x14ac:dyDescent="0.25">
      <c r="A238" s="3" t="s">
        <v>8</v>
      </c>
      <c r="B238" s="3" t="s">
        <v>33</v>
      </c>
      <c r="C238" s="3" t="s">
        <v>34</v>
      </c>
      <c r="D238" s="5">
        <f>[13]generation_EXIOBASE!D238</f>
        <v>0</v>
      </c>
      <c r="E238" s="5">
        <f>[13]generation_EXIOBASE!E238</f>
        <v>0</v>
      </c>
      <c r="F238" s="5">
        <f>[13]generation_EXIOBASE!F238</f>
        <v>0</v>
      </c>
      <c r="G238" s="5">
        <f>[13]generation_EXIOBASE!G238</f>
        <v>0</v>
      </c>
      <c r="H238" s="5">
        <f>[13]generation_EXIOBASE!H238</f>
        <v>0</v>
      </c>
      <c r="I238" s="5">
        <f>[13]generation_EXIOBASE!I238</f>
        <v>0</v>
      </c>
      <c r="J238" s="5">
        <f>[13]generation_EXIOBASE!J238</f>
        <v>0</v>
      </c>
      <c r="K238" s="5">
        <f>[13]generation_EXIOBASE!K238</f>
        <v>0</v>
      </c>
      <c r="L238" s="5">
        <f>[14]Xdet2015_el!A238</f>
        <v>0</v>
      </c>
      <c r="M238" s="5">
        <f t="shared" si="107"/>
        <v>0</v>
      </c>
      <c r="N238" s="5">
        <f t="shared" si="142"/>
        <v>0</v>
      </c>
      <c r="O238" s="5">
        <f t="shared" si="143"/>
        <v>0</v>
      </c>
      <c r="P238" s="5">
        <f t="shared" si="144"/>
        <v>0</v>
      </c>
      <c r="Q238" s="5">
        <f t="shared" si="145"/>
        <v>0</v>
      </c>
      <c r="R238" s="5">
        <f t="shared" si="146"/>
        <v>0</v>
      </c>
      <c r="S238" s="5">
        <f t="shared" si="147"/>
        <v>0</v>
      </c>
      <c r="T238" s="5">
        <f>[13]capacity_EXIOBASE!D238</f>
        <v>0</v>
      </c>
      <c r="U238" s="5">
        <f>[13]capacity_EXIOBASE!E238</f>
        <v>0</v>
      </c>
      <c r="V238" s="5">
        <f>[13]capacity_EXIOBASE!F238</f>
        <v>0</v>
      </c>
      <c r="W238" s="5">
        <f>[13]capacity_EXIOBASE!G238</f>
        <v>0</v>
      </c>
      <c r="X238" s="5">
        <f>[13]capacity_EXIOBASE!H238</f>
        <v>0</v>
      </c>
      <c r="Y238" s="5">
        <f>[13]capacity_EXIOBASE!I238</f>
        <v>0</v>
      </c>
      <c r="Z238" s="5">
        <f>[13]capacity_EXIOBASE!J238</f>
        <v>0</v>
      </c>
      <c r="AA238" s="5">
        <f>[13]capacity_EXIOBASE!K238</f>
        <v>0</v>
      </c>
      <c r="AB238" s="5">
        <f>capacity!T238+T238/[12]lifespan!C$4</f>
        <v>0</v>
      </c>
      <c r="AC238" s="5">
        <f>MAX((U238-T238),0)/5+U238/[12]lifespan!D$4</f>
        <v>0</v>
      </c>
      <c r="AD238" s="5">
        <f>MAX((V238-U238),0)/5+V238/[12]lifespan!E$4</f>
        <v>0</v>
      </c>
      <c r="AE238" s="5">
        <f>MAX((W238-V238),0)/5+W238/[12]lifespan!F$4</f>
        <v>0</v>
      </c>
      <c r="AF238" s="5">
        <f>MAX((X238-W238),0)/5+X238/[12]lifespan!G$4</f>
        <v>0</v>
      </c>
      <c r="AG238" s="5">
        <f>MAX((Y238-X238),0)/5+Y238/[12]lifespan!H$4</f>
        <v>0</v>
      </c>
      <c r="AH238" s="5">
        <f>MAX((Z238-Y238),0)/5+Z238/[12]lifespan!I$4</f>
        <v>0</v>
      </c>
      <c r="AI238" s="5">
        <f>MAX((AA238-Z238),0)/5+AA238/[12]lifespan!J$4</f>
        <v>0</v>
      </c>
    </row>
    <row r="239" spans="1:35" x14ac:dyDescent="0.25">
      <c r="A239" s="3" t="s">
        <v>8</v>
      </c>
      <c r="B239" s="3" t="s">
        <v>35</v>
      </c>
      <c r="C239" s="3" t="s">
        <v>36</v>
      </c>
      <c r="D239" s="5">
        <f>[13]generation_EXIOBASE!D239</f>
        <v>2878.2955150238781</v>
      </c>
      <c r="E239" s="5">
        <f>[13]generation_EXIOBASE!E239</f>
        <v>3569.5994763430026</v>
      </c>
      <c r="F239" s="5">
        <f>[13]generation_EXIOBASE!F239</f>
        <v>4606.5554183216891</v>
      </c>
      <c r="G239" s="5">
        <f>[13]generation_EXIOBASE!G239</f>
        <v>5643.5113603003756</v>
      </c>
      <c r="H239" s="5">
        <f>[13]generation_EXIOBASE!H239</f>
        <v>5902.750345795047</v>
      </c>
      <c r="I239" s="5">
        <f>[13]generation_EXIOBASE!I239</f>
        <v>6161.9893312897184</v>
      </c>
      <c r="J239" s="5">
        <f>[13]generation_EXIOBASE!J239</f>
        <v>6248.4023264546086</v>
      </c>
      <c r="K239" s="5">
        <f>[13]generation_EXIOBASE!K239</f>
        <v>6334.8153216194996</v>
      </c>
      <c r="L239" s="5">
        <f>[14]Xdet2015_el!A239</f>
        <v>371.16660169776299</v>
      </c>
      <c r="M239" s="5">
        <f t="shared" si="107"/>
        <v>460.31274417121659</v>
      </c>
      <c r="N239" s="5">
        <f t="shared" si="142"/>
        <v>594.03195788139703</v>
      </c>
      <c r="O239" s="5">
        <f t="shared" si="143"/>
        <v>727.75117159157742</v>
      </c>
      <c r="P239" s="5">
        <f t="shared" si="144"/>
        <v>761.18097501912257</v>
      </c>
      <c r="Q239" s="5">
        <f t="shared" si="145"/>
        <v>794.6107784466675</v>
      </c>
      <c r="R239" s="5">
        <f t="shared" si="146"/>
        <v>805.75404625584929</v>
      </c>
      <c r="S239" s="5">
        <f t="shared" si="147"/>
        <v>816.89731406503108</v>
      </c>
      <c r="T239" s="5">
        <f>[13]capacity_EXIOBASE!D239</f>
        <v>1589</v>
      </c>
      <c r="U239" s="5">
        <f>[13]capacity_EXIOBASE!E239</f>
        <v>1586.4</v>
      </c>
      <c r="V239" s="5">
        <f>[13]capacity_EXIOBASE!F239</f>
        <v>1582.5</v>
      </c>
      <c r="W239" s="5">
        <f>[13]capacity_EXIOBASE!G239</f>
        <v>1578.6</v>
      </c>
      <c r="X239" s="5">
        <f>[13]capacity_EXIOBASE!H239</f>
        <v>1577.625</v>
      </c>
      <c r="Y239" s="5">
        <f>[13]capacity_EXIOBASE!I239</f>
        <v>1576.65</v>
      </c>
      <c r="Z239" s="5">
        <f>[13]capacity_EXIOBASE!J239</f>
        <v>1576.325</v>
      </c>
      <c r="AA239" s="5">
        <f>[13]capacity_EXIOBASE!K239</f>
        <v>1576</v>
      </c>
      <c r="AB239" s="5">
        <f>capacity!T239+T239/[12]lifespan!C$5</f>
        <v>26.483333333333334</v>
      </c>
      <c r="AC239" s="5">
        <f>MAX((U239-T239),0)/5+U239/[12]lifespan!D$5</f>
        <v>26.44</v>
      </c>
      <c r="AD239" s="5">
        <f>MAX((V239-U239),0)/5+V239/[12]lifespan!E$5</f>
        <v>26.375</v>
      </c>
      <c r="AE239" s="5">
        <f>MAX((W239-V239),0)/5+W239/[12]lifespan!F$5</f>
        <v>26.31</v>
      </c>
      <c r="AF239" s="5">
        <f>MAX((X239-W239),0)/5+X239/[12]lifespan!G$5</f>
        <v>26.293749999999999</v>
      </c>
      <c r="AG239" s="5">
        <f>MAX((Y239-X239),0)/5+Y239/[12]lifespan!H$5</f>
        <v>26.2775</v>
      </c>
      <c r="AH239" s="5">
        <f>MAX((Z239-Y239),0)/5+Z239/[12]lifespan!I$5</f>
        <v>26.272083333333335</v>
      </c>
      <c r="AI239" s="5">
        <f>MAX((AA239-Z239),0)/5+AA239/[12]lifespan!J$5</f>
        <v>26.266666666666666</v>
      </c>
    </row>
    <row r="240" spans="1:35" x14ac:dyDescent="0.25">
      <c r="A240" s="3" t="s">
        <v>8</v>
      </c>
      <c r="B240" s="3" t="s">
        <v>79</v>
      </c>
      <c r="C240" s="3" t="s">
        <v>83</v>
      </c>
      <c r="D240" s="5">
        <f>[13]generation_EXIOBASE!D240</f>
        <v>95.426957085261137</v>
      </c>
      <c r="E240" s="5">
        <f>[13]generation_EXIOBASE!E240</f>
        <v>2028.7888850587458</v>
      </c>
      <c r="F240" s="5">
        <f>[13]generation_EXIOBASE!F240</f>
        <v>4928.8317770189724</v>
      </c>
      <c r="G240" s="5">
        <f>[13]generation_EXIOBASE!G240</f>
        <v>7828.8746689791997</v>
      </c>
      <c r="H240" s="5">
        <f>[13]generation_EXIOBASE!H240</f>
        <v>8553.8853919692556</v>
      </c>
      <c r="I240" s="5">
        <f>[13]generation_EXIOBASE!I240</f>
        <v>9278.8961149593124</v>
      </c>
      <c r="J240" s="5">
        <f>[13]generation_EXIOBASE!J240</f>
        <v>9520.566355955998</v>
      </c>
      <c r="K240" s="5">
        <f>[13]generation_EXIOBASE!K240</f>
        <v>9762.2365969526836</v>
      </c>
      <c r="L240" s="5">
        <f>[14]Xdet2015_el!A240</f>
        <v>10.292689630800201</v>
      </c>
      <c r="M240" s="5">
        <f t="shared" si="107"/>
        <v>218.82385185634371</v>
      </c>
      <c r="N240" s="5">
        <f t="shared" si="142"/>
        <v>531.62059519465902</v>
      </c>
      <c r="O240" s="5">
        <f t="shared" si="143"/>
        <v>844.41733853297433</v>
      </c>
      <c r="P240" s="5">
        <f t="shared" si="144"/>
        <v>922.61652436755298</v>
      </c>
      <c r="Q240" s="5">
        <f t="shared" si="145"/>
        <v>1000.8157102021318</v>
      </c>
      <c r="R240" s="5">
        <f t="shared" si="146"/>
        <v>1026.8821054803248</v>
      </c>
      <c r="S240" s="5">
        <f t="shared" si="147"/>
        <v>1052.9485007585176</v>
      </c>
      <c r="T240" s="5">
        <f>[13]capacity_EXIOBASE!D240</f>
        <v>61.7</v>
      </c>
      <c r="U240" s="5">
        <f>[13]capacity_EXIOBASE!E240</f>
        <v>1011.2552463461318</v>
      </c>
      <c r="V240" s="5">
        <f>[13]capacity_EXIOBASE!F240</f>
        <v>2435.5881158653292</v>
      </c>
      <c r="W240" s="5">
        <f>[13]capacity_EXIOBASE!G240</f>
        <v>3859.9209853845268</v>
      </c>
      <c r="X240" s="5">
        <f>[13]capacity_EXIOBASE!H240</f>
        <v>4216.0042027643267</v>
      </c>
      <c r="Y240" s="5">
        <f>[13]capacity_EXIOBASE!I240</f>
        <v>4572.0874201441256</v>
      </c>
      <c r="Z240" s="5">
        <f>[13]capacity_EXIOBASE!J240</f>
        <v>4690.7818259373926</v>
      </c>
      <c r="AA240" s="5">
        <f>[13]capacity_EXIOBASE!K240</f>
        <v>4809.4762317306586</v>
      </c>
      <c r="AB240" s="5">
        <f>capacity!T240+T240/[12]lifespan!C$6</f>
        <v>3.085</v>
      </c>
      <c r="AC240" s="5">
        <f>MAX((U240-T240),0)/5+U240/[12]lifespan!D$6</f>
        <v>235.87719683041416</v>
      </c>
      <c r="AD240" s="5">
        <f>MAX((V240-U240),0)/5+V240/[12]lifespan!E$6</f>
        <v>388.5086213874705</v>
      </c>
      <c r="AE240" s="5">
        <f>MAX((W240-V240),0)/5+W240/[12]lifespan!F$6</f>
        <v>439.2634133192206</v>
      </c>
      <c r="AF240" s="5">
        <f>MAX((X240-W240),0)/5+X240/[12]lifespan!G$6</f>
        <v>239.85681158653301</v>
      </c>
      <c r="AG240" s="5">
        <f>MAX((Y240-X240),0)/5+Y240/[12]lifespan!H$6</f>
        <v>254.1001402817248</v>
      </c>
      <c r="AH240" s="5">
        <f>MAX((Z240-Y240),0)/5+Z240/[12]lifespan!I$6</f>
        <v>211.37015419614909</v>
      </c>
      <c r="AI240" s="5">
        <f>MAX((AA240-Z240),0)/5+AA240/[12]lifespan!J$6</f>
        <v>216.11793042787957</v>
      </c>
    </row>
    <row r="241" spans="1:35" x14ac:dyDescent="0.25">
      <c r="A241" s="3" t="s">
        <v>8</v>
      </c>
      <c r="B241" s="3" t="s">
        <v>78</v>
      </c>
      <c r="C241" s="3" t="s">
        <v>84</v>
      </c>
      <c r="D241" s="5">
        <f>[13]generation_EXIOBASE!D241</f>
        <v>0</v>
      </c>
      <c r="E241" s="5">
        <f>[13]generation_EXIOBASE!E241</f>
        <v>702.22184372039055</v>
      </c>
      <c r="F241" s="5">
        <f>[13]generation_EXIOBASE!F241</f>
        <v>1755.5546093009764</v>
      </c>
      <c r="G241" s="5">
        <f>[13]generation_EXIOBASE!G241</f>
        <v>2808.8873748815622</v>
      </c>
      <c r="H241" s="5">
        <f>[13]generation_EXIOBASE!H241</f>
        <v>3072.2205662767083</v>
      </c>
      <c r="I241" s="5">
        <f>[13]generation_EXIOBASE!I241</f>
        <v>3335.5537576718548</v>
      </c>
      <c r="J241" s="5">
        <f>[13]generation_EXIOBASE!J241</f>
        <v>3423.3314881369038</v>
      </c>
      <c r="K241" s="5">
        <f>[13]generation_EXIOBASE!K241</f>
        <v>3511.1092186019528</v>
      </c>
      <c r="L241" s="5">
        <f>[14]Xdet2015_el!A241</f>
        <v>0</v>
      </c>
      <c r="M241" s="24">
        <f t="shared" ref="M241:S241" si="148">IFERROR($L85*E241/$D85,0)</f>
        <v>27.552415303672458</v>
      </c>
      <c r="N241" s="24">
        <f t="shared" si="148"/>
        <v>68.881038259181153</v>
      </c>
      <c r="O241" s="24">
        <f t="shared" si="148"/>
        <v>110.20966121468983</v>
      </c>
      <c r="P241" s="24">
        <f t="shared" si="148"/>
        <v>120.54181695356698</v>
      </c>
      <c r="Q241" s="24">
        <f t="shared" si="148"/>
        <v>130.87397269244417</v>
      </c>
      <c r="R241" s="24">
        <f t="shared" si="148"/>
        <v>134.31802460540325</v>
      </c>
      <c r="S241" s="24">
        <f t="shared" si="148"/>
        <v>137.76207651836231</v>
      </c>
      <c r="T241" s="5">
        <f>[13]capacity_EXIOBASE!D241</f>
        <v>0</v>
      </c>
      <c r="U241" s="5">
        <f>[13]capacity_EXIOBASE!E241</f>
        <v>255.87260232183519</v>
      </c>
      <c r="V241" s="5">
        <f>[13]capacity_EXIOBASE!F241</f>
        <v>639.68150580458791</v>
      </c>
      <c r="W241" s="5">
        <f>[13]capacity_EXIOBASE!G241</f>
        <v>1023.4904092873408</v>
      </c>
      <c r="X241" s="5">
        <f>[13]capacity_EXIOBASE!H241</f>
        <v>1119.4426351580289</v>
      </c>
      <c r="Y241" s="5">
        <f>[13]capacity_EXIOBASE!I241</f>
        <v>1215.3948610287171</v>
      </c>
      <c r="Z241" s="5">
        <f>[13]capacity_EXIOBASE!J241</f>
        <v>1247.3789363189464</v>
      </c>
      <c r="AA241" s="5">
        <f>[13]capacity_EXIOBASE!K241</f>
        <v>1279.3630116091758</v>
      </c>
      <c r="AB241" s="5">
        <f>capacity!T241+T241/[12]lifespan!C$7</f>
        <v>0</v>
      </c>
      <c r="AC241" s="5">
        <f>MAX((U241-T241),0)/5+U241/[12]lifespan!D$7</f>
        <v>61.409424557240442</v>
      </c>
      <c r="AD241" s="5">
        <f>MAX((V241-U241),0)/5+V241/[12]lifespan!E$7</f>
        <v>100.02292636217192</v>
      </c>
      <c r="AE241" s="5">
        <f>MAX((W241-V241),0)/5+W241/[12]lifespan!F$7</f>
        <v>110.87812767279527</v>
      </c>
      <c r="AF241" s="5">
        <f>MAX((X241-W241),0)/5+X241/[12]lifespan!G$7</f>
        <v>56.505199679405258</v>
      </c>
      <c r="AG241" s="5">
        <f>MAX((Y241-X241),0)/5+Y241/[12]lifespan!H$7</f>
        <v>59.703607208428195</v>
      </c>
      <c r="AH241" s="5">
        <f>MAX((Z241-Y241),0)/5+Z241/[12]lifespan!I$7</f>
        <v>47.976112935344091</v>
      </c>
      <c r="AI241" s="5">
        <f>MAX((AA241-Z241),0)/5+AA241/[12]lifespan!J$7</f>
        <v>49.042248778351734</v>
      </c>
    </row>
    <row r="242" spans="1:35" x14ac:dyDescent="0.25">
      <c r="A242" s="3" t="s">
        <v>8</v>
      </c>
      <c r="B242" s="1" t="s">
        <v>37</v>
      </c>
      <c r="C242" s="1" t="s">
        <v>38</v>
      </c>
      <c r="D242" s="5">
        <f>[13]generation_EXIOBASE!D242</f>
        <v>0</v>
      </c>
      <c r="E242" s="5">
        <f>[13]generation_EXIOBASE!E242</f>
        <v>0</v>
      </c>
      <c r="F242" s="5">
        <f>[13]generation_EXIOBASE!F242</f>
        <v>0</v>
      </c>
      <c r="G242" s="5">
        <f>[13]generation_EXIOBASE!G242</f>
        <v>0</v>
      </c>
      <c r="H242" s="5">
        <f>[13]generation_EXIOBASE!H242</f>
        <v>0</v>
      </c>
      <c r="I242" s="5">
        <f>[13]generation_EXIOBASE!I242</f>
        <v>0</v>
      </c>
      <c r="J242" s="5">
        <f>[13]generation_EXIOBASE!J242</f>
        <v>0</v>
      </c>
      <c r="K242" s="5">
        <f>[13]generation_EXIOBASE!K242</f>
        <v>0</v>
      </c>
      <c r="L242" s="5">
        <f>[14]Xdet2015_el!A242</f>
        <v>1.93506744363692</v>
      </c>
      <c r="M242" s="5">
        <f t="shared" ref="M242:M300" si="149">IFERROR($L242*E242/$D242,0)</f>
        <v>0</v>
      </c>
      <c r="N242" s="5">
        <f t="shared" si="142"/>
        <v>0</v>
      </c>
      <c r="O242" s="5">
        <f t="shared" si="143"/>
        <v>0</v>
      </c>
      <c r="P242" s="5">
        <f t="shared" si="144"/>
        <v>0</v>
      </c>
      <c r="Q242" s="5">
        <f t="shared" si="145"/>
        <v>0</v>
      </c>
      <c r="R242" s="5">
        <f t="shared" si="146"/>
        <v>0</v>
      </c>
      <c r="S242" s="5">
        <f t="shared" si="147"/>
        <v>0</v>
      </c>
      <c r="T242" s="5">
        <f>[13]capacity_EXIOBASE!D242</f>
        <v>15.214499999999999</v>
      </c>
      <c r="U242" s="5">
        <f>[13]capacity_EXIOBASE!E242</f>
        <v>12.1716</v>
      </c>
      <c r="V242" s="5">
        <f>[13]capacity_EXIOBASE!F242</f>
        <v>7.6072499999999996</v>
      </c>
      <c r="W242" s="5">
        <f>[13]capacity_EXIOBASE!G242</f>
        <v>3.0428999999999995</v>
      </c>
      <c r="X242" s="5">
        <f>[13]capacity_EXIOBASE!H242</f>
        <v>1.9018125000000001</v>
      </c>
      <c r="Y242" s="5">
        <f>[13]capacity_EXIOBASE!I242</f>
        <v>0.76072500000000076</v>
      </c>
      <c r="Z242" s="5">
        <f>[13]capacity_EXIOBASE!J242</f>
        <v>0.38036250000000038</v>
      </c>
      <c r="AA242" s="5">
        <f>[13]capacity_EXIOBASE!K242</f>
        <v>0</v>
      </c>
      <c r="AB242" s="5">
        <f>capacity!T242+T242/[12]lifespan!C$8</f>
        <v>0.43469999999999998</v>
      </c>
      <c r="AC242" s="5">
        <f>MAX((U242-T242),0)/5+U242/[12]lifespan!D$8</f>
        <v>0.34776000000000001</v>
      </c>
      <c r="AD242" s="5">
        <f>MAX((V242-U242),0)/5+V242/[12]lifespan!E$8</f>
        <v>0.21734999999999999</v>
      </c>
      <c r="AE242" s="5">
        <f>MAX((W242-V242),0)/5+W242/[12]lifespan!F$8</f>
        <v>8.693999999999999E-2</v>
      </c>
      <c r="AF242" s="5">
        <f>MAX((X242-W242),0)/5+X242/[12]lifespan!G$8</f>
        <v>5.4337500000000004E-2</v>
      </c>
      <c r="AG242" s="5">
        <f>MAX((Y242-X242),0)/5+Y242/[12]lifespan!H$8</f>
        <v>2.1735000000000022E-2</v>
      </c>
      <c r="AH242" s="5">
        <f>MAX((Z242-Y242),0)/5+Z242/[12]lifespan!I$8</f>
        <v>1.0867500000000011E-2</v>
      </c>
      <c r="AI242" s="5">
        <f>MAX((AA242-Z242),0)/5+AA242/[12]lifespan!J$8</f>
        <v>0</v>
      </c>
    </row>
    <row r="243" spans="1:35" x14ac:dyDescent="0.25">
      <c r="A243" s="3" t="s">
        <v>8</v>
      </c>
      <c r="B243" s="3" t="s">
        <v>39</v>
      </c>
      <c r="C243" s="3" t="s">
        <v>40</v>
      </c>
      <c r="D243" s="5">
        <f>[13]generation_EXIOBASE!D243</f>
        <v>511.13278006020545</v>
      </c>
      <c r="E243" s="5">
        <f>[13]generation_EXIOBASE!E243</f>
        <v>408.90622404816435</v>
      </c>
      <c r="F243" s="5">
        <f>[13]generation_EXIOBASE!F243</f>
        <v>255.56639003010272</v>
      </c>
      <c r="G243" s="5">
        <f>[13]generation_EXIOBASE!G243</f>
        <v>102.22655601204104</v>
      </c>
      <c r="H243" s="5">
        <f>[13]generation_EXIOBASE!H243</f>
        <v>63.89159750752566</v>
      </c>
      <c r="I243" s="5">
        <f>[13]generation_EXIOBASE!I243</f>
        <v>25.556639003010275</v>
      </c>
      <c r="J243" s="5">
        <f>[13]generation_EXIOBASE!J243</f>
        <v>12.778319501505138</v>
      </c>
      <c r="K243" s="5">
        <f>[13]generation_EXIOBASE!K243</f>
        <v>0</v>
      </c>
      <c r="L243" s="5">
        <f>[14]Xdet2015_el!A243</f>
        <v>16.812082518528499</v>
      </c>
      <c r="M243" s="5">
        <f t="shared" si="149"/>
        <v>13.449666014822798</v>
      </c>
      <c r="N243" s="5">
        <f t="shared" si="142"/>
        <v>8.4060412592642493</v>
      </c>
      <c r="O243" s="5">
        <f t="shared" si="143"/>
        <v>3.3624165037056981</v>
      </c>
      <c r="P243" s="5">
        <f t="shared" si="144"/>
        <v>2.1015103148160619</v>
      </c>
      <c r="Q243" s="5">
        <f t="shared" si="145"/>
        <v>0.84060412592642497</v>
      </c>
      <c r="R243" s="5">
        <f t="shared" si="146"/>
        <v>0.42030206296321249</v>
      </c>
      <c r="S243" s="5">
        <f t="shared" si="147"/>
        <v>0</v>
      </c>
      <c r="T243" s="5">
        <f>[13]capacity_EXIOBASE!D243</f>
        <v>50.408929999999998</v>
      </c>
      <c r="U243" s="5">
        <f>[13]capacity_EXIOBASE!E243</f>
        <v>40.327143999999997</v>
      </c>
      <c r="V243" s="5">
        <f>[13]capacity_EXIOBASE!F243</f>
        <v>25.204464999999999</v>
      </c>
      <c r="W243" s="5">
        <f>[13]capacity_EXIOBASE!G243</f>
        <v>10.081785999999994</v>
      </c>
      <c r="X243" s="5">
        <f>[13]capacity_EXIOBASE!H243</f>
        <v>6.3011162499999998</v>
      </c>
      <c r="Y243" s="5">
        <f>[13]capacity_EXIOBASE!I243</f>
        <v>2.5204465000000056</v>
      </c>
      <c r="Z243" s="5">
        <f>[13]capacity_EXIOBASE!J243</f>
        <v>1.2602232500000028</v>
      </c>
      <c r="AA243" s="5">
        <f>[13]capacity_EXIOBASE!K243</f>
        <v>0</v>
      </c>
      <c r="AB243" s="5">
        <f>capacity!T243+T243/[12]lifespan!C$9</f>
        <v>7.0163571999999998</v>
      </c>
      <c r="AC243" s="5">
        <f>MAX((U243-T243),0)/5+U243/[12]lifespan!D$9</f>
        <v>1.6130857599999999</v>
      </c>
      <c r="AD243" s="5">
        <f>MAX((V243-U243),0)/5+V243/[12]lifespan!E$9</f>
        <v>1.0081785999999999</v>
      </c>
      <c r="AE243" s="5">
        <f>MAX((W243-V243),0)/5+W243/[12]lifespan!F$9</f>
        <v>0.40327143999999976</v>
      </c>
      <c r="AF243" s="5">
        <f>MAX((X243-W243),0)/5+X243/[12]lifespan!G$9</f>
        <v>0.25204464999999998</v>
      </c>
      <c r="AG243" s="5">
        <f>MAX((Y243-X243),0)/5+Y243/[12]lifespan!H$9</f>
        <v>0.10081786000000022</v>
      </c>
      <c r="AH243" s="5">
        <f>MAX((Z243-Y243),0)/5+Z243/[12]lifespan!I$9</f>
        <v>5.0408930000000109E-2</v>
      </c>
      <c r="AI243" s="5">
        <f>MAX((AA243-Z243),0)/5+AA243/[12]lifespan!J$9</f>
        <v>0</v>
      </c>
    </row>
    <row r="244" spans="1:35" x14ac:dyDescent="0.25">
      <c r="A244" s="3" t="s">
        <v>8</v>
      </c>
      <c r="B244" s="3" t="s">
        <v>80</v>
      </c>
      <c r="C244" s="3" t="s">
        <v>85</v>
      </c>
      <c r="D244" s="5">
        <f>[13]generation_EXIOBASE!D244</f>
        <v>0</v>
      </c>
      <c r="E244" s="5">
        <f>[13]generation_EXIOBASE!E244</f>
        <v>702.22184372039101</v>
      </c>
      <c r="F244" s="5">
        <f>[13]generation_EXIOBASE!F244</f>
        <v>1755.5546093009773</v>
      </c>
      <c r="G244" s="5">
        <f>[13]generation_EXIOBASE!G244</f>
        <v>2808.887374881564</v>
      </c>
      <c r="H244" s="5">
        <f>[13]generation_EXIOBASE!H244</f>
        <v>3072.2205662767101</v>
      </c>
      <c r="I244" s="5">
        <f>[13]generation_EXIOBASE!I244</f>
        <v>3335.5537576718566</v>
      </c>
      <c r="J244" s="5">
        <f>[13]generation_EXIOBASE!J244</f>
        <v>3423.3314881369056</v>
      </c>
      <c r="K244" s="5">
        <f>[13]generation_EXIOBASE!K244</f>
        <v>3511.1092186019546</v>
      </c>
      <c r="L244" s="5">
        <f>[14]Xdet2015_el!A244</f>
        <v>0</v>
      </c>
      <c r="M244" s="24">
        <f t="shared" ref="M244:S245" si="150">IFERROR($L322*E244/$D322,0)</f>
        <v>290.69879272395332</v>
      </c>
      <c r="N244" s="24">
        <f t="shared" si="150"/>
        <v>726.74698180988321</v>
      </c>
      <c r="O244" s="24">
        <f t="shared" si="150"/>
        <v>1162.7951708958133</v>
      </c>
      <c r="P244" s="24">
        <f t="shared" si="150"/>
        <v>1271.8072181672958</v>
      </c>
      <c r="Q244" s="24">
        <f t="shared" si="150"/>
        <v>1380.8192654387781</v>
      </c>
      <c r="R244" s="24">
        <f t="shared" si="150"/>
        <v>1417.1566145292722</v>
      </c>
      <c r="S244" s="24">
        <f t="shared" si="150"/>
        <v>1453.4939636197664</v>
      </c>
      <c r="T244" s="5">
        <f>[13]capacity_EXIOBASE!D244</f>
        <v>0</v>
      </c>
      <c r="U244" s="5">
        <f>[13]capacity_EXIOBASE!E244</f>
        <v>350.55128913142312</v>
      </c>
      <c r="V244" s="5">
        <f>[13]capacity_EXIOBASE!F244</f>
        <v>876.3782228285578</v>
      </c>
      <c r="W244" s="5">
        <f>[13]capacity_EXIOBASE!G244</f>
        <v>1402.2051565256925</v>
      </c>
      <c r="X244" s="5">
        <f>[13]capacity_EXIOBASE!H244</f>
        <v>1533.6618899499761</v>
      </c>
      <c r="Y244" s="5">
        <f>[13]capacity_EXIOBASE!I244</f>
        <v>1665.1186233742596</v>
      </c>
      <c r="Z244" s="5">
        <f>[13]capacity_EXIOBASE!J244</f>
        <v>1708.9375345156877</v>
      </c>
      <c r="AA244" s="5">
        <f>[13]capacity_EXIOBASE!K244</f>
        <v>1752.7564456571156</v>
      </c>
      <c r="AB244" s="5">
        <f>capacity!T244+T244/[12]lifespan!C$10</f>
        <v>0</v>
      </c>
      <c r="AC244" s="5">
        <f>MAX((U244-T244),0)/5+U244/[12]lifespan!D$10</f>
        <v>84.132309391541554</v>
      </c>
      <c r="AD244" s="5">
        <f>MAX((V244-U244),0)/5+V244/[12]lifespan!E$10</f>
        <v>140.22051565256925</v>
      </c>
      <c r="AE244" s="5">
        <f>MAX((W244-V244),0)/5+W244/[12]lifespan!F$10</f>
        <v>161.25359300045463</v>
      </c>
      <c r="AF244" s="5">
        <f>MAX((X244-W244),0)/5+X244/[12]lifespan!G$10</f>
        <v>87.637822282855765</v>
      </c>
      <c r="AG244" s="5">
        <f>MAX((Y244-X244),0)/5+Y244/[12]lifespan!H$10</f>
        <v>92.896091619827104</v>
      </c>
      <c r="AH244" s="5">
        <f>MAX((Z244-Y244),0)/5+Z244/[12]lifespan!I$10</f>
        <v>77.121283608913132</v>
      </c>
      <c r="AI244" s="5">
        <f>MAX((AA244-Z244),0)/5+AA244/[12]lifespan!J$10</f>
        <v>78.874040054570202</v>
      </c>
    </row>
    <row r="245" spans="1:35" x14ac:dyDescent="0.25">
      <c r="A245" s="3" t="s">
        <v>8</v>
      </c>
      <c r="B245" s="3" t="s">
        <v>81</v>
      </c>
      <c r="C245" s="3" t="s">
        <v>86</v>
      </c>
      <c r="D245" s="5">
        <f>[13]generation_EXIOBASE!D245</f>
        <v>0.98960663645898084</v>
      </c>
      <c r="E245" s="5">
        <f>[13]generation_EXIOBASE!E245</f>
        <v>982.67249934570873</v>
      </c>
      <c r="F245" s="5">
        <f>[13]generation_EXIOBASE!F245</f>
        <v>2455.1968384095831</v>
      </c>
      <c r="G245" s="5">
        <f>[13]generation_EXIOBASE!G245</f>
        <v>3927.7211774734578</v>
      </c>
      <c r="H245" s="5">
        <f>[13]generation_EXIOBASE!H245</f>
        <v>4295.8522622394266</v>
      </c>
      <c r="I245" s="5">
        <f>[13]generation_EXIOBASE!I245</f>
        <v>4663.9833470053945</v>
      </c>
      <c r="J245" s="5">
        <f>[13]generation_EXIOBASE!J245</f>
        <v>4786.6937085940508</v>
      </c>
      <c r="K245" s="5">
        <f>[13]generation_EXIOBASE!K245</f>
        <v>4909.4040701827071</v>
      </c>
      <c r="L245" s="5">
        <f>[14]Xdet2015_el!A245</f>
        <v>0</v>
      </c>
      <c r="M245" s="24">
        <f t="shared" si="150"/>
        <v>406.7969570547441</v>
      </c>
      <c r="N245" s="24">
        <f t="shared" si="150"/>
        <v>1016.3778914139288</v>
      </c>
      <c r="O245" s="24">
        <f t="shared" si="150"/>
        <v>1625.9588257731134</v>
      </c>
      <c r="P245" s="24">
        <f t="shared" si="150"/>
        <v>1778.3540593629095</v>
      </c>
      <c r="Q245" s="24">
        <f t="shared" si="150"/>
        <v>1930.7492929527057</v>
      </c>
      <c r="R245" s="24">
        <f t="shared" si="150"/>
        <v>1981.5477041493043</v>
      </c>
      <c r="S245" s="24">
        <f t="shared" si="150"/>
        <v>2032.3461153459029</v>
      </c>
      <c r="T245" s="5">
        <f>[13]capacity_EXIOBASE!D245</f>
        <v>1.2</v>
      </c>
      <c r="U245" s="5">
        <f>[13]capacity_EXIOBASE!E245</f>
        <v>561.59117456058561</v>
      </c>
      <c r="V245" s="5">
        <f>[13]capacity_EXIOBASE!F245</f>
        <v>1402.177936401464</v>
      </c>
      <c r="W245" s="5">
        <f>[13]capacity_EXIOBASE!G245</f>
        <v>2242.7646982423421</v>
      </c>
      <c r="X245" s="5">
        <f>[13]capacity_EXIOBASE!H245</f>
        <v>2452.9113887025615</v>
      </c>
      <c r="Y245" s="5">
        <f>[13]capacity_EXIOBASE!I245</f>
        <v>2663.0580791627813</v>
      </c>
      <c r="Z245" s="5">
        <f>[13]capacity_EXIOBASE!J245</f>
        <v>2733.1069759828542</v>
      </c>
      <c r="AA245" s="5">
        <f>[13]capacity_EXIOBASE!K245</f>
        <v>2803.1558728029277</v>
      </c>
      <c r="AB245" s="5">
        <f>capacity!T245+T245/[12]lifespan!C$11</f>
        <v>4.8000000000000001E-2</v>
      </c>
      <c r="AC245" s="5">
        <f>MAX((U245-T245),0)/5+U245/[12]lifespan!D$11</f>
        <v>134.54188189454052</v>
      </c>
      <c r="AD245" s="5">
        <f>MAX((V245-U245),0)/5+V245/[12]lifespan!E$11</f>
        <v>224.20446982423422</v>
      </c>
      <c r="AE245" s="5">
        <f>MAX((W245-V245),0)/5+W245/[12]lifespan!F$11</f>
        <v>257.8279402978693</v>
      </c>
      <c r="AF245" s="5">
        <f>MAX((X245-W245),0)/5+X245/[12]lifespan!G$11</f>
        <v>140.14579364014634</v>
      </c>
      <c r="AG245" s="5">
        <f>MAX((Y245-X245),0)/5+Y245/[12]lifespan!H$11</f>
        <v>148.55166125855521</v>
      </c>
      <c r="AH245" s="5">
        <f>MAX((Z245-Y245),0)/5+Z245/[12]lifespan!I$11</f>
        <v>123.33405840332875</v>
      </c>
      <c r="AI245" s="5">
        <f>MAX((AA245-Z245),0)/5+AA245/[12]lifespan!J$11</f>
        <v>126.1360142761318</v>
      </c>
    </row>
    <row r="246" spans="1:35" x14ac:dyDescent="0.25">
      <c r="A246" s="3" t="s">
        <v>8</v>
      </c>
      <c r="B246" s="3" t="s">
        <v>41</v>
      </c>
      <c r="C246" s="3" t="s">
        <v>42</v>
      </c>
      <c r="D246" s="5">
        <f>[13]generation_EXIOBASE!D246</f>
        <v>0</v>
      </c>
      <c r="E246" s="5">
        <f>[13]generation_EXIOBASE!E246</f>
        <v>0</v>
      </c>
      <c r="F246" s="5">
        <f>[13]generation_EXIOBASE!F246</f>
        <v>0</v>
      </c>
      <c r="G246" s="5">
        <f>[13]generation_EXIOBASE!G246</f>
        <v>0</v>
      </c>
      <c r="H246" s="5">
        <f>[13]generation_EXIOBASE!H246</f>
        <v>0</v>
      </c>
      <c r="I246" s="5">
        <f>[13]generation_EXIOBASE!I246</f>
        <v>0</v>
      </c>
      <c r="J246" s="5">
        <f>[13]generation_EXIOBASE!J246</f>
        <v>0</v>
      </c>
      <c r="K246" s="5">
        <f>[13]generation_EXIOBASE!K246</f>
        <v>0</v>
      </c>
      <c r="L246" s="5">
        <f>[14]Xdet2015_el!A246</f>
        <v>0</v>
      </c>
      <c r="M246" s="5">
        <f t="shared" si="149"/>
        <v>0</v>
      </c>
      <c r="N246" s="5">
        <f t="shared" si="142"/>
        <v>0</v>
      </c>
      <c r="O246" s="5">
        <f t="shared" si="143"/>
        <v>0</v>
      </c>
      <c r="P246" s="5">
        <f t="shared" si="144"/>
        <v>0</v>
      </c>
      <c r="Q246" s="5">
        <f t="shared" si="145"/>
        <v>0</v>
      </c>
      <c r="R246" s="5">
        <f t="shared" si="146"/>
        <v>0</v>
      </c>
      <c r="S246" s="5">
        <f t="shared" si="147"/>
        <v>0</v>
      </c>
      <c r="T246" s="5">
        <f>[13]capacity_EXIOBASE!D246</f>
        <v>0</v>
      </c>
      <c r="U246" s="5">
        <f>[13]capacity_EXIOBASE!E246</f>
        <v>0</v>
      </c>
      <c r="V246" s="5">
        <f>[13]capacity_EXIOBASE!F246</f>
        <v>0</v>
      </c>
      <c r="W246" s="5">
        <f>[13]capacity_EXIOBASE!G246</f>
        <v>0</v>
      </c>
      <c r="X246" s="5">
        <f>[13]capacity_EXIOBASE!H246</f>
        <v>0</v>
      </c>
      <c r="Y246" s="5">
        <f>[13]capacity_EXIOBASE!I246</f>
        <v>0</v>
      </c>
      <c r="Z246" s="5">
        <f>[13]capacity_EXIOBASE!J246</f>
        <v>0</v>
      </c>
      <c r="AA246" s="5">
        <f>[13]capacity_EXIOBASE!K246</f>
        <v>0</v>
      </c>
      <c r="AB246" s="5">
        <f>capacity!T246+T246/[12]lifespan!C$12</f>
        <v>0</v>
      </c>
      <c r="AC246" s="5">
        <f>MAX((U246-T246),0)/5+U246/[12]lifespan!D$12</f>
        <v>0</v>
      </c>
      <c r="AD246" s="5">
        <f>MAX((V246-U246),0)/5+V246/[12]lifespan!E$12</f>
        <v>0</v>
      </c>
      <c r="AE246" s="5">
        <f>MAX((W246-V246),0)/5+W246/[12]lifespan!F$12</f>
        <v>0</v>
      </c>
      <c r="AF246" s="5">
        <f>MAX((X246-W246),0)/5+X246/[12]lifespan!G$12</f>
        <v>0</v>
      </c>
      <c r="AG246" s="5">
        <f>MAX((Y246-X246),0)/5+Y246/[12]lifespan!H$12</f>
        <v>0</v>
      </c>
      <c r="AH246" s="5">
        <f>MAX((Z246-Y246),0)/5+Z246/[12]lifespan!I$12</f>
        <v>0</v>
      </c>
      <c r="AI246" s="5">
        <f>MAX((AA246-Z246),0)/5+AA246/[12]lifespan!J$12</f>
        <v>0</v>
      </c>
    </row>
    <row r="247" spans="1:35" x14ac:dyDescent="0.25">
      <c r="A247" s="3" t="s">
        <v>8</v>
      </c>
      <c r="B247" s="3" t="s">
        <v>43</v>
      </c>
      <c r="C247" s="3" t="s">
        <v>44</v>
      </c>
      <c r="D247" s="5">
        <f>[13]generation_EXIOBASE!D247</f>
        <v>0</v>
      </c>
      <c r="E247" s="5">
        <f>[13]generation_EXIOBASE!E247</f>
        <v>5.0188960077112945</v>
      </c>
      <c r="F247" s="5">
        <f>[13]generation_EXIOBASE!F247</f>
        <v>12.547240019278235</v>
      </c>
      <c r="G247" s="5">
        <f>[13]generation_EXIOBASE!G247</f>
        <v>20.075584030845178</v>
      </c>
      <c r="H247" s="5">
        <f>[13]generation_EXIOBASE!H247</f>
        <v>21.95767003373691</v>
      </c>
      <c r="I247" s="5">
        <f>[13]generation_EXIOBASE!I247</f>
        <v>23.839756036628643</v>
      </c>
      <c r="J247" s="5">
        <f>[13]generation_EXIOBASE!J247</f>
        <v>24.467118037592556</v>
      </c>
      <c r="K247" s="5">
        <f>[13]generation_EXIOBASE!K247</f>
        <v>25.094480038556469</v>
      </c>
      <c r="L247" s="5">
        <f>[14]Xdet2015_el!A247</f>
        <v>0</v>
      </c>
      <c r="M247" s="24">
        <f t="shared" ref="M247:S247" si="151">IFERROR($L143*E247/$D143,0)</f>
        <v>1.3382454554174936</v>
      </c>
      <c r="N247" s="24">
        <f t="shared" si="151"/>
        <v>3.3456136385437341</v>
      </c>
      <c r="O247" s="24">
        <f t="shared" si="151"/>
        <v>5.3529818216699745</v>
      </c>
      <c r="P247" s="24">
        <f t="shared" si="151"/>
        <v>5.8548238674515343</v>
      </c>
      <c r="Q247" s="24">
        <f t="shared" si="151"/>
        <v>6.3566659132330932</v>
      </c>
      <c r="R247" s="24">
        <f t="shared" si="151"/>
        <v>6.5239465951602806</v>
      </c>
      <c r="S247" s="24">
        <f t="shared" si="151"/>
        <v>6.6912272770874681</v>
      </c>
      <c r="T247" s="5">
        <f>[13]capacity_EXIOBASE!D247</f>
        <v>0</v>
      </c>
      <c r="U247" s="5">
        <f>[13]capacity_EXIOBASE!E247</f>
        <v>2.5364661358234097</v>
      </c>
      <c r="V247" s="5">
        <f>[13]capacity_EXIOBASE!F247</f>
        <v>6.3411653395585237</v>
      </c>
      <c r="W247" s="5">
        <f>[13]capacity_EXIOBASE!G247</f>
        <v>10.145864543293639</v>
      </c>
      <c r="X247" s="5">
        <f>[13]capacity_EXIOBASE!H247</f>
        <v>11.097039344227417</v>
      </c>
      <c r="Y247" s="5">
        <f>[13]capacity_EXIOBASE!I247</f>
        <v>12.048214145161195</v>
      </c>
      <c r="Z247" s="5">
        <f>[13]capacity_EXIOBASE!J247</f>
        <v>12.36527241213912</v>
      </c>
      <c r="AA247" s="5">
        <f>[13]capacity_EXIOBASE!K247</f>
        <v>12.682330679117047</v>
      </c>
      <c r="AB247" s="5">
        <f>capacity!T247+T247/[12]lifespan!C$13</f>
        <v>0</v>
      </c>
      <c r="AC247" s="5">
        <f>MAX((U247-T247),0)/5+U247/[12]lifespan!D$13</f>
        <v>0.63411653395585243</v>
      </c>
      <c r="AD247" s="5">
        <f>MAX((V247-U247),0)/5+V247/[12]lifespan!E$13</f>
        <v>1.077998107724949</v>
      </c>
      <c r="AE247" s="5">
        <f>MAX((W247-V247),0)/5+W247/[12]lifespan!F$13</f>
        <v>1.2682330679117051</v>
      </c>
      <c r="AF247" s="5">
        <f>MAX((X247-W247),0)/5+X247/[12]lifespan!G$13</f>
        <v>0.74508692739812643</v>
      </c>
      <c r="AG247" s="5">
        <f>MAX((Y247-X247),0)/5+Y247/[12]lifespan!H$13</f>
        <v>0.79264566744481535</v>
      </c>
      <c r="AH247" s="5">
        <f>MAX((Z247-Y247),0)/5+Z247/[12]lifespan!I$13</f>
        <v>0.68167527400254113</v>
      </c>
      <c r="AI247" s="5">
        <f>MAX((AA247-Z247),0)/5+AA247/[12]lifespan!J$13</f>
        <v>0.69752818735143773</v>
      </c>
    </row>
    <row r="248" spans="1:35" x14ac:dyDescent="0.25">
      <c r="A248" s="3" t="s">
        <v>8</v>
      </c>
      <c r="B248" s="3" t="s">
        <v>45</v>
      </c>
      <c r="C248" s="3" t="s">
        <v>46</v>
      </c>
      <c r="D248" s="5">
        <f>[13]generation_EXIOBASE!D248</f>
        <v>0</v>
      </c>
      <c r="E248" s="5">
        <f>[13]generation_EXIOBASE!E248</f>
        <v>0</v>
      </c>
      <c r="F248" s="5">
        <f>[13]generation_EXIOBASE!F248</f>
        <v>0</v>
      </c>
      <c r="G248" s="5">
        <f>[13]generation_EXIOBASE!G248</f>
        <v>0</v>
      </c>
      <c r="H248" s="5">
        <f>[13]generation_EXIOBASE!H248</f>
        <v>0</v>
      </c>
      <c r="I248" s="5">
        <f>[13]generation_EXIOBASE!I248</f>
        <v>0</v>
      </c>
      <c r="J248" s="5">
        <f>[13]generation_EXIOBASE!J248</f>
        <v>0</v>
      </c>
      <c r="K248" s="5">
        <f>[13]generation_EXIOBASE!K248</f>
        <v>0</v>
      </c>
      <c r="L248" s="5">
        <f>[14]Xdet2015_el!A248</f>
        <v>0</v>
      </c>
      <c r="M248" s="5">
        <f t="shared" si="149"/>
        <v>0</v>
      </c>
      <c r="N248" s="5">
        <f t="shared" si="142"/>
        <v>0</v>
      </c>
      <c r="O248" s="5">
        <f t="shared" si="143"/>
        <v>0</v>
      </c>
      <c r="P248" s="5">
        <f t="shared" si="144"/>
        <v>0</v>
      </c>
      <c r="Q248" s="5">
        <f t="shared" si="145"/>
        <v>0</v>
      </c>
      <c r="R248" s="5">
        <f t="shared" si="146"/>
        <v>0</v>
      </c>
      <c r="S248" s="5">
        <f t="shared" si="147"/>
        <v>0</v>
      </c>
      <c r="T248" s="5">
        <f>[13]capacity_EXIOBASE!D248</f>
        <v>0</v>
      </c>
      <c r="U248" s="5">
        <f>[13]capacity_EXIOBASE!E248</f>
        <v>0</v>
      </c>
      <c r="V248" s="5">
        <f>[13]capacity_EXIOBASE!F248</f>
        <v>0</v>
      </c>
      <c r="W248" s="5">
        <f>[13]capacity_EXIOBASE!G248</f>
        <v>0</v>
      </c>
      <c r="X248" s="5">
        <f>[13]capacity_EXIOBASE!H248</f>
        <v>0</v>
      </c>
      <c r="Y248" s="5">
        <f>[13]capacity_EXIOBASE!I248</f>
        <v>0</v>
      </c>
      <c r="Z248" s="5">
        <f>[13]capacity_EXIOBASE!J248</f>
        <v>0</v>
      </c>
      <c r="AA248" s="5">
        <f>[13]capacity_EXIOBASE!K248</f>
        <v>0</v>
      </c>
      <c r="AB248" s="5">
        <f>capacity!T248+T248/[12]lifespan!C$14</f>
        <v>0</v>
      </c>
      <c r="AC248" s="5">
        <f>MAX((U248-T248),0)/5+U248/[12]lifespan!D$14</f>
        <v>0</v>
      </c>
      <c r="AD248" s="5">
        <f>MAX((V248-U248),0)/5+V248/[12]lifespan!E$14</f>
        <v>0</v>
      </c>
      <c r="AE248" s="5">
        <f>MAX((W248-V248),0)/5+W248/[12]lifespan!F$14</f>
        <v>0</v>
      </c>
      <c r="AF248" s="5">
        <f>MAX((X248-W248),0)/5+X248/[12]lifespan!G$14</f>
        <v>0</v>
      </c>
      <c r="AG248" s="5">
        <f>MAX((Y248-X248),0)/5+Y248/[12]lifespan!H$14</f>
        <v>0</v>
      </c>
      <c r="AH248" s="5">
        <f>MAX((Z248-Y248),0)/5+Z248/[12]lifespan!I$14</f>
        <v>0</v>
      </c>
      <c r="AI248" s="5">
        <f>MAX((AA248-Z248),0)/5+AA248/[12]lifespan!J$14</f>
        <v>0</v>
      </c>
    </row>
    <row r="249" spans="1:35" x14ac:dyDescent="0.25">
      <c r="A249" s="3" t="s">
        <v>7</v>
      </c>
      <c r="B249" s="3" t="s">
        <v>29</v>
      </c>
      <c r="C249" s="3" t="s">
        <v>30</v>
      </c>
      <c r="D249" s="5">
        <f>[13]generation_EXIOBASE!D249</f>
        <v>0</v>
      </c>
      <c r="E249" s="5">
        <f>[13]generation_EXIOBASE!E249</f>
        <v>0</v>
      </c>
      <c r="F249" s="5">
        <f>[13]generation_EXIOBASE!F249</f>
        <v>0</v>
      </c>
      <c r="G249" s="5">
        <f>[13]generation_EXIOBASE!G249</f>
        <v>0</v>
      </c>
      <c r="H249" s="5">
        <f>[13]generation_EXIOBASE!H249</f>
        <v>0</v>
      </c>
      <c r="I249" s="5">
        <f>[13]generation_EXIOBASE!I249</f>
        <v>0</v>
      </c>
      <c r="J249" s="5">
        <f>[13]generation_EXIOBASE!J249</f>
        <v>0</v>
      </c>
      <c r="K249" s="5">
        <f>[13]generation_EXIOBASE!K249</f>
        <v>0</v>
      </c>
      <c r="L249" s="5">
        <f>[14]Xdet2015_el!A249</f>
        <v>1.7913453179358801E-3</v>
      </c>
      <c r="M249" s="5">
        <f t="shared" si="149"/>
        <v>0</v>
      </c>
      <c r="N249" s="5">
        <f t="shared" ref="N249:N261" si="152">IFERROR($L249*F249/$D249,0)</f>
        <v>0</v>
      </c>
      <c r="O249" s="5">
        <f t="shared" ref="O249:O261" si="153">IFERROR($L249*G249/$D249,0)</f>
        <v>0</v>
      </c>
      <c r="P249" s="5">
        <f t="shared" ref="P249:P261" si="154">IFERROR($L249*H249/$D249,0)</f>
        <v>0</v>
      </c>
      <c r="Q249" s="5">
        <f t="shared" ref="Q249:Q261" si="155">IFERROR($L249*I249/$D249,0)</f>
        <v>0</v>
      </c>
      <c r="R249" s="5">
        <f t="shared" ref="R249:R261" si="156">IFERROR($L249*J249/$D249,0)</f>
        <v>0</v>
      </c>
      <c r="S249" s="5">
        <f t="shared" ref="S249:S261" si="157">IFERROR($L249*K249/$D249,0)</f>
        <v>0</v>
      </c>
      <c r="T249" s="5">
        <f>[13]capacity_EXIOBASE!D249</f>
        <v>0</v>
      </c>
      <c r="U249" s="5">
        <f>[13]capacity_EXIOBASE!E249</f>
        <v>0</v>
      </c>
      <c r="V249" s="5">
        <f>[13]capacity_EXIOBASE!F249</f>
        <v>0</v>
      </c>
      <c r="W249" s="5">
        <f>[13]capacity_EXIOBASE!G249</f>
        <v>0</v>
      </c>
      <c r="X249" s="5">
        <f>[13]capacity_EXIOBASE!H249</f>
        <v>0</v>
      </c>
      <c r="Y249" s="5">
        <f>[13]capacity_EXIOBASE!I249</f>
        <v>0</v>
      </c>
      <c r="Z249" s="5">
        <f>[13]capacity_EXIOBASE!J249</f>
        <v>0</v>
      </c>
      <c r="AA249" s="5">
        <f>[13]capacity_EXIOBASE!K249</f>
        <v>0</v>
      </c>
      <c r="AB249" s="5">
        <f>capacity!T249+T249/[12]lifespan!C$2</f>
        <v>0</v>
      </c>
      <c r="AC249" s="5">
        <f>MAX((U249-T249),0)/5+U249/[12]lifespan!D$2</f>
        <v>0</v>
      </c>
      <c r="AD249" s="5">
        <f>MAX((V249-U249),0)/5+V249/[12]lifespan!E$2</f>
        <v>0</v>
      </c>
      <c r="AE249" s="5">
        <f>MAX((W249-V249),0)/5+W249/[12]lifespan!F$2</f>
        <v>0</v>
      </c>
      <c r="AF249" s="5">
        <f>MAX((X249-W249),0)/5+X249/[12]lifespan!G$2</f>
        <v>0</v>
      </c>
      <c r="AG249" s="5">
        <f>MAX((Y249-X249),0)/5+Y249/[12]lifespan!H$2</f>
        <v>0</v>
      </c>
      <c r="AH249" s="5">
        <f>MAX((Z249-Y249),0)/5+Z249/[12]lifespan!I$2</f>
        <v>0</v>
      </c>
      <c r="AI249" s="5">
        <f>MAX((AA249-Z249),0)/5+AA249/[12]lifespan!J$2</f>
        <v>0</v>
      </c>
    </row>
    <row r="250" spans="1:35" x14ac:dyDescent="0.25">
      <c r="A250" s="3" t="s">
        <v>7</v>
      </c>
      <c r="B250" s="3" t="s">
        <v>31</v>
      </c>
      <c r="C250" s="3" t="s">
        <v>32</v>
      </c>
      <c r="D250" s="5">
        <f>[13]generation_EXIOBASE!D250</f>
        <v>0</v>
      </c>
      <c r="E250" s="5">
        <f>[13]generation_EXIOBASE!E250</f>
        <v>0</v>
      </c>
      <c r="F250" s="5">
        <f>[13]generation_EXIOBASE!F250</f>
        <v>0</v>
      </c>
      <c r="G250" s="5">
        <f>[13]generation_EXIOBASE!G250</f>
        <v>0</v>
      </c>
      <c r="H250" s="5">
        <f>[13]generation_EXIOBASE!H250</f>
        <v>0</v>
      </c>
      <c r="I250" s="5">
        <f>[13]generation_EXIOBASE!I250</f>
        <v>0</v>
      </c>
      <c r="J250" s="5">
        <f>[13]generation_EXIOBASE!J250</f>
        <v>0</v>
      </c>
      <c r="K250" s="5">
        <f>[13]generation_EXIOBASE!K250</f>
        <v>0</v>
      </c>
      <c r="L250" s="5">
        <f>[14]Xdet2015_el!A250</f>
        <v>7.1612065285584501E-4</v>
      </c>
      <c r="M250" s="5">
        <f t="shared" si="149"/>
        <v>0</v>
      </c>
      <c r="N250" s="5">
        <f t="shared" si="152"/>
        <v>0</v>
      </c>
      <c r="O250" s="5">
        <f t="shared" si="153"/>
        <v>0</v>
      </c>
      <c r="P250" s="5">
        <f t="shared" si="154"/>
        <v>0</v>
      </c>
      <c r="Q250" s="5">
        <f t="shared" si="155"/>
        <v>0</v>
      </c>
      <c r="R250" s="5">
        <f t="shared" si="156"/>
        <v>0</v>
      </c>
      <c r="S250" s="5">
        <f t="shared" si="157"/>
        <v>0</v>
      </c>
      <c r="T250" s="5">
        <f>[13]capacity_EXIOBASE!D250</f>
        <v>0</v>
      </c>
      <c r="U250" s="5">
        <f>[13]capacity_EXIOBASE!E250</f>
        <v>0</v>
      </c>
      <c r="V250" s="5">
        <f>[13]capacity_EXIOBASE!F250</f>
        <v>0</v>
      </c>
      <c r="W250" s="5">
        <f>[13]capacity_EXIOBASE!G250</f>
        <v>0</v>
      </c>
      <c r="X250" s="5">
        <f>[13]capacity_EXIOBASE!H250</f>
        <v>0</v>
      </c>
      <c r="Y250" s="5">
        <f>[13]capacity_EXIOBASE!I250</f>
        <v>0</v>
      </c>
      <c r="Z250" s="5">
        <f>[13]capacity_EXIOBASE!J250</f>
        <v>0</v>
      </c>
      <c r="AA250" s="5">
        <f>[13]capacity_EXIOBASE!K250</f>
        <v>0</v>
      </c>
      <c r="AB250" s="5">
        <f>capacity!T250+T250/[12]lifespan!C$3</f>
        <v>0</v>
      </c>
      <c r="AC250" s="5">
        <f>MAX((U250-T250),0)/5+U250/[12]lifespan!D$3</f>
        <v>0</v>
      </c>
      <c r="AD250" s="5">
        <f>MAX((V250-U250),0)/5+V250/[12]lifespan!E$3</f>
        <v>0</v>
      </c>
      <c r="AE250" s="5">
        <f>MAX((W250-V250),0)/5+W250/[12]lifespan!F$3</f>
        <v>0</v>
      </c>
      <c r="AF250" s="5">
        <f>MAX((X250-W250),0)/5+X250/[12]lifespan!G$3</f>
        <v>0</v>
      </c>
      <c r="AG250" s="5">
        <f>MAX((Y250-X250),0)/5+Y250/[12]lifespan!H$3</f>
        <v>0</v>
      </c>
      <c r="AH250" s="5">
        <f>MAX((Z250-Y250),0)/5+Z250/[12]lifespan!I$3</f>
        <v>0</v>
      </c>
      <c r="AI250" s="5">
        <f>MAX((AA250-Z250),0)/5+AA250/[12]lifespan!J$3</f>
        <v>0</v>
      </c>
    </row>
    <row r="251" spans="1:35" x14ac:dyDescent="0.25">
      <c r="A251" s="3" t="s">
        <v>7</v>
      </c>
      <c r="B251" s="3" t="s">
        <v>33</v>
      </c>
      <c r="C251" s="3" t="s">
        <v>34</v>
      </c>
      <c r="D251" s="5">
        <f>[13]generation_EXIOBASE!D251</f>
        <v>0</v>
      </c>
      <c r="E251" s="5">
        <f>[13]generation_EXIOBASE!E251</f>
        <v>0</v>
      </c>
      <c r="F251" s="5">
        <f>[13]generation_EXIOBASE!F251</f>
        <v>0</v>
      </c>
      <c r="G251" s="5">
        <f>[13]generation_EXIOBASE!G251</f>
        <v>0</v>
      </c>
      <c r="H251" s="5">
        <f>[13]generation_EXIOBASE!H251</f>
        <v>0</v>
      </c>
      <c r="I251" s="5">
        <f>[13]generation_EXIOBASE!I251</f>
        <v>0</v>
      </c>
      <c r="J251" s="5">
        <f>[13]generation_EXIOBASE!J251</f>
        <v>0</v>
      </c>
      <c r="K251" s="5">
        <f>[13]generation_EXIOBASE!K251</f>
        <v>0</v>
      </c>
      <c r="L251" s="5">
        <f>[14]Xdet2015_el!A251</f>
        <v>2.55745878614116E-9</v>
      </c>
      <c r="M251" s="5">
        <f t="shared" si="149"/>
        <v>0</v>
      </c>
      <c r="N251" s="5">
        <f t="shared" si="152"/>
        <v>0</v>
      </c>
      <c r="O251" s="5">
        <f t="shared" si="153"/>
        <v>0</v>
      </c>
      <c r="P251" s="5">
        <f t="shared" si="154"/>
        <v>0</v>
      </c>
      <c r="Q251" s="5">
        <f t="shared" si="155"/>
        <v>0</v>
      </c>
      <c r="R251" s="5">
        <f t="shared" si="156"/>
        <v>0</v>
      </c>
      <c r="S251" s="5">
        <f t="shared" si="157"/>
        <v>0</v>
      </c>
      <c r="T251" s="5">
        <f>[13]capacity_EXIOBASE!D251</f>
        <v>0</v>
      </c>
      <c r="U251" s="5">
        <f>[13]capacity_EXIOBASE!E251</f>
        <v>0</v>
      </c>
      <c r="V251" s="5">
        <f>[13]capacity_EXIOBASE!F251</f>
        <v>0</v>
      </c>
      <c r="W251" s="5">
        <f>[13]capacity_EXIOBASE!G251</f>
        <v>0</v>
      </c>
      <c r="X251" s="5">
        <f>[13]capacity_EXIOBASE!H251</f>
        <v>0</v>
      </c>
      <c r="Y251" s="5">
        <f>[13]capacity_EXIOBASE!I251</f>
        <v>0</v>
      </c>
      <c r="Z251" s="5">
        <f>[13]capacity_EXIOBASE!J251</f>
        <v>0</v>
      </c>
      <c r="AA251" s="5">
        <f>[13]capacity_EXIOBASE!K251</f>
        <v>0</v>
      </c>
      <c r="AB251" s="5">
        <f>capacity!T251+T251/[12]lifespan!C$4</f>
        <v>0</v>
      </c>
      <c r="AC251" s="5">
        <f>MAX((U251-T251),0)/5+U251/[12]lifespan!D$4</f>
        <v>0</v>
      </c>
      <c r="AD251" s="5">
        <f>MAX((V251-U251),0)/5+V251/[12]lifespan!E$4</f>
        <v>0</v>
      </c>
      <c r="AE251" s="5">
        <f>MAX((W251-V251),0)/5+W251/[12]lifespan!F$4</f>
        <v>0</v>
      </c>
      <c r="AF251" s="5">
        <f>MAX((X251-W251),0)/5+X251/[12]lifespan!G$4</f>
        <v>0</v>
      </c>
      <c r="AG251" s="5">
        <f>MAX((Y251-X251),0)/5+Y251/[12]lifespan!H$4</f>
        <v>0</v>
      </c>
      <c r="AH251" s="5">
        <f>MAX((Z251-Y251),0)/5+Z251/[12]lifespan!I$4</f>
        <v>0</v>
      </c>
      <c r="AI251" s="5">
        <f>MAX((AA251-Z251),0)/5+AA251/[12]lifespan!J$4</f>
        <v>0</v>
      </c>
    </row>
    <row r="252" spans="1:35" x14ac:dyDescent="0.25">
      <c r="A252" s="3" t="s">
        <v>7</v>
      </c>
      <c r="B252" s="3" t="s">
        <v>35</v>
      </c>
      <c r="C252" s="3" t="s">
        <v>36</v>
      </c>
      <c r="D252" s="5">
        <f>[13]generation_EXIOBASE!D252</f>
        <v>0</v>
      </c>
      <c r="E252" s="5">
        <f>[13]generation_EXIOBASE!E252</f>
        <v>0</v>
      </c>
      <c r="F252" s="5">
        <f>[13]generation_EXIOBASE!F252</f>
        <v>0</v>
      </c>
      <c r="G252" s="5">
        <f>[13]generation_EXIOBASE!G252</f>
        <v>0</v>
      </c>
      <c r="H252" s="5">
        <f>[13]generation_EXIOBASE!H252</f>
        <v>0</v>
      </c>
      <c r="I252" s="5">
        <f>[13]generation_EXIOBASE!I252</f>
        <v>0</v>
      </c>
      <c r="J252" s="5">
        <f>[13]generation_EXIOBASE!J252</f>
        <v>0</v>
      </c>
      <c r="K252" s="5">
        <f>[13]generation_EXIOBASE!K252</f>
        <v>0</v>
      </c>
      <c r="L252" s="5">
        <f>[14]Xdet2015_el!A252</f>
        <v>1.916439473222E-3</v>
      </c>
      <c r="M252" s="5">
        <f t="shared" si="149"/>
        <v>0</v>
      </c>
      <c r="N252" s="5">
        <f t="shared" si="152"/>
        <v>0</v>
      </c>
      <c r="O252" s="5">
        <f t="shared" si="153"/>
        <v>0</v>
      </c>
      <c r="P252" s="5">
        <f t="shared" si="154"/>
        <v>0</v>
      </c>
      <c r="Q252" s="5">
        <f t="shared" si="155"/>
        <v>0</v>
      </c>
      <c r="R252" s="5">
        <f t="shared" si="156"/>
        <v>0</v>
      </c>
      <c r="S252" s="5">
        <f t="shared" si="157"/>
        <v>0</v>
      </c>
      <c r="T252" s="5">
        <f>[13]capacity_EXIOBASE!D252</f>
        <v>0</v>
      </c>
      <c r="U252" s="5">
        <f>[13]capacity_EXIOBASE!E252</f>
        <v>0</v>
      </c>
      <c r="V252" s="5">
        <f>[13]capacity_EXIOBASE!F252</f>
        <v>0</v>
      </c>
      <c r="W252" s="5">
        <f>[13]capacity_EXIOBASE!G252</f>
        <v>0</v>
      </c>
      <c r="X252" s="5">
        <f>[13]capacity_EXIOBASE!H252</f>
        <v>0</v>
      </c>
      <c r="Y252" s="5">
        <f>[13]capacity_EXIOBASE!I252</f>
        <v>0</v>
      </c>
      <c r="Z252" s="5">
        <f>[13]capacity_EXIOBASE!J252</f>
        <v>0</v>
      </c>
      <c r="AA252" s="5">
        <f>[13]capacity_EXIOBASE!K252</f>
        <v>0</v>
      </c>
      <c r="AB252" s="5">
        <f>capacity!T252+T252/[12]lifespan!C$5</f>
        <v>0</v>
      </c>
      <c r="AC252" s="5">
        <f>MAX((U252-T252),0)/5+U252/[12]lifespan!D$5</f>
        <v>0</v>
      </c>
      <c r="AD252" s="5">
        <f>MAX((V252-U252),0)/5+V252/[12]lifespan!E$5</f>
        <v>0</v>
      </c>
      <c r="AE252" s="5">
        <f>MAX((W252-V252),0)/5+W252/[12]lifespan!F$5</f>
        <v>0</v>
      </c>
      <c r="AF252" s="5">
        <f>MAX((X252-W252),0)/5+X252/[12]lifespan!G$5</f>
        <v>0</v>
      </c>
      <c r="AG252" s="5">
        <f>MAX((Y252-X252),0)/5+Y252/[12]lifespan!H$5</f>
        <v>0</v>
      </c>
      <c r="AH252" s="5">
        <f>MAX((Z252-Y252),0)/5+Z252/[12]lifespan!I$5</f>
        <v>0</v>
      </c>
      <c r="AI252" s="5">
        <f>MAX((AA252-Z252),0)/5+AA252/[12]lifespan!J$5</f>
        <v>0</v>
      </c>
    </row>
    <row r="253" spans="1:35" x14ac:dyDescent="0.25">
      <c r="A253" s="3" t="s">
        <v>7</v>
      </c>
      <c r="B253" s="3" t="s">
        <v>79</v>
      </c>
      <c r="C253" s="3" t="s">
        <v>83</v>
      </c>
      <c r="D253" s="5">
        <f>[13]generation_EXIOBASE!D253</f>
        <v>0</v>
      </c>
      <c r="E253" s="5">
        <f>[13]generation_EXIOBASE!E253</f>
        <v>26.780009922913543</v>
      </c>
      <c r="F253" s="5">
        <f>[13]generation_EXIOBASE!F253</f>
        <v>66.950024807283853</v>
      </c>
      <c r="G253" s="5">
        <f>[13]generation_EXIOBASE!G253</f>
        <v>107.12003969165417</v>
      </c>
      <c r="H253" s="5">
        <f>[13]generation_EXIOBASE!H253</f>
        <v>117.16254341274674</v>
      </c>
      <c r="I253" s="5">
        <f>[13]generation_EXIOBASE!I253</f>
        <v>127.20504713383932</v>
      </c>
      <c r="J253" s="5">
        <f>[13]generation_EXIOBASE!J253</f>
        <v>130.55254837420352</v>
      </c>
      <c r="K253" s="5">
        <f>[13]generation_EXIOBASE!K253</f>
        <v>133.90004961456771</v>
      </c>
      <c r="L253" s="5">
        <f>[14]Xdet2015_el!A253</f>
        <v>2.30414899029468E-4</v>
      </c>
      <c r="M253" s="5">
        <f t="shared" si="149"/>
        <v>0</v>
      </c>
      <c r="N253" s="5">
        <f t="shared" si="152"/>
        <v>0</v>
      </c>
      <c r="O253" s="5">
        <f t="shared" si="153"/>
        <v>0</v>
      </c>
      <c r="P253" s="5">
        <f t="shared" si="154"/>
        <v>0</v>
      </c>
      <c r="Q253" s="5">
        <f t="shared" si="155"/>
        <v>0</v>
      </c>
      <c r="R253" s="5">
        <f t="shared" si="156"/>
        <v>0</v>
      </c>
      <c r="S253" s="5">
        <f t="shared" si="157"/>
        <v>0</v>
      </c>
      <c r="T253" s="5">
        <f>[13]capacity_EXIOBASE!D253</f>
        <v>0</v>
      </c>
      <c r="U253" s="5">
        <f>[13]capacity_EXIOBASE!E253</f>
        <v>27.6</v>
      </c>
      <c r="V253" s="5">
        <f>[13]capacity_EXIOBASE!F253</f>
        <v>69</v>
      </c>
      <c r="W253" s="5">
        <f>[13]capacity_EXIOBASE!G253</f>
        <v>110.4</v>
      </c>
      <c r="X253" s="5">
        <f>[13]capacity_EXIOBASE!H253</f>
        <v>120.75</v>
      </c>
      <c r="Y253" s="5">
        <f>[13]capacity_EXIOBASE!I253</f>
        <v>131.1</v>
      </c>
      <c r="Z253" s="5">
        <f>[13]capacity_EXIOBASE!J253</f>
        <v>134.55000000000001</v>
      </c>
      <c r="AA253" s="5">
        <f>[13]capacity_EXIOBASE!K253</f>
        <v>138</v>
      </c>
      <c r="AB253" s="5">
        <f>capacity!T253+T253/[12]lifespan!C$6</f>
        <v>0</v>
      </c>
      <c r="AC253" s="5">
        <f>MAX((U253-T253),0)/5+U253/[12]lifespan!D$6</f>
        <v>6.7745454545454553</v>
      </c>
      <c r="AD253" s="5">
        <f>MAX((V253-U253),0)/5+V253/[12]lifespan!E$6</f>
        <v>11.216170212765956</v>
      </c>
      <c r="AE253" s="5">
        <f>MAX((W253-V253),0)/5+W253/[12]lifespan!F$6</f>
        <v>12.696000000000002</v>
      </c>
      <c r="AF253" s="5">
        <f>MAX((X253-W253),0)/5+X253/[12]lifespan!G$6</f>
        <v>6.8999999999999986</v>
      </c>
      <c r="AG253" s="5">
        <f>MAX((Y253-X253),0)/5+Y253/[12]lifespan!H$6</f>
        <v>7.3139999999999983</v>
      </c>
      <c r="AH253" s="5">
        <f>MAX((Z253-Y253),0)/5+Z253/[12]lifespan!I$6</f>
        <v>6.0720000000000036</v>
      </c>
      <c r="AI253" s="5">
        <f>MAX((AA253-Z253),0)/5+AA253/[12]lifespan!J$6</f>
        <v>6.2099999999999973</v>
      </c>
    </row>
    <row r="254" spans="1:35" x14ac:dyDescent="0.25">
      <c r="A254" s="3" t="s">
        <v>7</v>
      </c>
      <c r="B254" s="3" t="s">
        <v>78</v>
      </c>
      <c r="C254" s="3" t="s">
        <v>84</v>
      </c>
      <c r="D254" s="5">
        <f>[13]generation_EXIOBASE!D254</f>
        <v>0</v>
      </c>
      <c r="E254" s="5">
        <f>[13]generation_EXIOBASE!E254</f>
        <v>1089.1552308512998</v>
      </c>
      <c r="F254" s="5">
        <f>[13]generation_EXIOBASE!F254</f>
        <v>2722.8880771282493</v>
      </c>
      <c r="G254" s="5">
        <f>[13]generation_EXIOBASE!G254</f>
        <v>4356.6209234051994</v>
      </c>
      <c r="H254" s="5">
        <f>[13]generation_EXIOBASE!H254</f>
        <v>4765.0541349744362</v>
      </c>
      <c r="I254" s="5">
        <f>[13]generation_EXIOBASE!I254</f>
        <v>5173.4873465436731</v>
      </c>
      <c r="J254" s="5">
        <f>[13]generation_EXIOBASE!J254</f>
        <v>5309.6317504000854</v>
      </c>
      <c r="K254" s="5">
        <f>[13]generation_EXIOBASE!K254</f>
        <v>5445.7761542564986</v>
      </c>
      <c r="L254" s="5">
        <f>[14]Xdet2015_el!A254</f>
        <v>0</v>
      </c>
      <c r="M254" s="24">
        <f t="shared" ref="M254:S254" si="158">IFERROR($L293*E254/$D293,0)</f>
        <v>75.900783394983094</v>
      </c>
      <c r="N254" s="24">
        <f t="shared" si="158"/>
        <v>189.7519584874577</v>
      </c>
      <c r="O254" s="24">
        <f t="shared" si="158"/>
        <v>303.60313357993238</v>
      </c>
      <c r="P254" s="24">
        <f t="shared" si="158"/>
        <v>332.06592735305099</v>
      </c>
      <c r="Q254" s="24">
        <f t="shared" si="158"/>
        <v>360.52872112616961</v>
      </c>
      <c r="R254" s="24">
        <f t="shared" si="158"/>
        <v>370.01631905054245</v>
      </c>
      <c r="S254" s="24">
        <f t="shared" si="158"/>
        <v>379.5039169749154</v>
      </c>
      <c r="T254" s="5">
        <f>[13]capacity_EXIOBASE!D254</f>
        <v>0</v>
      </c>
      <c r="U254" s="5">
        <f>[13]capacity_EXIOBASE!E254</f>
        <v>663.81447386610546</v>
      </c>
      <c r="V254" s="5">
        <f>[13]capacity_EXIOBASE!F254</f>
        <v>1659.5361846652636</v>
      </c>
      <c r="W254" s="5">
        <f>[13]capacity_EXIOBASE!G254</f>
        <v>2655.2578954644218</v>
      </c>
      <c r="X254" s="5">
        <f>[13]capacity_EXIOBASE!H254</f>
        <v>2904.1883231642114</v>
      </c>
      <c r="Y254" s="5">
        <f>[13]capacity_EXIOBASE!I254</f>
        <v>3153.1187508640005</v>
      </c>
      <c r="Z254" s="5">
        <f>[13]capacity_EXIOBASE!J254</f>
        <v>3236.0955600972638</v>
      </c>
      <c r="AA254" s="5">
        <f>[13]capacity_EXIOBASE!K254</f>
        <v>3319.0723693305272</v>
      </c>
      <c r="AB254" s="5">
        <f>capacity!T254+T254/[12]lifespan!C$7</f>
        <v>0</v>
      </c>
      <c r="AC254" s="5">
        <f>MAX((U254-T254),0)/5+U254/[12]lifespan!D$7</f>
        <v>159.31547372786531</v>
      </c>
      <c r="AD254" s="5">
        <f>MAX((V254-U254),0)/5+V254/[12]lifespan!E$7</f>
        <v>259.4911125112958</v>
      </c>
      <c r="AE254" s="5">
        <f>MAX((W254-V254),0)/5+W254/[12]lifespan!F$7</f>
        <v>287.65293867531238</v>
      </c>
      <c r="AF254" s="5">
        <f>MAX((X254-W254),0)/5+X254/[12]lifespan!G$7</f>
        <v>146.59236297876495</v>
      </c>
      <c r="AG254" s="5">
        <f>MAX((Y254-X254),0)/5+Y254/[12]lifespan!H$7</f>
        <v>154.89004390209118</v>
      </c>
      <c r="AH254" s="5">
        <f>MAX((Z254-Y254),0)/5+Z254/[12]lifespan!I$7</f>
        <v>124.46521384989479</v>
      </c>
      <c r="AI254" s="5">
        <f>MAX((AA254-Z254),0)/5+AA254/[12]lifespan!J$7</f>
        <v>127.23110749100357</v>
      </c>
    </row>
    <row r="255" spans="1:35" x14ac:dyDescent="0.25">
      <c r="A255" s="3" t="s">
        <v>7</v>
      </c>
      <c r="B255" s="1" t="s">
        <v>37</v>
      </c>
      <c r="C255" s="1" t="s">
        <v>38</v>
      </c>
      <c r="D255" s="5">
        <f>[13]generation_EXIOBASE!D255</f>
        <v>1293.4458392972037</v>
      </c>
      <c r="E255" s="5">
        <f>[13]generation_EXIOBASE!E255</f>
        <v>1034.7566714377631</v>
      </c>
      <c r="F255" s="5">
        <f>[13]generation_EXIOBASE!F255</f>
        <v>646.72291964860187</v>
      </c>
      <c r="G255" s="5">
        <f>[13]generation_EXIOBASE!G255</f>
        <v>258.68916785944066</v>
      </c>
      <c r="H255" s="5">
        <f>[13]generation_EXIOBASE!H255</f>
        <v>161.68072991215047</v>
      </c>
      <c r="I255" s="5">
        <f>[13]generation_EXIOBASE!I255</f>
        <v>64.672291964860278</v>
      </c>
      <c r="J255" s="5">
        <f>[13]generation_EXIOBASE!J255</f>
        <v>32.336145982430139</v>
      </c>
      <c r="K255" s="5">
        <f>[13]generation_EXIOBASE!K255</f>
        <v>0</v>
      </c>
      <c r="L255" s="5">
        <f>[14]Xdet2015_el!A255</f>
        <v>299.85266353762103</v>
      </c>
      <c r="M255" s="5">
        <f t="shared" si="149"/>
        <v>239.88213083009683</v>
      </c>
      <c r="N255" s="5">
        <f t="shared" si="152"/>
        <v>149.92633176881051</v>
      </c>
      <c r="O255" s="5">
        <f t="shared" si="153"/>
        <v>59.970532707524185</v>
      </c>
      <c r="P255" s="5">
        <f t="shared" si="154"/>
        <v>37.481582942202628</v>
      </c>
      <c r="Q255" s="5">
        <f t="shared" si="155"/>
        <v>14.992633176881073</v>
      </c>
      <c r="R255" s="5">
        <f t="shared" si="156"/>
        <v>7.4963165884405365</v>
      </c>
      <c r="S255" s="5">
        <f t="shared" si="157"/>
        <v>0</v>
      </c>
      <c r="T255" s="5">
        <f>[13]capacity_EXIOBASE!D255</f>
        <v>479.351</v>
      </c>
      <c r="U255" s="5">
        <f>[13]capacity_EXIOBASE!E255</f>
        <v>383.48079999999999</v>
      </c>
      <c r="V255" s="5">
        <f>[13]capacity_EXIOBASE!F255</f>
        <v>239.6755</v>
      </c>
      <c r="W255" s="5">
        <f>[13]capacity_EXIOBASE!G255</f>
        <v>95.870199999999954</v>
      </c>
      <c r="X255" s="5">
        <f>[13]capacity_EXIOBASE!H255</f>
        <v>59.918874999999986</v>
      </c>
      <c r="Y255" s="5">
        <f>[13]capacity_EXIOBASE!I255</f>
        <v>23.967550000000017</v>
      </c>
      <c r="Z255" s="5">
        <f>[13]capacity_EXIOBASE!J255</f>
        <v>11.983775000000009</v>
      </c>
      <c r="AA255" s="5">
        <f>[13]capacity_EXIOBASE!K255</f>
        <v>0</v>
      </c>
      <c r="AB255" s="5">
        <f>capacity!T255+T255/[12]lifespan!C$8</f>
        <v>13.695742857142857</v>
      </c>
      <c r="AC255" s="5">
        <f>MAX((U255-T255),0)/5+U255/[12]lifespan!D$8</f>
        <v>10.956594285714285</v>
      </c>
      <c r="AD255" s="5">
        <f>MAX((V255-U255),0)/5+V255/[12]lifespan!E$8</f>
        <v>6.8478714285714286</v>
      </c>
      <c r="AE255" s="5">
        <f>MAX((W255-V255),0)/5+W255/[12]lifespan!F$8</f>
        <v>2.7391485714285699</v>
      </c>
      <c r="AF255" s="5">
        <f>MAX((X255-W255),0)/5+X255/[12]lifespan!G$8</f>
        <v>1.7119678571428567</v>
      </c>
      <c r="AG255" s="5">
        <f>MAX((Y255-X255),0)/5+Y255/[12]lifespan!H$8</f>
        <v>0.68478714285714337</v>
      </c>
      <c r="AH255" s="5">
        <f>MAX((Z255-Y255),0)/5+Z255/[12]lifespan!I$8</f>
        <v>0.34239357142857169</v>
      </c>
      <c r="AI255" s="5">
        <f>MAX((AA255-Z255),0)/5+AA255/[12]lifespan!J$8</f>
        <v>0</v>
      </c>
    </row>
    <row r="256" spans="1:35" x14ac:dyDescent="0.25">
      <c r="A256" s="3" t="s">
        <v>7</v>
      </c>
      <c r="B256" s="3" t="s">
        <v>39</v>
      </c>
      <c r="C256" s="3" t="s">
        <v>40</v>
      </c>
      <c r="D256" s="5">
        <f>[13]generation_EXIOBASE!D256</f>
        <v>5.5176523990028761</v>
      </c>
      <c r="E256" s="5">
        <f>[13]generation_EXIOBASE!E256</f>
        <v>4.4141219192023007</v>
      </c>
      <c r="F256" s="5">
        <f>[13]generation_EXIOBASE!F256</f>
        <v>2.758826199501438</v>
      </c>
      <c r="G256" s="5">
        <f>[13]generation_EXIOBASE!G256</f>
        <v>1.1035304798005754</v>
      </c>
      <c r="H256" s="5">
        <f>[13]generation_EXIOBASE!H256</f>
        <v>0.68970654987535962</v>
      </c>
      <c r="I256" s="5">
        <f>[13]generation_EXIOBASE!I256</f>
        <v>0.27588261995014385</v>
      </c>
      <c r="J256" s="5">
        <f>[13]generation_EXIOBASE!J256</f>
        <v>0.13794130997507192</v>
      </c>
      <c r="K256" s="5">
        <f>[13]generation_EXIOBASE!K256</f>
        <v>0</v>
      </c>
      <c r="L256" s="5">
        <f>[14]Xdet2015_el!A256</f>
        <v>49.725104901590498</v>
      </c>
      <c r="M256" s="5">
        <f t="shared" si="149"/>
        <v>39.780083921272393</v>
      </c>
      <c r="N256" s="5">
        <f t="shared" si="152"/>
        <v>24.862552450795249</v>
      </c>
      <c r="O256" s="5">
        <f t="shared" si="153"/>
        <v>9.9450209803181018</v>
      </c>
      <c r="P256" s="5">
        <f t="shared" si="154"/>
        <v>6.2156381126988123</v>
      </c>
      <c r="Q256" s="5">
        <f t="shared" si="155"/>
        <v>2.4862552450795254</v>
      </c>
      <c r="R256" s="5">
        <f t="shared" si="156"/>
        <v>1.2431276225397627</v>
      </c>
      <c r="S256" s="5">
        <f t="shared" si="157"/>
        <v>0</v>
      </c>
      <c r="T256" s="5">
        <f>[13]capacity_EXIOBASE!D256</f>
        <v>1.649</v>
      </c>
      <c r="U256" s="5">
        <f>[13]capacity_EXIOBASE!E256</f>
        <v>1.3191999999999999</v>
      </c>
      <c r="V256" s="5">
        <f>[13]capacity_EXIOBASE!F256</f>
        <v>0.82450000000000001</v>
      </c>
      <c r="W256" s="5">
        <f>[13]capacity_EXIOBASE!G256</f>
        <v>0.32979999999999987</v>
      </c>
      <c r="X256" s="5">
        <f>[13]capacity_EXIOBASE!H256</f>
        <v>0.206125</v>
      </c>
      <c r="Y256" s="5">
        <f>[13]capacity_EXIOBASE!I256</f>
        <v>8.2450000000000134E-2</v>
      </c>
      <c r="Z256" s="5">
        <f>[13]capacity_EXIOBASE!J256</f>
        <v>4.1225000000000067E-2</v>
      </c>
      <c r="AA256" s="5">
        <f>[13]capacity_EXIOBASE!K256</f>
        <v>0</v>
      </c>
      <c r="AB256" s="5">
        <f>capacity!T256+T256/[12]lifespan!C$9</f>
        <v>6.5960000000000005E-2</v>
      </c>
      <c r="AC256" s="5">
        <f>MAX((U256-T256),0)/5+U256/[12]lifespan!D$9</f>
        <v>5.2767999999999995E-2</v>
      </c>
      <c r="AD256" s="5">
        <f>MAX((V256-U256),0)/5+V256/[12]lifespan!E$9</f>
        <v>3.2980000000000002E-2</v>
      </c>
      <c r="AE256" s="5">
        <f>MAX((W256-V256),0)/5+W256/[12]lifespan!F$9</f>
        <v>1.3191999999999995E-2</v>
      </c>
      <c r="AF256" s="5">
        <f>MAX((X256-W256),0)/5+X256/[12]lifespan!G$9</f>
        <v>8.2450000000000006E-3</v>
      </c>
      <c r="AG256" s="5">
        <f>MAX((Y256-X256),0)/5+Y256/[12]lifespan!H$9</f>
        <v>3.2980000000000054E-3</v>
      </c>
      <c r="AH256" s="5">
        <f>MAX((Z256-Y256),0)/5+Z256/[12]lifespan!I$9</f>
        <v>1.6490000000000027E-3</v>
      </c>
      <c r="AI256" s="5">
        <f>MAX((AA256-Z256),0)/5+AA256/[12]lifespan!J$9</f>
        <v>0</v>
      </c>
    </row>
    <row r="257" spans="1:35" x14ac:dyDescent="0.25">
      <c r="A257" s="3" t="s">
        <v>7</v>
      </c>
      <c r="B257" s="3" t="s">
        <v>80</v>
      </c>
      <c r="C257" s="3" t="s">
        <v>85</v>
      </c>
      <c r="D257" s="5">
        <f>[13]generation_EXIOBASE!D257</f>
        <v>3.6574376701043234</v>
      </c>
      <c r="E257" s="5">
        <f>[13]generation_EXIOBASE!E257</f>
        <v>1092.0811809873828</v>
      </c>
      <c r="F257" s="5">
        <f>[13]generation_EXIOBASE!F257</f>
        <v>2724.7167959633002</v>
      </c>
      <c r="G257" s="5">
        <f>[13]generation_EXIOBASE!G257</f>
        <v>4357.3524109392183</v>
      </c>
      <c r="H257" s="5">
        <f>[13]generation_EXIOBASE!H257</f>
        <v>4765.5113146831973</v>
      </c>
      <c r="I257" s="5">
        <f>[13]generation_EXIOBASE!I257</f>
        <v>5173.6702184271771</v>
      </c>
      <c r="J257" s="5">
        <f>[13]generation_EXIOBASE!J257</f>
        <v>5309.7231863418365</v>
      </c>
      <c r="K257" s="5">
        <f>[13]generation_EXIOBASE!K257</f>
        <v>5445.7761542564967</v>
      </c>
      <c r="L257" s="5">
        <f>[14]Xdet2015_el!A257</f>
        <v>4.7056554712838497E-2</v>
      </c>
      <c r="M257" s="5">
        <f t="shared" si="149"/>
        <v>14.050705023369064</v>
      </c>
      <c r="N257" s="5">
        <f t="shared" si="152"/>
        <v>35.056177726353397</v>
      </c>
      <c r="O257" s="5">
        <f t="shared" si="153"/>
        <v>56.061650429337739</v>
      </c>
      <c r="P257" s="5">
        <f t="shared" si="154"/>
        <v>61.313018605083819</v>
      </c>
      <c r="Q257" s="5">
        <f t="shared" si="155"/>
        <v>66.564386780829906</v>
      </c>
      <c r="R257" s="5">
        <f t="shared" si="156"/>
        <v>68.314842839411924</v>
      </c>
      <c r="S257" s="5">
        <f t="shared" si="157"/>
        <v>70.065298897993969</v>
      </c>
      <c r="T257" s="5">
        <f>[13]capacity_EXIOBASE!D257</f>
        <v>1.5925133689839572</v>
      </c>
      <c r="U257" s="5">
        <f>[13]capacity_EXIOBASE!E257</f>
        <v>426.74558901221997</v>
      </c>
      <c r="V257" s="5">
        <f>[13]capacity_EXIOBASE!F257</f>
        <v>1064.4752024770739</v>
      </c>
      <c r="W257" s="5">
        <f>[13]capacity_EXIOBASE!G257</f>
        <v>1702.204815941928</v>
      </c>
      <c r="X257" s="5">
        <f>[13]capacity_EXIOBASE!H257</f>
        <v>1861.6372193081415</v>
      </c>
      <c r="Y257" s="5">
        <f>[13]capacity_EXIOBASE!I257</f>
        <v>2021.0696226743548</v>
      </c>
      <c r="Z257" s="5">
        <f>[13]capacity_EXIOBASE!J257</f>
        <v>2074.2137571297594</v>
      </c>
      <c r="AA257" s="5">
        <f>[13]capacity_EXIOBASE!K257</f>
        <v>2127.357891585164</v>
      </c>
      <c r="AB257" s="5">
        <f>capacity!T257+T257/[12]lifespan!C$10</f>
        <v>6.3700534759358288E-2</v>
      </c>
      <c r="AC257" s="5">
        <f>MAX((U257-T257),0)/5+U257/[12]lifespan!D$10</f>
        <v>102.10043868913601</v>
      </c>
      <c r="AD257" s="5">
        <f>MAX((V257-U257),0)/5+V257/[12]lifespan!E$10</f>
        <v>170.12493079205376</v>
      </c>
      <c r="AE257" s="5">
        <f>MAX((W257-V257),0)/5+W257/[12]lifespan!F$10</f>
        <v>195.63411533064794</v>
      </c>
      <c r="AF257" s="5">
        <f>MAX((X257-W257),0)/5+X257/[12]lifespan!G$10</f>
        <v>106.35196944556836</v>
      </c>
      <c r="AG257" s="5">
        <f>MAX((Y257-X257),0)/5+Y257/[12]lifespan!H$10</f>
        <v>112.72926558021685</v>
      </c>
      <c r="AH257" s="5">
        <f>MAX((Z257-Y257),0)/5+Z257/[12]lifespan!I$10</f>
        <v>93.597377176271294</v>
      </c>
      <c r="AI257" s="5">
        <f>MAX((AA257-Z257),0)/5+AA257/[12]lifespan!J$10</f>
        <v>95.723142554487481</v>
      </c>
    </row>
    <row r="258" spans="1:35" x14ac:dyDescent="0.25">
      <c r="A258" s="3" t="s">
        <v>7</v>
      </c>
      <c r="B258" s="3" t="s">
        <v>81</v>
      </c>
      <c r="C258" s="3" t="s">
        <v>86</v>
      </c>
      <c r="D258" s="5">
        <f>[13]generation_EXIOBASE!D258</f>
        <v>99.266511998435007</v>
      </c>
      <c r="E258" s="5">
        <f>[13]generation_EXIOBASE!E258</f>
        <v>234.8640466856109</v>
      </c>
      <c r="F258" s="5">
        <f>[13]generation_EXIOBASE!F258</f>
        <v>438.26034871637478</v>
      </c>
      <c r="G258" s="5">
        <f>[13]generation_EXIOBASE!G258</f>
        <v>641.65665074713866</v>
      </c>
      <c r="H258" s="5">
        <f>[13]generation_EXIOBASE!H258</f>
        <v>692.5057262548296</v>
      </c>
      <c r="I258" s="5">
        <f>[13]generation_EXIOBASE!I258</f>
        <v>743.35480176252054</v>
      </c>
      <c r="J258" s="5">
        <f>[13]generation_EXIOBASE!J258</f>
        <v>760.30449359841759</v>
      </c>
      <c r="K258" s="5">
        <f>[13]generation_EXIOBASE!K258</f>
        <v>777.25418543431454</v>
      </c>
      <c r="L258" s="5">
        <f>[14]Xdet2015_el!A258</f>
        <v>1.2771619024949099</v>
      </c>
      <c r="M258" s="5">
        <f t="shared" si="149"/>
        <v>3.0217583619476547</v>
      </c>
      <c r="N258" s="5">
        <f t="shared" si="152"/>
        <v>5.6386530511267727</v>
      </c>
      <c r="O258" s="5">
        <f t="shared" si="153"/>
        <v>8.2555477403058894</v>
      </c>
      <c r="P258" s="5">
        <f t="shared" si="154"/>
        <v>8.9097714126006675</v>
      </c>
      <c r="Q258" s="5">
        <f t="shared" si="155"/>
        <v>9.5639950848954474</v>
      </c>
      <c r="R258" s="5">
        <f t="shared" si="156"/>
        <v>9.7820696423270412</v>
      </c>
      <c r="S258" s="5">
        <f t="shared" si="157"/>
        <v>10.000144199758633</v>
      </c>
      <c r="T258" s="5">
        <f>[13]capacity_EXIOBASE!D258</f>
        <v>57.967486631016044</v>
      </c>
      <c r="U258" s="5">
        <f>[13]capacity_EXIOBASE!E258</f>
        <v>106.09760754951164</v>
      </c>
      <c r="V258" s="5">
        <f>[13]capacity_EXIOBASE!F258</f>
        <v>178.292788927255</v>
      </c>
      <c r="W258" s="5">
        <f>[13]capacity_EXIOBASE!G258</f>
        <v>250.48797030499841</v>
      </c>
      <c r="X258" s="5">
        <f>[13]capacity_EXIOBASE!H258</f>
        <v>268.53676564943424</v>
      </c>
      <c r="Y258" s="5">
        <f>[13]capacity_EXIOBASE!I258</f>
        <v>286.5855609938701</v>
      </c>
      <c r="Z258" s="5">
        <f>[13]capacity_EXIOBASE!J258</f>
        <v>292.60182610868208</v>
      </c>
      <c r="AA258" s="5">
        <f>[13]capacity_EXIOBASE!K258</f>
        <v>298.61809122349399</v>
      </c>
      <c r="AB258" s="5">
        <f>capacity!T258+T258/[12]lifespan!C$11</f>
        <v>22.518699465240644</v>
      </c>
      <c r="AC258" s="5">
        <f>MAX((U258-T258),0)/5+U258/[12]lifespan!D$11</f>
        <v>13.869928485679583</v>
      </c>
      <c r="AD258" s="5">
        <f>MAX((V258-U258),0)/5+V258/[12]lifespan!E$11</f>
        <v>21.570747832638872</v>
      </c>
      <c r="AE258" s="5">
        <f>MAX((W258-V258),0)/5+W258/[12]lifespan!F$11</f>
        <v>24.458555087748621</v>
      </c>
      <c r="AF258" s="5">
        <f>MAX((X258-W258),0)/5+X258/[12]lifespan!G$11</f>
        <v>14.351229694864536</v>
      </c>
      <c r="AG258" s="5">
        <f>MAX((Y258-X258),0)/5+Y258/[12]lifespan!H$11</f>
        <v>15.073181508641976</v>
      </c>
      <c r="AH258" s="5">
        <f>MAX((Z258-Y258),0)/5+Z258/[12]lifespan!I$11</f>
        <v>12.907326067309677</v>
      </c>
      <c r="AI258" s="5">
        <f>MAX((AA258-Z258),0)/5+AA258/[12]lifespan!J$11</f>
        <v>13.147976671902143</v>
      </c>
    </row>
    <row r="259" spans="1:35" x14ac:dyDescent="0.25">
      <c r="A259" s="3" t="s">
        <v>7</v>
      </c>
      <c r="B259" s="3" t="s">
        <v>41</v>
      </c>
      <c r="C259" s="3" t="s">
        <v>42</v>
      </c>
      <c r="D259" s="5">
        <f>[13]generation_EXIOBASE!D259</f>
        <v>0</v>
      </c>
      <c r="E259" s="5">
        <f>[13]generation_EXIOBASE!E259</f>
        <v>124.23901624801979</v>
      </c>
      <c r="F259" s="5">
        <f>[13]generation_EXIOBASE!F259</f>
        <v>310.59754062004947</v>
      </c>
      <c r="G259" s="5">
        <f>[13]generation_EXIOBASE!G259</f>
        <v>496.95606499207918</v>
      </c>
      <c r="H259" s="5">
        <f>[13]generation_EXIOBASE!H259</f>
        <v>543.54569608508655</v>
      </c>
      <c r="I259" s="5">
        <f>[13]generation_EXIOBASE!I259</f>
        <v>590.13532717809392</v>
      </c>
      <c r="J259" s="5">
        <f>[13]generation_EXIOBASE!J259</f>
        <v>605.66520420909637</v>
      </c>
      <c r="K259" s="5">
        <f>[13]generation_EXIOBASE!K259</f>
        <v>621.19508124009894</v>
      </c>
      <c r="L259" s="5">
        <f>[14]Xdet2015_el!A259</f>
        <v>0</v>
      </c>
      <c r="M259" s="24">
        <f t="shared" ref="M259:S259" si="159">IFERROR($L116*E259/$D116,0)</f>
        <v>2.9979477001750974</v>
      </c>
      <c r="N259" s="24">
        <f t="shared" si="159"/>
        <v>7.494869250437743</v>
      </c>
      <c r="O259" s="24">
        <f t="shared" si="159"/>
        <v>11.991790800700389</v>
      </c>
      <c r="P259" s="24">
        <f t="shared" si="159"/>
        <v>13.11602118826605</v>
      </c>
      <c r="Q259" s="24">
        <f t="shared" si="159"/>
        <v>14.24025157583171</v>
      </c>
      <c r="R259" s="24">
        <f t="shared" si="159"/>
        <v>14.614995038353596</v>
      </c>
      <c r="S259" s="24">
        <f t="shared" si="159"/>
        <v>14.989738500875486</v>
      </c>
      <c r="T259" s="5">
        <f>[13]capacity_EXIOBASE!D259</f>
        <v>0</v>
      </c>
      <c r="U259" s="5">
        <f>[13]capacity_EXIOBASE!E259</f>
        <v>23.574963926874087</v>
      </c>
      <c r="V259" s="5">
        <f>[13]capacity_EXIOBASE!F259</f>
        <v>58.937409817185213</v>
      </c>
      <c r="W259" s="5">
        <f>[13]capacity_EXIOBASE!G259</f>
        <v>94.299855707496349</v>
      </c>
      <c r="X259" s="5">
        <f>[13]capacity_EXIOBASE!H259</f>
        <v>103.14046718007413</v>
      </c>
      <c r="Y259" s="5">
        <f>[13]capacity_EXIOBASE!I259</f>
        <v>111.9810786526519</v>
      </c>
      <c r="Z259" s="5">
        <f>[13]capacity_EXIOBASE!J259</f>
        <v>114.92794914351117</v>
      </c>
      <c r="AA259" s="5">
        <f>[13]capacity_EXIOBASE!K259</f>
        <v>117.87481963437043</v>
      </c>
      <c r="AB259" s="5">
        <f>capacity!T259+T259/[12]lifespan!C$12</f>
        <v>0</v>
      </c>
      <c r="AC259" s="5">
        <f>MAX((U259-T259),0)/5+U259/[12]lifespan!D$12</f>
        <v>5.50082491627062</v>
      </c>
      <c r="AD259" s="5">
        <f>MAX((V259-U259),0)/5+V259/[12]lifespan!E$12</f>
        <v>9.0370695053017318</v>
      </c>
      <c r="AE259" s="5">
        <f>MAX((W259-V259),0)/5+W259/[12]lifespan!F$12</f>
        <v>10.215817701645438</v>
      </c>
      <c r="AF259" s="5">
        <f>MAX((X259-W259),0)/5+X259/[12]lifespan!G$12</f>
        <v>5.206137867184693</v>
      </c>
      <c r="AG259" s="5">
        <f>MAX((Y259-X259),0)/5+Y259/[12]lifespan!H$12</f>
        <v>5.5008249162706191</v>
      </c>
      <c r="AH259" s="5">
        <f>MAX((Z259-Y259),0)/5+Z259/[12]lifespan!I$12</f>
        <v>4.4203057362888929</v>
      </c>
      <c r="AI259" s="5">
        <f>MAX((AA259-Z259),0)/5+AA259/[12]lifespan!J$12</f>
        <v>4.518534752650865</v>
      </c>
    </row>
    <row r="260" spans="1:35" x14ac:dyDescent="0.25">
      <c r="A260" s="3" t="s">
        <v>7</v>
      </c>
      <c r="B260" s="3" t="s">
        <v>43</v>
      </c>
      <c r="C260" s="3" t="s">
        <v>44</v>
      </c>
      <c r="D260" s="5">
        <f>[13]generation_EXIOBASE!D260</f>
        <v>0</v>
      </c>
      <c r="E260" s="5">
        <f>[13]generation_EXIOBASE!E260</f>
        <v>18.155995236246152</v>
      </c>
      <c r="F260" s="5">
        <f>[13]generation_EXIOBASE!F260</f>
        <v>45.389988090615383</v>
      </c>
      <c r="G260" s="5">
        <f>[13]generation_EXIOBASE!G260</f>
        <v>72.623980944984609</v>
      </c>
      <c r="H260" s="5">
        <f>[13]generation_EXIOBASE!H260</f>
        <v>79.432479158576911</v>
      </c>
      <c r="I260" s="5">
        <f>[13]generation_EXIOBASE!I260</f>
        <v>86.240977372169226</v>
      </c>
      <c r="J260" s="5">
        <f>[13]generation_EXIOBASE!J260</f>
        <v>88.510476776699988</v>
      </c>
      <c r="K260" s="5">
        <f>[13]generation_EXIOBASE!K260</f>
        <v>90.779976181230765</v>
      </c>
      <c r="L260" s="5">
        <f>[14]Xdet2015_el!A260</f>
        <v>4.4375307872424898E-4</v>
      </c>
      <c r="M260" s="24">
        <f t="shared" ref="M260:S260" si="160">IFERROR($L143*E260/$D143,0)</f>
        <v>4.8411399790226017</v>
      </c>
      <c r="N260" s="24">
        <f t="shared" si="160"/>
        <v>12.102849947556505</v>
      </c>
      <c r="O260" s="24">
        <f t="shared" si="160"/>
        <v>19.364559916090407</v>
      </c>
      <c r="P260" s="24">
        <f t="shared" si="160"/>
        <v>21.179987408223884</v>
      </c>
      <c r="Q260" s="24">
        <f t="shared" si="160"/>
        <v>22.99541490035736</v>
      </c>
      <c r="R260" s="24">
        <f t="shared" si="160"/>
        <v>23.600557397735184</v>
      </c>
      <c r="S260" s="24">
        <f t="shared" si="160"/>
        <v>24.20569989511301</v>
      </c>
      <c r="T260" s="5">
        <f>[13]capacity_EXIOBASE!D260</f>
        <v>0</v>
      </c>
      <c r="U260" s="5">
        <f>[13]capacity_EXIOBASE!E260</f>
        <v>14.232878801008647</v>
      </c>
      <c r="V260" s="5">
        <f>[13]capacity_EXIOBASE!F260</f>
        <v>35.582197002521617</v>
      </c>
      <c r="W260" s="5">
        <f>[13]capacity_EXIOBASE!G260</f>
        <v>56.931515204034589</v>
      </c>
      <c r="X260" s="5">
        <f>[13]capacity_EXIOBASE!H260</f>
        <v>62.268844754412825</v>
      </c>
      <c r="Y260" s="5">
        <f>[13]capacity_EXIOBASE!I260</f>
        <v>67.606174304791068</v>
      </c>
      <c r="Z260" s="5">
        <f>[13]capacity_EXIOBASE!J260</f>
        <v>69.385284154917144</v>
      </c>
      <c r="AA260" s="5">
        <f>[13]capacity_EXIOBASE!K260</f>
        <v>71.164394005043235</v>
      </c>
      <c r="AB260" s="5">
        <f>capacity!T260+T260/[12]lifespan!C$13</f>
        <v>0</v>
      </c>
      <c r="AC260" s="5">
        <f>MAX((U260-T260),0)/5+U260/[12]lifespan!D$13</f>
        <v>3.5582197002521623</v>
      </c>
      <c r="AD260" s="5">
        <f>MAX((V260-U260),0)/5+V260/[12]lifespan!E$13</f>
        <v>6.0489734904286747</v>
      </c>
      <c r="AE260" s="5">
        <f>MAX((W260-V260),0)/5+W260/[12]lifespan!F$13</f>
        <v>7.1164394005043237</v>
      </c>
      <c r="AF260" s="5">
        <f>MAX((X260-W260),0)/5+X260/[12]lifespan!G$13</f>
        <v>4.1809081477962886</v>
      </c>
      <c r="AG260" s="5">
        <f>MAX((Y260-X260),0)/5+Y260/[12]lifespan!H$13</f>
        <v>4.4477746253152013</v>
      </c>
      <c r="AH260" s="5">
        <f>MAX((Z260-Y260),0)/5+Z260/[12]lifespan!I$13</f>
        <v>3.8250861777710727</v>
      </c>
      <c r="AI260" s="5">
        <f>MAX((AA260-Z260),0)/5+AA260/[12]lifespan!J$13</f>
        <v>3.9140416702773799</v>
      </c>
    </row>
    <row r="261" spans="1:35" x14ac:dyDescent="0.25">
      <c r="A261" s="3" t="s">
        <v>7</v>
      </c>
      <c r="B261" s="3" t="s">
        <v>45</v>
      </c>
      <c r="C261" s="3" t="s">
        <v>46</v>
      </c>
      <c r="D261" s="5">
        <f>[13]generation_EXIOBASE!D261</f>
        <v>1.4210854715202004E-14</v>
      </c>
      <c r="E261" s="5">
        <f>[13]generation_EXIOBASE!E261</f>
        <v>1.1368683772161604E-14</v>
      </c>
      <c r="F261" s="5">
        <f>[13]generation_EXIOBASE!F261</f>
        <v>7.1054273576010019E-15</v>
      </c>
      <c r="G261" s="5">
        <f>[13]generation_EXIOBASE!G261</f>
        <v>2.8421709430404001E-15</v>
      </c>
      <c r="H261" s="5">
        <f>[13]generation_EXIOBASE!H261</f>
        <v>1.7763568394002505E-15</v>
      </c>
      <c r="I261" s="5">
        <f>[13]generation_EXIOBASE!I261</f>
        <v>7.1054273576010082E-16</v>
      </c>
      <c r="J261" s="5">
        <f>[13]generation_EXIOBASE!J261</f>
        <v>3.5527136788005041E-16</v>
      </c>
      <c r="K261" s="5">
        <f>[13]generation_EXIOBASE!K261</f>
        <v>0</v>
      </c>
      <c r="L261" s="5">
        <f>[14]Xdet2015_el!A261</f>
        <v>6.1149766637487299E-13</v>
      </c>
      <c r="M261" s="5">
        <f t="shared" si="149"/>
        <v>4.8919813309989837E-13</v>
      </c>
      <c r="N261" s="5">
        <f t="shared" si="152"/>
        <v>3.0574883318743649E-13</v>
      </c>
      <c r="O261" s="5">
        <f t="shared" si="153"/>
        <v>1.2229953327497457E-13</v>
      </c>
      <c r="P261" s="5">
        <f t="shared" si="154"/>
        <v>7.6437208296859123E-14</v>
      </c>
      <c r="Q261" s="5">
        <f t="shared" si="155"/>
        <v>3.057488331874368E-14</v>
      </c>
      <c r="R261" s="5">
        <f t="shared" si="156"/>
        <v>1.528744165937184E-14</v>
      </c>
      <c r="S261" s="5">
        <f t="shared" si="157"/>
        <v>0</v>
      </c>
      <c r="T261" s="5">
        <f>[13]capacity_EXIOBASE!D261</f>
        <v>0</v>
      </c>
      <c r="U261" s="5">
        <f>[13]capacity_EXIOBASE!E261</f>
        <v>0</v>
      </c>
      <c r="V261" s="5">
        <f>[13]capacity_EXIOBASE!F261</f>
        <v>0</v>
      </c>
      <c r="W261" s="5">
        <f>[13]capacity_EXIOBASE!G261</f>
        <v>0</v>
      </c>
      <c r="X261" s="5">
        <f>[13]capacity_EXIOBASE!H261</f>
        <v>0</v>
      </c>
      <c r="Y261" s="5">
        <f>[13]capacity_EXIOBASE!I261</f>
        <v>0</v>
      </c>
      <c r="Z261" s="5">
        <f>[13]capacity_EXIOBASE!J261</f>
        <v>0</v>
      </c>
      <c r="AA261" s="5">
        <f>[13]capacity_EXIOBASE!K261</f>
        <v>0</v>
      </c>
      <c r="AB261" s="5">
        <f>capacity!T261+T261/[12]lifespan!C$14</f>
        <v>0</v>
      </c>
      <c r="AC261" s="5">
        <f>MAX((U261-T261),0)/5+U261/[12]lifespan!D$14</f>
        <v>0</v>
      </c>
      <c r="AD261" s="5">
        <f>MAX((V261-U261),0)/5+V261/[12]lifespan!E$14</f>
        <v>0</v>
      </c>
      <c r="AE261" s="5">
        <f>MAX((W261-V261),0)/5+W261/[12]lifespan!F$14</f>
        <v>0</v>
      </c>
      <c r="AF261" s="5">
        <f>MAX((X261-W261),0)/5+X261/[12]lifespan!G$14</f>
        <v>0</v>
      </c>
      <c r="AG261" s="5">
        <f>MAX((Y261-X261),0)/5+Y261/[12]lifespan!H$14</f>
        <v>0</v>
      </c>
      <c r="AH261" s="5">
        <f>MAX((Z261-Y261),0)/5+Z261/[12]lifespan!I$14</f>
        <v>0</v>
      </c>
      <c r="AI261" s="5">
        <f>MAX((AA261-Z261),0)/5+AA261/[12]lifespan!J$14</f>
        <v>0</v>
      </c>
    </row>
    <row r="262" spans="1:35" x14ac:dyDescent="0.25">
      <c r="A262" s="3" t="s">
        <v>6</v>
      </c>
      <c r="B262" s="3" t="s">
        <v>29</v>
      </c>
      <c r="C262" s="3" t="s">
        <v>30</v>
      </c>
      <c r="D262" s="5">
        <f>[13]generation_EXIOBASE!D262</f>
        <v>29437.4484177546</v>
      </c>
      <c r="E262" s="5">
        <f>[13]generation_EXIOBASE!E262</f>
        <v>23549.958734203679</v>
      </c>
      <c r="F262" s="5">
        <f>[13]generation_EXIOBASE!F262</f>
        <v>14718.7242088773</v>
      </c>
      <c r="G262" s="5">
        <f>[13]generation_EXIOBASE!G262</f>
        <v>5887.4896835509171</v>
      </c>
      <c r="H262" s="5">
        <f>[13]generation_EXIOBASE!H262</f>
        <v>3679.6810522193246</v>
      </c>
      <c r="I262" s="5">
        <f>[13]generation_EXIOBASE!I262</f>
        <v>1471.872420887732</v>
      </c>
      <c r="J262" s="5">
        <f>[13]generation_EXIOBASE!J262</f>
        <v>735.936210443866</v>
      </c>
      <c r="K262" s="5">
        <f>[13]generation_EXIOBASE!K262</f>
        <v>0</v>
      </c>
      <c r="L262" s="5">
        <f>[14]Xdet2015_el!A262</f>
        <v>2203.3529961702998</v>
      </c>
      <c r="M262" s="5">
        <f t="shared" si="149"/>
        <v>1762.6823969362397</v>
      </c>
      <c r="N262" s="5">
        <f t="shared" ref="N262:N274" si="161">IFERROR($L262*F262/$D262,0)</f>
        <v>1101.6764980851499</v>
      </c>
      <c r="O262" s="5">
        <f t="shared" ref="O262:O274" si="162">IFERROR($L262*G262/$D262,0)</f>
        <v>440.67059923405975</v>
      </c>
      <c r="P262" s="5">
        <f t="shared" ref="P262:P274" si="163">IFERROR($L262*H262/$D262,0)</f>
        <v>275.41912452128742</v>
      </c>
      <c r="Q262" s="5">
        <f t="shared" ref="Q262:Q274" si="164">IFERROR($L262*I262/$D262,0)</f>
        <v>110.16764980851514</v>
      </c>
      <c r="R262" s="5">
        <f t="shared" ref="R262:R274" si="165">IFERROR($L262*J262/$D262,0)</f>
        <v>55.083824904257568</v>
      </c>
      <c r="S262" s="5">
        <f t="shared" ref="S262:S274" si="166">IFERROR($L262*K262/$D262,0)</f>
        <v>0</v>
      </c>
      <c r="T262" s="5">
        <f>[13]capacity_EXIOBASE!D262</f>
        <v>6975.44</v>
      </c>
      <c r="U262" s="5">
        <f>[13]capacity_EXIOBASE!E262</f>
        <v>5580.3519999999999</v>
      </c>
      <c r="V262" s="5">
        <f>[13]capacity_EXIOBASE!F262</f>
        <v>3487.72</v>
      </c>
      <c r="W262" s="5">
        <f>[13]capacity_EXIOBASE!G262</f>
        <v>1395.0879999999997</v>
      </c>
      <c r="X262" s="5">
        <f>[13]capacity_EXIOBASE!H262</f>
        <v>871.92999999999984</v>
      </c>
      <c r="Y262" s="5">
        <f>[13]capacity_EXIOBASE!I262</f>
        <v>348.77199999999993</v>
      </c>
      <c r="Z262" s="5">
        <f>[13]capacity_EXIOBASE!J262</f>
        <v>174.38599999999997</v>
      </c>
      <c r="AA262" s="5">
        <f>[13]capacity_EXIOBASE!K262</f>
        <v>0</v>
      </c>
      <c r="AB262" s="5">
        <f>capacity!T262+T262/[12]lifespan!C$2</f>
        <v>174.386</v>
      </c>
      <c r="AC262" s="5">
        <f>MAX((U262-T262),0)/5+U262/[12]lifespan!D$2</f>
        <v>139.50880000000001</v>
      </c>
      <c r="AD262" s="5">
        <f>MAX((V262-U262),0)/5+V262/[12]lifespan!E$2</f>
        <v>87.192999999999998</v>
      </c>
      <c r="AE262" s="5">
        <f>MAX((W262-V262),0)/5+W262/[12]lifespan!F$2</f>
        <v>34.877199999999995</v>
      </c>
      <c r="AF262" s="5">
        <f>MAX((X262-W262),0)/5+X262/[12]lifespan!G$2</f>
        <v>21.798249999999996</v>
      </c>
      <c r="AG262" s="5">
        <f>MAX((Y262-X262),0)/5+Y262/[12]lifespan!H$2</f>
        <v>8.7192999999999987</v>
      </c>
      <c r="AH262" s="5">
        <f>MAX((Z262-Y262),0)/5+Z262/[12]lifespan!I$2</f>
        <v>4.3596499999999994</v>
      </c>
      <c r="AI262" s="5">
        <f>MAX((AA262-Z262),0)/5+AA262/[12]lifespan!J$2</f>
        <v>0</v>
      </c>
    </row>
    <row r="263" spans="1:35" x14ac:dyDescent="0.25">
      <c r="A263" s="3" t="s">
        <v>6</v>
      </c>
      <c r="B263" s="3" t="s">
        <v>31</v>
      </c>
      <c r="C263" s="3" t="s">
        <v>32</v>
      </c>
      <c r="D263" s="5">
        <f>[13]generation_EXIOBASE!D263</f>
        <v>56701.682479278439</v>
      </c>
      <c r="E263" s="5">
        <f>[13]generation_EXIOBASE!E263</f>
        <v>45361.345983422754</v>
      </c>
      <c r="F263" s="5">
        <f>[13]generation_EXIOBASE!F263</f>
        <v>28350.84123963922</v>
      </c>
      <c r="G263" s="5">
        <f>[13]generation_EXIOBASE!G263</f>
        <v>11340.336495855685</v>
      </c>
      <c r="H263" s="5">
        <f>[13]generation_EXIOBASE!H263</f>
        <v>7087.7103099098058</v>
      </c>
      <c r="I263" s="5">
        <f>[13]generation_EXIOBASE!I263</f>
        <v>2835.0841239639267</v>
      </c>
      <c r="J263" s="5">
        <f>[13]generation_EXIOBASE!J263</f>
        <v>1417.5420619819633</v>
      </c>
      <c r="K263" s="5">
        <f>[13]generation_EXIOBASE!K263</f>
        <v>0</v>
      </c>
      <c r="L263" s="5">
        <f>[14]Xdet2015_el!A263</f>
        <v>8671.6895685322397</v>
      </c>
      <c r="M263" s="5">
        <f t="shared" si="149"/>
        <v>6937.3516548257921</v>
      </c>
      <c r="N263" s="5">
        <f t="shared" si="161"/>
        <v>4335.8447842661199</v>
      </c>
      <c r="O263" s="5">
        <f t="shared" si="162"/>
        <v>1734.3379137064474</v>
      </c>
      <c r="P263" s="5">
        <f t="shared" si="163"/>
        <v>1083.9611960665302</v>
      </c>
      <c r="Q263" s="5">
        <f t="shared" si="164"/>
        <v>433.58447842661269</v>
      </c>
      <c r="R263" s="5">
        <f t="shared" si="165"/>
        <v>216.79223921330635</v>
      </c>
      <c r="S263" s="5">
        <f t="shared" si="166"/>
        <v>0</v>
      </c>
      <c r="T263" s="5">
        <f>[13]capacity_EXIOBASE!D263</f>
        <v>17356.29</v>
      </c>
      <c r="U263" s="5">
        <f>[13]capacity_EXIOBASE!E263</f>
        <v>13885.032000000001</v>
      </c>
      <c r="V263" s="5">
        <f>[13]capacity_EXIOBASE!F263</f>
        <v>8678.1450000000004</v>
      </c>
      <c r="W263" s="5">
        <f>[13]capacity_EXIOBASE!G263</f>
        <v>3471.2579999999998</v>
      </c>
      <c r="X263" s="5">
        <f>[13]capacity_EXIOBASE!H263</f>
        <v>2169.5362500000001</v>
      </c>
      <c r="Y263" s="5">
        <f>[13]capacity_EXIOBASE!I263</f>
        <v>867.81450000000041</v>
      </c>
      <c r="Z263" s="5">
        <f>[13]capacity_EXIOBASE!J263</f>
        <v>433.9072500000002</v>
      </c>
      <c r="AA263" s="5">
        <f>[13]capacity_EXIOBASE!K263</f>
        <v>0</v>
      </c>
      <c r="AB263" s="5">
        <f>capacity!T263+T263/[12]lifespan!C$3</f>
        <v>578.54300000000001</v>
      </c>
      <c r="AC263" s="5">
        <f>MAX((U263-T263),0)/5+U263/[12]lifespan!D$3</f>
        <v>462.83440000000002</v>
      </c>
      <c r="AD263" s="5">
        <f>MAX((V263-U263),0)/5+V263/[12]lifespan!E$3</f>
        <v>289.2715</v>
      </c>
      <c r="AE263" s="5">
        <f>MAX((W263-V263),0)/5+W263/[12]lifespan!F$3</f>
        <v>115.70859999999999</v>
      </c>
      <c r="AF263" s="5">
        <f>MAX((X263-W263),0)/5+X263/[12]lifespan!G$3</f>
        <v>72.317875000000001</v>
      </c>
      <c r="AG263" s="5">
        <f>MAX((Y263-X263),0)/5+Y263/[12]lifespan!H$3</f>
        <v>28.927150000000015</v>
      </c>
      <c r="AH263" s="5">
        <f>MAX((Z263-Y263),0)/5+Z263/[12]lifespan!I$3</f>
        <v>14.463575000000008</v>
      </c>
      <c r="AI263" s="5">
        <f>MAX((AA263-Z263),0)/5+AA263/[12]lifespan!J$3</f>
        <v>0</v>
      </c>
    </row>
    <row r="264" spans="1:35" x14ac:dyDescent="0.25">
      <c r="A264" s="3" t="s">
        <v>6</v>
      </c>
      <c r="B264" s="3" t="s">
        <v>33</v>
      </c>
      <c r="C264" s="3" t="s">
        <v>34</v>
      </c>
      <c r="D264" s="5">
        <f>[13]generation_EXIOBASE!D264</f>
        <v>3906.8121744463465</v>
      </c>
      <c r="E264" s="5">
        <f>[13]generation_EXIOBASE!E264</f>
        <v>3125.449739557077</v>
      </c>
      <c r="F264" s="5">
        <f>[13]generation_EXIOBASE!F264</f>
        <v>1953.4060872231732</v>
      </c>
      <c r="G264" s="5">
        <f>[13]generation_EXIOBASE!G264</f>
        <v>781.36243488926903</v>
      </c>
      <c r="H264" s="5">
        <f>[13]generation_EXIOBASE!H264</f>
        <v>488.35152180579325</v>
      </c>
      <c r="I264" s="5">
        <f>[13]generation_EXIOBASE!I264</f>
        <v>195.34060872231748</v>
      </c>
      <c r="J264" s="5">
        <f>[13]generation_EXIOBASE!J264</f>
        <v>97.670304361158742</v>
      </c>
      <c r="K264" s="5">
        <f>[13]generation_EXIOBASE!K264</f>
        <v>0</v>
      </c>
      <c r="L264" s="5">
        <f>[14]Xdet2015_el!A264</f>
        <v>530.64502463172505</v>
      </c>
      <c r="M264" s="5">
        <f t="shared" si="149"/>
        <v>424.51601970538002</v>
      </c>
      <c r="N264" s="5">
        <f t="shared" si="161"/>
        <v>265.32251231586253</v>
      </c>
      <c r="O264" s="5">
        <f t="shared" si="162"/>
        <v>106.12900492634496</v>
      </c>
      <c r="P264" s="5">
        <f t="shared" si="163"/>
        <v>66.330628078965631</v>
      </c>
      <c r="Q264" s="5">
        <f t="shared" si="164"/>
        <v>26.532251231586276</v>
      </c>
      <c r="R264" s="5">
        <f t="shared" si="165"/>
        <v>13.266125615793138</v>
      </c>
      <c r="S264" s="5">
        <f t="shared" si="166"/>
        <v>0</v>
      </c>
      <c r="T264" s="5">
        <f>[13]capacity_EXIOBASE!D264</f>
        <v>485</v>
      </c>
      <c r="U264" s="5">
        <f>[13]capacity_EXIOBASE!E264</f>
        <v>388</v>
      </c>
      <c r="V264" s="5">
        <f>[13]capacity_EXIOBASE!F264</f>
        <v>242.5</v>
      </c>
      <c r="W264" s="5">
        <f>[13]capacity_EXIOBASE!G264</f>
        <v>97</v>
      </c>
      <c r="X264" s="5">
        <f>[13]capacity_EXIOBASE!H264</f>
        <v>60.625</v>
      </c>
      <c r="Y264" s="5">
        <f>[13]capacity_EXIOBASE!I264</f>
        <v>24.25</v>
      </c>
      <c r="Z264" s="5">
        <f>[13]capacity_EXIOBASE!J264</f>
        <v>12.125</v>
      </c>
      <c r="AA264" s="5">
        <f>[13]capacity_EXIOBASE!K264</f>
        <v>0</v>
      </c>
      <c r="AB264" s="5">
        <f>capacity!T264+T264/[12]lifespan!C$4</f>
        <v>8.0833333333333339</v>
      </c>
      <c r="AC264" s="5">
        <f>MAX((U264-T264),0)/5+U264/[12]lifespan!D$4</f>
        <v>6.4666666666666668</v>
      </c>
      <c r="AD264" s="5">
        <f>MAX((V264-U264),0)/5+V264/[12]lifespan!E$4</f>
        <v>4.041666666666667</v>
      </c>
      <c r="AE264" s="5">
        <f>MAX((W264-V264),0)/5+W264/[12]lifespan!F$4</f>
        <v>1.6166666666666667</v>
      </c>
      <c r="AF264" s="5">
        <f>MAX((X264-W264),0)/5+X264/[12]lifespan!G$4</f>
        <v>1.0104166666666667</v>
      </c>
      <c r="AG264" s="5">
        <f>MAX((Y264-X264),0)/5+Y264/[12]lifespan!H$4</f>
        <v>0.40416666666666667</v>
      </c>
      <c r="AH264" s="5">
        <f>MAX((Z264-Y264),0)/5+Z264/[12]lifespan!I$4</f>
        <v>0.20208333333333334</v>
      </c>
      <c r="AI264" s="5">
        <f>MAX((AA264-Z264),0)/5+AA264/[12]lifespan!J$4</f>
        <v>0</v>
      </c>
    </row>
    <row r="265" spans="1:35" x14ac:dyDescent="0.25">
      <c r="A265" s="3" t="s">
        <v>6</v>
      </c>
      <c r="B265" s="3" t="s">
        <v>35</v>
      </c>
      <c r="C265" s="3" t="s">
        <v>36</v>
      </c>
      <c r="D265" s="5">
        <f>[13]generation_EXIOBASE!D265</f>
        <v>100.11494418604651</v>
      </c>
      <c r="E265" s="5">
        <f>[13]generation_EXIOBASE!E265</f>
        <v>110.19289454634729</v>
      </c>
      <c r="F265" s="5">
        <f>[13]generation_EXIOBASE!F265</f>
        <v>125.30982008679845</v>
      </c>
      <c r="G265" s="5">
        <f>[13]generation_EXIOBASE!G265</f>
        <v>140.4267456272496</v>
      </c>
      <c r="H265" s="5">
        <f>[13]generation_EXIOBASE!H265</f>
        <v>144.20597701236238</v>
      </c>
      <c r="I265" s="5">
        <f>[13]generation_EXIOBASE!I265</f>
        <v>147.98520839747519</v>
      </c>
      <c r="J265" s="5">
        <f>[13]generation_EXIOBASE!J265</f>
        <v>149.24495219251278</v>
      </c>
      <c r="K265" s="5">
        <f>[13]generation_EXIOBASE!K265</f>
        <v>150.50469598755038</v>
      </c>
      <c r="L265" s="5">
        <f>[14]Xdet2015_el!A265</f>
        <v>10.071623406729</v>
      </c>
      <c r="M265" s="5">
        <f t="shared" si="149"/>
        <v>11.085471254978662</v>
      </c>
      <c r="N265" s="5">
        <f t="shared" si="161"/>
        <v>12.606243027353155</v>
      </c>
      <c r="O265" s="5">
        <f t="shared" si="162"/>
        <v>14.127014799727645</v>
      </c>
      <c r="P265" s="5">
        <f t="shared" si="163"/>
        <v>14.507207742821267</v>
      </c>
      <c r="Q265" s="5">
        <f t="shared" si="164"/>
        <v>14.887400685914892</v>
      </c>
      <c r="R265" s="5">
        <f t="shared" si="165"/>
        <v>15.014131666946099</v>
      </c>
      <c r="S265" s="5">
        <f t="shared" si="166"/>
        <v>15.140862647977306</v>
      </c>
      <c r="T265" s="5">
        <f>[13]capacity_EXIOBASE!D265</f>
        <v>37</v>
      </c>
      <c r="U265" s="5">
        <f>[13]capacity_EXIOBASE!E265</f>
        <v>37</v>
      </c>
      <c r="V265" s="5">
        <f>[13]capacity_EXIOBASE!F265</f>
        <v>37</v>
      </c>
      <c r="W265" s="5">
        <f>[13]capacity_EXIOBASE!G265</f>
        <v>37</v>
      </c>
      <c r="X265" s="5">
        <f>[13]capacity_EXIOBASE!H265</f>
        <v>37</v>
      </c>
      <c r="Y265" s="5">
        <f>[13]capacity_EXIOBASE!I265</f>
        <v>37</v>
      </c>
      <c r="Z265" s="5">
        <f>[13]capacity_EXIOBASE!J265</f>
        <v>37</v>
      </c>
      <c r="AA265" s="5">
        <f>[13]capacity_EXIOBASE!K265</f>
        <v>37</v>
      </c>
      <c r="AB265" s="5">
        <f>capacity!T265+T265/[12]lifespan!C$5</f>
        <v>0.6166666666666667</v>
      </c>
      <c r="AC265" s="5">
        <f>MAX((U265-T265),0)/5+U265/[12]lifespan!D$5</f>
        <v>0.6166666666666667</v>
      </c>
      <c r="AD265" s="5">
        <f>MAX((V265-U265),0)/5+V265/[12]lifespan!E$5</f>
        <v>0.6166666666666667</v>
      </c>
      <c r="AE265" s="5">
        <f>MAX((W265-V265),0)/5+W265/[12]lifespan!F$5</f>
        <v>0.6166666666666667</v>
      </c>
      <c r="AF265" s="5">
        <f>MAX((X265-W265),0)/5+X265/[12]lifespan!G$5</f>
        <v>0.6166666666666667</v>
      </c>
      <c r="AG265" s="5">
        <f>MAX((Y265-X265),0)/5+Y265/[12]lifespan!H$5</f>
        <v>0.6166666666666667</v>
      </c>
      <c r="AH265" s="5">
        <f>MAX((Z265-Y265),0)/5+Z265/[12]lifespan!I$5</f>
        <v>0.6166666666666667</v>
      </c>
      <c r="AI265" s="5">
        <f>MAX((AA265-Z265),0)/5+AA265/[12]lifespan!J$5</f>
        <v>0.6166666666666667</v>
      </c>
    </row>
    <row r="266" spans="1:35" x14ac:dyDescent="0.25">
      <c r="A266" s="3" t="s">
        <v>6</v>
      </c>
      <c r="B266" s="3" t="s">
        <v>79</v>
      </c>
      <c r="C266" s="3" t="s">
        <v>83</v>
      </c>
      <c r="D266" s="5">
        <f>[13]generation_EXIOBASE!D266</f>
        <v>6109.4744137443304</v>
      </c>
      <c r="E266" s="5">
        <f>[13]generation_EXIOBASE!E266</f>
        <v>12227.319894000844</v>
      </c>
      <c r="F266" s="5">
        <f>[13]generation_EXIOBASE!F266</f>
        <v>21404.088114385617</v>
      </c>
      <c r="G266" s="5">
        <f>[13]generation_EXIOBASE!G266</f>
        <v>30580.856334770386</v>
      </c>
      <c r="H266" s="5">
        <f>[13]generation_EXIOBASE!H266</f>
        <v>32875.048389866577</v>
      </c>
      <c r="I266" s="5">
        <f>[13]generation_EXIOBASE!I266</f>
        <v>35169.240444962765</v>
      </c>
      <c r="J266" s="5">
        <f>[13]generation_EXIOBASE!J266</f>
        <v>35933.971129994832</v>
      </c>
      <c r="K266" s="5">
        <f>[13]generation_EXIOBASE!K266</f>
        <v>36698.7018150269</v>
      </c>
      <c r="L266" s="5">
        <f>[14]Xdet2015_el!A266</f>
        <v>532.32351297286402</v>
      </c>
      <c r="M266" s="5">
        <f t="shared" si="149"/>
        <v>1065.3764038318307</v>
      </c>
      <c r="N266" s="5">
        <f t="shared" si="161"/>
        <v>1864.955740120281</v>
      </c>
      <c r="O266" s="5">
        <f t="shared" si="162"/>
        <v>2664.5350764087307</v>
      </c>
      <c r="P266" s="5">
        <f t="shared" si="163"/>
        <v>2864.4299104808433</v>
      </c>
      <c r="Q266" s="5">
        <f t="shared" si="164"/>
        <v>3064.3247445529551</v>
      </c>
      <c r="R266" s="5">
        <f t="shared" si="165"/>
        <v>3130.9563559103262</v>
      </c>
      <c r="S266" s="5">
        <f t="shared" si="166"/>
        <v>3197.5879672676974</v>
      </c>
      <c r="T266" s="5">
        <f>[13]capacity_EXIOBASE!D266</f>
        <v>3069.7888528457684</v>
      </c>
      <c r="U266" s="5">
        <f>[13]capacity_EXIOBASE!E266</f>
        <v>5365.4230822766149</v>
      </c>
      <c r="V266" s="5">
        <f>[13]capacity_EXIOBASE!F266</f>
        <v>8808.8744264228844</v>
      </c>
      <c r="W266" s="5">
        <f>[13]capacity_EXIOBASE!G266</f>
        <v>12252.325770569154</v>
      </c>
      <c r="X266" s="5">
        <f>[13]capacity_EXIOBASE!H266</f>
        <v>13113.18860660572</v>
      </c>
      <c r="Y266" s="5">
        <f>[13]capacity_EXIOBASE!I266</f>
        <v>13974.051442642287</v>
      </c>
      <c r="Z266" s="5">
        <f>[13]capacity_EXIOBASE!J266</f>
        <v>14261.005721321144</v>
      </c>
      <c r="AA266" s="5">
        <f>[13]capacity_EXIOBASE!K266</f>
        <v>14547.96</v>
      </c>
      <c r="AB266" s="5">
        <f>capacity!T266+T266/[12]lifespan!C$6</f>
        <v>550.4894426422884</v>
      </c>
      <c r="AC266" s="5">
        <f>MAX((U266-T266),0)/5+U266/[12]lifespan!D$6</f>
        <v>703.00971326237902</v>
      </c>
      <c r="AD266" s="5">
        <f>MAX((V266-U266),0)/5+V266/[12]lifespan!E$6</f>
        <v>1063.5359891025682</v>
      </c>
      <c r="AE266" s="5">
        <f>MAX((W266-V266),0)/5+W266/[12]lifespan!F$6</f>
        <v>1178.7832996520201</v>
      </c>
      <c r="AF266" s="5">
        <f>MAX((X266-W266),0)/5+X266/[12]lifespan!G$6</f>
        <v>696.70011147154196</v>
      </c>
      <c r="AG266" s="5">
        <f>MAX((Y266-X266),0)/5+Y266/[12]lifespan!H$6</f>
        <v>731.13462491300493</v>
      </c>
      <c r="AH266" s="5">
        <f>MAX((Z266-Y266),0)/5+Z266/[12]lifespan!I$6</f>
        <v>627.83108458861716</v>
      </c>
      <c r="AI266" s="5">
        <f>MAX((AA266-Z266),0)/5+AA266/[12]lifespan!J$6</f>
        <v>639.3092557357711</v>
      </c>
    </row>
    <row r="267" spans="1:35" x14ac:dyDescent="0.25">
      <c r="A267" s="3" t="s">
        <v>6</v>
      </c>
      <c r="B267" s="3" t="s">
        <v>78</v>
      </c>
      <c r="C267" s="3" t="s">
        <v>84</v>
      </c>
      <c r="D267" s="5">
        <f>[13]generation_EXIOBASE!D267</f>
        <v>1075.2630583846644</v>
      </c>
      <c r="E267" s="5">
        <f>[13]generation_EXIOBASE!E267</f>
        <v>31129.868773156133</v>
      </c>
      <c r="F267" s="5">
        <f>[13]generation_EXIOBASE!F267</f>
        <v>76211.777345313327</v>
      </c>
      <c r="G267" s="5">
        <f>[13]generation_EXIOBASE!G267</f>
        <v>121293.68591747053</v>
      </c>
      <c r="H267" s="5">
        <f>[13]generation_EXIOBASE!H267</f>
        <v>132564.16306050983</v>
      </c>
      <c r="I267" s="5">
        <f>[13]generation_EXIOBASE!I267</f>
        <v>143834.64020354912</v>
      </c>
      <c r="J267" s="5">
        <f>[13]generation_EXIOBASE!J267</f>
        <v>147591.46591789555</v>
      </c>
      <c r="K267" s="5">
        <f>[13]generation_EXIOBASE!K267</f>
        <v>151348.29163224201</v>
      </c>
      <c r="L267" s="5">
        <f>[14]Xdet2015_el!A267</f>
        <v>93.688551558802502</v>
      </c>
      <c r="M267" s="5">
        <f t="shared" si="149"/>
        <v>2712.3709801339064</v>
      </c>
      <c r="N267" s="5">
        <f t="shared" si="161"/>
        <v>6640.3946229965622</v>
      </c>
      <c r="O267" s="5">
        <f t="shared" si="162"/>
        <v>10568.418265859218</v>
      </c>
      <c r="P267" s="5">
        <f t="shared" si="163"/>
        <v>11550.424176574883</v>
      </c>
      <c r="Q267" s="5">
        <f t="shared" si="164"/>
        <v>12532.430087290546</v>
      </c>
      <c r="R267" s="5">
        <f t="shared" si="165"/>
        <v>12859.765390862432</v>
      </c>
      <c r="S267" s="5">
        <f t="shared" si="166"/>
        <v>13187.100694434324</v>
      </c>
      <c r="T267" s="5">
        <f>[13]capacity_EXIOBASE!D267</f>
        <v>361.21114715423181</v>
      </c>
      <c r="U267" s="5">
        <f>[13]capacity_EXIOBASE!E267</f>
        <v>8412.0818757327525</v>
      </c>
      <c r="V267" s="5">
        <f>[13]capacity_EXIOBASE!F267</f>
        <v>20488.387968600531</v>
      </c>
      <c r="W267" s="5">
        <f>[13]capacity_EXIOBASE!G267</f>
        <v>32564.694061468312</v>
      </c>
      <c r="X267" s="5">
        <f>[13]capacity_EXIOBASE!H267</f>
        <v>35583.770584685255</v>
      </c>
      <c r="Y267" s="5">
        <f>[13]capacity_EXIOBASE!I267</f>
        <v>38602.847107902198</v>
      </c>
      <c r="Z267" s="5">
        <f>[13]capacity_EXIOBASE!J267</f>
        <v>39609.205948974515</v>
      </c>
      <c r="AA267" s="5">
        <f>[13]capacity_EXIOBASE!K267</f>
        <v>40615.564790046832</v>
      </c>
      <c r="AB267" s="5">
        <f>capacity!T267+T267/[12]lifespan!C$7</f>
        <v>147.06055735771159</v>
      </c>
      <c r="AC267" s="5">
        <f>MAX((U267-T267),0)/5+U267/[12]lifespan!D$7</f>
        <v>1946.6574207450142</v>
      </c>
      <c r="AD267" s="5">
        <f>MAX((V267-U267),0)/5+V267/[12]lifespan!E$7</f>
        <v>3160.2935083408474</v>
      </c>
      <c r="AE267" s="5">
        <f>MAX((W267-V267),0)/5+W267/[12]lifespan!F$7</f>
        <v>3500.7510206224997</v>
      </c>
      <c r="AF267" s="5">
        <f>MAX((X267-W267),0)/5+X267/[12]lifespan!G$7</f>
        <v>1789.9409907995637</v>
      </c>
      <c r="AG267" s="5">
        <f>MAX((Y267-X267),0)/5+Y267/[12]lifespan!H$7</f>
        <v>1890.5768749067952</v>
      </c>
      <c r="AH267" s="5">
        <f>MAX((Z267-Y267),0)/5+Z267/[12]lifespan!I$7</f>
        <v>1521.5786331802806</v>
      </c>
      <c r="AI267" s="5">
        <f>MAX((AA267-Z267),0)/5+AA267/[12]lifespan!J$7</f>
        <v>1555.1239278826913</v>
      </c>
    </row>
    <row r="268" spans="1:35" x14ac:dyDescent="0.25">
      <c r="A268" s="3" t="s">
        <v>6</v>
      </c>
      <c r="B268" s="1" t="s">
        <v>37</v>
      </c>
      <c r="C268" s="1" t="s">
        <v>38</v>
      </c>
      <c r="D268" s="5">
        <f>[13]generation_EXIOBASE!D268</f>
        <v>799.49911638383787</v>
      </c>
      <c r="E268" s="5">
        <f>[13]generation_EXIOBASE!E268</f>
        <v>639.59929310707025</v>
      </c>
      <c r="F268" s="5">
        <f>[13]generation_EXIOBASE!F268</f>
        <v>399.74955819191894</v>
      </c>
      <c r="G268" s="5">
        <f>[13]generation_EXIOBASE!G268</f>
        <v>159.89982327676751</v>
      </c>
      <c r="H268" s="5">
        <f>[13]generation_EXIOBASE!H268</f>
        <v>99.937389547979706</v>
      </c>
      <c r="I268" s="5">
        <f>[13]generation_EXIOBASE!I268</f>
        <v>39.974955819191905</v>
      </c>
      <c r="J268" s="5">
        <f>[13]generation_EXIOBASE!J268</f>
        <v>19.987477909595952</v>
      </c>
      <c r="K268" s="5">
        <f>[13]generation_EXIOBASE!K268</f>
        <v>0</v>
      </c>
      <c r="L268" s="5">
        <f>[14]Xdet2015_el!A268</f>
        <v>158.30031748758299</v>
      </c>
      <c r="M268" s="5">
        <f t="shared" si="149"/>
        <v>126.64025399006638</v>
      </c>
      <c r="N268" s="5">
        <f t="shared" si="161"/>
        <v>79.150158743791494</v>
      </c>
      <c r="O268" s="5">
        <f t="shared" si="162"/>
        <v>31.660063497516582</v>
      </c>
      <c r="P268" s="5">
        <f t="shared" si="163"/>
        <v>19.787539685947866</v>
      </c>
      <c r="Q268" s="5">
        <f t="shared" si="164"/>
        <v>7.9150158743791517</v>
      </c>
      <c r="R268" s="5">
        <f t="shared" si="165"/>
        <v>3.9575079371895758</v>
      </c>
      <c r="S268" s="5">
        <f t="shared" si="166"/>
        <v>0</v>
      </c>
      <c r="T268" s="5">
        <f>[13]capacity_EXIOBASE!D268</f>
        <v>204.10042999999999</v>
      </c>
      <c r="U268" s="5">
        <f>[13]capacity_EXIOBASE!E268</f>
        <v>163.28034399999999</v>
      </c>
      <c r="V268" s="5">
        <f>[13]capacity_EXIOBASE!F268</f>
        <v>102.05021499999999</v>
      </c>
      <c r="W268" s="5">
        <f>[13]capacity_EXIOBASE!G268</f>
        <v>40.820085999999975</v>
      </c>
      <c r="X268" s="5">
        <f>[13]capacity_EXIOBASE!H268</f>
        <v>25.512553749999995</v>
      </c>
      <c r="Y268" s="5">
        <f>[13]capacity_EXIOBASE!I268</f>
        <v>10.205021500000015</v>
      </c>
      <c r="Z268" s="5">
        <f>[13]capacity_EXIOBASE!J268</f>
        <v>5.1025107500000075</v>
      </c>
      <c r="AA268" s="5">
        <f>[13]capacity_EXIOBASE!K268</f>
        <v>0</v>
      </c>
      <c r="AB268" s="5">
        <f>capacity!T268+T268/[12]lifespan!C$8</f>
        <v>5.8314408571428569</v>
      </c>
      <c r="AC268" s="5">
        <f>MAX((U268-T268),0)/5+U268/[12]lifespan!D$8</f>
        <v>4.6651526857142853</v>
      </c>
      <c r="AD268" s="5">
        <f>MAX((V268-U268),0)/5+V268/[12]lifespan!E$8</f>
        <v>2.9157204285714284</v>
      </c>
      <c r="AE268" s="5">
        <f>MAX((W268-V268),0)/5+W268/[12]lifespan!F$8</f>
        <v>1.1662881714285707</v>
      </c>
      <c r="AF268" s="5">
        <f>MAX((X268-W268),0)/5+X268/[12]lifespan!G$8</f>
        <v>0.728930107142857</v>
      </c>
      <c r="AG268" s="5">
        <f>MAX((Y268-X268),0)/5+Y268/[12]lifespan!H$8</f>
        <v>0.29157204285714328</v>
      </c>
      <c r="AH268" s="5">
        <f>MAX((Z268-Y268),0)/5+Z268/[12]lifespan!I$8</f>
        <v>0.14578602142857164</v>
      </c>
      <c r="AI268" s="5">
        <f>MAX((AA268-Z268),0)/5+AA268/[12]lifespan!J$8</f>
        <v>0</v>
      </c>
    </row>
    <row r="269" spans="1:35" x14ac:dyDescent="0.25">
      <c r="A269" s="3" t="s">
        <v>6</v>
      </c>
      <c r="B269" s="3" t="s">
        <v>39</v>
      </c>
      <c r="C269" s="3" t="s">
        <v>40</v>
      </c>
      <c r="D269" s="5">
        <f>[13]generation_EXIOBASE!D269</f>
        <v>8343.3134018344845</v>
      </c>
      <c r="E269" s="5">
        <f>[13]generation_EXIOBASE!E269</f>
        <v>6674.6507214675876</v>
      </c>
      <c r="F269" s="5">
        <f>[13]generation_EXIOBASE!F269</f>
        <v>4171.6567009172422</v>
      </c>
      <c r="G269" s="5">
        <f>[13]generation_EXIOBASE!G269</f>
        <v>1668.6626803668969</v>
      </c>
      <c r="H269" s="5">
        <f>[13]generation_EXIOBASE!H269</f>
        <v>1042.9141752293108</v>
      </c>
      <c r="I269" s="5">
        <f>[13]generation_EXIOBASE!I269</f>
        <v>417.16567009172468</v>
      </c>
      <c r="J269" s="5">
        <f>[13]generation_EXIOBASE!J269</f>
        <v>208.58283504586234</v>
      </c>
      <c r="K269" s="5">
        <f>[13]generation_EXIOBASE!K269</f>
        <v>0</v>
      </c>
      <c r="L269" s="5">
        <f>[14]Xdet2015_el!A269</f>
        <v>1108.2265959578499</v>
      </c>
      <c r="M269" s="5">
        <f t="shared" si="149"/>
        <v>886.58127676627987</v>
      </c>
      <c r="N269" s="5">
        <f t="shared" si="161"/>
        <v>554.11329797892495</v>
      </c>
      <c r="O269" s="5">
        <f t="shared" si="162"/>
        <v>221.64531919156997</v>
      </c>
      <c r="P269" s="5">
        <f t="shared" si="163"/>
        <v>138.52832449473129</v>
      </c>
      <c r="Q269" s="5">
        <f t="shared" si="164"/>
        <v>55.411329797892556</v>
      </c>
      <c r="R269" s="5">
        <f t="shared" si="165"/>
        <v>27.705664898946278</v>
      </c>
      <c r="S269" s="5">
        <f t="shared" si="166"/>
        <v>0</v>
      </c>
      <c r="T269" s="5">
        <f>[13]capacity_EXIOBASE!D269</f>
        <v>1138.11103</v>
      </c>
      <c r="U269" s="5">
        <f>[13]capacity_EXIOBASE!E269</f>
        <v>910.48882400000002</v>
      </c>
      <c r="V269" s="5">
        <f>[13]capacity_EXIOBASE!F269</f>
        <v>569.05551500000001</v>
      </c>
      <c r="W269" s="5">
        <f>[13]capacity_EXIOBASE!G269</f>
        <v>227.62220600000001</v>
      </c>
      <c r="X269" s="5">
        <f>[13]capacity_EXIOBASE!H269</f>
        <v>142.26387875</v>
      </c>
      <c r="Y269" s="5">
        <f>[13]capacity_EXIOBASE!I269</f>
        <v>56.905551500000001</v>
      </c>
      <c r="Z269" s="5">
        <f>[13]capacity_EXIOBASE!J269</f>
        <v>28.452775750000001</v>
      </c>
      <c r="AA269" s="5">
        <f>[13]capacity_EXIOBASE!K269</f>
        <v>0</v>
      </c>
      <c r="AB269" s="5">
        <f>capacity!T269+T269/[12]lifespan!C$9</f>
        <v>75.334441199999944</v>
      </c>
      <c r="AC269" s="5">
        <f>MAX((U269-T269),0)/5+U269/[12]lifespan!D$9</f>
        <v>36.419552960000004</v>
      </c>
      <c r="AD269" s="5">
        <f>MAX((V269-U269),0)/5+V269/[12]lifespan!E$9</f>
        <v>22.762220599999999</v>
      </c>
      <c r="AE269" s="5">
        <f>MAX((W269-V269),0)/5+W269/[12]lifespan!F$9</f>
        <v>9.1048882400000011</v>
      </c>
      <c r="AF269" s="5">
        <f>MAX((X269-W269),0)/5+X269/[12]lifespan!G$9</f>
        <v>5.6905551499999998</v>
      </c>
      <c r="AG269" s="5">
        <f>MAX((Y269-X269),0)/5+Y269/[12]lifespan!H$9</f>
        <v>2.2762220600000003</v>
      </c>
      <c r="AH269" s="5">
        <f>MAX((Z269-Y269),0)/5+Z269/[12]lifespan!I$9</f>
        <v>1.1381110300000001</v>
      </c>
      <c r="AI269" s="5">
        <f>MAX((AA269-Z269),0)/5+AA269/[12]lifespan!J$9</f>
        <v>0</v>
      </c>
    </row>
    <row r="270" spans="1:35" x14ac:dyDescent="0.25">
      <c r="A270" s="3" t="s">
        <v>6</v>
      </c>
      <c r="B270" s="3" t="s">
        <v>80</v>
      </c>
      <c r="C270" s="3" t="s">
        <v>85</v>
      </c>
      <c r="D270" s="5">
        <f>[13]generation_EXIOBASE!D270</f>
        <v>112.97123990441497</v>
      </c>
      <c r="E270" s="5">
        <f>[13]generation_EXIOBASE!E270</f>
        <v>30360.035318371931</v>
      </c>
      <c r="F270" s="5">
        <f>[13]generation_EXIOBASE!F270</f>
        <v>75730.631436073207</v>
      </c>
      <c r="G270" s="5">
        <f>[13]generation_EXIOBASE!G270</f>
        <v>121101.22755377449</v>
      </c>
      <c r="H270" s="5">
        <f>[13]generation_EXIOBASE!H270</f>
        <v>132443.87658319977</v>
      </c>
      <c r="I270" s="5">
        <f>[13]generation_EXIOBASE!I270</f>
        <v>143786.52561262509</v>
      </c>
      <c r="J270" s="5">
        <f>[13]generation_EXIOBASE!J270</f>
        <v>147567.40862243355</v>
      </c>
      <c r="K270" s="5">
        <f>[13]generation_EXIOBASE!K270</f>
        <v>151348.29163224198</v>
      </c>
      <c r="L270" s="5">
        <f>[14]Xdet2015_el!A270</f>
        <v>1.41038067081469</v>
      </c>
      <c r="M270" s="5">
        <f t="shared" si="149"/>
        <v>379.02750305752539</v>
      </c>
      <c r="N270" s="5">
        <f t="shared" si="161"/>
        <v>945.45318663759156</v>
      </c>
      <c r="O270" s="5">
        <f t="shared" si="162"/>
        <v>1511.8788702176575</v>
      </c>
      <c r="P270" s="5">
        <f t="shared" si="163"/>
        <v>1653.4852911126738</v>
      </c>
      <c r="Q270" s="5">
        <f t="shared" si="164"/>
        <v>1795.0917120076904</v>
      </c>
      <c r="R270" s="5">
        <f t="shared" si="165"/>
        <v>1842.2938523060295</v>
      </c>
      <c r="S270" s="5">
        <f t="shared" si="166"/>
        <v>1889.4959926043682</v>
      </c>
      <c r="T270" s="5">
        <f>[13]capacity_EXIOBASE!D270</f>
        <v>85.448220000000006</v>
      </c>
      <c r="U270" s="5">
        <f>[13]capacity_EXIOBASE!E270</f>
        <v>15630.68562726816</v>
      </c>
      <c r="V270" s="5">
        <f>[13]capacity_EXIOBASE!F270</f>
        <v>38948.541738170396</v>
      </c>
      <c r="W270" s="5">
        <f>[13]capacity_EXIOBASE!G270</f>
        <v>62266.397849072637</v>
      </c>
      <c r="X270" s="5">
        <f>[13]capacity_EXIOBASE!H270</f>
        <v>68095.861876798197</v>
      </c>
      <c r="Y270" s="5">
        <f>[13]capacity_EXIOBASE!I270</f>
        <v>73925.32590452375</v>
      </c>
      <c r="Z270" s="5">
        <f>[13]capacity_EXIOBASE!J270</f>
        <v>75868.480580432282</v>
      </c>
      <c r="AA270" s="5">
        <f>[13]capacity_EXIOBASE!K270</f>
        <v>77811.6352563408</v>
      </c>
      <c r="AB270" s="5">
        <f>capacity!T270+T270/[12]lifespan!C$10</f>
        <v>39.228928800000006</v>
      </c>
      <c r="AC270" s="5">
        <f>MAX((U270-T270),0)/5+U270/[12]lifespan!D$10</f>
        <v>3734.2749065443581</v>
      </c>
      <c r="AD270" s="5">
        <f>MAX((V270-U270),0)/5+V270/[12]lifespan!E$10</f>
        <v>6221.5128917072625</v>
      </c>
      <c r="AE270" s="5">
        <f>MAX((W270-V270),0)/5+W270/[12]lifespan!F$10</f>
        <v>7154.2271361433532</v>
      </c>
      <c r="AF270" s="5">
        <f>MAX((X270-W270),0)/5+X270/[12]lifespan!G$10</f>
        <v>3889.7272806170399</v>
      </c>
      <c r="AG270" s="5">
        <f>MAX((Y270-X270),0)/5+Y270/[12]lifespan!H$10</f>
        <v>4122.9058417260603</v>
      </c>
      <c r="AH270" s="5">
        <f>MAX((Z270-Y270),0)/5+Z270/[12]lifespan!I$10</f>
        <v>3423.3701583989978</v>
      </c>
      <c r="AI270" s="5">
        <f>MAX((AA270-Z270),0)/5+AA270/[12]lifespan!J$10</f>
        <v>3501.0963454353355</v>
      </c>
    </row>
    <row r="271" spans="1:35" x14ac:dyDescent="0.25">
      <c r="A271" s="3" t="s">
        <v>6</v>
      </c>
      <c r="B271" s="3" t="s">
        <v>81</v>
      </c>
      <c r="C271" s="3" t="s">
        <v>86</v>
      </c>
      <c r="D271" s="5">
        <f>[13]generation_EXIOBASE!D271</f>
        <v>1000.3173511645001</v>
      </c>
      <c r="E271" s="5">
        <f>[13]generation_EXIOBASE!E271</f>
        <v>3138.6118720633963</v>
      </c>
      <c r="F271" s="5">
        <f>[13]generation_EXIOBASE!F271</f>
        <v>6346.05365341174</v>
      </c>
      <c r="G271" s="5">
        <f>[13]generation_EXIOBASE!G271</f>
        <v>9553.4954347600851</v>
      </c>
      <c r="H271" s="5">
        <f>[13]generation_EXIOBASE!H271</f>
        <v>10355.35588009717</v>
      </c>
      <c r="I271" s="5">
        <f>[13]generation_EXIOBASE!I271</f>
        <v>11157.216325434256</v>
      </c>
      <c r="J271" s="5">
        <f>[13]generation_EXIOBASE!J271</f>
        <v>11424.503140546618</v>
      </c>
      <c r="K271" s="5">
        <f>[13]generation_EXIOBASE!K271</f>
        <v>11691.78995565898</v>
      </c>
      <c r="L271" s="5">
        <f>[14]Xdet2015_el!A271</f>
        <v>12.488384282200199</v>
      </c>
      <c r="M271" s="5">
        <f t="shared" si="149"/>
        <v>39.183756160356488</v>
      </c>
      <c r="N271" s="5">
        <f t="shared" si="161"/>
        <v>79.226813977590908</v>
      </c>
      <c r="O271" s="5">
        <f t="shared" si="162"/>
        <v>119.26987179482533</v>
      </c>
      <c r="P271" s="5">
        <f t="shared" si="163"/>
        <v>129.28063624913392</v>
      </c>
      <c r="Q271" s="5">
        <f t="shared" si="164"/>
        <v>139.29140070344255</v>
      </c>
      <c r="R271" s="5">
        <f t="shared" si="165"/>
        <v>142.62832218821205</v>
      </c>
      <c r="S271" s="5">
        <f t="shared" si="166"/>
        <v>145.96524367298161</v>
      </c>
      <c r="T271" s="5">
        <f>[13]capacity_EXIOBASE!D271</f>
        <v>1152.9317799999999</v>
      </c>
      <c r="U271" s="5">
        <f>[13]capacity_EXIOBASE!E271</f>
        <v>2277.5089683653177</v>
      </c>
      <c r="V271" s="5">
        <f>[13]capacity_EXIOBASE!F271</f>
        <v>3964.374750913295</v>
      </c>
      <c r="W271" s="5">
        <f>[13]capacity_EXIOBASE!G271</f>
        <v>5651.2405334612722</v>
      </c>
      <c r="X271" s="5">
        <f>[13]capacity_EXIOBASE!H271</f>
        <v>6072.9569790982659</v>
      </c>
      <c r="Y271" s="5">
        <f>[13]capacity_EXIOBASE!I271</f>
        <v>6494.6734247352606</v>
      </c>
      <c r="Z271" s="5">
        <f>[13]capacity_EXIOBASE!J271</f>
        <v>6635.2455732809249</v>
      </c>
      <c r="AA271" s="5">
        <f>[13]capacity_EXIOBASE!K271</f>
        <v>6775.8177218265901</v>
      </c>
      <c r="AB271" s="5">
        <f>capacity!T271+T271/[12]lifespan!C$11</f>
        <v>529.30627120000008</v>
      </c>
      <c r="AC271" s="5">
        <f>MAX((U271-T271),0)/5+U271/[12]lifespan!D$11</f>
        <v>316.01579640767625</v>
      </c>
      <c r="AD271" s="5">
        <f>MAX((V271-U271),0)/5+V271/[12]lifespan!E$11</f>
        <v>495.94814654612725</v>
      </c>
      <c r="AE271" s="5">
        <f>MAX((W271-V271),0)/5+W271/[12]lifespan!F$11</f>
        <v>563.42277784804628</v>
      </c>
      <c r="AF271" s="5">
        <f>MAX((X271-W271),0)/5+X271/[12]lifespan!G$11</f>
        <v>327.26156829132935</v>
      </c>
      <c r="AG271" s="5">
        <f>MAX((Y271-X271),0)/5+Y271/[12]lifespan!H$11</f>
        <v>344.13022611680935</v>
      </c>
      <c r="AH271" s="5">
        <f>MAX((Z271-Y271),0)/5+Z271/[12]lifespan!I$11</f>
        <v>293.52425264036987</v>
      </c>
      <c r="AI271" s="5">
        <f>MAX((AA271-Z271),0)/5+AA271/[12]lifespan!J$11</f>
        <v>299.14713858219665</v>
      </c>
    </row>
    <row r="272" spans="1:35" x14ac:dyDescent="0.25">
      <c r="A272" s="3" t="s">
        <v>6</v>
      </c>
      <c r="B272" s="3" t="s">
        <v>41</v>
      </c>
      <c r="C272" s="3" t="s">
        <v>42</v>
      </c>
      <c r="D272" s="5">
        <f>[13]generation_EXIOBASE!D272</f>
        <v>0</v>
      </c>
      <c r="E272" s="5">
        <f>[13]generation_EXIOBASE!E272</f>
        <v>0</v>
      </c>
      <c r="F272" s="5">
        <f>[13]generation_EXIOBASE!F272</f>
        <v>0</v>
      </c>
      <c r="G272" s="5">
        <f>[13]generation_EXIOBASE!G272</f>
        <v>0</v>
      </c>
      <c r="H272" s="5">
        <f>[13]generation_EXIOBASE!H272</f>
        <v>0</v>
      </c>
      <c r="I272" s="5">
        <f>[13]generation_EXIOBASE!I272</f>
        <v>0</v>
      </c>
      <c r="J272" s="5">
        <f>[13]generation_EXIOBASE!J272</f>
        <v>0</v>
      </c>
      <c r="K272" s="5">
        <f>[13]generation_EXIOBASE!K272</f>
        <v>0</v>
      </c>
      <c r="L272" s="5">
        <f>[14]Xdet2015_el!A272</f>
        <v>1.5127557199382601E-4</v>
      </c>
      <c r="M272" s="5">
        <f t="shared" si="149"/>
        <v>0</v>
      </c>
      <c r="N272" s="5">
        <f t="shared" si="161"/>
        <v>0</v>
      </c>
      <c r="O272" s="5">
        <f t="shared" si="162"/>
        <v>0</v>
      </c>
      <c r="P272" s="5">
        <f t="shared" si="163"/>
        <v>0</v>
      </c>
      <c r="Q272" s="5">
        <f t="shared" si="164"/>
        <v>0</v>
      </c>
      <c r="R272" s="5">
        <f t="shared" si="165"/>
        <v>0</v>
      </c>
      <c r="S272" s="5">
        <f t="shared" si="166"/>
        <v>0</v>
      </c>
      <c r="T272" s="5">
        <f>[13]capacity_EXIOBASE!D272</f>
        <v>0</v>
      </c>
      <c r="U272" s="5">
        <f>[13]capacity_EXIOBASE!E272</f>
        <v>0</v>
      </c>
      <c r="V272" s="5">
        <f>[13]capacity_EXIOBASE!F272</f>
        <v>0</v>
      </c>
      <c r="W272" s="5">
        <f>[13]capacity_EXIOBASE!G272</f>
        <v>0</v>
      </c>
      <c r="X272" s="5">
        <f>[13]capacity_EXIOBASE!H272</f>
        <v>0</v>
      </c>
      <c r="Y272" s="5">
        <f>[13]capacity_EXIOBASE!I272</f>
        <v>0</v>
      </c>
      <c r="Z272" s="5">
        <f>[13]capacity_EXIOBASE!J272</f>
        <v>0</v>
      </c>
      <c r="AA272" s="5">
        <f>[13]capacity_EXIOBASE!K272</f>
        <v>0</v>
      </c>
      <c r="AB272" s="5">
        <f>capacity!T272+T272/[12]lifespan!C$12</f>
        <v>0</v>
      </c>
      <c r="AC272" s="5">
        <f>MAX((U272-T272),0)/5+U272/[12]lifespan!D$12</f>
        <v>0</v>
      </c>
      <c r="AD272" s="5">
        <f>MAX((V272-U272),0)/5+V272/[12]lifespan!E$12</f>
        <v>0</v>
      </c>
      <c r="AE272" s="5">
        <f>MAX((W272-V272),0)/5+W272/[12]lifespan!F$12</f>
        <v>0</v>
      </c>
      <c r="AF272" s="5">
        <f>MAX((X272-W272),0)/5+X272/[12]lifespan!G$12</f>
        <v>0</v>
      </c>
      <c r="AG272" s="5">
        <f>MAX((Y272-X272),0)/5+Y272/[12]lifespan!H$12</f>
        <v>0</v>
      </c>
      <c r="AH272" s="5">
        <f>MAX((Z272-Y272),0)/5+Z272/[12]lifespan!I$12</f>
        <v>0</v>
      </c>
      <c r="AI272" s="5">
        <f>MAX((AA272-Z272),0)/5+AA272/[12]lifespan!J$12</f>
        <v>0</v>
      </c>
    </row>
    <row r="273" spans="1:35" x14ac:dyDescent="0.25">
      <c r="A273" s="3" t="s">
        <v>6</v>
      </c>
      <c r="B273" s="3" t="s">
        <v>43</v>
      </c>
      <c r="C273" s="3" t="s">
        <v>44</v>
      </c>
      <c r="D273" s="5">
        <f>[13]generation_EXIOBASE!D273</f>
        <v>0</v>
      </c>
      <c r="E273" s="5">
        <f>[13]generation_EXIOBASE!E273</f>
        <v>4.7620555589333406</v>
      </c>
      <c r="F273" s="5">
        <f>[13]generation_EXIOBASE!F273</f>
        <v>11.905138897333352</v>
      </c>
      <c r="G273" s="5">
        <f>[13]generation_EXIOBASE!G273</f>
        <v>19.048222235733363</v>
      </c>
      <c r="H273" s="5">
        <f>[13]generation_EXIOBASE!H273</f>
        <v>20.833993070333364</v>
      </c>
      <c r="I273" s="5">
        <f>[13]generation_EXIOBASE!I273</f>
        <v>22.619763904933368</v>
      </c>
      <c r="J273" s="5">
        <f>[13]generation_EXIOBASE!J273</f>
        <v>23.215020849800034</v>
      </c>
      <c r="K273" s="5">
        <f>[13]generation_EXIOBASE!K273</f>
        <v>23.810277794666703</v>
      </c>
      <c r="L273" s="5">
        <f>[14]Xdet2015_el!A273</f>
        <v>1.5739120709218799E-4</v>
      </c>
      <c r="M273" s="24">
        <f t="shared" ref="M273:S273" si="167">IFERROR($L143*E273/$D143,0)</f>
        <v>1.2697611587083402</v>
      </c>
      <c r="N273" s="24">
        <f t="shared" si="167"/>
        <v>3.1744028967708506</v>
      </c>
      <c r="O273" s="24">
        <f t="shared" si="167"/>
        <v>5.0790446348333607</v>
      </c>
      <c r="P273" s="24">
        <f t="shared" si="167"/>
        <v>5.5552050693489878</v>
      </c>
      <c r="Q273" s="24">
        <f t="shared" si="167"/>
        <v>6.0313655038646168</v>
      </c>
      <c r="R273" s="24">
        <f t="shared" si="167"/>
        <v>6.1900856487031586</v>
      </c>
      <c r="S273" s="24">
        <f t="shared" si="167"/>
        <v>6.3488057935417013</v>
      </c>
      <c r="T273" s="5">
        <f>[13]capacity_EXIOBASE!D273</f>
        <v>0</v>
      </c>
      <c r="U273" s="5">
        <f>[13]capacity_EXIOBASE!E273</f>
        <v>2.378180139200039</v>
      </c>
      <c r="V273" s="5">
        <f>[13]capacity_EXIOBASE!F273</f>
        <v>5.9454503480000973</v>
      </c>
      <c r="W273" s="5">
        <f>[13]capacity_EXIOBASE!G273</f>
        <v>9.512720556800156</v>
      </c>
      <c r="X273" s="5">
        <f>[13]capacity_EXIOBASE!H273</f>
        <v>10.404538109000171</v>
      </c>
      <c r="Y273" s="5">
        <f>[13]capacity_EXIOBASE!I273</f>
        <v>11.296355661200185</v>
      </c>
      <c r="Z273" s="5">
        <f>[13]capacity_EXIOBASE!J273</f>
        <v>11.59362817860019</v>
      </c>
      <c r="AA273" s="5">
        <f>[13]capacity_EXIOBASE!K273</f>
        <v>11.890900696000195</v>
      </c>
      <c r="AB273" s="5">
        <f>capacity!T273+T273/[12]lifespan!C$13</f>
        <v>0</v>
      </c>
      <c r="AC273" s="5">
        <f>MAX((U273-T273),0)/5+U273/[12]lifespan!D$13</f>
        <v>0.59454503480000975</v>
      </c>
      <c r="AD273" s="5">
        <f>MAX((V273-U273),0)/5+V273/[12]lifespan!E$13</f>
        <v>1.0107265591600165</v>
      </c>
      <c r="AE273" s="5">
        <f>MAX((W273-V273),0)/5+W273/[12]lifespan!F$13</f>
        <v>1.1890900696000195</v>
      </c>
      <c r="AF273" s="5">
        <f>MAX((X273-W273),0)/5+X273/[12]lifespan!G$13</f>
        <v>0.69859041589001158</v>
      </c>
      <c r="AG273" s="5">
        <f>MAX((Y273-X273),0)/5+Y273/[12]lifespan!H$13</f>
        <v>0.74318129350001183</v>
      </c>
      <c r="AH273" s="5">
        <f>MAX((Z273-Y273),0)/5+Z273/[12]lifespan!I$13</f>
        <v>0.63913591241001055</v>
      </c>
      <c r="AI273" s="5">
        <f>MAX((AA273-Z273),0)/5+AA273/[12]lifespan!J$13</f>
        <v>0.65399953828001078</v>
      </c>
    </row>
    <row r="274" spans="1:35" x14ac:dyDescent="0.25">
      <c r="A274" s="3" t="s">
        <v>6</v>
      </c>
      <c r="B274" s="3" t="s">
        <v>45</v>
      </c>
      <c r="C274" s="3" t="s">
        <v>46</v>
      </c>
      <c r="D274" s="5">
        <f>[13]generation_EXIOBASE!D274</f>
        <v>0</v>
      </c>
      <c r="E274" s="5">
        <f>[13]generation_EXIOBASE!E274</f>
        <v>0</v>
      </c>
      <c r="F274" s="5">
        <f>[13]generation_EXIOBASE!F274</f>
        <v>0</v>
      </c>
      <c r="G274" s="5">
        <f>[13]generation_EXIOBASE!G274</f>
        <v>0</v>
      </c>
      <c r="H274" s="5">
        <f>[13]generation_EXIOBASE!H274</f>
        <v>0</v>
      </c>
      <c r="I274" s="5">
        <f>[13]generation_EXIOBASE!I274</f>
        <v>0</v>
      </c>
      <c r="J274" s="5">
        <f>[13]generation_EXIOBASE!J274</f>
        <v>0</v>
      </c>
      <c r="K274" s="5">
        <f>[13]generation_EXIOBASE!K274</f>
        <v>0</v>
      </c>
      <c r="L274" s="5">
        <f>[14]Xdet2015_el!A274</f>
        <v>1.18215567162125E-3</v>
      </c>
      <c r="M274" s="5">
        <f t="shared" si="149"/>
        <v>0</v>
      </c>
      <c r="N274" s="5">
        <f t="shared" si="161"/>
        <v>0</v>
      </c>
      <c r="O274" s="5">
        <f t="shared" si="162"/>
        <v>0</v>
      </c>
      <c r="P274" s="5">
        <f t="shared" si="163"/>
        <v>0</v>
      </c>
      <c r="Q274" s="5">
        <f t="shared" si="164"/>
        <v>0</v>
      </c>
      <c r="R274" s="5">
        <f t="shared" si="165"/>
        <v>0</v>
      </c>
      <c r="S274" s="5">
        <f t="shared" si="166"/>
        <v>0</v>
      </c>
      <c r="T274" s="5">
        <f>[13]capacity_EXIOBASE!D274</f>
        <v>0</v>
      </c>
      <c r="U274" s="5">
        <f>[13]capacity_EXIOBASE!E274</f>
        <v>0</v>
      </c>
      <c r="V274" s="5">
        <f>[13]capacity_EXIOBASE!F274</f>
        <v>0</v>
      </c>
      <c r="W274" s="5">
        <f>[13]capacity_EXIOBASE!G274</f>
        <v>0</v>
      </c>
      <c r="X274" s="5">
        <f>[13]capacity_EXIOBASE!H274</f>
        <v>0</v>
      </c>
      <c r="Y274" s="5">
        <f>[13]capacity_EXIOBASE!I274</f>
        <v>0</v>
      </c>
      <c r="Z274" s="5">
        <f>[13]capacity_EXIOBASE!J274</f>
        <v>0</v>
      </c>
      <c r="AA274" s="5">
        <f>[13]capacity_EXIOBASE!K274</f>
        <v>0</v>
      </c>
      <c r="AB274" s="5">
        <f>capacity!T274+T274/[12]lifespan!C$14</f>
        <v>0</v>
      </c>
      <c r="AC274" s="5">
        <f>MAX((U274-T274),0)/5+U274/[12]lifespan!D$14</f>
        <v>0</v>
      </c>
      <c r="AD274" s="5">
        <f>MAX((V274-U274),0)/5+V274/[12]lifespan!E$14</f>
        <v>0</v>
      </c>
      <c r="AE274" s="5">
        <f>MAX((W274-V274),0)/5+W274/[12]lifespan!F$14</f>
        <v>0</v>
      </c>
      <c r="AF274" s="5">
        <f>MAX((X274-W274),0)/5+X274/[12]lifespan!G$14</f>
        <v>0</v>
      </c>
      <c r="AG274" s="5">
        <f>MAX((Y274-X274),0)/5+Y274/[12]lifespan!H$14</f>
        <v>0</v>
      </c>
      <c r="AH274" s="5">
        <f>MAX((Z274-Y274),0)/5+Z274/[12]lifespan!I$14</f>
        <v>0</v>
      </c>
      <c r="AI274" s="5">
        <f>MAX((AA274-Z274),0)/5+AA274/[12]lifespan!J$14</f>
        <v>0</v>
      </c>
    </row>
    <row r="275" spans="1:35" x14ac:dyDescent="0.25">
      <c r="A275" s="3" t="s">
        <v>5</v>
      </c>
      <c r="B275" s="3" t="s">
        <v>29</v>
      </c>
      <c r="C275" s="3" t="s">
        <v>30</v>
      </c>
      <c r="D275" s="5">
        <f>[13]generation_EXIOBASE!D275</f>
        <v>137628.49928848972</v>
      </c>
      <c r="E275" s="5">
        <f>[13]generation_EXIOBASE!E275</f>
        <v>110102.79943079178</v>
      </c>
      <c r="F275" s="5">
        <f>[13]generation_EXIOBASE!F275</f>
        <v>68814.249644244861</v>
      </c>
      <c r="G275" s="5">
        <f>[13]generation_EXIOBASE!G275</f>
        <v>27525.699857697939</v>
      </c>
      <c r="H275" s="5">
        <f>[13]generation_EXIOBASE!H275</f>
        <v>17203.562411061219</v>
      </c>
      <c r="I275" s="5">
        <f>[13]generation_EXIOBASE!I275</f>
        <v>6881.4249644244992</v>
      </c>
      <c r="J275" s="5">
        <f>[13]generation_EXIOBASE!J275</f>
        <v>3440.7124822122496</v>
      </c>
      <c r="K275" s="5">
        <f>[13]generation_EXIOBASE!K275</f>
        <v>0</v>
      </c>
      <c r="L275" s="5">
        <f>[14]Xdet2015_el!A275</f>
        <v>2946.13244089924</v>
      </c>
      <c r="M275" s="5">
        <f t="shared" si="149"/>
        <v>2356.9059527193922</v>
      </c>
      <c r="N275" s="5">
        <f t="shared" ref="N275:N285" si="168">IFERROR($L275*F275/$D275,0)</f>
        <v>1473.06622044962</v>
      </c>
      <c r="O275" s="5">
        <f t="shared" ref="O275:O285" si="169">IFERROR($L275*G275/$D275,0)</f>
        <v>589.22648817984793</v>
      </c>
      <c r="P275" s="5">
        <f t="shared" ref="P275:P285" si="170">IFERROR($L275*H275/$D275,0)</f>
        <v>368.26655511240511</v>
      </c>
      <c r="Q275" s="5">
        <f t="shared" ref="Q275:Q285" si="171">IFERROR($L275*I275/$D275,0)</f>
        <v>147.30662204496227</v>
      </c>
      <c r="R275" s="5">
        <f t="shared" ref="R275:R285" si="172">IFERROR($L275*J275/$D275,0)</f>
        <v>73.653311022481134</v>
      </c>
      <c r="S275" s="5">
        <f t="shared" ref="S275:S285" si="173">IFERROR($L275*K275/$D275,0)</f>
        <v>0</v>
      </c>
      <c r="T275" s="5">
        <f>[13]capacity_EXIOBASE!D275</f>
        <v>28543.311000000002</v>
      </c>
      <c r="U275" s="5">
        <f>[13]capacity_EXIOBASE!E275</f>
        <v>22834.648800000003</v>
      </c>
      <c r="V275" s="5">
        <f>[13]capacity_EXIOBASE!F275</f>
        <v>14271.655500000001</v>
      </c>
      <c r="W275" s="5">
        <f>[13]capacity_EXIOBASE!G275</f>
        <v>5708.6621999999988</v>
      </c>
      <c r="X275" s="5">
        <f>[13]capacity_EXIOBASE!H275</f>
        <v>3567.9138750000002</v>
      </c>
      <c r="Y275" s="5">
        <f>[13]capacity_EXIOBASE!I275</f>
        <v>1427.1655500000015</v>
      </c>
      <c r="Z275" s="5">
        <f>[13]capacity_EXIOBASE!J275</f>
        <v>713.58277500000077</v>
      </c>
      <c r="AA275" s="5">
        <f>[13]capacity_EXIOBASE!K275</f>
        <v>0</v>
      </c>
      <c r="AB275" s="5">
        <f>capacity!T275+T275/[12]lifespan!C$2</f>
        <v>1021.5827750000001</v>
      </c>
      <c r="AC275" s="5">
        <f>MAX((U275-T275),0)/5+U275/[12]lifespan!D$2</f>
        <v>570.86622000000011</v>
      </c>
      <c r="AD275" s="5">
        <f>MAX((V275-U275),0)/5+V275/[12]lifespan!E$2</f>
        <v>356.79138750000004</v>
      </c>
      <c r="AE275" s="5">
        <f>MAX((W275-V275),0)/5+W275/[12]lifespan!F$2</f>
        <v>142.71655499999997</v>
      </c>
      <c r="AF275" s="5">
        <f>MAX((X275-W275),0)/5+X275/[12]lifespan!G$2</f>
        <v>89.19784687500001</v>
      </c>
      <c r="AG275" s="5">
        <f>MAX((Y275-X275),0)/5+Y275/[12]lifespan!H$2</f>
        <v>35.679138750000035</v>
      </c>
      <c r="AH275" s="5">
        <f>MAX((Z275-Y275),0)/5+Z275/[12]lifespan!I$2</f>
        <v>17.839569375000018</v>
      </c>
      <c r="AI275" s="5">
        <f>MAX((AA275-Z275),0)/5+AA275/[12]lifespan!J$2</f>
        <v>0</v>
      </c>
    </row>
    <row r="276" spans="1:35" x14ac:dyDescent="0.25">
      <c r="A276" s="3" t="s">
        <v>5</v>
      </c>
      <c r="B276" s="3" t="s">
        <v>31</v>
      </c>
      <c r="C276" s="3" t="s">
        <v>32</v>
      </c>
      <c r="D276" s="5">
        <f>[13]generation_EXIOBASE!D276</f>
        <v>2968.4840134977239</v>
      </c>
      <c r="E276" s="5">
        <f>[13]generation_EXIOBASE!E276</f>
        <v>2374.7872107981793</v>
      </c>
      <c r="F276" s="5">
        <f>[13]generation_EXIOBASE!F276</f>
        <v>1484.242006748862</v>
      </c>
      <c r="G276" s="5">
        <f>[13]generation_EXIOBASE!G276</f>
        <v>593.69680269954461</v>
      </c>
      <c r="H276" s="5">
        <f>[13]generation_EXIOBASE!H276</f>
        <v>371.06050168721549</v>
      </c>
      <c r="I276" s="5">
        <f>[13]generation_EXIOBASE!I276</f>
        <v>148.42420067488638</v>
      </c>
      <c r="J276" s="5">
        <f>[13]generation_EXIOBASE!J276</f>
        <v>74.212100337443189</v>
      </c>
      <c r="K276" s="5">
        <f>[13]generation_EXIOBASE!K276</f>
        <v>0</v>
      </c>
      <c r="L276" s="5">
        <f>[14]Xdet2015_el!A276</f>
        <v>160.66460638872201</v>
      </c>
      <c r="M276" s="5">
        <f t="shared" si="149"/>
        <v>128.53168511097763</v>
      </c>
      <c r="N276" s="5">
        <f t="shared" si="168"/>
        <v>80.332303194361003</v>
      </c>
      <c r="O276" s="5">
        <f t="shared" si="169"/>
        <v>32.132921277744394</v>
      </c>
      <c r="P276" s="5">
        <f t="shared" si="170"/>
        <v>20.083075798590251</v>
      </c>
      <c r="Q276" s="5">
        <f t="shared" si="171"/>
        <v>8.0332303194361092</v>
      </c>
      <c r="R276" s="5">
        <f t="shared" si="172"/>
        <v>4.0166151597180546</v>
      </c>
      <c r="S276" s="5">
        <f t="shared" si="173"/>
        <v>0</v>
      </c>
      <c r="T276" s="5">
        <f>[13]capacity_EXIOBASE!D276</f>
        <v>1659.44173</v>
      </c>
      <c r="U276" s="5">
        <f>[13]capacity_EXIOBASE!E276</f>
        <v>1327.5533840000001</v>
      </c>
      <c r="V276" s="5">
        <f>[13]capacity_EXIOBASE!F276</f>
        <v>829.720865</v>
      </c>
      <c r="W276" s="5">
        <f>[13]capacity_EXIOBASE!G276</f>
        <v>331.88834599999996</v>
      </c>
      <c r="X276" s="5">
        <f>[13]capacity_EXIOBASE!H276</f>
        <v>207.43021625000006</v>
      </c>
      <c r="Y276" s="5">
        <f>[13]capacity_EXIOBASE!I276</f>
        <v>82.97208650000016</v>
      </c>
      <c r="Z276" s="5">
        <f>[13]capacity_EXIOBASE!J276</f>
        <v>41.48604325000008</v>
      </c>
      <c r="AA276" s="5">
        <f>[13]capacity_EXIOBASE!K276</f>
        <v>0</v>
      </c>
      <c r="AB276" s="5">
        <f>capacity!T276+T276/[12]lifespan!C$3</f>
        <v>55.314724333333331</v>
      </c>
      <c r="AC276" s="5">
        <f>MAX((U276-T276),0)/5+U276/[12]lifespan!D$3</f>
        <v>44.251779466666669</v>
      </c>
      <c r="AD276" s="5">
        <f>MAX((V276-U276),0)/5+V276/[12]lifespan!E$3</f>
        <v>27.657362166666665</v>
      </c>
      <c r="AE276" s="5">
        <f>MAX((W276-V276),0)/5+W276/[12]lifespan!F$3</f>
        <v>11.062944866666665</v>
      </c>
      <c r="AF276" s="5">
        <f>MAX((X276-W276),0)/5+X276/[12]lifespan!G$3</f>
        <v>6.914340541666669</v>
      </c>
      <c r="AG276" s="5">
        <f>MAX((Y276-X276),0)/5+Y276/[12]lifespan!H$3</f>
        <v>2.7657362166666721</v>
      </c>
      <c r="AH276" s="5">
        <f>MAX((Z276-Y276),0)/5+Z276/[12]lifespan!I$3</f>
        <v>1.3828681083333361</v>
      </c>
      <c r="AI276" s="5">
        <f>MAX((AA276-Z276),0)/5+AA276/[12]lifespan!J$3</f>
        <v>0</v>
      </c>
    </row>
    <row r="277" spans="1:35" x14ac:dyDescent="0.25">
      <c r="A277" s="3" t="s">
        <v>5</v>
      </c>
      <c r="B277" s="3" t="s">
        <v>33</v>
      </c>
      <c r="C277" s="3" t="s">
        <v>34</v>
      </c>
      <c r="D277" s="5">
        <f>[13]generation_EXIOBASE!D277</f>
        <v>0</v>
      </c>
      <c r="E277" s="5">
        <f>[13]generation_EXIOBASE!E277</f>
        <v>0</v>
      </c>
      <c r="F277" s="5">
        <f>[13]generation_EXIOBASE!F277</f>
        <v>0</v>
      </c>
      <c r="G277" s="5">
        <f>[13]generation_EXIOBASE!G277</f>
        <v>0</v>
      </c>
      <c r="H277" s="5">
        <f>[13]generation_EXIOBASE!H277</f>
        <v>0</v>
      </c>
      <c r="I277" s="5">
        <f>[13]generation_EXIOBASE!I277</f>
        <v>0</v>
      </c>
      <c r="J277" s="5">
        <f>[13]generation_EXIOBASE!J277</f>
        <v>0</v>
      </c>
      <c r="K277" s="5">
        <f>[13]generation_EXIOBASE!K277</f>
        <v>0</v>
      </c>
      <c r="L277" s="5">
        <f>[14]Xdet2015_el!A277</f>
        <v>0</v>
      </c>
      <c r="M277" s="5">
        <f t="shared" si="149"/>
        <v>0</v>
      </c>
      <c r="N277" s="5">
        <f t="shared" si="168"/>
        <v>0</v>
      </c>
      <c r="O277" s="5">
        <f t="shared" si="169"/>
        <v>0</v>
      </c>
      <c r="P277" s="5">
        <f t="shared" si="170"/>
        <v>0</v>
      </c>
      <c r="Q277" s="5">
        <f t="shared" si="171"/>
        <v>0</v>
      </c>
      <c r="R277" s="5">
        <f t="shared" si="172"/>
        <v>0</v>
      </c>
      <c r="S277" s="5">
        <f t="shared" si="173"/>
        <v>0</v>
      </c>
      <c r="T277" s="5">
        <f>[13]capacity_EXIOBASE!D277</f>
        <v>0</v>
      </c>
      <c r="U277" s="5">
        <f>[13]capacity_EXIOBASE!E277</f>
        <v>0</v>
      </c>
      <c r="V277" s="5">
        <f>[13]capacity_EXIOBASE!F277</f>
        <v>0</v>
      </c>
      <c r="W277" s="5">
        <f>[13]capacity_EXIOBASE!G277</f>
        <v>0</v>
      </c>
      <c r="X277" s="5">
        <f>[13]capacity_EXIOBASE!H277</f>
        <v>0</v>
      </c>
      <c r="Y277" s="5">
        <f>[13]capacity_EXIOBASE!I277</f>
        <v>0</v>
      </c>
      <c r="Z277" s="5">
        <f>[13]capacity_EXIOBASE!J277</f>
        <v>0</v>
      </c>
      <c r="AA277" s="5">
        <f>[13]capacity_EXIOBASE!K277</f>
        <v>0</v>
      </c>
      <c r="AB277" s="5">
        <f>capacity!T277+T277/[12]lifespan!C$4</f>
        <v>0</v>
      </c>
      <c r="AC277" s="5">
        <f>MAX((U277-T277),0)/5+U277/[12]lifespan!D$4</f>
        <v>0</v>
      </c>
      <c r="AD277" s="5">
        <f>MAX((V277-U277),0)/5+V277/[12]lifespan!E$4</f>
        <v>0</v>
      </c>
      <c r="AE277" s="5">
        <f>MAX((W277-V277),0)/5+W277/[12]lifespan!F$4</f>
        <v>0</v>
      </c>
      <c r="AF277" s="5">
        <f>MAX((X277-W277),0)/5+X277/[12]lifespan!G$4</f>
        <v>0</v>
      </c>
      <c r="AG277" s="5">
        <f>MAX((Y277-X277),0)/5+Y277/[12]lifespan!H$4</f>
        <v>0</v>
      </c>
      <c r="AH277" s="5">
        <f>MAX((Z277-Y277),0)/5+Z277/[12]lifespan!I$4</f>
        <v>0</v>
      </c>
      <c r="AI277" s="5">
        <f>MAX((AA277-Z277),0)/5+AA277/[12]lifespan!J$4</f>
        <v>0</v>
      </c>
    </row>
    <row r="278" spans="1:35" x14ac:dyDescent="0.25">
      <c r="A278" s="3" t="s">
        <v>5</v>
      </c>
      <c r="B278" s="3" t="s">
        <v>35</v>
      </c>
      <c r="C278" s="3" t="s">
        <v>36</v>
      </c>
      <c r="D278" s="5">
        <f>[13]generation_EXIOBASE!D278</f>
        <v>2397.0376900250035</v>
      </c>
      <c r="E278" s="5">
        <f>[13]generation_EXIOBASE!E278</f>
        <v>2372.7139602589446</v>
      </c>
      <c r="F278" s="5">
        <f>[13]generation_EXIOBASE!F278</f>
        <v>2336.2283656098566</v>
      </c>
      <c r="G278" s="5">
        <f>[13]generation_EXIOBASE!G278</f>
        <v>2299.7427709607687</v>
      </c>
      <c r="H278" s="5">
        <f>[13]generation_EXIOBASE!H278</f>
        <v>2290.6213722984967</v>
      </c>
      <c r="I278" s="5">
        <f>[13]generation_EXIOBASE!I278</f>
        <v>2281.4999736362242</v>
      </c>
      <c r="J278" s="5">
        <f>[13]generation_EXIOBASE!J278</f>
        <v>2278.4595074154668</v>
      </c>
      <c r="K278" s="5">
        <f>[13]generation_EXIOBASE!K278</f>
        <v>2275.4190411947097</v>
      </c>
      <c r="L278" s="5">
        <f>[14]Xdet2015_el!A278</f>
        <v>50.610963806364701</v>
      </c>
      <c r="M278" s="5">
        <f t="shared" si="149"/>
        <v>50.097393489156644</v>
      </c>
      <c r="N278" s="5">
        <f t="shared" si="168"/>
        <v>49.32703801334457</v>
      </c>
      <c r="O278" s="5">
        <f t="shared" si="169"/>
        <v>48.556682537532502</v>
      </c>
      <c r="P278" s="5">
        <f t="shared" si="170"/>
        <v>48.364093668579486</v>
      </c>
      <c r="Q278" s="5">
        <f t="shared" si="171"/>
        <v>48.171504799626454</v>
      </c>
      <c r="R278" s="5">
        <f t="shared" si="172"/>
        <v>48.107308509975446</v>
      </c>
      <c r="S278" s="5">
        <f t="shared" si="173"/>
        <v>48.043112220324446</v>
      </c>
      <c r="T278" s="5">
        <f>[13]capacity_EXIOBASE!D278</f>
        <v>949</v>
      </c>
      <c r="U278" s="5">
        <f>[13]capacity_EXIOBASE!E278</f>
        <v>873.4</v>
      </c>
      <c r="V278" s="5">
        <f>[13]capacity_EXIOBASE!F278</f>
        <v>760</v>
      </c>
      <c r="W278" s="5">
        <f>[13]capacity_EXIOBASE!G278</f>
        <v>646.59999999999991</v>
      </c>
      <c r="X278" s="5">
        <f>[13]capacity_EXIOBASE!H278</f>
        <v>618.25</v>
      </c>
      <c r="Y278" s="5">
        <f>[13]capacity_EXIOBASE!I278</f>
        <v>589.90000000000009</v>
      </c>
      <c r="Z278" s="5">
        <f>[13]capacity_EXIOBASE!J278</f>
        <v>580.45000000000005</v>
      </c>
      <c r="AA278" s="5">
        <f>[13]capacity_EXIOBASE!K278</f>
        <v>571</v>
      </c>
      <c r="AB278" s="5">
        <f>capacity!T278+T278/[12]lifespan!C$5</f>
        <v>21.816666666666666</v>
      </c>
      <c r="AC278" s="5">
        <f>MAX((U278-T278),0)/5+U278/[12]lifespan!D$5</f>
        <v>14.556666666666667</v>
      </c>
      <c r="AD278" s="5">
        <f>MAX((V278-U278),0)/5+V278/[12]lifespan!E$5</f>
        <v>12.666666666666666</v>
      </c>
      <c r="AE278" s="5">
        <f>MAX((W278-V278),0)/5+W278/[12]lifespan!F$5</f>
        <v>10.776666666666666</v>
      </c>
      <c r="AF278" s="5">
        <f>MAX((X278-W278),0)/5+X278/[12]lifespan!G$5</f>
        <v>10.304166666666667</v>
      </c>
      <c r="AG278" s="5">
        <f>MAX((Y278-X278),0)/5+Y278/[12]lifespan!H$5</f>
        <v>9.8316666666666688</v>
      </c>
      <c r="AH278" s="5">
        <f>MAX((Z278-Y278),0)/5+Z278/[12]lifespan!I$5</f>
        <v>9.6741666666666681</v>
      </c>
      <c r="AI278" s="5">
        <f>MAX((AA278-Z278),0)/5+AA278/[12]lifespan!J$5</f>
        <v>9.5166666666666675</v>
      </c>
    </row>
    <row r="279" spans="1:35" x14ac:dyDescent="0.25">
      <c r="A279" s="3" t="s">
        <v>5</v>
      </c>
      <c r="B279" s="3" t="s">
        <v>79</v>
      </c>
      <c r="C279" s="3" t="s">
        <v>83</v>
      </c>
      <c r="D279" s="5">
        <f>[13]generation_EXIOBASE!D279</f>
        <v>9668.7198238400288</v>
      </c>
      <c r="E279" s="5">
        <f>[13]generation_EXIOBASE!E279</f>
        <v>42652.845507603255</v>
      </c>
      <c r="F279" s="5">
        <f>[13]generation_EXIOBASE!F279</f>
        <v>92129.034033248085</v>
      </c>
      <c r="G279" s="5">
        <f>[13]generation_EXIOBASE!G279</f>
        <v>141605.22255889291</v>
      </c>
      <c r="H279" s="5">
        <f>[13]generation_EXIOBASE!H279</f>
        <v>153974.26969030412</v>
      </c>
      <c r="I279" s="5">
        <f>[13]generation_EXIOBASE!I279</f>
        <v>166343.3168217153</v>
      </c>
      <c r="J279" s="5">
        <f>[13]generation_EXIOBASE!J279</f>
        <v>170466.33253218571</v>
      </c>
      <c r="K279" s="5">
        <f>[13]generation_EXIOBASE!K279</f>
        <v>174589.34824265612</v>
      </c>
      <c r="L279" s="5">
        <f>[14]Xdet2015_el!A279</f>
        <v>70.714759438288993</v>
      </c>
      <c r="M279" s="5">
        <f t="shared" si="149"/>
        <v>311.95295389485813</v>
      </c>
      <c r="N279" s="5">
        <f t="shared" si="168"/>
        <v>673.81024557971182</v>
      </c>
      <c r="O279" s="5">
        <f t="shared" si="169"/>
        <v>1035.6675372645655</v>
      </c>
      <c r="P279" s="5">
        <f t="shared" si="170"/>
        <v>1126.131860185779</v>
      </c>
      <c r="Q279" s="5">
        <f t="shared" si="171"/>
        <v>1216.5961831069922</v>
      </c>
      <c r="R279" s="5">
        <f t="shared" si="172"/>
        <v>1246.7509574140634</v>
      </c>
      <c r="S279" s="5">
        <f t="shared" si="173"/>
        <v>1276.9057317211345</v>
      </c>
      <c r="T279" s="5">
        <f>[13]capacity_EXIOBASE!D279</f>
        <v>5100</v>
      </c>
      <c r="U279" s="5">
        <f>[13]capacity_EXIOBASE!E279</f>
        <v>18209.349989369017</v>
      </c>
      <c r="V279" s="5">
        <f>[13]capacity_EXIOBASE!F279</f>
        <v>37873.374973422535</v>
      </c>
      <c r="W279" s="5">
        <f>[13]capacity_EXIOBASE!G279</f>
        <v>57537.39995747606</v>
      </c>
      <c r="X279" s="5">
        <f>[13]capacity_EXIOBASE!H279</f>
        <v>62453.406203489445</v>
      </c>
      <c r="Y279" s="5">
        <f>[13]capacity_EXIOBASE!I279</f>
        <v>67369.412449502823</v>
      </c>
      <c r="Z279" s="5">
        <f>[13]capacity_EXIOBASE!J279</f>
        <v>69008.081198173953</v>
      </c>
      <c r="AA279" s="5">
        <f>[13]capacity_EXIOBASE!K279</f>
        <v>70646.74994684507</v>
      </c>
      <c r="AB279" s="5">
        <f>capacity!T279+T279/[12]lifespan!C$6</f>
        <v>1305</v>
      </c>
      <c r="AC279" s="5">
        <f>MAX((U279-T279),0)/5+U279/[12]lifespan!D$6</f>
        <v>3449.567724663304</v>
      </c>
      <c r="AD279" s="5">
        <f>MAX((V279-U279),0)/5+V279/[12]lifespan!E$6</f>
        <v>5544.4379744031521</v>
      </c>
      <c r="AE279" s="5">
        <f>MAX((W279-V279),0)/5+W279/[12]lifespan!F$6</f>
        <v>6234.3009951097474</v>
      </c>
      <c r="AF279" s="5">
        <f>MAX((X279-W279),0)/5+X279/[12]lifespan!G$6</f>
        <v>3481.3374973422547</v>
      </c>
      <c r="AG279" s="5">
        <f>MAX((Y279-X279),0)/5+Y279/[12]lifespan!H$6</f>
        <v>3677.9777471827883</v>
      </c>
      <c r="AH279" s="5">
        <f>MAX((Z279-Y279),0)/5+Z279/[12]lifespan!I$6</f>
        <v>3088.0569976611841</v>
      </c>
      <c r="AI279" s="5">
        <f>MAX((AA279-Z279),0)/5+AA279/[12]lifespan!J$6</f>
        <v>3153.603747608026</v>
      </c>
    </row>
    <row r="280" spans="1:35" x14ac:dyDescent="0.25">
      <c r="A280" s="3" t="s">
        <v>5</v>
      </c>
      <c r="B280" s="3" t="s">
        <v>78</v>
      </c>
      <c r="C280" s="3" t="s">
        <v>84</v>
      </c>
      <c r="D280" s="5">
        <f>[13]generation_EXIOBASE!D280</f>
        <v>0</v>
      </c>
      <c r="E280" s="5">
        <f>[13]generation_EXIOBASE!E280</f>
        <v>8962.2532097896819</v>
      </c>
      <c r="F280" s="5">
        <f>[13]generation_EXIOBASE!F280</f>
        <v>22405.633024474202</v>
      </c>
      <c r="G280" s="5">
        <f>[13]generation_EXIOBASE!G280</f>
        <v>35849.012839158728</v>
      </c>
      <c r="H280" s="5">
        <f>[13]generation_EXIOBASE!H280</f>
        <v>39209.857792829855</v>
      </c>
      <c r="I280" s="5">
        <f>[13]generation_EXIOBASE!I280</f>
        <v>42570.702746500981</v>
      </c>
      <c r="J280" s="5">
        <f>[13]generation_EXIOBASE!J280</f>
        <v>43690.984397724693</v>
      </c>
      <c r="K280" s="5">
        <f>[13]generation_EXIOBASE!K280</f>
        <v>44811.266048948404</v>
      </c>
      <c r="L280" s="5">
        <f>[14]Xdet2015_el!A280</f>
        <v>0</v>
      </c>
      <c r="M280" s="24">
        <f t="shared" ref="M280:S280" si="174">IFERROR($L72*E280/$D72,0)</f>
        <v>443.22283508875813</v>
      </c>
      <c r="N280" s="24">
        <f t="shared" si="174"/>
        <v>1108.0570877218952</v>
      </c>
      <c r="O280" s="24">
        <f t="shared" si="174"/>
        <v>1772.8913403550325</v>
      </c>
      <c r="P280" s="24">
        <f t="shared" si="174"/>
        <v>1939.0999035133166</v>
      </c>
      <c r="Q280" s="24">
        <f t="shared" si="174"/>
        <v>2105.3084666716004</v>
      </c>
      <c r="R280" s="24">
        <f t="shared" si="174"/>
        <v>2160.7113210576954</v>
      </c>
      <c r="S280" s="24">
        <f t="shared" si="174"/>
        <v>2216.1141754437904</v>
      </c>
      <c r="T280" s="5">
        <f>[13]capacity_EXIOBASE!D280</f>
        <v>0</v>
      </c>
      <c r="U280" s="5">
        <f>[13]capacity_EXIOBASE!E280</f>
        <v>2900.5125588282644</v>
      </c>
      <c r="V280" s="5">
        <f>[13]capacity_EXIOBASE!F280</f>
        <v>7251.2813970706611</v>
      </c>
      <c r="W280" s="5">
        <f>[13]capacity_EXIOBASE!G280</f>
        <v>11602.050235313058</v>
      </c>
      <c r="X280" s="5">
        <f>[13]capacity_EXIOBASE!H280</f>
        <v>12689.742444873656</v>
      </c>
      <c r="Y280" s="5">
        <f>[13]capacity_EXIOBASE!I280</f>
        <v>13777.434654434255</v>
      </c>
      <c r="Z280" s="5">
        <f>[13]capacity_EXIOBASE!J280</f>
        <v>14139.998724287789</v>
      </c>
      <c r="AA280" s="5">
        <f>[13]capacity_EXIOBASE!K280</f>
        <v>14502.562794141322</v>
      </c>
      <c r="AB280" s="5">
        <f>capacity!T280+T280/[12]lifespan!C$7</f>
        <v>0</v>
      </c>
      <c r="AC280" s="5">
        <f>MAX((U280-T280),0)/5+U280/[12]lifespan!D$7</f>
        <v>696.12301411878354</v>
      </c>
      <c r="AD280" s="5">
        <f>MAX((V280-U280),0)/5+V280/[12]lifespan!E$7</f>
        <v>1133.8367275419578</v>
      </c>
      <c r="AE280" s="5">
        <f>MAX((W280-V280),0)/5+W280/[12]lifespan!F$7</f>
        <v>1256.888775492248</v>
      </c>
      <c r="AF280" s="5">
        <f>MAX((X280-W280),0)/5+X280/[12]lifespan!G$7</f>
        <v>640.52985674124159</v>
      </c>
      <c r="AG280" s="5">
        <f>MAX((Y280-X280),0)/5+Y280/[12]lifespan!H$7</f>
        <v>676.78626372659494</v>
      </c>
      <c r="AH280" s="5">
        <f>MAX((Z280-Y280),0)/5+Z280/[12]lifespan!I$7</f>
        <v>543.84610478029958</v>
      </c>
      <c r="AI280" s="5">
        <f>MAX((AA280-Z280),0)/5+AA280/[12]lifespan!J$7</f>
        <v>555.93157377541752</v>
      </c>
    </row>
    <row r="281" spans="1:35" x14ac:dyDescent="0.25">
      <c r="A281" s="3" t="s">
        <v>5</v>
      </c>
      <c r="B281" s="1" t="s">
        <v>37</v>
      </c>
      <c r="C281" s="1" t="s">
        <v>38</v>
      </c>
      <c r="D281" s="5">
        <f>[13]generation_EXIOBASE!D281</f>
        <v>8.5364146799815028</v>
      </c>
      <c r="E281" s="5">
        <f>[13]generation_EXIOBASE!E281</f>
        <v>6.8291317439852026</v>
      </c>
      <c r="F281" s="5">
        <f>[13]generation_EXIOBASE!F281</f>
        <v>4.2682073399907514</v>
      </c>
      <c r="G281" s="5">
        <f>[13]generation_EXIOBASE!G281</f>
        <v>1.7072829359963002</v>
      </c>
      <c r="H281" s="5">
        <f>[13]generation_EXIOBASE!H281</f>
        <v>1.0670518349976881</v>
      </c>
      <c r="I281" s="5">
        <f>[13]generation_EXIOBASE!I281</f>
        <v>0.42682073399907594</v>
      </c>
      <c r="J281" s="5">
        <f>[13]generation_EXIOBASE!J281</f>
        <v>0.21341036699953797</v>
      </c>
      <c r="K281" s="5">
        <f>[13]generation_EXIOBASE!K281</f>
        <v>0</v>
      </c>
      <c r="L281" s="5">
        <f>[14]Xdet2015_el!A281</f>
        <v>56.293287989076397</v>
      </c>
      <c r="M281" s="5">
        <f t="shared" si="149"/>
        <v>45.034630391261118</v>
      </c>
      <c r="N281" s="5">
        <f t="shared" si="168"/>
        <v>28.146643994538199</v>
      </c>
      <c r="O281" s="5">
        <f t="shared" si="169"/>
        <v>11.258657597815276</v>
      </c>
      <c r="P281" s="5">
        <f t="shared" si="170"/>
        <v>7.0366609986345514</v>
      </c>
      <c r="Q281" s="5">
        <f t="shared" si="171"/>
        <v>2.8146643994538247</v>
      </c>
      <c r="R281" s="5">
        <f t="shared" si="172"/>
        <v>1.4073321997269124</v>
      </c>
      <c r="S281" s="5">
        <f t="shared" si="173"/>
        <v>0</v>
      </c>
      <c r="T281" s="5">
        <f>[13]capacity_EXIOBASE!D281</f>
        <v>398.42050000000006</v>
      </c>
      <c r="U281" s="5">
        <f>[13]capacity_EXIOBASE!E281</f>
        <v>318.73640000000006</v>
      </c>
      <c r="V281" s="5">
        <f>[13]capacity_EXIOBASE!F281</f>
        <v>199.21025000000003</v>
      </c>
      <c r="W281" s="5">
        <f>[13]capacity_EXIOBASE!G281</f>
        <v>79.684100000000001</v>
      </c>
      <c r="X281" s="5">
        <f>[13]capacity_EXIOBASE!H281</f>
        <v>49.802562500000022</v>
      </c>
      <c r="Y281" s="5">
        <f>[13]capacity_EXIOBASE!I281</f>
        <v>19.921025000000043</v>
      </c>
      <c r="Z281" s="5">
        <f>[13]capacity_EXIOBASE!J281</f>
        <v>9.9605125000000214</v>
      </c>
      <c r="AA281" s="5">
        <f>[13]capacity_EXIOBASE!K281</f>
        <v>0</v>
      </c>
      <c r="AB281" s="5">
        <f>capacity!T281+T281/[12]lifespan!C$8</f>
        <v>11.383442857142859</v>
      </c>
      <c r="AC281" s="5">
        <f>MAX((U281-T281),0)/5+U281/[12]lifespan!D$8</f>
        <v>9.1067542857142882</v>
      </c>
      <c r="AD281" s="5">
        <f>MAX((V281-U281),0)/5+V281/[12]lifespan!E$8</f>
        <v>5.6917214285714293</v>
      </c>
      <c r="AE281" s="5">
        <f>MAX((W281-V281),0)/5+W281/[12]lifespan!F$8</f>
        <v>2.2766885714285716</v>
      </c>
      <c r="AF281" s="5">
        <f>MAX((X281-W281),0)/5+X281/[12]lifespan!G$8</f>
        <v>1.4229303571428578</v>
      </c>
      <c r="AG281" s="5">
        <f>MAX((Y281-X281),0)/5+Y281/[12]lifespan!H$8</f>
        <v>0.56917214285714413</v>
      </c>
      <c r="AH281" s="5">
        <f>MAX((Z281-Y281),0)/5+Z281/[12]lifespan!I$8</f>
        <v>0.28458607142857206</v>
      </c>
      <c r="AI281" s="5">
        <f>MAX((AA281-Z281),0)/5+AA281/[12]lifespan!J$8</f>
        <v>0</v>
      </c>
    </row>
    <row r="282" spans="1:35" x14ac:dyDescent="0.25">
      <c r="A282" s="3" t="s">
        <v>5</v>
      </c>
      <c r="B282" s="3" t="s">
        <v>39</v>
      </c>
      <c r="C282" s="3" t="s">
        <v>40</v>
      </c>
      <c r="D282" s="5">
        <f>[13]generation_EXIOBASE!D282</f>
        <v>9666.5570422306027</v>
      </c>
      <c r="E282" s="5">
        <f>[13]generation_EXIOBASE!E282</f>
        <v>7733.2456337844824</v>
      </c>
      <c r="F282" s="5">
        <f>[13]generation_EXIOBASE!F282</f>
        <v>4833.2785211153014</v>
      </c>
      <c r="G282" s="5">
        <f>[13]generation_EXIOBASE!G282</f>
        <v>1933.3114084461204</v>
      </c>
      <c r="H282" s="5">
        <f>[13]generation_EXIOBASE!H282</f>
        <v>1208.3196302788251</v>
      </c>
      <c r="I282" s="5">
        <f>[13]generation_EXIOBASE!I282</f>
        <v>483.32785211152986</v>
      </c>
      <c r="J282" s="5">
        <f>[13]generation_EXIOBASE!J282</f>
        <v>241.66392605576493</v>
      </c>
      <c r="K282" s="5">
        <f>[13]generation_EXIOBASE!K282</f>
        <v>0</v>
      </c>
      <c r="L282" s="5">
        <f>[14]Xdet2015_el!A282</f>
        <v>174.19415489501</v>
      </c>
      <c r="M282" s="5">
        <f t="shared" si="149"/>
        <v>139.35532391600802</v>
      </c>
      <c r="N282" s="5">
        <f t="shared" si="168"/>
        <v>87.097077447505001</v>
      </c>
      <c r="O282" s="5">
        <f t="shared" si="169"/>
        <v>34.838830979001997</v>
      </c>
      <c r="P282" s="5">
        <f t="shared" si="170"/>
        <v>21.774269361876247</v>
      </c>
      <c r="Q282" s="5">
        <f t="shared" si="171"/>
        <v>8.709707744750494</v>
      </c>
      <c r="R282" s="5">
        <f t="shared" si="172"/>
        <v>4.354853872375247</v>
      </c>
      <c r="S282" s="5">
        <f t="shared" si="173"/>
        <v>0</v>
      </c>
      <c r="T282" s="5">
        <f>[13]capacity_EXIOBASE!D282</f>
        <v>1574.4969999999998</v>
      </c>
      <c r="U282" s="5">
        <f>[13]capacity_EXIOBASE!E282</f>
        <v>1259.5975999999998</v>
      </c>
      <c r="V282" s="5">
        <f>[13]capacity_EXIOBASE!F282</f>
        <v>787.24849999999992</v>
      </c>
      <c r="W282" s="5">
        <f>[13]capacity_EXIOBASE!G282</f>
        <v>314.89939999999979</v>
      </c>
      <c r="X282" s="5">
        <f>[13]capacity_EXIOBASE!H282</f>
        <v>196.81212499999992</v>
      </c>
      <c r="Y282" s="5">
        <f>[13]capacity_EXIOBASE!I282</f>
        <v>78.72485000000006</v>
      </c>
      <c r="Z282" s="5">
        <f>[13]capacity_EXIOBASE!J282</f>
        <v>39.36242500000003</v>
      </c>
      <c r="AA282" s="5">
        <f>[13]capacity_EXIOBASE!K282</f>
        <v>0</v>
      </c>
      <c r="AB282" s="5">
        <f>capacity!T282+T282/[12]lifespan!C$9</f>
        <v>214.97987999999998</v>
      </c>
      <c r="AC282" s="5">
        <f>MAX((U282-T282),0)/5+U282/[12]lifespan!D$9</f>
        <v>50.383903999999994</v>
      </c>
      <c r="AD282" s="5">
        <f>MAX((V282-U282),0)/5+V282/[12]lifespan!E$9</f>
        <v>31.489939999999997</v>
      </c>
      <c r="AE282" s="5">
        <f>MAX((W282-V282),0)/5+W282/[12]lifespan!F$9</f>
        <v>12.595975999999991</v>
      </c>
      <c r="AF282" s="5">
        <f>MAX((X282-W282),0)/5+X282/[12]lifespan!G$9</f>
        <v>7.8724849999999966</v>
      </c>
      <c r="AG282" s="5">
        <f>MAX((Y282-X282),0)/5+Y282/[12]lifespan!H$9</f>
        <v>3.1489940000000023</v>
      </c>
      <c r="AH282" s="5">
        <f>MAX((Z282-Y282),0)/5+Z282/[12]lifespan!I$9</f>
        <v>1.5744970000000011</v>
      </c>
      <c r="AI282" s="5">
        <f>MAX((AA282-Z282),0)/5+AA282/[12]lifespan!J$9</f>
        <v>0</v>
      </c>
    </row>
    <row r="283" spans="1:35" x14ac:dyDescent="0.25">
      <c r="A283" s="3" t="s">
        <v>5</v>
      </c>
      <c r="B283" s="3" t="s">
        <v>80</v>
      </c>
      <c r="C283" s="3" t="s">
        <v>85</v>
      </c>
      <c r="D283" s="5">
        <f>[13]generation_EXIOBASE!D283</f>
        <v>12.154296820179052</v>
      </c>
      <c r="E283" s="5">
        <f>[13]generation_EXIOBASE!E283</f>
        <v>8971.9766472458195</v>
      </c>
      <c r="F283" s="5">
        <f>[13]generation_EXIOBASE!F283</f>
        <v>22411.710172884279</v>
      </c>
      <c r="G283" s="5">
        <f>[13]generation_EXIOBASE!G283</f>
        <v>35851.443698522737</v>
      </c>
      <c r="H283" s="5">
        <f>[13]generation_EXIOBASE!H283</f>
        <v>39211.377079932354</v>
      </c>
      <c r="I283" s="5">
        <f>[13]generation_EXIOBASE!I283</f>
        <v>42571.310461341964</v>
      </c>
      <c r="J283" s="5">
        <f>[13]generation_EXIOBASE!J283</f>
        <v>43691.288255145169</v>
      </c>
      <c r="K283" s="5">
        <f>[13]generation_EXIOBASE!K283</f>
        <v>44811.266048948375</v>
      </c>
      <c r="L283" s="5">
        <f>[14]Xdet2015_el!A283</f>
        <v>0</v>
      </c>
      <c r="M283" s="24">
        <f t="shared" ref="M283:S284" si="175">IFERROR($L49*E283/$D49,0)</f>
        <v>155.37475907885468</v>
      </c>
      <c r="N283" s="24">
        <f t="shared" si="175"/>
        <v>388.12116945555886</v>
      </c>
      <c r="O283" s="24">
        <f t="shared" si="175"/>
        <v>620.867579832263</v>
      </c>
      <c r="P283" s="24">
        <f t="shared" si="175"/>
        <v>679.05418242643907</v>
      </c>
      <c r="Q283" s="24">
        <f t="shared" si="175"/>
        <v>737.24078502061502</v>
      </c>
      <c r="R283" s="24">
        <f t="shared" si="175"/>
        <v>756.63631921867375</v>
      </c>
      <c r="S283" s="24">
        <f t="shared" si="175"/>
        <v>776.03185341673236</v>
      </c>
      <c r="T283" s="5">
        <f>[13]capacity_EXIOBASE!D283</f>
        <v>11.793750057990108</v>
      </c>
      <c r="U283" s="5">
        <f>[13]capacity_EXIOBASE!E283</f>
        <v>4459.4563688526105</v>
      </c>
      <c r="V283" s="5">
        <f>[13]capacity_EXIOBASE!F283</f>
        <v>11130.950297044541</v>
      </c>
      <c r="W283" s="5">
        <f>[13]capacity_EXIOBASE!G283</f>
        <v>17802.444225236472</v>
      </c>
      <c r="X283" s="5">
        <f>[13]capacity_EXIOBASE!H283</f>
        <v>19470.317707284456</v>
      </c>
      <c r="Y283" s="5">
        <f>[13]capacity_EXIOBASE!I283</f>
        <v>21138.191189332436</v>
      </c>
      <c r="Z283" s="5">
        <f>[13]capacity_EXIOBASE!J283</f>
        <v>21694.149016681764</v>
      </c>
      <c r="AA283" s="5">
        <f>[13]capacity_EXIOBASE!K283</f>
        <v>22250.106844031092</v>
      </c>
      <c r="AB283" s="5">
        <f>capacity!T283+T283/[12]lifespan!C$10</f>
        <v>24.856750002319604</v>
      </c>
      <c r="AC283" s="5">
        <f>MAX((U283-T283),0)/5+U283/[12]lifespan!D$10</f>
        <v>1067.9107785130286</v>
      </c>
      <c r="AD283" s="5">
        <f>MAX((V283-U283),0)/5+V283/[12]lifespan!E$10</f>
        <v>1779.5367975201677</v>
      </c>
      <c r="AE283" s="5">
        <f>MAX((W283-V283),0)/5+W283/[12]lifespan!F$10</f>
        <v>2046.3965546478448</v>
      </c>
      <c r="AF283" s="5">
        <f>MAX((X283-W283),0)/5+X283/[12]lifespan!G$10</f>
        <v>1112.3874047009751</v>
      </c>
      <c r="AG283" s="5">
        <f>MAX((Y283-X283),0)/5+Y283/[12]lifespan!H$10</f>
        <v>1179.1023439828937</v>
      </c>
      <c r="AH283" s="5">
        <f>MAX((Z283-Y283),0)/5+Z283/[12]lifespan!I$10</f>
        <v>978.95752613713614</v>
      </c>
      <c r="AI283" s="5">
        <f>MAX((AA283-Z283),0)/5+AA283/[12]lifespan!J$10</f>
        <v>1001.1958392311093</v>
      </c>
    </row>
    <row r="284" spans="1:35" x14ac:dyDescent="0.25">
      <c r="A284" s="3" t="s">
        <v>5</v>
      </c>
      <c r="B284" s="3" t="s">
        <v>81</v>
      </c>
      <c r="C284" s="3" t="s">
        <v>86</v>
      </c>
      <c r="D284" s="5">
        <f>[13]generation_EXIOBASE!D284</f>
        <v>17.316972150878847</v>
      </c>
      <c r="E284" s="5">
        <f>[13]generation_EXIOBASE!E284</f>
        <v>24766.743395235058</v>
      </c>
      <c r="F284" s="5">
        <f>[13]generation_EXIOBASE!F284</f>
        <v>61890.883029861332</v>
      </c>
      <c r="G284" s="5">
        <f>[13]generation_EXIOBASE!G284</f>
        <v>99015.022664487595</v>
      </c>
      <c r="H284" s="5">
        <f>[13]generation_EXIOBASE!H284</f>
        <v>108296.05757314415</v>
      </c>
      <c r="I284" s="5">
        <f>[13]generation_EXIOBASE!I284</f>
        <v>117577.09248180072</v>
      </c>
      <c r="J284" s="5">
        <f>[13]generation_EXIOBASE!J284</f>
        <v>120670.77078468625</v>
      </c>
      <c r="K284" s="5">
        <f>[13]generation_EXIOBASE!K284</f>
        <v>123764.44908757177</v>
      </c>
      <c r="L284" s="5">
        <f>[14]Xdet2015_el!A284</f>
        <v>0</v>
      </c>
      <c r="M284" s="24">
        <f t="shared" si="175"/>
        <v>428.90512754329819</v>
      </c>
      <c r="N284" s="24">
        <f t="shared" si="175"/>
        <v>1071.8129814676061</v>
      </c>
      <c r="O284" s="24">
        <f t="shared" si="175"/>
        <v>1714.7208353919134</v>
      </c>
      <c r="P284" s="24">
        <f t="shared" si="175"/>
        <v>1875.44779887299</v>
      </c>
      <c r="Q284" s="24">
        <f t="shared" si="175"/>
        <v>2036.1747623540671</v>
      </c>
      <c r="R284" s="24">
        <f t="shared" si="175"/>
        <v>2089.7504168477594</v>
      </c>
      <c r="S284" s="24">
        <f t="shared" si="175"/>
        <v>2143.326071341452</v>
      </c>
      <c r="T284" s="5">
        <f>[13]capacity_EXIOBASE!D284</f>
        <v>23.20624994200989</v>
      </c>
      <c r="U284" s="5">
        <f>[13]capacity_EXIOBASE!E284</f>
        <v>15563.2420609933</v>
      </c>
      <c r="V284" s="5">
        <f>[13]capacity_EXIOBASE!F284</f>
        <v>38873.295777570238</v>
      </c>
      <c r="W284" s="5">
        <f>[13]capacity_EXIOBASE!G284</f>
        <v>62183.349494147173</v>
      </c>
      <c r="X284" s="5">
        <f>[13]capacity_EXIOBASE!H284</f>
        <v>68010.862923291395</v>
      </c>
      <c r="Y284" s="5">
        <f>[13]capacity_EXIOBASE!I284</f>
        <v>73838.376352435633</v>
      </c>
      <c r="Z284" s="5">
        <f>[13]capacity_EXIOBASE!J284</f>
        <v>75780.880828817055</v>
      </c>
      <c r="AA284" s="5">
        <f>[13]capacity_EXIOBASE!K284</f>
        <v>77723.385305198462</v>
      </c>
      <c r="AB284" s="5">
        <f>capacity!T284+T284/[12]lifespan!C$11</f>
        <v>57.170249997680386</v>
      </c>
      <c r="AC284" s="5">
        <f>MAX((U284-T284),0)/5+U284/[12]lifespan!D$11</f>
        <v>3730.5368446499897</v>
      </c>
      <c r="AD284" s="5">
        <f>MAX((V284-U284),0)/5+V284/[12]lifespan!E$11</f>
        <v>6216.9425744181972</v>
      </c>
      <c r="AE284" s="5">
        <f>MAX((W284-V284),0)/5+W284/[12]lifespan!F$11</f>
        <v>7149.3447230812744</v>
      </c>
      <c r="AF284" s="5">
        <f>MAX((X284-W284),0)/5+X284/[12]lifespan!G$11</f>
        <v>3885.9372027605004</v>
      </c>
      <c r="AG284" s="5">
        <f>MAX((Y284-X284),0)/5+Y284/[12]lifespan!H$11</f>
        <v>4119.0377399262725</v>
      </c>
      <c r="AH284" s="5">
        <f>MAX((Z284-Y284),0)/5+Z284/[12]lifespan!I$11</f>
        <v>3419.7361284289668</v>
      </c>
      <c r="AI284" s="5">
        <f>MAX((AA284-Z284),0)/5+AA284/[12]lifespan!J$11</f>
        <v>3497.4363074842199</v>
      </c>
    </row>
    <row r="285" spans="1:35" x14ac:dyDescent="0.25">
      <c r="A285" s="3" t="s">
        <v>5</v>
      </c>
      <c r="B285" s="3" t="s">
        <v>41</v>
      </c>
      <c r="C285" s="3" t="s">
        <v>42</v>
      </c>
      <c r="D285" s="5">
        <f>[13]generation_EXIOBASE!D285</f>
        <v>0</v>
      </c>
      <c r="E285" s="5">
        <f>[13]generation_EXIOBASE!E285</f>
        <v>0</v>
      </c>
      <c r="F285" s="5">
        <f>[13]generation_EXIOBASE!F285</f>
        <v>0</v>
      </c>
      <c r="G285" s="5">
        <f>[13]generation_EXIOBASE!G285</f>
        <v>0</v>
      </c>
      <c r="H285" s="5">
        <f>[13]generation_EXIOBASE!H285</f>
        <v>0</v>
      </c>
      <c r="I285" s="5">
        <f>[13]generation_EXIOBASE!I285</f>
        <v>0</v>
      </c>
      <c r="J285" s="5">
        <f>[13]generation_EXIOBASE!J285</f>
        <v>0</v>
      </c>
      <c r="K285" s="5">
        <f>[13]generation_EXIOBASE!K285</f>
        <v>0</v>
      </c>
      <c r="L285" s="5">
        <f>[14]Xdet2015_el!A285</f>
        <v>0</v>
      </c>
      <c r="M285" s="5">
        <f t="shared" si="149"/>
        <v>0</v>
      </c>
      <c r="N285" s="5">
        <f t="shared" si="168"/>
        <v>0</v>
      </c>
      <c r="O285" s="5">
        <f t="shared" si="169"/>
        <v>0</v>
      </c>
      <c r="P285" s="5">
        <f t="shared" si="170"/>
        <v>0</v>
      </c>
      <c r="Q285" s="5">
        <f t="shared" si="171"/>
        <v>0</v>
      </c>
      <c r="R285" s="5">
        <f t="shared" si="172"/>
        <v>0</v>
      </c>
      <c r="S285" s="5">
        <f t="shared" si="173"/>
        <v>0</v>
      </c>
      <c r="T285" s="5">
        <f>[13]capacity_EXIOBASE!D285</f>
        <v>0</v>
      </c>
      <c r="U285" s="5">
        <f>[13]capacity_EXIOBASE!E285</f>
        <v>0</v>
      </c>
      <c r="V285" s="5">
        <f>[13]capacity_EXIOBASE!F285</f>
        <v>0</v>
      </c>
      <c r="W285" s="5">
        <f>[13]capacity_EXIOBASE!G285</f>
        <v>0</v>
      </c>
      <c r="X285" s="5">
        <f>[13]capacity_EXIOBASE!H285</f>
        <v>0</v>
      </c>
      <c r="Y285" s="5">
        <f>[13]capacity_EXIOBASE!I285</f>
        <v>0</v>
      </c>
      <c r="Z285" s="5">
        <f>[13]capacity_EXIOBASE!J285</f>
        <v>0</v>
      </c>
      <c r="AA285" s="5">
        <f>[13]capacity_EXIOBASE!K285</f>
        <v>0</v>
      </c>
      <c r="AB285" s="5">
        <f>capacity!T285+T285/[12]lifespan!C$12</f>
        <v>0</v>
      </c>
      <c r="AC285" s="5">
        <f>MAX((U285-T285),0)/5+U285/[12]lifespan!D$12</f>
        <v>0</v>
      </c>
      <c r="AD285" s="5">
        <f>MAX((V285-U285),0)/5+V285/[12]lifespan!E$12</f>
        <v>0</v>
      </c>
      <c r="AE285" s="5">
        <f>MAX((W285-V285),0)/5+W285/[12]lifespan!F$12</f>
        <v>0</v>
      </c>
      <c r="AF285" s="5">
        <f>MAX((X285-W285),0)/5+X285/[12]lifespan!G$12</f>
        <v>0</v>
      </c>
      <c r="AG285" s="5">
        <f>MAX((Y285-X285),0)/5+Y285/[12]lifespan!H$12</f>
        <v>0</v>
      </c>
      <c r="AH285" s="5">
        <f>MAX((Z285-Y285),0)/5+Z285/[12]lifespan!I$12</f>
        <v>0</v>
      </c>
      <c r="AI285" s="5">
        <f>MAX((AA285-Z285),0)/5+AA285/[12]lifespan!J$12</f>
        <v>0</v>
      </c>
    </row>
    <row r="286" spans="1:35" x14ac:dyDescent="0.25">
      <c r="A286" s="3" t="s">
        <v>5</v>
      </c>
      <c r="B286" s="3" t="s">
        <v>43</v>
      </c>
      <c r="C286" s="3" t="s">
        <v>44</v>
      </c>
      <c r="D286" s="5">
        <f>[13]generation_EXIOBASE!D286</f>
        <v>0</v>
      </c>
      <c r="E286" s="5">
        <f>[13]generation_EXIOBASE!E286</f>
        <v>4.590932406077985</v>
      </c>
      <c r="F286" s="5">
        <f>[13]generation_EXIOBASE!F286</f>
        <v>11.477331015194963</v>
      </c>
      <c r="G286" s="5">
        <f>[13]generation_EXIOBASE!G286</f>
        <v>18.36372962431194</v>
      </c>
      <c r="H286" s="5">
        <f>[13]generation_EXIOBASE!H286</f>
        <v>20.085329276591185</v>
      </c>
      <c r="I286" s="5">
        <f>[13]generation_EXIOBASE!I286</f>
        <v>21.80692892887043</v>
      </c>
      <c r="J286" s="5">
        <f>[13]generation_EXIOBASE!J286</f>
        <v>22.38079547963018</v>
      </c>
      <c r="K286" s="5">
        <f>[13]generation_EXIOBASE!K286</f>
        <v>22.954662030389926</v>
      </c>
      <c r="L286" s="5">
        <f>[14]Xdet2015_el!A286</f>
        <v>0</v>
      </c>
      <c r="M286" s="24">
        <f t="shared" ref="M286:S286" si="176">IFERROR($L143*E286/$D143,0)</f>
        <v>1.2241326417449407</v>
      </c>
      <c r="N286" s="24">
        <f t="shared" si="176"/>
        <v>3.0603316043623514</v>
      </c>
      <c r="O286" s="24">
        <f t="shared" si="176"/>
        <v>4.896530566979763</v>
      </c>
      <c r="P286" s="24">
        <f t="shared" si="176"/>
        <v>5.3555803076341153</v>
      </c>
      <c r="Q286" s="24">
        <f t="shared" si="176"/>
        <v>5.8146300482884685</v>
      </c>
      <c r="R286" s="24">
        <f t="shared" si="176"/>
        <v>5.9676466285065866</v>
      </c>
      <c r="S286" s="24">
        <f t="shared" si="176"/>
        <v>6.1206632087247028</v>
      </c>
      <c r="T286" s="5">
        <f>[13]capacity_EXIOBASE!D286</f>
        <v>0</v>
      </c>
      <c r="U286" s="5">
        <f>[13]capacity_EXIOBASE!E286</f>
        <v>2.3403145645104391</v>
      </c>
      <c r="V286" s="5">
        <f>[13]capacity_EXIOBASE!F286</f>
        <v>5.850786411276097</v>
      </c>
      <c r="W286" s="5">
        <f>[13]capacity_EXIOBASE!G286</f>
        <v>9.3612582580417563</v>
      </c>
      <c r="X286" s="5">
        <f>[13]capacity_EXIOBASE!H286</f>
        <v>10.23887621973317</v>
      </c>
      <c r="Y286" s="5">
        <f>[13]capacity_EXIOBASE!I286</f>
        <v>11.116494181424583</v>
      </c>
      <c r="Z286" s="5">
        <f>[13]capacity_EXIOBASE!J286</f>
        <v>11.40903350198839</v>
      </c>
      <c r="AA286" s="5">
        <f>[13]capacity_EXIOBASE!K286</f>
        <v>11.701572822552194</v>
      </c>
      <c r="AB286" s="5">
        <f>capacity!T286+T286/[12]lifespan!C$13</f>
        <v>0</v>
      </c>
      <c r="AC286" s="5">
        <f>MAX((U286-T286),0)/5+U286/[12]lifespan!D$13</f>
        <v>0.58507864112760977</v>
      </c>
      <c r="AD286" s="5">
        <f>MAX((V286-U286),0)/5+V286/[12]lifespan!E$13</f>
        <v>0.99463368991693646</v>
      </c>
      <c r="AE286" s="5">
        <f>MAX((W286-V286),0)/5+W286/[12]lifespan!F$13</f>
        <v>1.1701572822552198</v>
      </c>
      <c r="AF286" s="5">
        <f>MAX((X286-W286),0)/5+X286/[12]lifespan!G$13</f>
        <v>0.68746740332494127</v>
      </c>
      <c r="AG286" s="5">
        <f>MAX((Y286-X286),0)/5+Y286/[12]lifespan!H$13</f>
        <v>0.7313483014095119</v>
      </c>
      <c r="AH286" s="5">
        <f>MAX((Z286-Y286),0)/5+Z286/[12]lifespan!I$13</f>
        <v>0.62895953921218073</v>
      </c>
      <c r="AI286" s="5">
        <f>MAX((AA286-Z286),0)/5+AA286/[12]lifespan!J$13</f>
        <v>0.64358650524037053</v>
      </c>
    </row>
    <row r="287" spans="1:35" x14ac:dyDescent="0.25">
      <c r="A287" s="3" t="s">
        <v>5</v>
      </c>
      <c r="B287" s="3" t="s">
        <v>45</v>
      </c>
      <c r="C287" s="3" t="s">
        <v>46</v>
      </c>
      <c r="D287" s="5">
        <f>[13]generation_EXIOBASE!D287</f>
        <v>0</v>
      </c>
      <c r="E287" s="5">
        <f>[13]generation_EXIOBASE!E287</f>
        <v>157.86301657396589</v>
      </c>
      <c r="F287" s="5">
        <f>[13]generation_EXIOBASE!F287</f>
        <v>394.65754143491472</v>
      </c>
      <c r="G287" s="5">
        <f>[13]generation_EXIOBASE!G287</f>
        <v>631.45206629586357</v>
      </c>
      <c r="H287" s="5">
        <f>[13]generation_EXIOBASE!H287</f>
        <v>690.65069751110082</v>
      </c>
      <c r="I287" s="5">
        <f>[13]generation_EXIOBASE!I287</f>
        <v>749.84932872633794</v>
      </c>
      <c r="J287" s="5">
        <f>[13]generation_EXIOBASE!J287</f>
        <v>769.58220579808369</v>
      </c>
      <c r="K287" s="5">
        <f>[13]generation_EXIOBASE!K287</f>
        <v>789.31508286982944</v>
      </c>
      <c r="L287" s="5">
        <f>[14]Xdet2015_el!A287</f>
        <v>0</v>
      </c>
      <c r="M287" s="24">
        <f t="shared" ref="M287:S287" si="177">IFERROR($L209*E287/$D209,0)</f>
        <v>13.098024922439841</v>
      </c>
      <c r="N287" s="24">
        <f t="shared" si="177"/>
        <v>32.745062306099605</v>
      </c>
      <c r="O287" s="24">
        <f t="shared" si="177"/>
        <v>52.392099689759362</v>
      </c>
      <c r="P287" s="24">
        <f t="shared" si="177"/>
        <v>57.3038590356743</v>
      </c>
      <c r="Q287" s="24">
        <f t="shared" si="177"/>
        <v>62.215618381589238</v>
      </c>
      <c r="R287" s="24">
        <f t="shared" si="177"/>
        <v>63.852871496894217</v>
      </c>
      <c r="S287" s="24">
        <f t="shared" si="177"/>
        <v>65.49012461219921</v>
      </c>
      <c r="T287" s="5">
        <f>[13]capacity_EXIOBASE!D287</f>
        <v>0</v>
      </c>
      <c r="U287" s="5">
        <f>[13]capacity_EXIOBASE!E287</f>
        <v>22</v>
      </c>
      <c r="V287" s="5">
        <f>[13]capacity_EXIOBASE!F287</f>
        <v>55</v>
      </c>
      <c r="W287" s="5">
        <f>[13]capacity_EXIOBASE!G287</f>
        <v>88</v>
      </c>
      <c r="X287" s="5">
        <f>[13]capacity_EXIOBASE!H287</f>
        <v>96.25</v>
      </c>
      <c r="Y287" s="5">
        <f>[13]capacity_EXIOBASE!I287</f>
        <v>104.5</v>
      </c>
      <c r="Z287" s="5">
        <f>[13]capacity_EXIOBASE!J287</f>
        <v>107.25</v>
      </c>
      <c r="AA287" s="5">
        <f>[13]capacity_EXIOBASE!K287</f>
        <v>110</v>
      </c>
      <c r="AB287" s="5">
        <f>capacity!T287+T287/[12]lifespan!C$14</f>
        <v>0</v>
      </c>
      <c r="AC287" s="5">
        <f>MAX((U287-T287),0)/5+U287/[12]lifespan!D$14</f>
        <v>5.1333333333333337</v>
      </c>
      <c r="AD287" s="5">
        <f>MAX((V287-U287),0)/5+V287/[12]lifespan!E$14</f>
        <v>8.4333333333333336</v>
      </c>
      <c r="AE287" s="5">
        <f>MAX((W287-V287),0)/5+W287/[12]lifespan!F$14</f>
        <v>9.5333333333333332</v>
      </c>
      <c r="AF287" s="5">
        <f>MAX((X287-W287),0)/5+X287/[12]lifespan!G$14</f>
        <v>4.8583333333333334</v>
      </c>
      <c r="AG287" s="5">
        <f>MAX((Y287-X287),0)/5+Y287/[12]lifespan!H$14</f>
        <v>5.1333333333333329</v>
      </c>
      <c r="AH287" s="5">
        <f>MAX((Z287-Y287),0)/5+Z287/[12]lifespan!I$14</f>
        <v>4.125</v>
      </c>
      <c r="AI287" s="5">
        <f>MAX((AA287-Z287),0)/5+AA287/[12]lifespan!J$14</f>
        <v>4.2166666666666668</v>
      </c>
    </row>
    <row r="288" spans="1:35" x14ac:dyDescent="0.25">
      <c r="A288" s="3" t="s">
        <v>4</v>
      </c>
      <c r="B288" s="3" t="s">
        <v>29</v>
      </c>
      <c r="C288" s="3" t="s">
        <v>30</v>
      </c>
      <c r="D288" s="5">
        <f>[13]generation_EXIOBASE!D288</f>
        <v>14861.990938495255</v>
      </c>
      <c r="E288" s="5">
        <f>[13]generation_EXIOBASE!E288</f>
        <v>11889.592750796204</v>
      </c>
      <c r="F288" s="5">
        <f>[13]generation_EXIOBASE!F288</f>
        <v>7430.9954692476276</v>
      </c>
      <c r="G288" s="5">
        <f>[13]generation_EXIOBASE!G288</f>
        <v>2972.3981876990511</v>
      </c>
      <c r="H288" s="5">
        <f>[13]generation_EXIOBASE!H288</f>
        <v>1857.7488673119069</v>
      </c>
      <c r="I288" s="5">
        <f>[13]generation_EXIOBASE!I288</f>
        <v>743.09954692476276</v>
      </c>
      <c r="J288" s="5">
        <f>[13]generation_EXIOBASE!J288</f>
        <v>371.54977346238138</v>
      </c>
      <c r="K288" s="5">
        <f>[13]generation_EXIOBASE!K288</f>
        <v>0</v>
      </c>
      <c r="L288" s="5">
        <f>[14]Xdet2015_el!A288</f>
        <v>742.30776273756305</v>
      </c>
      <c r="M288" s="5">
        <f t="shared" si="149"/>
        <v>593.84621019005044</v>
      </c>
      <c r="N288" s="5">
        <f t="shared" ref="N288:N300" si="178">IFERROR($L288*F288/$D288,0)</f>
        <v>371.15388136878153</v>
      </c>
      <c r="O288" s="5">
        <f t="shared" ref="O288:O300" si="179">IFERROR($L288*G288/$D288,0)</f>
        <v>148.46155254751261</v>
      </c>
      <c r="P288" s="5">
        <f t="shared" ref="P288:P300" si="180">IFERROR($L288*H288/$D288,0)</f>
        <v>92.788470342195382</v>
      </c>
      <c r="Q288" s="5">
        <f t="shared" ref="Q288:Q300" si="181">IFERROR($L288*I288/$D288,0)</f>
        <v>37.115388136878153</v>
      </c>
      <c r="R288" s="5">
        <f t="shared" ref="R288:R300" si="182">IFERROR($L288*J288/$D288,0)</f>
        <v>18.557694068439076</v>
      </c>
      <c r="S288" s="5">
        <f t="shared" ref="S288:S300" si="183">IFERROR($L288*K288/$D288,0)</f>
        <v>0</v>
      </c>
      <c r="T288" s="5">
        <f>[13]capacity_EXIOBASE!D288</f>
        <v>1727.76</v>
      </c>
      <c r="U288" s="5">
        <f>[13]capacity_EXIOBASE!E288</f>
        <v>1382.2080000000001</v>
      </c>
      <c r="V288" s="5">
        <f>[13]capacity_EXIOBASE!F288</f>
        <v>863.88</v>
      </c>
      <c r="W288" s="5">
        <f>[13]capacity_EXIOBASE!G288</f>
        <v>345.55199999999991</v>
      </c>
      <c r="X288" s="5">
        <f>[13]capacity_EXIOBASE!H288</f>
        <v>215.97000000000003</v>
      </c>
      <c r="Y288" s="5">
        <f>[13]capacity_EXIOBASE!I288</f>
        <v>86.388000000000147</v>
      </c>
      <c r="Z288" s="5">
        <f>[13]capacity_EXIOBASE!J288</f>
        <v>43.194000000000074</v>
      </c>
      <c r="AA288" s="5">
        <f>[13]capacity_EXIOBASE!K288</f>
        <v>0</v>
      </c>
      <c r="AB288" s="5">
        <f>capacity!T288+T288/[12]lifespan!C$2</f>
        <v>43.194000000000003</v>
      </c>
      <c r="AC288" s="5">
        <f>MAX((U288-T288),0)/5+U288/[12]lifespan!D$2</f>
        <v>34.555199999999999</v>
      </c>
      <c r="AD288" s="5">
        <f>MAX((V288-U288),0)/5+V288/[12]lifespan!E$2</f>
        <v>21.597000000000001</v>
      </c>
      <c r="AE288" s="5">
        <f>MAX((W288-V288),0)/5+W288/[12]lifespan!F$2</f>
        <v>8.638799999999998</v>
      </c>
      <c r="AF288" s="5">
        <f>MAX((X288-W288),0)/5+X288/[12]lifespan!G$2</f>
        <v>5.3992500000000003</v>
      </c>
      <c r="AG288" s="5">
        <f>MAX((Y288-X288),0)/5+Y288/[12]lifespan!H$2</f>
        <v>2.1597000000000035</v>
      </c>
      <c r="AH288" s="5">
        <f>MAX((Z288-Y288),0)/5+Z288/[12]lifespan!I$2</f>
        <v>1.0798500000000018</v>
      </c>
      <c r="AI288" s="5">
        <f>MAX((AA288-Z288),0)/5+AA288/[12]lifespan!J$2</f>
        <v>0</v>
      </c>
    </row>
    <row r="289" spans="1:35" x14ac:dyDescent="0.25">
      <c r="A289" s="3" t="s">
        <v>4</v>
      </c>
      <c r="B289" s="3" t="s">
        <v>31</v>
      </c>
      <c r="C289" s="3" t="s">
        <v>32</v>
      </c>
      <c r="D289" s="5">
        <f>[13]generation_EXIOBASE!D289</f>
        <v>9527.5509543118915</v>
      </c>
      <c r="E289" s="5">
        <f>[13]generation_EXIOBASE!E289</f>
        <v>7622.0407634495132</v>
      </c>
      <c r="F289" s="5">
        <f>[13]generation_EXIOBASE!F289</f>
        <v>4763.7754771559457</v>
      </c>
      <c r="G289" s="5">
        <f>[13]generation_EXIOBASE!G289</f>
        <v>1905.5101908623783</v>
      </c>
      <c r="H289" s="5">
        <f>[13]generation_EXIOBASE!H289</f>
        <v>1190.9438692889862</v>
      </c>
      <c r="I289" s="5">
        <f>[13]generation_EXIOBASE!I289</f>
        <v>476.37754771559412</v>
      </c>
      <c r="J289" s="5">
        <f>[13]generation_EXIOBASE!J289</f>
        <v>238.18877385779706</v>
      </c>
      <c r="K289" s="5">
        <f>[13]generation_EXIOBASE!K289</f>
        <v>0</v>
      </c>
      <c r="L289" s="5">
        <f>[14]Xdet2015_el!A289</f>
        <v>1330.2872780566599</v>
      </c>
      <c r="M289" s="5">
        <f t="shared" si="149"/>
        <v>1064.229822445328</v>
      </c>
      <c r="N289" s="5">
        <f t="shared" si="178"/>
        <v>665.14363902832997</v>
      </c>
      <c r="O289" s="5">
        <f t="shared" si="179"/>
        <v>266.05745561133199</v>
      </c>
      <c r="P289" s="5">
        <f t="shared" si="180"/>
        <v>166.28590975708244</v>
      </c>
      <c r="Q289" s="5">
        <f t="shared" si="181"/>
        <v>66.51436390283294</v>
      </c>
      <c r="R289" s="5">
        <f t="shared" si="182"/>
        <v>33.25718195141647</v>
      </c>
      <c r="S289" s="5">
        <f t="shared" si="183"/>
        <v>0</v>
      </c>
      <c r="T289" s="5">
        <f>[13]capacity_EXIOBASE!D289</f>
        <v>5061.6811700000007</v>
      </c>
      <c r="U289" s="5">
        <f>[13]capacity_EXIOBASE!E289</f>
        <v>4049.3449360000004</v>
      </c>
      <c r="V289" s="5">
        <f>[13]capacity_EXIOBASE!F289</f>
        <v>2530.8405850000004</v>
      </c>
      <c r="W289" s="5">
        <f>[13]capacity_EXIOBASE!G289</f>
        <v>1012.3362339999999</v>
      </c>
      <c r="X289" s="5">
        <f>[13]capacity_EXIOBASE!H289</f>
        <v>632.71014625000021</v>
      </c>
      <c r="Y289" s="5">
        <f>[13]capacity_EXIOBASE!I289</f>
        <v>253.08405850000054</v>
      </c>
      <c r="Z289" s="5">
        <f>[13]capacity_EXIOBASE!J289</f>
        <v>126.54202925000027</v>
      </c>
      <c r="AA289" s="5">
        <f>[13]capacity_EXIOBASE!K289</f>
        <v>0</v>
      </c>
      <c r="AB289" s="5">
        <f>capacity!T289+T289/[12]lifespan!C$3</f>
        <v>188.72270566666668</v>
      </c>
      <c r="AC289" s="5">
        <f>MAX((U289-T289),0)/5+U289/[12]lifespan!D$3</f>
        <v>134.97816453333334</v>
      </c>
      <c r="AD289" s="5">
        <f>MAX((V289-U289),0)/5+V289/[12]lifespan!E$3</f>
        <v>84.361352833333342</v>
      </c>
      <c r="AE289" s="5">
        <f>MAX((W289-V289),0)/5+W289/[12]lifespan!F$3</f>
        <v>33.744541133333328</v>
      </c>
      <c r="AF289" s="5">
        <f>MAX((X289-W289),0)/5+X289/[12]lifespan!G$3</f>
        <v>21.090338208333339</v>
      </c>
      <c r="AG289" s="5">
        <f>MAX((Y289-X289),0)/5+Y289/[12]lifespan!H$3</f>
        <v>8.4361352833333516</v>
      </c>
      <c r="AH289" s="5">
        <f>MAX((Z289-Y289),0)/5+Z289/[12]lifespan!I$3</f>
        <v>4.2180676416666758</v>
      </c>
      <c r="AI289" s="5">
        <f>MAX((AA289-Z289),0)/5+AA289/[12]lifespan!J$3</f>
        <v>0</v>
      </c>
    </row>
    <row r="290" spans="1:35" x14ac:dyDescent="0.25">
      <c r="A290" s="3" t="s">
        <v>4</v>
      </c>
      <c r="B290" s="3" t="s">
        <v>33</v>
      </c>
      <c r="C290" s="3" t="s">
        <v>34</v>
      </c>
      <c r="D290" s="5">
        <f>[13]generation_EXIOBASE!D290</f>
        <v>0</v>
      </c>
      <c r="E290" s="5">
        <f>[13]generation_EXIOBASE!E290</f>
        <v>0</v>
      </c>
      <c r="F290" s="5">
        <f>[13]generation_EXIOBASE!F290</f>
        <v>0</v>
      </c>
      <c r="G290" s="5">
        <f>[13]generation_EXIOBASE!G290</f>
        <v>0</v>
      </c>
      <c r="H290" s="5">
        <f>[13]generation_EXIOBASE!H290</f>
        <v>0</v>
      </c>
      <c r="I290" s="5">
        <f>[13]generation_EXIOBASE!I290</f>
        <v>0</v>
      </c>
      <c r="J290" s="5">
        <f>[13]generation_EXIOBASE!J290</f>
        <v>0</v>
      </c>
      <c r="K290" s="5">
        <f>[13]generation_EXIOBASE!K290</f>
        <v>0</v>
      </c>
      <c r="L290" s="5">
        <f>[14]Xdet2015_el!A290</f>
        <v>0</v>
      </c>
      <c r="M290" s="5">
        <f t="shared" si="149"/>
        <v>0</v>
      </c>
      <c r="N290" s="5">
        <f t="shared" si="178"/>
        <v>0</v>
      </c>
      <c r="O290" s="5">
        <f t="shared" si="179"/>
        <v>0</v>
      </c>
      <c r="P290" s="5">
        <f t="shared" si="180"/>
        <v>0</v>
      </c>
      <c r="Q290" s="5">
        <f t="shared" si="181"/>
        <v>0</v>
      </c>
      <c r="R290" s="5">
        <f t="shared" si="182"/>
        <v>0</v>
      </c>
      <c r="S290" s="5">
        <f t="shared" si="183"/>
        <v>0</v>
      </c>
      <c r="T290" s="5">
        <f>[13]capacity_EXIOBASE!D290</f>
        <v>0</v>
      </c>
      <c r="U290" s="5">
        <f>[13]capacity_EXIOBASE!E290</f>
        <v>0</v>
      </c>
      <c r="V290" s="5">
        <f>[13]capacity_EXIOBASE!F290</f>
        <v>0</v>
      </c>
      <c r="W290" s="5">
        <f>[13]capacity_EXIOBASE!G290</f>
        <v>0</v>
      </c>
      <c r="X290" s="5">
        <f>[13]capacity_EXIOBASE!H290</f>
        <v>0</v>
      </c>
      <c r="Y290" s="5">
        <f>[13]capacity_EXIOBASE!I290</f>
        <v>0</v>
      </c>
      <c r="Z290" s="5">
        <f>[13]capacity_EXIOBASE!J290</f>
        <v>0</v>
      </c>
      <c r="AA290" s="5">
        <f>[13]capacity_EXIOBASE!K290</f>
        <v>0</v>
      </c>
      <c r="AB290" s="5">
        <f>capacity!T290+T290/[12]lifespan!C$4</f>
        <v>0</v>
      </c>
      <c r="AC290" s="5">
        <f>MAX((U290-T290),0)/5+U290/[12]lifespan!D$4</f>
        <v>0</v>
      </c>
      <c r="AD290" s="5">
        <f>MAX((V290-U290),0)/5+V290/[12]lifespan!E$4</f>
        <v>0</v>
      </c>
      <c r="AE290" s="5">
        <f>MAX((W290-V290),0)/5+W290/[12]lifespan!F$4</f>
        <v>0</v>
      </c>
      <c r="AF290" s="5">
        <f>MAX((X290-W290),0)/5+X290/[12]lifespan!G$4</f>
        <v>0</v>
      </c>
      <c r="AG290" s="5">
        <f>MAX((Y290-X290),0)/5+Y290/[12]lifespan!H$4</f>
        <v>0</v>
      </c>
      <c r="AH290" s="5">
        <f>MAX((Z290-Y290),0)/5+Z290/[12]lifespan!I$4</f>
        <v>0</v>
      </c>
      <c r="AI290" s="5">
        <f>MAX((AA290-Z290),0)/5+AA290/[12]lifespan!J$4</f>
        <v>0</v>
      </c>
    </row>
    <row r="291" spans="1:35" x14ac:dyDescent="0.25">
      <c r="A291" s="3" t="s">
        <v>4</v>
      </c>
      <c r="B291" s="3" t="s">
        <v>35</v>
      </c>
      <c r="C291" s="3" t="s">
        <v>36</v>
      </c>
      <c r="D291" s="5">
        <f>[13]generation_EXIOBASE!D291</f>
        <v>9539.9906355935873</v>
      </c>
      <c r="E291" s="5">
        <f>[13]generation_EXIOBASE!E291</f>
        <v>11241.210783456485</v>
      </c>
      <c r="F291" s="5">
        <f>[13]generation_EXIOBASE!F291</f>
        <v>13793.04100525083</v>
      </c>
      <c r="G291" s="5">
        <f>[13]generation_EXIOBASE!G291</f>
        <v>16344.871227045176</v>
      </c>
      <c r="H291" s="5">
        <f>[13]generation_EXIOBASE!H291</f>
        <v>16982.828782493762</v>
      </c>
      <c r="I291" s="5">
        <f>[13]generation_EXIOBASE!I291</f>
        <v>17620.786337942347</v>
      </c>
      <c r="J291" s="5">
        <f>[13]generation_EXIOBASE!J291</f>
        <v>17833.438856425208</v>
      </c>
      <c r="K291" s="5">
        <f>[13]generation_EXIOBASE!K291</f>
        <v>18046.091374908072</v>
      </c>
      <c r="L291" s="5">
        <f>[14]Xdet2015_el!A291</f>
        <v>1033.9430348306801</v>
      </c>
      <c r="M291" s="5">
        <f t="shared" si="149"/>
        <v>1218.3210693366875</v>
      </c>
      <c r="N291" s="5">
        <f t="shared" si="178"/>
        <v>1494.8881210956986</v>
      </c>
      <c r="O291" s="5">
        <f t="shared" si="179"/>
        <v>1771.4551728547096</v>
      </c>
      <c r="P291" s="5">
        <f t="shared" si="180"/>
        <v>1840.5969357944625</v>
      </c>
      <c r="Q291" s="5">
        <f t="shared" si="181"/>
        <v>1909.7386987342152</v>
      </c>
      <c r="R291" s="5">
        <f t="shared" si="182"/>
        <v>1932.7859530474657</v>
      </c>
      <c r="S291" s="5">
        <f t="shared" si="183"/>
        <v>1955.8332073607171</v>
      </c>
      <c r="T291" s="5">
        <f>[13]capacity_EXIOBASE!D291</f>
        <v>7065</v>
      </c>
      <c r="U291" s="5">
        <f>[13]capacity_EXIOBASE!E291</f>
        <v>6598</v>
      </c>
      <c r="V291" s="5">
        <f>[13]capacity_EXIOBASE!F291</f>
        <v>5897.5</v>
      </c>
      <c r="W291" s="5">
        <f>[13]capacity_EXIOBASE!G291</f>
        <v>5197</v>
      </c>
      <c r="X291" s="5">
        <f>[13]capacity_EXIOBASE!H291</f>
        <v>5021.875</v>
      </c>
      <c r="Y291" s="5">
        <f>[13]capacity_EXIOBASE!I291</f>
        <v>4846.75</v>
      </c>
      <c r="Z291" s="5">
        <f>[13]capacity_EXIOBASE!J291</f>
        <v>4788.375</v>
      </c>
      <c r="AA291" s="5">
        <f>[13]capacity_EXIOBASE!K291</f>
        <v>4730</v>
      </c>
      <c r="AB291" s="5">
        <f>capacity!T291+T291/[12]lifespan!C$5</f>
        <v>570.75</v>
      </c>
      <c r="AC291" s="5">
        <f>MAX((U291-T291),0)/5+U291/[12]lifespan!D$5</f>
        <v>109.96666666666667</v>
      </c>
      <c r="AD291" s="5">
        <f>MAX((V291-U291),0)/5+V291/[12]lifespan!E$5</f>
        <v>98.291666666666671</v>
      </c>
      <c r="AE291" s="5">
        <f>MAX((W291-V291),0)/5+W291/[12]lifespan!F$5</f>
        <v>86.61666666666666</v>
      </c>
      <c r="AF291" s="5">
        <f>MAX((X291-W291),0)/5+X291/[12]lifespan!G$5</f>
        <v>83.697916666666671</v>
      </c>
      <c r="AG291" s="5">
        <f>MAX((Y291-X291),0)/5+Y291/[12]lifespan!H$5</f>
        <v>80.779166666666669</v>
      </c>
      <c r="AH291" s="5">
        <f>MAX((Z291-Y291),0)/5+Z291/[12]lifespan!I$5</f>
        <v>79.806250000000006</v>
      </c>
      <c r="AI291" s="5">
        <f>MAX((AA291-Z291),0)/5+AA291/[12]lifespan!J$5</f>
        <v>78.833333333333329</v>
      </c>
    </row>
    <row r="292" spans="1:35" x14ac:dyDescent="0.25">
      <c r="A292" s="3" t="s">
        <v>4</v>
      </c>
      <c r="B292" s="3" t="s">
        <v>79</v>
      </c>
      <c r="C292" s="3" t="s">
        <v>83</v>
      </c>
      <c r="D292" s="5">
        <f>[13]generation_EXIOBASE!D292</f>
        <v>11671.2239960805</v>
      </c>
      <c r="E292" s="5">
        <f>[13]generation_EXIOBASE!E292</f>
        <v>17358.908705874579</v>
      </c>
      <c r="F292" s="5">
        <f>[13]generation_EXIOBASE!F292</f>
        <v>25890.435770565702</v>
      </c>
      <c r="G292" s="5">
        <f>[13]generation_EXIOBASE!G292</f>
        <v>34421.962835256825</v>
      </c>
      <c r="H292" s="5">
        <f>[13]generation_EXIOBASE!H292</f>
        <v>36554.844601429606</v>
      </c>
      <c r="I292" s="5">
        <f>[13]generation_EXIOBASE!I292</f>
        <v>38687.726367602379</v>
      </c>
      <c r="J292" s="5">
        <f>[13]generation_EXIOBASE!J292</f>
        <v>39398.686956326637</v>
      </c>
      <c r="K292" s="5">
        <f>[13]generation_EXIOBASE!K292</f>
        <v>40109.647545050902</v>
      </c>
      <c r="L292" s="5">
        <f>[14]Xdet2015_el!A292</f>
        <v>813.34140385887599</v>
      </c>
      <c r="M292" s="5">
        <f t="shared" si="149"/>
        <v>1209.7033850978721</v>
      </c>
      <c r="N292" s="5">
        <f t="shared" si="178"/>
        <v>1804.2463569563665</v>
      </c>
      <c r="O292" s="5">
        <f t="shared" si="179"/>
        <v>2398.7893288148612</v>
      </c>
      <c r="P292" s="5">
        <f t="shared" si="180"/>
        <v>2547.4250717794844</v>
      </c>
      <c r="Q292" s="5">
        <f t="shared" si="181"/>
        <v>2696.0608147441076</v>
      </c>
      <c r="R292" s="5">
        <f t="shared" si="182"/>
        <v>2745.606062398982</v>
      </c>
      <c r="S292" s="5">
        <f t="shared" si="183"/>
        <v>2795.1513100538568</v>
      </c>
      <c r="T292" s="5">
        <f>[13]capacity_EXIOBASE!D292</f>
        <v>5076.9424076706591</v>
      </c>
      <c r="U292" s="5">
        <f>[13]capacity_EXIOBASE!E292</f>
        <v>7451.9977532958001</v>
      </c>
      <c r="V292" s="5">
        <f>[13]capacity_EXIOBASE!F292</f>
        <v>11014.580771733512</v>
      </c>
      <c r="W292" s="5">
        <f>[13]capacity_EXIOBASE!G292</f>
        <v>14577.163790171224</v>
      </c>
      <c r="X292" s="5">
        <f>[13]capacity_EXIOBASE!H292</f>
        <v>15467.80954478065</v>
      </c>
      <c r="Y292" s="5">
        <f>[13]capacity_EXIOBASE!I292</f>
        <v>16358.455299390076</v>
      </c>
      <c r="Z292" s="5">
        <f>[13]capacity_EXIOBASE!J292</f>
        <v>16655.33721759322</v>
      </c>
      <c r="AA292" s="5">
        <f>[13]capacity_EXIOBASE!K292</f>
        <v>16952.219135796364</v>
      </c>
      <c r="AB292" s="5">
        <f>capacity!T292+T292/[12]lifespan!C$6</f>
        <v>334.12912038353312</v>
      </c>
      <c r="AC292" s="5">
        <f>MAX((U292-T292),0)/5+U292/[12]lifespan!D$6</f>
        <v>813.73823972938271</v>
      </c>
      <c r="AD292" s="5">
        <f>MAX((V292-U292),0)/5+V292/[12]lifespan!E$6</f>
        <v>1181.2221684421597</v>
      </c>
      <c r="AE292" s="5">
        <f>MAX((W292-V292),0)/5+W292/[12]lifespan!F$6</f>
        <v>1295.6031552943914</v>
      </c>
      <c r="AF292" s="5">
        <f>MAX((X292-W292),0)/5+X292/[12]lifespan!G$6</f>
        <v>796.84153271311129</v>
      </c>
      <c r="AG292" s="5">
        <f>MAX((Y292-X292),0)/5+Y292/[12]lifespan!H$6</f>
        <v>832.46736289748833</v>
      </c>
      <c r="AH292" s="5">
        <f>MAX((Z292-Y292),0)/5+Z292/[12]lifespan!I$6</f>
        <v>725.58987234435756</v>
      </c>
      <c r="AI292" s="5">
        <f>MAX((AA292-Z292),0)/5+AA292/[12]lifespan!J$6</f>
        <v>737.46514907248331</v>
      </c>
    </row>
    <row r="293" spans="1:35" x14ac:dyDescent="0.25">
      <c r="A293" s="3" t="s">
        <v>4</v>
      </c>
      <c r="B293" s="3" t="s">
        <v>78</v>
      </c>
      <c r="C293" s="3" t="s">
        <v>84</v>
      </c>
      <c r="D293" s="5">
        <f>[13]generation_EXIOBASE!D293</f>
        <v>4.4318180423118907</v>
      </c>
      <c r="E293" s="5">
        <f>[13]generation_EXIOBASE!E293</f>
        <v>2062.5073617464636</v>
      </c>
      <c r="F293" s="5">
        <f>[13]generation_EXIOBASE!F293</f>
        <v>5149.6206773026906</v>
      </c>
      <c r="G293" s="5">
        <f>[13]generation_EXIOBASE!G293</f>
        <v>8236.733992858919</v>
      </c>
      <c r="H293" s="5">
        <f>[13]generation_EXIOBASE!H293</f>
        <v>9008.5123217479759</v>
      </c>
      <c r="I293" s="5">
        <f>[13]generation_EXIOBASE!I293</f>
        <v>9780.2906506370327</v>
      </c>
      <c r="J293" s="5">
        <f>[13]generation_EXIOBASE!J293</f>
        <v>10037.550093600052</v>
      </c>
      <c r="K293" s="5">
        <f>[13]generation_EXIOBASE!K293</f>
        <v>10294.809536563071</v>
      </c>
      <c r="L293" s="5">
        <f>[14]Xdet2015_el!A293</f>
        <v>0.30884345201425001</v>
      </c>
      <c r="M293" s="5">
        <f t="shared" si="149"/>
        <v>143.73150867770957</v>
      </c>
      <c r="N293" s="5">
        <f t="shared" si="178"/>
        <v>358.86550651625248</v>
      </c>
      <c r="O293" s="5">
        <f t="shared" si="179"/>
        <v>573.99950435479548</v>
      </c>
      <c r="P293" s="5">
        <f t="shared" si="180"/>
        <v>627.78300381443125</v>
      </c>
      <c r="Q293" s="5">
        <f t="shared" si="181"/>
        <v>681.56650327406703</v>
      </c>
      <c r="R293" s="5">
        <f t="shared" si="182"/>
        <v>699.49433642727888</v>
      </c>
      <c r="S293" s="5">
        <f t="shared" si="183"/>
        <v>717.42216958049084</v>
      </c>
      <c r="T293" s="5">
        <f>[13]capacity_EXIOBASE!D293</f>
        <v>2.0575923293411695</v>
      </c>
      <c r="U293" s="5">
        <f>[13]capacity_EXIOBASE!E293</f>
        <v>590.74685817162504</v>
      </c>
      <c r="V293" s="5">
        <f>[13]capacity_EXIOBASE!F293</f>
        <v>1473.7807569350507</v>
      </c>
      <c r="W293" s="5">
        <f>[13]capacity_EXIOBASE!G293</f>
        <v>2356.8146556984766</v>
      </c>
      <c r="X293" s="5">
        <f>[13]capacity_EXIOBASE!H293</f>
        <v>2577.5731303893331</v>
      </c>
      <c r="Y293" s="5">
        <f>[13]capacity_EXIOBASE!I293</f>
        <v>2798.3316050801895</v>
      </c>
      <c r="Z293" s="5">
        <f>[13]capacity_EXIOBASE!J293</f>
        <v>2871.917763310475</v>
      </c>
      <c r="AA293" s="5">
        <f>[13]capacity_EXIOBASE!K293</f>
        <v>2945.5039215407605</v>
      </c>
      <c r="AB293" s="5">
        <f>capacity!T293+T293/[12]lifespan!C$7</f>
        <v>0.10287961646705848</v>
      </c>
      <c r="AC293" s="5">
        <f>MAX((U293-T293),0)/5+U293/[12]lifespan!D$7</f>
        <v>141.36772749532176</v>
      </c>
      <c r="AD293" s="5">
        <f>MAX((V293-U293),0)/5+V293/[12]lifespan!E$7</f>
        <v>230.19880727759607</v>
      </c>
      <c r="AE293" s="5">
        <f>MAX((W293-V293),0)/5+W293/[12]lifespan!F$7</f>
        <v>255.16726827596773</v>
      </c>
      <c r="AF293" s="5">
        <f>MAX((X293-W293),0)/5+X293/[12]lifespan!G$7</f>
        <v>130.0707992844824</v>
      </c>
      <c r="AG293" s="5">
        <f>MAX((Y293-X293),0)/5+Y293/[12]lifespan!H$7</f>
        <v>137.42941510751095</v>
      </c>
      <c r="AH293" s="5">
        <f>MAX((Z293-Y293),0)/5+Z293/[12]lifespan!I$7</f>
        <v>110.44782375640627</v>
      </c>
      <c r="AI293" s="5">
        <f>MAX((AA293-Z293),0)/5+AA293/[12]lifespan!J$7</f>
        <v>112.90069569741578</v>
      </c>
    </row>
    <row r="294" spans="1:35" x14ac:dyDescent="0.25">
      <c r="A294" s="3" t="s">
        <v>4</v>
      </c>
      <c r="B294" s="1" t="s">
        <v>37</v>
      </c>
      <c r="C294" s="1" t="s">
        <v>38</v>
      </c>
      <c r="D294" s="5">
        <f>[13]generation_EXIOBASE!D294</f>
        <v>769.56374573727442</v>
      </c>
      <c r="E294" s="5">
        <f>[13]generation_EXIOBASE!E294</f>
        <v>615.65099658981956</v>
      </c>
      <c r="F294" s="5">
        <f>[13]generation_EXIOBASE!F294</f>
        <v>384.78187286863721</v>
      </c>
      <c r="G294" s="5">
        <f>[13]generation_EXIOBASE!G294</f>
        <v>153.91274914745486</v>
      </c>
      <c r="H294" s="5">
        <f>[13]generation_EXIOBASE!H294</f>
        <v>96.195468217159316</v>
      </c>
      <c r="I294" s="5">
        <f>[13]generation_EXIOBASE!I294</f>
        <v>38.478187286863772</v>
      </c>
      <c r="J294" s="5">
        <f>[13]generation_EXIOBASE!J294</f>
        <v>19.239093643431886</v>
      </c>
      <c r="K294" s="5">
        <f>[13]generation_EXIOBASE!K294</f>
        <v>0</v>
      </c>
      <c r="L294" s="5">
        <f>[14]Xdet2015_el!A294</f>
        <v>238.750243859699</v>
      </c>
      <c r="M294" s="5">
        <f t="shared" si="149"/>
        <v>191.00019508775921</v>
      </c>
      <c r="N294" s="5">
        <f t="shared" si="178"/>
        <v>119.37512192984948</v>
      </c>
      <c r="O294" s="5">
        <f t="shared" si="179"/>
        <v>47.750048771939795</v>
      </c>
      <c r="P294" s="5">
        <f t="shared" si="180"/>
        <v>29.843780482462378</v>
      </c>
      <c r="Q294" s="5">
        <f t="shared" si="181"/>
        <v>11.937512192984965</v>
      </c>
      <c r="R294" s="5">
        <f t="shared" si="182"/>
        <v>5.9687560964924824</v>
      </c>
      <c r="S294" s="5">
        <f t="shared" si="183"/>
        <v>0</v>
      </c>
      <c r="T294" s="5">
        <f>[13]capacity_EXIOBASE!D294</f>
        <v>1144.2179300000003</v>
      </c>
      <c r="U294" s="5">
        <f>[13]capacity_EXIOBASE!E294</f>
        <v>915.37434400000018</v>
      </c>
      <c r="V294" s="5">
        <f>[13]capacity_EXIOBASE!F294</f>
        <v>572.10896500000013</v>
      </c>
      <c r="W294" s="5">
        <f>[13]capacity_EXIOBASE!G294</f>
        <v>228.84358599999996</v>
      </c>
      <c r="X294" s="5">
        <f>[13]capacity_EXIOBASE!H294</f>
        <v>143.02724124999997</v>
      </c>
      <c r="Y294" s="5">
        <f>[13]capacity_EXIOBASE!I294</f>
        <v>57.21089649999999</v>
      </c>
      <c r="Z294" s="5">
        <f>[13]capacity_EXIOBASE!J294</f>
        <v>28.605448249999995</v>
      </c>
      <c r="AA294" s="5">
        <f>[13]capacity_EXIOBASE!K294</f>
        <v>0</v>
      </c>
      <c r="AB294" s="5">
        <f>capacity!T294+T294/[12]lifespan!C$8</f>
        <v>32.691940857142868</v>
      </c>
      <c r="AC294" s="5">
        <f>MAX((U294-T294),0)/5+U294/[12]lifespan!D$8</f>
        <v>26.153552685714292</v>
      </c>
      <c r="AD294" s="5">
        <f>MAX((V294-U294),0)/5+V294/[12]lifespan!E$8</f>
        <v>16.345970428571434</v>
      </c>
      <c r="AE294" s="5">
        <f>MAX((W294-V294),0)/5+W294/[12]lifespan!F$8</f>
        <v>6.5383881714285703</v>
      </c>
      <c r="AF294" s="5">
        <f>MAX((X294-W294),0)/5+X294/[12]lifespan!G$8</f>
        <v>4.0864926071428567</v>
      </c>
      <c r="AG294" s="5">
        <f>MAX((Y294-X294),0)/5+Y294/[12]lifespan!H$8</f>
        <v>1.6345970428571426</v>
      </c>
      <c r="AH294" s="5">
        <f>MAX((Z294-Y294),0)/5+Z294/[12]lifespan!I$8</f>
        <v>0.81729852142857129</v>
      </c>
      <c r="AI294" s="5">
        <f>MAX((AA294-Z294),0)/5+AA294/[12]lifespan!J$8</f>
        <v>0</v>
      </c>
    </row>
    <row r="295" spans="1:35" x14ac:dyDescent="0.25">
      <c r="A295" s="3" t="s">
        <v>4</v>
      </c>
      <c r="B295" s="3" t="s">
        <v>39</v>
      </c>
      <c r="C295" s="3" t="s">
        <v>40</v>
      </c>
      <c r="D295" s="5">
        <f>[13]generation_EXIOBASE!D295</f>
        <v>2936.070550025684</v>
      </c>
      <c r="E295" s="5">
        <f>[13]generation_EXIOBASE!E295</f>
        <v>2348.8564400205473</v>
      </c>
      <c r="F295" s="5">
        <f>[13]generation_EXIOBASE!F295</f>
        <v>1468.035275012842</v>
      </c>
      <c r="G295" s="5">
        <f>[13]generation_EXIOBASE!G295</f>
        <v>587.21411000513672</v>
      </c>
      <c r="H295" s="5">
        <f>[13]generation_EXIOBASE!H295</f>
        <v>367.00881875321056</v>
      </c>
      <c r="I295" s="5">
        <f>[13]generation_EXIOBASE!I295</f>
        <v>146.80352750128441</v>
      </c>
      <c r="J295" s="5">
        <f>[13]generation_EXIOBASE!J295</f>
        <v>73.401763750642203</v>
      </c>
      <c r="K295" s="5">
        <f>[13]generation_EXIOBASE!K295</f>
        <v>0</v>
      </c>
      <c r="L295" s="5">
        <f>[14]Xdet2015_el!A295</f>
        <v>264.11167195347701</v>
      </c>
      <c r="M295" s="5">
        <f t="shared" si="149"/>
        <v>211.28933756278161</v>
      </c>
      <c r="N295" s="5">
        <f t="shared" si="178"/>
        <v>132.05583597673851</v>
      </c>
      <c r="O295" s="5">
        <f t="shared" si="179"/>
        <v>52.822334390695389</v>
      </c>
      <c r="P295" s="5">
        <f t="shared" si="180"/>
        <v>33.013958994184634</v>
      </c>
      <c r="Q295" s="5">
        <f t="shared" si="181"/>
        <v>13.20558359767387</v>
      </c>
      <c r="R295" s="5">
        <f t="shared" si="182"/>
        <v>6.6027917988369351</v>
      </c>
      <c r="S295" s="5">
        <f t="shared" si="183"/>
        <v>0</v>
      </c>
      <c r="T295" s="5">
        <f>[13]capacity_EXIOBASE!D295</f>
        <v>521.29667000000006</v>
      </c>
      <c r="U295" s="5">
        <f>[13]capacity_EXIOBASE!E295</f>
        <v>417.03733600000004</v>
      </c>
      <c r="V295" s="5">
        <f>[13]capacity_EXIOBASE!F295</f>
        <v>260.64833500000003</v>
      </c>
      <c r="W295" s="5">
        <f>[13]capacity_EXIOBASE!G295</f>
        <v>104.25933399999997</v>
      </c>
      <c r="X295" s="5">
        <f>[13]capacity_EXIOBASE!H295</f>
        <v>65.162083749999994</v>
      </c>
      <c r="Y295" s="5">
        <f>[13]capacity_EXIOBASE!I295</f>
        <v>26.06483350000002</v>
      </c>
      <c r="Z295" s="5">
        <f>[13]capacity_EXIOBASE!J295</f>
        <v>13.03241675000001</v>
      </c>
      <c r="AA295" s="5">
        <f>[13]capacity_EXIOBASE!K295</f>
        <v>0</v>
      </c>
      <c r="AB295" s="5">
        <f>capacity!T295+T295/[12]lifespan!C$9</f>
        <v>25.851866800000003</v>
      </c>
      <c r="AC295" s="5">
        <f>MAX((U295-T295),0)/5+U295/[12]lifespan!D$9</f>
        <v>16.681493440000001</v>
      </c>
      <c r="AD295" s="5">
        <f>MAX((V295-U295),0)/5+V295/[12]lifespan!E$9</f>
        <v>10.425933400000002</v>
      </c>
      <c r="AE295" s="5">
        <f>MAX((W295-V295),0)/5+W295/[12]lifespan!F$9</f>
        <v>4.1703733599999984</v>
      </c>
      <c r="AF295" s="5">
        <f>MAX((X295-W295),0)/5+X295/[12]lifespan!G$9</f>
        <v>2.6064833499999995</v>
      </c>
      <c r="AG295" s="5">
        <f>MAX((Y295-X295),0)/5+Y295/[12]lifespan!H$9</f>
        <v>1.0425933400000007</v>
      </c>
      <c r="AH295" s="5">
        <f>MAX((Z295-Y295),0)/5+Z295/[12]lifespan!I$9</f>
        <v>0.52129667000000035</v>
      </c>
      <c r="AI295" s="5">
        <f>MAX((AA295-Z295),0)/5+AA295/[12]lifespan!J$9</f>
        <v>0</v>
      </c>
    </row>
    <row r="296" spans="1:35" x14ac:dyDescent="0.25">
      <c r="A296" s="3" t="s">
        <v>4</v>
      </c>
      <c r="B296" s="3" t="s">
        <v>80</v>
      </c>
      <c r="C296" s="3" t="s">
        <v>85</v>
      </c>
      <c r="D296" s="5">
        <f>[13]generation_EXIOBASE!D296</f>
        <v>427.24836861492497</v>
      </c>
      <c r="E296" s="5">
        <f>[13]generation_EXIOBASE!E296</f>
        <v>2400.7606022045557</v>
      </c>
      <c r="F296" s="5">
        <f>[13]generation_EXIOBASE!F296</f>
        <v>5361.0289525890021</v>
      </c>
      <c r="G296" s="5">
        <f>[13]generation_EXIOBASE!G296</f>
        <v>8321.2973029734476</v>
      </c>
      <c r="H296" s="5">
        <f>[13]generation_EXIOBASE!H296</f>
        <v>9061.364390569559</v>
      </c>
      <c r="I296" s="5">
        <f>[13]generation_EXIOBASE!I296</f>
        <v>9801.4314781656703</v>
      </c>
      <c r="J296" s="5">
        <f>[13]generation_EXIOBASE!J296</f>
        <v>10048.120507364374</v>
      </c>
      <c r="K296" s="5">
        <f>[13]generation_EXIOBASE!K296</f>
        <v>10294.809536563078</v>
      </c>
      <c r="L296" s="5">
        <f>[14]Xdet2015_el!A296</f>
        <v>16.372901453199599</v>
      </c>
      <c r="M296" s="5">
        <f t="shared" si="149"/>
        <v>92.001326722552633</v>
      </c>
      <c r="N296" s="5">
        <f t="shared" si="178"/>
        <v>205.44396462658219</v>
      </c>
      <c r="O296" s="5">
        <f t="shared" si="179"/>
        <v>318.88660253061175</v>
      </c>
      <c r="P296" s="5">
        <f t="shared" si="180"/>
        <v>347.24726200661911</v>
      </c>
      <c r="Q296" s="5">
        <f t="shared" si="181"/>
        <v>375.60792148262652</v>
      </c>
      <c r="R296" s="5">
        <f t="shared" si="182"/>
        <v>385.0614746412956</v>
      </c>
      <c r="S296" s="5">
        <f t="shared" si="183"/>
        <v>394.51502779996474</v>
      </c>
      <c r="T296" s="5">
        <f>[13]capacity_EXIOBASE!D296</f>
        <v>278.20485615212527</v>
      </c>
      <c r="U296" s="5">
        <f>[13]capacity_EXIOBASE!E296</f>
        <v>1204.6593220753637</v>
      </c>
      <c r="V296" s="5">
        <f>[13]capacity_EXIOBASE!F296</f>
        <v>2594.3410209602207</v>
      </c>
      <c r="W296" s="5">
        <f>[13]capacity_EXIOBASE!G296</f>
        <v>3984.0227198450784</v>
      </c>
      <c r="X296" s="5">
        <f>[13]capacity_EXIOBASE!H296</f>
        <v>4331.4431445662922</v>
      </c>
      <c r="Y296" s="5">
        <f>[13]capacity_EXIOBASE!I296</f>
        <v>4678.8635692875068</v>
      </c>
      <c r="Z296" s="5">
        <f>[13]capacity_EXIOBASE!J296</f>
        <v>4794.6703775279111</v>
      </c>
      <c r="AA296" s="5">
        <f>[13]capacity_EXIOBASE!K296</f>
        <v>4910.4771857683163</v>
      </c>
      <c r="AB296" s="5">
        <f>capacity!T296+T296/[12]lifespan!C$10</f>
        <v>32.333194246084993</v>
      </c>
      <c r="AC296" s="5">
        <f>MAX((U296-T296),0)/5+U296/[12]lifespan!D$10</f>
        <v>233.47726606766221</v>
      </c>
      <c r="AD296" s="5">
        <f>MAX((V296-U296),0)/5+V296/[12]lifespan!E$10</f>
        <v>381.70998061538023</v>
      </c>
      <c r="AE296" s="5">
        <f>MAX((W296-V296),0)/5+W296/[12]lifespan!F$10</f>
        <v>437.29724857077463</v>
      </c>
      <c r="AF296" s="5">
        <f>MAX((X296-W296),0)/5+X296/[12]lifespan!G$10</f>
        <v>242.74181072689441</v>
      </c>
      <c r="AG296" s="5">
        <f>MAX((Y296-X296),0)/5+Y296/[12]lifespan!H$10</f>
        <v>256.63862771574321</v>
      </c>
      <c r="AH296" s="5">
        <f>MAX((Z296-Y296),0)/5+Z296/[12]lifespan!I$10</f>
        <v>214.9481767491973</v>
      </c>
      <c r="AI296" s="5">
        <f>MAX((AA296-Z296),0)/5+AA296/[12]lifespan!J$10</f>
        <v>219.58044907881367</v>
      </c>
    </row>
    <row r="297" spans="1:35" x14ac:dyDescent="0.25">
      <c r="A297" s="3" t="s">
        <v>4</v>
      </c>
      <c r="B297" s="3" t="s">
        <v>81</v>
      </c>
      <c r="C297" s="3" t="s">
        <v>86</v>
      </c>
      <c r="D297" s="5">
        <f>[13]generation_EXIOBASE!D297</f>
        <v>253.09477699900444</v>
      </c>
      <c r="E297" s="5">
        <f>[13]generation_EXIOBASE!E297</f>
        <v>5889.1325179864216</v>
      </c>
      <c r="F297" s="5">
        <f>[13]generation_EXIOBASE!F297</f>
        <v>14343.189129467548</v>
      </c>
      <c r="G297" s="5">
        <f>[13]generation_EXIOBASE!G297</f>
        <v>22797.245740948674</v>
      </c>
      <c r="H297" s="5">
        <f>[13]generation_EXIOBASE!H297</f>
        <v>24910.759893818955</v>
      </c>
      <c r="I297" s="5">
        <f>[13]generation_EXIOBASE!I297</f>
        <v>27024.274046689236</v>
      </c>
      <c r="J297" s="5">
        <f>[13]generation_EXIOBASE!J297</f>
        <v>27728.778764312665</v>
      </c>
      <c r="K297" s="5">
        <f>[13]generation_EXIOBASE!K297</f>
        <v>28433.283481936091</v>
      </c>
      <c r="L297" s="5">
        <f>[14]Xdet2015_el!A297</f>
        <v>9.6990325687096597</v>
      </c>
      <c r="M297" s="5">
        <f t="shared" si="149"/>
        <v>225.68181283970989</v>
      </c>
      <c r="N297" s="5">
        <f t="shared" si="178"/>
        <v>549.65598324621021</v>
      </c>
      <c r="O297" s="5">
        <f t="shared" si="179"/>
        <v>873.63015365271065</v>
      </c>
      <c r="P297" s="5">
        <f t="shared" si="180"/>
        <v>954.62369625433564</v>
      </c>
      <c r="Q297" s="5">
        <f t="shared" si="181"/>
        <v>1035.6172388559607</v>
      </c>
      <c r="R297" s="5">
        <f t="shared" si="182"/>
        <v>1062.6150863898358</v>
      </c>
      <c r="S297" s="5">
        <f t="shared" si="183"/>
        <v>1089.6129339237109</v>
      </c>
      <c r="T297" s="5">
        <f>[13]capacity_EXIOBASE!D297</f>
        <v>188.30514384787472</v>
      </c>
      <c r="U297" s="5">
        <f>[13]capacity_EXIOBASE!E297</f>
        <v>3190.0076897259428</v>
      </c>
      <c r="V297" s="5">
        <f>[13]capacity_EXIOBASE!F297</f>
        <v>7692.5615085430454</v>
      </c>
      <c r="W297" s="5">
        <f>[13]capacity_EXIOBASE!G297</f>
        <v>12195.115327360147</v>
      </c>
      <c r="X297" s="5">
        <f>[13]capacity_EXIOBASE!H297</f>
        <v>13320.753782064421</v>
      </c>
      <c r="Y297" s="5">
        <f>[13]capacity_EXIOBASE!I297</f>
        <v>14446.392236768697</v>
      </c>
      <c r="Z297" s="5">
        <f>[13]capacity_EXIOBASE!J297</f>
        <v>14821.605055003456</v>
      </c>
      <c r="AA297" s="5">
        <f>[13]capacity_EXIOBASE!K297</f>
        <v>15196.817873238215</v>
      </c>
      <c r="AB297" s="5">
        <f>capacity!T297+T297/[12]lifespan!C$11</f>
        <v>18.327205753915003</v>
      </c>
      <c r="AC297" s="5">
        <f>MAX((U297-T297),0)/5+U297/[12]lifespan!D$11</f>
        <v>727.94081676465134</v>
      </c>
      <c r="AD297" s="5">
        <f>MAX((V297-U297),0)/5+V297/[12]lifespan!E$11</f>
        <v>1208.2132241051424</v>
      </c>
      <c r="AE297" s="5">
        <f>MAX((W297-V297),0)/5+W297/[12]lifespan!F$11</f>
        <v>1388.3153768578261</v>
      </c>
      <c r="AF297" s="5">
        <f>MAX((X297-W297),0)/5+X297/[12]lifespan!G$11</f>
        <v>757.95784222343173</v>
      </c>
      <c r="AG297" s="5">
        <f>MAX((Y297-X297),0)/5+Y297/[12]lifespan!H$11</f>
        <v>802.98338041160309</v>
      </c>
      <c r="AH297" s="5">
        <f>MAX((Z297-Y297),0)/5+Z297/[12]lifespan!I$11</f>
        <v>667.90676584709001</v>
      </c>
      <c r="AI297" s="5">
        <f>MAX((AA297-Z297),0)/5+AA297/[12]lifespan!J$11</f>
        <v>682.91527857648032</v>
      </c>
    </row>
    <row r="298" spans="1:35" x14ac:dyDescent="0.25">
      <c r="A298" s="3" t="s">
        <v>4</v>
      </c>
      <c r="B298" s="3" t="s">
        <v>41</v>
      </c>
      <c r="C298" s="3" t="s">
        <v>42</v>
      </c>
      <c r="D298" s="5">
        <f>[13]generation_EXIOBASE!D298</f>
        <v>0</v>
      </c>
      <c r="E298" s="5">
        <f>[13]generation_EXIOBASE!E298</f>
        <v>938.23736947487487</v>
      </c>
      <c r="F298" s="5">
        <f>[13]generation_EXIOBASE!F298</f>
        <v>2345.5934236871872</v>
      </c>
      <c r="G298" s="5">
        <f>[13]generation_EXIOBASE!G298</f>
        <v>3752.9494778994995</v>
      </c>
      <c r="H298" s="5">
        <f>[13]generation_EXIOBASE!H298</f>
        <v>4104.7884914525775</v>
      </c>
      <c r="I298" s="5">
        <f>[13]generation_EXIOBASE!I298</f>
        <v>4456.6275050056556</v>
      </c>
      <c r="J298" s="5">
        <f>[13]generation_EXIOBASE!J298</f>
        <v>4573.907176190015</v>
      </c>
      <c r="K298" s="5">
        <f>[13]generation_EXIOBASE!K298</f>
        <v>4691.1868473743743</v>
      </c>
      <c r="L298" s="5">
        <f>[14]Xdet2015_el!A298</f>
        <v>0</v>
      </c>
      <c r="M298" s="24">
        <f t="shared" ref="M298:S298" si="184">IFERROR($L116*E298/$D116,0)</f>
        <v>22.640122636035173</v>
      </c>
      <c r="N298" s="24">
        <f t="shared" si="184"/>
        <v>56.600306590087932</v>
      </c>
      <c r="O298" s="24">
        <f t="shared" si="184"/>
        <v>90.560490544140691</v>
      </c>
      <c r="P298" s="24">
        <f t="shared" si="184"/>
        <v>99.050536532653879</v>
      </c>
      <c r="Q298" s="24">
        <f t="shared" si="184"/>
        <v>107.54058252116705</v>
      </c>
      <c r="R298" s="24">
        <f t="shared" si="184"/>
        <v>110.37059785067146</v>
      </c>
      <c r="S298" s="24">
        <f t="shared" si="184"/>
        <v>113.20061318017586</v>
      </c>
      <c r="T298" s="5">
        <f>[13]capacity_EXIOBASE!D298</f>
        <v>0</v>
      </c>
      <c r="U298" s="5">
        <f>[13]capacity_EXIOBASE!E298</f>
        <v>216.22488819385003</v>
      </c>
      <c r="V298" s="5">
        <f>[13]capacity_EXIOBASE!F298</f>
        <v>540.56222048462507</v>
      </c>
      <c r="W298" s="5">
        <f>[13]capacity_EXIOBASE!G298</f>
        <v>864.89955277540014</v>
      </c>
      <c r="X298" s="5">
        <f>[13]capacity_EXIOBASE!H298</f>
        <v>945.98388584809391</v>
      </c>
      <c r="Y298" s="5">
        <f>[13]capacity_EXIOBASE!I298</f>
        <v>1027.0682189207876</v>
      </c>
      <c r="Z298" s="5">
        <f>[13]capacity_EXIOBASE!J298</f>
        <v>1054.0963299450189</v>
      </c>
      <c r="AA298" s="5">
        <f>[13]capacity_EXIOBASE!K298</f>
        <v>1081.1244409692501</v>
      </c>
      <c r="AB298" s="5">
        <f>capacity!T298+T298/[12]lifespan!C$12</f>
        <v>0</v>
      </c>
      <c r="AC298" s="5">
        <f>MAX((U298-T298),0)/5+U298/[12]lifespan!D$12</f>
        <v>50.452473911898345</v>
      </c>
      <c r="AD298" s="5">
        <f>MAX((V298-U298),0)/5+V298/[12]lifespan!E$12</f>
        <v>82.886207140975841</v>
      </c>
      <c r="AE298" s="5">
        <f>MAX((W298-V298),0)/5+W298/[12]lifespan!F$12</f>
        <v>93.697451550668347</v>
      </c>
      <c r="AF298" s="5">
        <f>MAX((X298-W298),0)/5+X298/[12]lifespan!G$12</f>
        <v>47.749662809475211</v>
      </c>
      <c r="AG298" s="5">
        <f>MAX((Y298-X298),0)/5+Y298/[12]lifespan!H$12</f>
        <v>50.452473911898316</v>
      </c>
      <c r="AH298" s="5">
        <f>MAX((Z298-Y298),0)/5+Z298/[12]lifespan!I$12</f>
        <v>40.54216653634689</v>
      </c>
      <c r="AI298" s="5">
        <f>MAX((AA298-Z298),0)/5+AA298/[12]lifespan!J$12</f>
        <v>41.443103570487935</v>
      </c>
    </row>
    <row r="299" spans="1:35" x14ac:dyDescent="0.25">
      <c r="A299" s="3" t="s">
        <v>4</v>
      </c>
      <c r="B299" s="3" t="s">
        <v>43</v>
      </c>
      <c r="C299" s="3" t="s">
        <v>44</v>
      </c>
      <c r="D299" s="5">
        <f>[13]generation_EXIOBASE!D299</f>
        <v>0</v>
      </c>
      <c r="E299" s="5">
        <f>[13]generation_EXIOBASE!E299</f>
        <v>377.35492765924727</v>
      </c>
      <c r="F299" s="5">
        <f>[13]generation_EXIOBASE!F299</f>
        <v>943.38731914811808</v>
      </c>
      <c r="G299" s="5">
        <f>[13]generation_EXIOBASE!G299</f>
        <v>1509.4197106369891</v>
      </c>
      <c r="H299" s="5">
        <f>[13]generation_EXIOBASE!H299</f>
        <v>1650.9278085092067</v>
      </c>
      <c r="I299" s="5">
        <f>[13]generation_EXIOBASE!I299</f>
        <v>1792.4359063814243</v>
      </c>
      <c r="J299" s="5">
        <f>[13]generation_EXIOBASE!J299</f>
        <v>1839.6052723388302</v>
      </c>
      <c r="K299" s="5">
        <f>[13]generation_EXIOBASE!K299</f>
        <v>1886.7746382962362</v>
      </c>
      <c r="L299" s="5">
        <f>[14]Xdet2015_el!A299</f>
        <v>0</v>
      </c>
      <c r="M299" s="24">
        <f t="shared" ref="M299:S299" si="185">IFERROR($L143*E299/$D143,0)</f>
        <v>100.61844601750789</v>
      </c>
      <c r="N299" s="24">
        <f t="shared" si="185"/>
        <v>251.5461150437697</v>
      </c>
      <c r="O299" s="24">
        <f t="shared" si="185"/>
        <v>402.47378407003157</v>
      </c>
      <c r="P299" s="24">
        <f t="shared" si="185"/>
        <v>440.20570132659697</v>
      </c>
      <c r="Q299" s="24">
        <f t="shared" si="185"/>
        <v>477.93761858316242</v>
      </c>
      <c r="R299" s="24">
        <f t="shared" si="185"/>
        <v>490.51492433535088</v>
      </c>
      <c r="S299" s="24">
        <f t="shared" si="185"/>
        <v>503.09223008753941</v>
      </c>
      <c r="T299" s="5">
        <f>[13]capacity_EXIOBASE!D299</f>
        <v>0</v>
      </c>
      <c r="U299" s="5">
        <f>[13]capacity_EXIOBASE!E299</f>
        <v>190.77914519141606</v>
      </c>
      <c r="V299" s="5">
        <f>[13]capacity_EXIOBASE!F299</f>
        <v>476.94786297854012</v>
      </c>
      <c r="W299" s="5">
        <f>[13]capacity_EXIOBASE!G299</f>
        <v>763.11658076566425</v>
      </c>
      <c r="X299" s="5">
        <f>[13]capacity_EXIOBASE!H299</f>
        <v>834.65876021244526</v>
      </c>
      <c r="Y299" s="5">
        <f>[13]capacity_EXIOBASE!I299</f>
        <v>906.20093965922615</v>
      </c>
      <c r="Z299" s="5">
        <f>[13]capacity_EXIOBASE!J299</f>
        <v>930.04833280815319</v>
      </c>
      <c r="AA299" s="5">
        <f>[13]capacity_EXIOBASE!K299</f>
        <v>953.89572595708023</v>
      </c>
      <c r="AB299" s="5">
        <f>capacity!T299+T299/[12]lifespan!C$13</f>
        <v>0</v>
      </c>
      <c r="AC299" s="5">
        <f>MAX((U299-T299),0)/5+U299/[12]lifespan!D$13</f>
        <v>47.694786297854023</v>
      </c>
      <c r="AD299" s="5">
        <f>MAX((V299-U299),0)/5+V299/[12]lifespan!E$13</f>
        <v>81.081136706351799</v>
      </c>
      <c r="AE299" s="5">
        <f>MAX((W299-V299),0)/5+W299/[12]lifespan!F$13</f>
        <v>95.389572595708046</v>
      </c>
      <c r="AF299" s="5">
        <f>MAX((X299-W299),0)/5+X299/[12]lifespan!G$13</f>
        <v>56.041373899978467</v>
      </c>
      <c r="AG299" s="5">
        <f>MAX((Y299-X299),0)/5+Y299/[12]lifespan!H$13</f>
        <v>59.618482872317486</v>
      </c>
      <c r="AH299" s="5">
        <f>MAX((Z299-Y299),0)/5+Z299/[12]lifespan!I$13</f>
        <v>51.27189527019307</v>
      </c>
      <c r="AI299" s="5">
        <f>MAX((AA299-Z299),0)/5+AA299/[12]lifespan!J$13</f>
        <v>52.46426492763942</v>
      </c>
    </row>
    <row r="300" spans="1:35" x14ac:dyDescent="0.25">
      <c r="A300" s="3" t="s">
        <v>4</v>
      </c>
      <c r="B300" s="3" t="s">
        <v>45</v>
      </c>
      <c r="C300" s="3" t="s">
        <v>46</v>
      </c>
      <c r="D300" s="5">
        <f>[13]generation_EXIOBASE!D300</f>
        <v>208.04999999999984</v>
      </c>
      <c r="E300" s="5">
        <f>[13]generation_EXIOBASE!E300</f>
        <v>303.83927583217582</v>
      </c>
      <c r="F300" s="5">
        <f>[13]generation_EXIOBASE!F300</f>
        <v>447.52318958043981</v>
      </c>
      <c r="G300" s="5">
        <f>[13]generation_EXIOBASE!G300</f>
        <v>591.20710332870385</v>
      </c>
      <c r="H300" s="5">
        <f>[13]generation_EXIOBASE!H300</f>
        <v>627.12808176576982</v>
      </c>
      <c r="I300" s="5">
        <f>[13]generation_EXIOBASE!I300</f>
        <v>663.04906020283579</v>
      </c>
      <c r="J300" s="5">
        <f>[13]generation_EXIOBASE!J300</f>
        <v>675.02271968185778</v>
      </c>
      <c r="K300" s="5">
        <f>[13]generation_EXIOBASE!K300</f>
        <v>686.99637916087977</v>
      </c>
      <c r="L300" s="5">
        <f>[14]Xdet2015_el!A300</f>
        <v>20.6957124102804</v>
      </c>
      <c r="M300" s="5">
        <f t="shared" si="149"/>
        <v>30.224322381978251</v>
      </c>
      <c r="N300" s="5">
        <f t="shared" si="178"/>
        <v>44.517237339525039</v>
      </c>
      <c r="O300" s="5">
        <f t="shared" si="179"/>
        <v>58.810152297071824</v>
      </c>
      <c r="P300" s="5">
        <f t="shared" si="180"/>
        <v>62.383381036458516</v>
      </c>
      <c r="Q300" s="5">
        <f t="shared" si="181"/>
        <v>65.956609775845209</v>
      </c>
      <c r="R300" s="5">
        <f t="shared" si="182"/>
        <v>67.14768602230744</v>
      </c>
      <c r="S300" s="5">
        <f t="shared" si="183"/>
        <v>68.338762268769671</v>
      </c>
      <c r="T300" s="5">
        <f>[13]capacity_EXIOBASE!D300</f>
        <v>28.999999999999996</v>
      </c>
      <c r="U300" s="5">
        <f>[13]capacity_EXIOBASE!E300</f>
        <v>43.199999999999996</v>
      </c>
      <c r="V300" s="5">
        <f>[13]capacity_EXIOBASE!F300</f>
        <v>64.5</v>
      </c>
      <c r="W300" s="5">
        <f>[13]capacity_EXIOBASE!G300</f>
        <v>85.8</v>
      </c>
      <c r="X300" s="5">
        <f>[13]capacity_EXIOBASE!H300</f>
        <v>91.125</v>
      </c>
      <c r="Y300" s="5">
        <f>[13]capacity_EXIOBASE!I300</f>
        <v>96.45</v>
      </c>
      <c r="Z300" s="5">
        <f>[13]capacity_EXIOBASE!J300</f>
        <v>98.224999999999994</v>
      </c>
      <c r="AA300" s="5">
        <f>[13]capacity_EXIOBASE!K300</f>
        <v>100</v>
      </c>
      <c r="AB300" s="5">
        <f>capacity!T300+T300/[12]lifespan!C$14</f>
        <v>0.96666666666666656</v>
      </c>
      <c r="AC300" s="5">
        <f>MAX((U300-T300),0)/5+U300/[12]lifespan!D$14</f>
        <v>4.2799999999999994</v>
      </c>
      <c r="AD300" s="5">
        <f>MAX((V300-U300),0)/5+V300/[12]lifespan!E$14</f>
        <v>6.41</v>
      </c>
      <c r="AE300" s="5">
        <f>MAX((W300-V300),0)/5+W300/[12]lifespan!F$14</f>
        <v>7.1199999999999992</v>
      </c>
      <c r="AF300" s="5">
        <f>MAX((X300-W300),0)/5+X300/[12]lifespan!G$14</f>
        <v>4.1025000000000009</v>
      </c>
      <c r="AG300" s="5">
        <f>MAX((Y300-X300),0)/5+Y300/[12]lifespan!H$14</f>
        <v>4.2800000000000011</v>
      </c>
      <c r="AH300" s="5">
        <f>MAX((Z300-Y300),0)/5+Z300/[12]lifespan!I$14</f>
        <v>3.6291666666666647</v>
      </c>
      <c r="AI300" s="5">
        <f>MAX((AA300-Z300),0)/5+AA300/[12]lifespan!J$14</f>
        <v>3.6883333333333348</v>
      </c>
    </row>
    <row r="301" spans="1:35" x14ac:dyDescent="0.25">
      <c r="A301" s="3" t="s">
        <v>3</v>
      </c>
      <c r="B301" s="3" t="s">
        <v>29</v>
      </c>
      <c r="C301" s="3" t="s">
        <v>30</v>
      </c>
      <c r="D301" s="5">
        <f>[13]generation_EXIOBASE!D301</f>
        <v>21981.638522694113</v>
      </c>
      <c r="E301" s="5">
        <f>[13]generation_EXIOBASE!E301</f>
        <v>17585.310818155289</v>
      </c>
      <c r="F301" s="5">
        <f>[13]generation_EXIOBASE!F301</f>
        <v>10990.819261347056</v>
      </c>
      <c r="G301" s="5">
        <f>[13]generation_EXIOBASE!G301</f>
        <v>4396.3277045388204</v>
      </c>
      <c r="H301" s="5">
        <f>[13]generation_EXIOBASE!H301</f>
        <v>2747.7048153367632</v>
      </c>
      <c r="I301" s="5">
        <f>[13]generation_EXIOBASE!I301</f>
        <v>1099.081926134706</v>
      </c>
      <c r="J301" s="5">
        <f>[13]generation_EXIOBASE!J301</f>
        <v>549.540963067353</v>
      </c>
      <c r="K301" s="5">
        <f>[13]generation_EXIOBASE!K301</f>
        <v>0</v>
      </c>
      <c r="L301" s="5">
        <f>[14]Xdet2015_el!A301</f>
        <v>1575.48585076427</v>
      </c>
      <c r="M301" s="5">
        <f t="shared" ref="M301:M360" si="186">IFERROR($L301*E301/$D301,0)</f>
        <v>1260.3886806114158</v>
      </c>
      <c r="N301" s="5">
        <f t="shared" ref="N301:N311" si="187">IFERROR($L301*F301/$D301,0)</f>
        <v>787.74292538213501</v>
      </c>
      <c r="O301" s="5">
        <f t="shared" ref="O301:O311" si="188">IFERROR($L301*G301/$D301,0)</f>
        <v>315.09717015285383</v>
      </c>
      <c r="P301" s="5">
        <f t="shared" ref="P301:P311" si="189">IFERROR($L301*H301/$D301,0)</f>
        <v>196.9357313455337</v>
      </c>
      <c r="Q301" s="5">
        <f t="shared" ref="Q301:Q311" si="190">IFERROR($L301*I301/$D301,0)</f>
        <v>78.77429253821353</v>
      </c>
      <c r="R301" s="5">
        <f t="shared" ref="R301:R311" si="191">IFERROR($L301*J301/$D301,0)</f>
        <v>39.387146269106765</v>
      </c>
      <c r="S301" s="5">
        <f t="shared" ref="S301:S311" si="192">IFERROR($L301*K301/$D301,0)</f>
        <v>0</v>
      </c>
      <c r="T301" s="5">
        <f>[13]capacity_EXIOBASE!D301</f>
        <v>6441.34</v>
      </c>
      <c r="U301" s="5">
        <f>[13]capacity_EXIOBASE!E301</f>
        <v>5153.0720000000001</v>
      </c>
      <c r="V301" s="5">
        <f>[13]capacity_EXIOBASE!F301</f>
        <v>3220.67</v>
      </c>
      <c r="W301" s="5">
        <f>[13]capacity_EXIOBASE!G301</f>
        <v>1288.268</v>
      </c>
      <c r="X301" s="5">
        <f>[13]capacity_EXIOBASE!H301</f>
        <v>805.16750000000002</v>
      </c>
      <c r="Y301" s="5">
        <f>[13]capacity_EXIOBASE!I301</f>
        <v>322.06700000000001</v>
      </c>
      <c r="Z301" s="5">
        <f>[13]capacity_EXIOBASE!J301</f>
        <v>161.0335</v>
      </c>
      <c r="AA301" s="5">
        <f>[13]capacity_EXIOBASE!K301</f>
        <v>0</v>
      </c>
      <c r="AB301" s="5">
        <f>capacity!T301+T301/[12]lifespan!C$2</f>
        <v>853.0335</v>
      </c>
      <c r="AC301" s="5">
        <f>MAX((U301-T301),0)/5+U301/[12]lifespan!D$2</f>
        <v>128.82679999999999</v>
      </c>
      <c r="AD301" s="5">
        <f>MAX((V301-U301),0)/5+V301/[12]lifespan!E$2</f>
        <v>80.516750000000002</v>
      </c>
      <c r="AE301" s="5">
        <f>MAX((W301-V301),0)/5+W301/[12]lifespan!F$2</f>
        <v>32.206699999999998</v>
      </c>
      <c r="AF301" s="5">
        <f>MAX((X301-W301),0)/5+X301/[12]lifespan!G$2</f>
        <v>20.1291875</v>
      </c>
      <c r="AG301" s="5">
        <f>MAX((Y301-X301),0)/5+Y301/[12]lifespan!H$2</f>
        <v>8.0516749999999995</v>
      </c>
      <c r="AH301" s="5">
        <f>MAX((Z301-Y301),0)/5+Z301/[12]lifespan!I$2</f>
        <v>4.0258374999999997</v>
      </c>
      <c r="AI301" s="5">
        <f>MAX((AA301-Z301),0)/5+AA301/[12]lifespan!J$2</f>
        <v>0</v>
      </c>
    </row>
    <row r="302" spans="1:35" x14ac:dyDescent="0.25">
      <c r="A302" s="3" t="s">
        <v>3</v>
      </c>
      <c r="B302" s="3" t="s">
        <v>31</v>
      </c>
      <c r="C302" s="3" t="s">
        <v>32</v>
      </c>
      <c r="D302" s="5">
        <f>[13]generation_EXIOBASE!D302</f>
        <v>8032.4269520550934</v>
      </c>
      <c r="E302" s="5">
        <f>[13]generation_EXIOBASE!E302</f>
        <v>6425.9415616440747</v>
      </c>
      <c r="F302" s="5">
        <f>[13]generation_EXIOBASE!F302</f>
        <v>4016.2134760275467</v>
      </c>
      <c r="G302" s="5">
        <f>[13]generation_EXIOBASE!G302</f>
        <v>1606.4853904110187</v>
      </c>
      <c r="H302" s="5">
        <f>[13]generation_EXIOBASE!H302</f>
        <v>1004.0533690068869</v>
      </c>
      <c r="I302" s="5">
        <f>[13]generation_EXIOBASE!I302</f>
        <v>401.62134760275512</v>
      </c>
      <c r="J302" s="5">
        <f>[13]generation_EXIOBASE!J302</f>
        <v>200.81067380137756</v>
      </c>
      <c r="K302" s="5">
        <f>[13]generation_EXIOBASE!K302</f>
        <v>0</v>
      </c>
      <c r="L302" s="5">
        <f>[14]Xdet2015_el!A302</f>
        <v>1203.7118069502801</v>
      </c>
      <c r="M302" s="5">
        <f t="shared" si="186"/>
        <v>962.96944556022402</v>
      </c>
      <c r="N302" s="5">
        <f t="shared" si="187"/>
        <v>601.85590347514005</v>
      </c>
      <c r="O302" s="5">
        <f t="shared" si="188"/>
        <v>240.742361390056</v>
      </c>
      <c r="P302" s="5">
        <f t="shared" si="189"/>
        <v>150.46397586878504</v>
      </c>
      <c r="Q302" s="5">
        <f t="shared" si="190"/>
        <v>60.185590347514079</v>
      </c>
      <c r="R302" s="5">
        <f t="shared" si="191"/>
        <v>30.09279517375704</v>
      </c>
      <c r="S302" s="5">
        <f t="shared" si="192"/>
        <v>0</v>
      </c>
      <c r="T302" s="5">
        <f>[13]capacity_EXIOBASE!D302</f>
        <v>4172.5733500000006</v>
      </c>
      <c r="U302" s="5">
        <f>[13]capacity_EXIOBASE!E302</f>
        <v>3338.0586800000005</v>
      </c>
      <c r="V302" s="5">
        <f>[13]capacity_EXIOBASE!F302</f>
        <v>2086.2866750000003</v>
      </c>
      <c r="W302" s="5">
        <f>[13]capacity_EXIOBASE!G302</f>
        <v>834.51467000000002</v>
      </c>
      <c r="X302" s="5">
        <f>[13]capacity_EXIOBASE!H302</f>
        <v>521.57166875000007</v>
      </c>
      <c r="Y302" s="5">
        <f>[13]capacity_EXIOBASE!I302</f>
        <v>208.62866750000012</v>
      </c>
      <c r="Z302" s="5">
        <f>[13]capacity_EXIOBASE!J302</f>
        <v>104.31433375000006</v>
      </c>
      <c r="AA302" s="5">
        <f>[13]capacity_EXIOBASE!K302</f>
        <v>0</v>
      </c>
      <c r="AB302" s="5">
        <f>capacity!T302+T302/[12]lifespan!C$3</f>
        <v>3001.0857783333336</v>
      </c>
      <c r="AC302" s="5">
        <f>MAX((U302-T302),0)/5+U302/[12]lifespan!D$3</f>
        <v>111.26862266666669</v>
      </c>
      <c r="AD302" s="5">
        <f>MAX((V302-U302),0)/5+V302/[12]lifespan!E$3</f>
        <v>69.542889166666683</v>
      </c>
      <c r="AE302" s="5">
        <f>MAX((W302-V302),0)/5+W302/[12]lifespan!F$3</f>
        <v>27.817155666666668</v>
      </c>
      <c r="AF302" s="5">
        <f>MAX((X302-W302),0)/5+X302/[12]lifespan!G$3</f>
        <v>17.385722291666671</v>
      </c>
      <c r="AG302" s="5">
        <f>MAX((Y302-X302),0)/5+Y302/[12]lifespan!H$3</f>
        <v>6.9542889166666706</v>
      </c>
      <c r="AH302" s="5">
        <f>MAX((Z302-Y302),0)/5+Z302/[12]lifespan!I$3</f>
        <v>3.4771444583333353</v>
      </c>
      <c r="AI302" s="5">
        <f>MAX((AA302-Z302),0)/5+AA302/[12]lifespan!J$3</f>
        <v>0</v>
      </c>
    </row>
    <row r="303" spans="1:35" x14ac:dyDescent="0.25">
      <c r="A303" s="3" t="s">
        <v>3</v>
      </c>
      <c r="B303" s="3" t="s">
        <v>33</v>
      </c>
      <c r="C303" s="3" t="s">
        <v>34</v>
      </c>
      <c r="D303" s="5">
        <f>[13]generation_EXIOBASE!D303</f>
        <v>11890.446807433553</v>
      </c>
      <c r="E303" s="5">
        <f>[13]generation_EXIOBASE!E303</f>
        <v>9512.3574459468418</v>
      </c>
      <c r="F303" s="5">
        <f>[13]generation_EXIOBASE!F303</f>
        <v>5945.2234037167764</v>
      </c>
      <c r="G303" s="5">
        <f>[13]generation_EXIOBASE!G303</f>
        <v>2378.0893614867109</v>
      </c>
      <c r="H303" s="5">
        <f>[13]generation_EXIOBASE!H303</f>
        <v>1486.3058509291941</v>
      </c>
      <c r="I303" s="5">
        <f>[13]generation_EXIOBASE!I303</f>
        <v>594.52234037167727</v>
      </c>
      <c r="J303" s="5">
        <f>[13]generation_EXIOBASE!J303</f>
        <v>297.26117018583864</v>
      </c>
      <c r="K303" s="5">
        <f>[13]generation_EXIOBASE!K303</f>
        <v>0</v>
      </c>
      <c r="L303" s="5">
        <f>[14]Xdet2015_el!A303</f>
        <v>385.00694147127001</v>
      </c>
      <c r="M303" s="5">
        <f t="shared" si="186"/>
        <v>308.005553177016</v>
      </c>
      <c r="N303" s="5">
        <f t="shared" si="187"/>
        <v>192.50347073563501</v>
      </c>
      <c r="O303" s="5">
        <f t="shared" si="188"/>
        <v>77.001388294254014</v>
      </c>
      <c r="P303" s="5">
        <f t="shared" si="189"/>
        <v>48.125867683908751</v>
      </c>
      <c r="Q303" s="5">
        <f t="shared" si="190"/>
        <v>19.250347073563489</v>
      </c>
      <c r="R303" s="5">
        <f t="shared" si="191"/>
        <v>9.6251735367817446</v>
      </c>
      <c r="S303" s="5">
        <f t="shared" si="192"/>
        <v>0</v>
      </c>
      <c r="T303" s="5">
        <f>[13]capacity_EXIOBASE!D303</f>
        <v>1414</v>
      </c>
      <c r="U303" s="5">
        <f>[13]capacity_EXIOBASE!E303</f>
        <v>1131.2</v>
      </c>
      <c r="V303" s="5">
        <f>[13]capacity_EXIOBASE!F303</f>
        <v>707</v>
      </c>
      <c r="W303" s="5">
        <f>[13]capacity_EXIOBASE!G303</f>
        <v>282.79999999999995</v>
      </c>
      <c r="X303" s="5">
        <f>[13]capacity_EXIOBASE!H303</f>
        <v>176.75</v>
      </c>
      <c r="Y303" s="5">
        <f>[13]capacity_EXIOBASE!I303</f>
        <v>70.700000000000045</v>
      </c>
      <c r="Z303" s="5">
        <f>[13]capacity_EXIOBASE!J303</f>
        <v>35.350000000000023</v>
      </c>
      <c r="AA303" s="5">
        <f>[13]capacity_EXIOBASE!K303</f>
        <v>0</v>
      </c>
      <c r="AB303" s="5">
        <f>capacity!T303+T303/[12]lifespan!C$4</f>
        <v>23.566666666666666</v>
      </c>
      <c r="AC303" s="5">
        <f>MAX((U303-T303),0)/5+U303/[12]lifespan!D$4</f>
        <v>18.853333333333335</v>
      </c>
      <c r="AD303" s="5">
        <f>MAX((V303-U303),0)/5+V303/[12]lifespan!E$4</f>
        <v>11.783333333333333</v>
      </c>
      <c r="AE303" s="5">
        <f>MAX((W303-V303),0)/5+W303/[12]lifespan!F$4</f>
        <v>4.7133333333333329</v>
      </c>
      <c r="AF303" s="5">
        <f>MAX((X303-W303),0)/5+X303/[12]lifespan!G$4</f>
        <v>2.9458333333333333</v>
      </c>
      <c r="AG303" s="5">
        <f>MAX((Y303-X303),0)/5+Y303/[12]lifespan!H$4</f>
        <v>1.1783333333333341</v>
      </c>
      <c r="AH303" s="5">
        <f>MAX((Z303-Y303),0)/5+Z303/[12]lifespan!I$4</f>
        <v>0.58916666666666706</v>
      </c>
      <c r="AI303" s="5">
        <f>MAX((AA303-Z303),0)/5+AA303/[12]lifespan!J$4</f>
        <v>0</v>
      </c>
    </row>
    <row r="304" spans="1:35" x14ac:dyDescent="0.25">
      <c r="A304" s="3" t="s">
        <v>3</v>
      </c>
      <c r="B304" s="3" t="s">
        <v>35</v>
      </c>
      <c r="C304" s="3" t="s">
        <v>36</v>
      </c>
      <c r="D304" s="5">
        <f>[13]generation_EXIOBASE!D304</f>
        <v>16112.024983201658</v>
      </c>
      <c r="E304" s="5">
        <f>[13]generation_EXIOBASE!E304</f>
        <v>18114.316883537336</v>
      </c>
      <c r="F304" s="5">
        <f>[13]generation_EXIOBASE!F304</f>
        <v>21117.754734040853</v>
      </c>
      <c r="G304" s="5">
        <f>[13]generation_EXIOBASE!G304</f>
        <v>24121.192584544369</v>
      </c>
      <c r="H304" s="5">
        <f>[13]generation_EXIOBASE!H304</f>
        <v>24872.052047170248</v>
      </c>
      <c r="I304" s="5">
        <f>[13]generation_EXIOBASE!I304</f>
        <v>25622.911509796129</v>
      </c>
      <c r="J304" s="5">
        <f>[13]generation_EXIOBASE!J304</f>
        <v>25873.197997338088</v>
      </c>
      <c r="K304" s="5">
        <f>[13]generation_EXIOBASE!K304</f>
        <v>26123.484484880049</v>
      </c>
      <c r="L304" s="5">
        <f>[14]Xdet2015_el!A304</f>
        <v>447.60075056255602</v>
      </c>
      <c r="M304" s="5">
        <f t="shared" si="186"/>
        <v>503.22550029885417</v>
      </c>
      <c r="N304" s="5">
        <f t="shared" si="187"/>
        <v>586.66262490330143</v>
      </c>
      <c r="O304" s="5">
        <f t="shared" si="188"/>
        <v>670.0997495077487</v>
      </c>
      <c r="P304" s="5">
        <f t="shared" si="189"/>
        <v>690.95903065886057</v>
      </c>
      <c r="Q304" s="5">
        <f t="shared" si="190"/>
        <v>711.81831180997244</v>
      </c>
      <c r="R304" s="5">
        <f t="shared" si="191"/>
        <v>718.77140552700962</v>
      </c>
      <c r="S304" s="5">
        <f t="shared" si="192"/>
        <v>725.72449924404691</v>
      </c>
      <c r="T304" s="5">
        <f>[13]capacity_EXIOBASE!D304</f>
        <v>6644.9630638483322</v>
      </c>
      <c r="U304" s="5">
        <f>[13]capacity_EXIOBASE!E304</f>
        <v>6640.970451078666</v>
      </c>
      <c r="V304" s="5">
        <f>[13]capacity_EXIOBASE!F304</f>
        <v>6634.9815319241661</v>
      </c>
      <c r="W304" s="5">
        <f>[13]capacity_EXIOBASE!G304</f>
        <v>6628.9926127696663</v>
      </c>
      <c r="X304" s="5">
        <f>[13]capacity_EXIOBASE!H304</f>
        <v>6627.495382981042</v>
      </c>
      <c r="Y304" s="5">
        <f>[13]capacity_EXIOBASE!I304</f>
        <v>6625.9981531924168</v>
      </c>
      <c r="Z304" s="5">
        <f>[13]capacity_EXIOBASE!J304</f>
        <v>6625.4990765962084</v>
      </c>
      <c r="AA304" s="5">
        <f>[13]capacity_EXIOBASE!K304</f>
        <v>6625</v>
      </c>
      <c r="AB304" s="5">
        <f>capacity!T304+T304/[12]lifespan!C$5</f>
        <v>227.7493843974722</v>
      </c>
      <c r="AC304" s="5">
        <f>MAX((U304-T304),0)/5+U304/[12]lifespan!D$5</f>
        <v>110.6828408513111</v>
      </c>
      <c r="AD304" s="5">
        <f>MAX((V304-U304),0)/5+V304/[12]lifespan!E$5</f>
        <v>110.58302553206944</v>
      </c>
      <c r="AE304" s="5">
        <f>MAX((W304-V304),0)/5+W304/[12]lifespan!F$5</f>
        <v>110.48321021282777</v>
      </c>
      <c r="AF304" s="5">
        <f>MAX((X304-W304),0)/5+X304/[12]lifespan!G$5</f>
        <v>110.45825638301737</v>
      </c>
      <c r="AG304" s="5">
        <f>MAX((Y304-X304),0)/5+Y304/[12]lifespan!H$5</f>
        <v>110.43330255320694</v>
      </c>
      <c r="AH304" s="5">
        <f>MAX((Z304-Y304),0)/5+Z304/[12]lifespan!I$5</f>
        <v>110.4249846099368</v>
      </c>
      <c r="AI304" s="5">
        <f>MAX((AA304-Z304),0)/5+AA304/[12]lifespan!J$5</f>
        <v>110.41666666666667</v>
      </c>
    </row>
    <row r="305" spans="1:35" x14ac:dyDescent="0.25">
      <c r="A305" s="3" t="s">
        <v>3</v>
      </c>
      <c r="B305" s="3" t="s">
        <v>79</v>
      </c>
      <c r="C305" s="3" t="s">
        <v>83</v>
      </c>
      <c r="D305" s="5">
        <f>[13]generation_EXIOBASE!D305</f>
        <v>6473.2141091021949</v>
      </c>
      <c r="E305" s="5">
        <f>[13]generation_EXIOBASE!E305</f>
        <v>17165.351137830614</v>
      </c>
      <c r="F305" s="5">
        <f>[13]generation_EXIOBASE!F305</f>
        <v>33203.55668092324</v>
      </c>
      <c r="G305" s="5">
        <f>[13]generation_EXIOBASE!G305</f>
        <v>49241.762224015867</v>
      </c>
      <c r="H305" s="5">
        <f>[13]generation_EXIOBASE!H305</f>
        <v>53251.313609789016</v>
      </c>
      <c r="I305" s="5">
        <f>[13]generation_EXIOBASE!I305</f>
        <v>57260.864995562166</v>
      </c>
      <c r="J305" s="5">
        <f>[13]generation_EXIOBASE!J305</f>
        <v>58597.382124153221</v>
      </c>
      <c r="K305" s="5">
        <f>[13]generation_EXIOBASE!K305</f>
        <v>59933.899252744275</v>
      </c>
      <c r="L305" s="5">
        <f>[14]Xdet2015_el!A305</f>
        <v>33.331533400885299</v>
      </c>
      <c r="M305" s="5">
        <f t="shared" si="186"/>
        <v>88.386922654699561</v>
      </c>
      <c r="N305" s="5">
        <f t="shared" si="187"/>
        <v>170.97000653542091</v>
      </c>
      <c r="O305" s="5">
        <f t="shared" si="188"/>
        <v>253.55309041614231</v>
      </c>
      <c r="P305" s="5">
        <f t="shared" si="189"/>
        <v>274.19886138632262</v>
      </c>
      <c r="Q305" s="5">
        <f t="shared" si="190"/>
        <v>294.84463235650293</v>
      </c>
      <c r="R305" s="5">
        <f t="shared" si="191"/>
        <v>301.7265560132297</v>
      </c>
      <c r="S305" s="5">
        <f t="shared" si="192"/>
        <v>308.60847966995652</v>
      </c>
      <c r="T305" s="5">
        <f>[13]capacity_EXIOBASE!D305</f>
        <v>2975.8999999999992</v>
      </c>
      <c r="U305" s="5">
        <f>[13]capacity_EXIOBASE!E305</f>
        <v>7562.4886555050598</v>
      </c>
      <c r="V305" s="5">
        <f>[13]capacity_EXIOBASE!F305</f>
        <v>14442.371638762652</v>
      </c>
      <c r="W305" s="5">
        <f>[13]capacity_EXIOBASE!G305</f>
        <v>21322.254622020242</v>
      </c>
      <c r="X305" s="5">
        <f>[13]capacity_EXIOBASE!H305</f>
        <v>23042.225367834639</v>
      </c>
      <c r="Y305" s="5">
        <f>[13]capacity_EXIOBASE!I305</f>
        <v>24762.196113649035</v>
      </c>
      <c r="Z305" s="5">
        <f>[13]capacity_EXIOBASE!J305</f>
        <v>25335.519695587169</v>
      </c>
      <c r="AA305" s="5">
        <f>[13]capacity_EXIOBASE!K305</f>
        <v>25908.843277525302</v>
      </c>
      <c r="AB305" s="5">
        <f>capacity!T305+T305/[12]lifespan!C$6</f>
        <v>148.79499999999996</v>
      </c>
      <c r="AC305" s="5">
        <f>MAX((U305-T305),0)/5+U305/[12]lifespan!D$6</f>
        <v>1261.0672154421511</v>
      </c>
      <c r="AD305" s="5">
        <f>MAX((V305-U305),0)/5+V305/[12]lifespan!E$6</f>
        <v>1990.5456025563121</v>
      </c>
      <c r="AE305" s="5">
        <f>MAX((W305-V305),0)/5+W305/[12]lifespan!F$6</f>
        <v>2228.8667815323279</v>
      </c>
      <c r="AF305" s="5">
        <f>MAX((X305-W305),0)/5+X305/[12]lifespan!G$6</f>
        <v>1265.6831638762649</v>
      </c>
      <c r="AG305" s="5">
        <f>MAX((Y305-X305),0)/5+Y305/[12]lifespan!H$6</f>
        <v>1334.4819937088407</v>
      </c>
      <c r="AH305" s="5">
        <f>MAX((Z305-Y305),0)/5+Z305/[12]lifespan!I$6</f>
        <v>1128.0855042111134</v>
      </c>
      <c r="AI305" s="5">
        <f>MAX((AA305-Z305),0)/5+AA305/[12]lifespan!J$6</f>
        <v>1151.0184474886387</v>
      </c>
    </row>
    <row r="306" spans="1:35" x14ac:dyDescent="0.25">
      <c r="A306" s="3" t="s">
        <v>3</v>
      </c>
      <c r="B306" s="3" t="s">
        <v>78</v>
      </c>
      <c r="C306" s="3" t="s">
        <v>84</v>
      </c>
      <c r="D306" s="5">
        <f>[13]generation_EXIOBASE!D306</f>
        <v>0</v>
      </c>
      <c r="E306" s="5">
        <f>[13]generation_EXIOBASE!E306</f>
        <v>3848.8224298640876</v>
      </c>
      <c r="F306" s="5">
        <f>[13]generation_EXIOBASE!F306</f>
        <v>9622.0560746602187</v>
      </c>
      <c r="G306" s="5">
        <f>[13]generation_EXIOBASE!G306</f>
        <v>15395.28971945635</v>
      </c>
      <c r="H306" s="5">
        <f>[13]generation_EXIOBASE!H306</f>
        <v>16838.598130655384</v>
      </c>
      <c r="I306" s="5">
        <f>[13]generation_EXIOBASE!I306</f>
        <v>18281.906541854416</v>
      </c>
      <c r="J306" s="5">
        <f>[13]generation_EXIOBASE!J306</f>
        <v>18763.009345587427</v>
      </c>
      <c r="K306" s="5">
        <f>[13]generation_EXIOBASE!K306</f>
        <v>19244.112149320437</v>
      </c>
      <c r="L306" s="5">
        <f>[14]Xdet2015_el!A306</f>
        <v>0</v>
      </c>
      <c r="M306" s="24">
        <f t="shared" ref="M306:S306" si="193">IFERROR($L293*E306/$D293,0)</f>
        <v>268.21579633468275</v>
      </c>
      <c r="N306" s="24">
        <f t="shared" si="193"/>
        <v>670.53949083670693</v>
      </c>
      <c r="O306" s="24">
        <f t="shared" si="193"/>
        <v>1072.863185338731</v>
      </c>
      <c r="P306" s="24">
        <f t="shared" si="193"/>
        <v>1173.4441089642371</v>
      </c>
      <c r="Q306" s="24">
        <f t="shared" si="193"/>
        <v>1274.0250325897432</v>
      </c>
      <c r="R306" s="24">
        <f t="shared" si="193"/>
        <v>1307.5520071315784</v>
      </c>
      <c r="S306" s="24">
        <f t="shared" si="193"/>
        <v>1341.0789816734139</v>
      </c>
      <c r="T306" s="5">
        <f>[13]capacity_EXIOBASE!D306</f>
        <v>0</v>
      </c>
      <c r="U306" s="5">
        <f>[13]capacity_EXIOBASE!E306</f>
        <v>1173.5975631646568</v>
      </c>
      <c r="V306" s="5">
        <f>[13]capacity_EXIOBASE!F306</f>
        <v>2933.9939079116421</v>
      </c>
      <c r="W306" s="5">
        <f>[13]capacity_EXIOBASE!G306</f>
        <v>4694.3902526586271</v>
      </c>
      <c r="X306" s="5">
        <f>[13]capacity_EXIOBASE!H306</f>
        <v>5134.4893388453729</v>
      </c>
      <c r="Y306" s="5">
        <f>[13]capacity_EXIOBASE!I306</f>
        <v>5574.5884250321196</v>
      </c>
      <c r="Z306" s="5">
        <f>[13]capacity_EXIOBASE!J306</f>
        <v>5721.2881204277019</v>
      </c>
      <c r="AA306" s="5">
        <f>[13]capacity_EXIOBASE!K306</f>
        <v>5867.9878158232841</v>
      </c>
      <c r="AB306" s="5">
        <f>capacity!T306+T306/[12]lifespan!C$7</f>
        <v>0</v>
      </c>
      <c r="AC306" s="5">
        <f>MAX((U306-T306),0)/5+U306/[12]lifespan!D$7</f>
        <v>281.66341515951763</v>
      </c>
      <c r="AD306" s="5">
        <f>MAX((V306-U306),0)/5+V306/[12]lifespan!E$7</f>
        <v>458.76995650982036</v>
      </c>
      <c r="AE306" s="5">
        <f>MAX((W306-V306),0)/5+W306/[12]lifespan!F$7</f>
        <v>508.5589440380179</v>
      </c>
      <c r="AF306" s="5">
        <f>MAX((X306-W306),0)/5+X306/[12]lifespan!G$7</f>
        <v>259.16946186552826</v>
      </c>
      <c r="AG306" s="5">
        <f>MAX((Y306-X306),0)/5+Y306/[12]lifespan!H$7</f>
        <v>273.83943140508666</v>
      </c>
      <c r="AH306" s="5">
        <f>MAX((Z306-Y306),0)/5+Z306/[12]lifespan!I$7</f>
        <v>220.04954309337319</v>
      </c>
      <c r="AI306" s="5">
        <f>MAX((AA306-Z306),0)/5+AA306/[12]lifespan!J$7</f>
        <v>224.93953293989259</v>
      </c>
    </row>
    <row r="307" spans="1:35" x14ac:dyDescent="0.25">
      <c r="A307" s="3" t="s">
        <v>3</v>
      </c>
      <c r="B307" s="1" t="s">
        <v>37</v>
      </c>
      <c r="C307" s="1" t="s">
        <v>38</v>
      </c>
      <c r="D307" s="5">
        <f>[13]generation_EXIOBASE!D307</f>
        <v>625.26302549648608</v>
      </c>
      <c r="E307" s="5">
        <f>[13]generation_EXIOBASE!E307</f>
        <v>500.21042039718884</v>
      </c>
      <c r="F307" s="5">
        <f>[13]generation_EXIOBASE!F307</f>
        <v>312.63151274824304</v>
      </c>
      <c r="G307" s="5">
        <f>[13]generation_EXIOBASE!G307</f>
        <v>125.05260509929718</v>
      </c>
      <c r="H307" s="5">
        <f>[13]generation_EXIOBASE!H307</f>
        <v>78.157878187060732</v>
      </c>
      <c r="I307" s="5">
        <f>[13]generation_EXIOBASE!I307</f>
        <v>31.263151274824281</v>
      </c>
      <c r="J307" s="5">
        <f>[13]generation_EXIOBASE!J307</f>
        <v>15.631575637412141</v>
      </c>
      <c r="K307" s="5">
        <f>[13]generation_EXIOBASE!K307</f>
        <v>0</v>
      </c>
      <c r="L307" s="5">
        <f>[14]Xdet2015_el!A307</f>
        <v>74.210093052693495</v>
      </c>
      <c r="M307" s="5">
        <f t="shared" si="186"/>
        <v>59.368074442154786</v>
      </c>
      <c r="N307" s="5">
        <f t="shared" si="187"/>
        <v>37.105046526346747</v>
      </c>
      <c r="O307" s="5">
        <f t="shared" si="188"/>
        <v>14.842018610538695</v>
      </c>
      <c r="P307" s="5">
        <f t="shared" si="189"/>
        <v>9.2762616315866833</v>
      </c>
      <c r="Q307" s="5">
        <f t="shared" si="190"/>
        <v>3.7105046526346719</v>
      </c>
      <c r="R307" s="5">
        <f t="shared" si="191"/>
        <v>1.8552523263173359</v>
      </c>
      <c r="S307" s="5">
        <f t="shared" si="192"/>
        <v>0</v>
      </c>
      <c r="T307" s="5">
        <f>[13]capacity_EXIOBASE!D307</f>
        <v>1359.9014</v>
      </c>
      <c r="U307" s="5">
        <f>[13]capacity_EXIOBASE!E307</f>
        <v>1087.92112</v>
      </c>
      <c r="V307" s="5">
        <f>[13]capacity_EXIOBASE!F307</f>
        <v>679.95069999999998</v>
      </c>
      <c r="W307" s="5">
        <f>[13]capacity_EXIOBASE!G307</f>
        <v>271.98027999999999</v>
      </c>
      <c r="X307" s="5">
        <f>[13]capacity_EXIOBASE!H307</f>
        <v>169.98767500000008</v>
      </c>
      <c r="Y307" s="5">
        <f>[13]capacity_EXIOBASE!I307</f>
        <v>67.995070000000169</v>
      </c>
      <c r="Z307" s="5">
        <f>[13]capacity_EXIOBASE!J307</f>
        <v>33.997535000000084</v>
      </c>
      <c r="AA307" s="5">
        <f>[13]capacity_EXIOBASE!K307</f>
        <v>0</v>
      </c>
      <c r="AB307" s="5">
        <f>capacity!T307+T307/[12]lifespan!C$8</f>
        <v>38.854325714285714</v>
      </c>
      <c r="AC307" s="5">
        <f>MAX((U307-T307),0)/5+U307/[12]lifespan!D$8</f>
        <v>31.083460571428571</v>
      </c>
      <c r="AD307" s="5">
        <f>MAX((V307-U307),0)/5+V307/[12]lifespan!E$8</f>
        <v>19.427162857142857</v>
      </c>
      <c r="AE307" s="5">
        <f>MAX((W307-V307),0)/5+W307/[12]lifespan!F$8</f>
        <v>7.7708651428571427</v>
      </c>
      <c r="AF307" s="5">
        <f>MAX((X307-W307),0)/5+X307/[12]lifespan!G$8</f>
        <v>4.856790714285717</v>
      </c>
      <c r="AG307" s="5">
        <f>MAX((Y307-X307),0)/5+Y307/[12]lifespan!H$8</f>
        <v>1.9427162857142906</v>
      </c>
      <c r="AH307" s="5">
        <f>MAX((Z307-Y307),0)/5+Z307/[12]lifespan!I$8</f>
        <v>0.97135814285714528</v>
      </c>
      <c r="AI307" s="5">
        <f>MAX((AA307-Z307),0)/5+AA307/[12]lifespan!J$8</f>
        <v>0</v>
      </c>
    </row>
    <row r="308" spans="1:35" x14ac:dyDescent="0.25">
      <c r="A308" s="3" t="s">
        <v>3</v>
      </c>
      <c r="B308" s="3" t="s">
        <v>39</v>
      </c>
      <c r="C308" s="3" t="s">
        <v>40</v>
      </c>
      <c r="D308" s="5">
        <f>[13]generation_EXIOBASE!D308</f>
        <v>522.12586232613785</v>
      </c>
      <c r="E308" s="5">
        <f>[13]generation_EXIOBASE!E308</f>
        <v>417.7006898609103</v>
      </c>
      <c r="F308" s="5">
        <f>[13]generation_EXIOBASE!F308</f>
        <v>261.06293116306892</v>
      </c>
      <c r="G308" s="5">
        <f>[13]generation_EXIOBASE!G308</f>
        <v>104.42517246522755</v>
      </c>
      <c r="H308" s="5">
        <f>[13]generation_EXIOBASE!H308</f>
        <v>65.265732790767231</v>
      </c>
      <c r="I308" s="5">
        <f>[13]generation_EXIOBASE!I308</f>
        <v>26.106293116306915</v>
      </c>
      <c r="J308" s="5">
        <f>[13]generation_EXIOBASE!J308</f>
        <v>13.053146558153458</v>
      </c>
      <c r="K308" s="5">
        <f>[13]generation_EXIOBASE!K308</f>
        <v>0</v>
      </c>
      <c r="L308" s="5">
        <f>[14]Xdet2015_el!A308</f>
        <v>45.724240074797201</v>
      </c>
      <c r="M308" s="5">
        <f t="shared" si="186"/>
        <v>36.579392059837765</v>
      </c>
      <c r="N308" s="5">
        <f t="shared" si="187"/>
        <v>22.862120037398601</v>
      </c>
      <c r="O308" s="5">
        <f t="shared" si="188"/>
        <v>9.1448480149594396</v>
      </c>
      <c r="P308" s="5">
        <f t="shared" si="189"/>
        <v>5.7155300093496502</v>
      </c>
      <c r="Q308" s="5">
        <f t="shared" si="190"/>
        <v>2.2862120037398621</v>
      </c>
      <c r="R308" s="5">
        <f t="shared" si="191"/>
        <v>1.1431060018699311</v>
      </c>
      <c r="S308" s="5">
        <f t="shared" si="192"/>
        <v>0</v>
      </c>
      <c r="T308" s="5">
        <f>[13]capacity_EXIOBASE!D308</f>
        <v>95.899979999999999</v>
      </c>
      <c r="U308" s="5">
        <f>[13]capacity_EXIOBASE!E308</f>
        <v>76.719983999999997</v>
      </c>
      <c r="V308" s="5">
        <f>[13]capacity_EXIOBASE!F308</f>
        <v>47.94999</v>
      </c>
      <c r="W308" s="5">
        <f>[13]capacity_EXIOBASE!G308</f>
        <v>19.179996000000003</v>
      </c>
      <c r="X308" s="5">
        <f>[13]capacity_EXIOBASE!H308</f>
        <v>11.987497500000003</v>
      </c>
      <c r="Y308" s="5">
        <f>[13]capacity_EXIOBASE!I308</f>
        <v>4.7949990000000042</v>
      </c>
      <c r="Z308" s="5">
        <f>[13]capacity_EXIOBASE!J308</f>
        <v>2.3974995000000021</v>
      </c>
      <c r="AA308" s="5">
        <f>[13]capacity_EXIOBASE!K308</f>
        <v>0</v>
      </c>
      <c r="AB308" s="5">
        <f>capacity!T308+T308/[12]lifespan!C$9</f>
        <v>27.8359992</v>
      </c>
      <c r="AC308" s="5">
        <f>MAX((U308-T308),0)/5+U308/[12]lifespan!D$9</f>
        <v>3.0687993599999999</v>
      </c>
      <c r="AD308" s="5">
        <f>MAX((V308-U308),0)/5+V308/[12]lifespan!E$9</f>
        <v>1.9179995999999999</v>
      </c>
      <c r="AE308" s="5">
        <f>MAX((W308-V308),0)/5+W308/[12]lifespan!F$9</f>
        <v>0.76719984000000008</v>
      </c>
      <c r="AF308" s="5">
        <f>MAX((X308-W308),0)/5+X308/[12]lifespan!G$9</f>
        <v>0.47949990000000015</v>
      </c>
      <c r="AG308" s="5">
        <f>MAX((Y308-X308),0)/5+Y308/[12]lifespan!H$9</f>
        <v>0.19179996000000016</v>
      </c>
      <c r="AH308" s="5">
        <f>MAX((Z308-Y308),0)/5+Z308/[12]lifespan!I$9</f>
        <v>9.5899980000000079E-2</v>
      </c>
      <c r="AI308" s="5">
        <f>MAX((AA308-Z308),0)/5+AA308/[12]lifespan!J$9</f>
        <v>0</v>
      </c>
    </row>
    <row r="309" spans="1:35" x14ac:dyDescent="0.25">
      <c r="A309" s="3" t="s">
        <v>3</v>
      </c>
      <c r="B309" s="3" t="s">
        <v>80</v>
      </c>
      <c r="C309" s="3" t="s">
        <v>85</v>
      </c>
      <c r="D309" s="5">
        <f>[13]generation_EXIOBASE!D309</f>
        <v>1890.6675283001916</v>
      </c>
      <c r="E309" s="5">
        <f>[13]generation_EXIOBASE!E309</f>
        <v>5361.3564525042348</v>
      </c>
      <c r="F309" s="5">
        <f>[13]generation_EXIOBASE!F309</f>
        <v>10567.389838810299</v>
      </c>
      <c r="G309" s="5">
        <f>[13]generation_EXIOBASE!G309</f>
        <v>15773.423225116365</v>
      </c>
      <c r="H309" s="5">
        <f>[13]generation_EXIOBASE!H309</f>
        <v>17074.93157169288</v>
      </c>
      <c r="I309" s="5">
        <f>[13]generation_EXIOBASE!I309</f>
        <v>18376.439918269396</v>
      </c>
      <c r="J309" s="5">
        <f>[13]generation_EXIOBASE!J309</f>
        <v>18810.2760337949</v>
      </c>
      <c r="K309" s="5">
        <f>[13]generation_EXIOBASE!K309</f>
        <v>19244.112149320408</v>
      </c>
      <c r="L309" s="5">
        <f>[14]Xdet2015_el!A309</f>
        <v>0.60449915167244594</v>
      </c>
      <c r="M309" s="5">
        <f t="shared" si="186"/>
        <v>1.7141752205720555</v>
      </c>
      <c r="N309" s="5">
        <f t="shared" si="187"/>
        <v>3.3786893239214697</v>
      </c>
      <c r="O309" s="5">
        <f t="shared" si="188"/>
        <v>5.0432034272708846</v>
      </c>
      <c r="P309" s="5">
        <f t="shared" si="189"/>
        <v>5.4593319531082374</v>
      </c>
      <c r="Q309" s="5">
        <f t="shared" si="190"/>
        <v>5.8754604789455911</v>
      </c>
      <c r="R309" s="5">
        <f t="shared" si="191"/>
        <v>6.0141699875580423</v>
      </c>
      <c r="S309" s="5">
        <f t="shared" si="192"/>
        <v>6.1528794961704945</v>
      </c>
      <c r="T309" s="5">
        <f>[13]capacity_EXIOBASE!D309</f>
        <v>1791.7090000000001</v>
      </c>
      <c r="U309" s="5">
        <f>[13]capacity_EXIOBASE!E309</f>
        <v>3313.0466101616339</v>
      </c>
      <c r="V309" s="5">
        <f>[13]capacity_EXIOBASE!F309</f>
        <v>5595.053025404085</v>
      </c>
      <c r="W309" s="5">
        <f>[13]capacity_EXIOBASE!G309</f>
        <v>7877.0594406465361</v>
      </c>
      <c r="X309" s="5">
        <f>[13]capacity_EXIOBASE!H309</f>
        <v>8447.5610444571485</v>
      </c>
      <c r="Y309" s="5">
        <f>[13]capacity_EXIOBASE!I309</f>
        <v>9018.0626482677617</v>
      </c>
      <c r="Z309" s="5">
        <f>[13]capacity_EXIOBASE!J309</f>
        <v>9208.2298495379655</v>
      </c>
      <c r="AA309" s="5">
        <f>[13]capacity_EXIOBASE!K309</f>
        <v>9398.3970508081693</v>
      </c>
      <c r="AB309" s="5">
        <f>capacity!T309+T309/[12]lifespan!C$10</f>
        <v>104.66836000000001</v>
      </c>
      <c r="AC309" s="5">
        <f>MAX((U309-T309),0)/5+U309/[12]lifespan!D$10</f>
        <v>436.78938643879212</v>
      </c>
      <c r="AD309" s="5">
        <f>MAX((V309-U309),0)/5+V309/[12]lifespan!E$10</f>
        <v>680.20340406465357</v>
      </c>
      <c r="AE309" s="5">
        <f>MAX((W309-V309),0)/5+W309/[12]lifespan!F$10</f>
        <v>771.48366067435165</v>
      </c>
      <c r="AF309" s="5">
        <f>MAX((X309-W309),0)/5+X309/[12]lifespan!G$10</f>
        <v>452.00276254040841</v>
      </c>
      <c r="AG309" s="5">
        <f>MAX((Y309-X309),0)/5+Y309/[12]lifespan!H$10</f>
        <v>474.82282669283308</v>
      </c>
      <c r="AH309" s="5">
        <f>MAX((Z309-Y309),0)/5+Z309/[12]lifespan!I$10</f>
        <v>406.36263423555943</v>
      </c>
      <c r="AI309" s="5">
        <f>MAX((AA309-Z309),0)/5+AA309/[12]lifespan!J$10</f>
        <v>413.96932228636757</v>
      </c>
    </row>
    <row r="310" spans="1:35" x14ac:dyDescent="0.25">
      <c r="A310" s="3" t="s">
        <v>3</v>
      </c>
      <c r="B310" s="3" t="s">
        <v>81</v>
      </c>
      <c r="C310" s="3" t="s">
        <v>86</v>
      </c>
      <c r="D310" s="5">
        <f>[13]generation_EXIOBASE!D310</f>
        <v>0</v>
      </c>
      <c r="E310" s="5">
        <f>[13]generation_EXIOBASE!E310</f>
        <v>6952.8638464982068</v>
      </c>
      <c r="F310" s="5">
        <f>[13]generation_EXIOBASE!F310</f>
        <v>17382.159616245517</v>
      </c>
      <c r="G310" s="5">
        <f>[13]generation_EXIOBASE!G310</f>
        <v>27811.455385992827</v>
      </c>
      <c r="H310" s="5">
        <f>[13]generation_EXIOBASE!H310</f>
        <v>30418.779328429653</v>
      </c>
      <c r="I310" s="5">
        <f>[13]generation_EXIOBASE!I310</f>
        <v>33026.103270866479</v>
      </c>
      <c r="J310" s="5">
        <f>[13]generation_EXIOBASE!J310</f>
        <v>33895.21125167876</v>
      </c>
      <c r="K310" s="5">
        <f>[13]generation_EXIOBASE!K310</f>
        <v>34764.319232491034</v>
      </c>
      <c r="L310" s="5">
        <f>[14]Xdet2015_el!A310</f>
        <v>0</v>
      </c>
      <c r="M310" s="24">
        <f t="shared" ref="M310:S310" si="194">IFERROR($L37*E310/$D37,0)</f>
        <v>13.351224917464728</v>
      </c>
      <c r="N310" s="24">
        <f t="shared" si="194"/>
        <v>33.37806229366182</v>
      </c>
      <c r="O310" s="24">
        <f t="shared" si="194"/>
        <v>53.404899669858914</v>
      </c>
      <c r="P310" s="24">
        <f t="shared" si="194"/>
        <v>58.411609013908176</v>
      </c>
      <c r="Q310" s="24">
        <f t="shared" si="194"/>
        <v>63.418318357957453</v>
      </c>
      <c r="R310" s="24">
        <f t="shared" si="194"/>
        <v>65.08722147264055</v>
      </c>
      <c r="S310" s="24">
        <f t="shared" si="194"/>
        <v>66.75612458732364</v>
      </c>
      <c r="T310" s="5">
        <f>[13]capacity_EXIOBASE!D310</f>
        <v>0</v>
      </c>
      <c r="U310" s="5">
        <f>[13]capacity_EXIOBASE!E310</f>
        <v>3913.5817810586677</v>
      </c>
      <c r="V310" s="5">
        <f>[13]capacity_EXIOBASE!F310</f>
        <v>9783.9544526466689</v>
      </c>
      <c r="W310" s="5">
        <f>[13]capacity_EXIOBASE!G310</f>
        <v>15654.327124234671</v>
      </c>
      <c r="X310" s="5">
        <f>[13]capacity_EXIOBASE!H310</f>
        <v>17121.920292131668</v>
      </c>
      <c r="Y310" s="5">
        <f>[13]capacity_EXIOBASE!I310</f>
        <v>18589.513460028669</v>
      </c>
      <c r="Z310" s="5">
        <f>[13]capacity_EXIOBASE!J310</f>
        <v>19078.711182661005</v>
      </c>
      <c r="AA310" s="5">
        <f>[13]capacity_EXIOBASE!K310</f>
        <v>19567.908905293338</v>
      </c>
      <c r="AB310" s="5">
        <f>capacity!T310+T310/[12]lifespan!C$11</f>
        <v>0</v>
      </c>
      <c r="AC310" s="5">
        <f>MAX((U310-T310),0)/5+U310/[12]lifespan!D$11</f>
        <v>939.25962745408026</v>
      </c>
      <c r="AD310" s="5">
        <f>MAX((V310-U310),0)/5+V310/[12]lifespan!E$11</f>
        <v>1565.4327124234669</v>
      </c>
      <c r="AE310" s="5">
        <f>MAX((W310-V310),0)/5+W310/[12]lifespan!F$11</f>
        <v>1800.2476192869872</v>
      </c>
      <c r="AF310" s="5">
        <f>MAX((X310-W310),0)/5+X310/[12]lifespan!G$11</f>
        <v>978.39544526466625</v>
      </c>
      <c r="AG310" s="5">
        <f>MAX((Y310-X310),0)/5+Y310/[12]lifespan!H$11</f>
        <v>1037.099171980547</v>
      </c>
      <c r="AH310" s="5">
        <f>MAX((Z310-Y310),0)/5+Z310/[12]lifespan!I$11</f>
        <v>860.98799183290737</v>
      </c>
      <c r="AI310" s="5">
        <f>MAX((AA310-Z310),0)/5+AA310/[12]lifespan!J$11</f>
        <v>880.55590073819997</v>
      </c>
    </row>
    <row r="311" spans="1:35" x14ac:dyDescent="0.25">
      <c r="A311" s="3" t="s">
        <v>3</v>
      </c>
      <c r="B311" s="3" t="s">
        <v>41</v>
      </c>
      <c r="C311" s="3" t="s">
        <v>42</v>
      </c>
      <c r="D311" s="5">
        <f>[13]generation_EXIOBASE!D311</f>
        <v>0</v>
      </c>
      <c r="E311" s="5">
        <f>[13]generation_EXIOBASE!E311</f>
        <v>8.1052101147465735E-2</v>
      </c>
      <c r="F311" s="5">
        <f>[13]generation_EXIOBASE!F311</f>
        <v>0.20263025286866432</v>
      </c>
      <c r="G311" s="5">
        <f>[13]generation_EXIOBASE!G311</f>
        <v>0.32420840458986294</v>
      </c>
      <c r="H311" s="5">
        <f>[13]generation_EXIOBASE!H311</f>
        <v>0.35460294252016256</v>
      </c>
      <c r="I311" s="5">
        <f>[13]generation_EXIOBASE!I311</f>
        <v>0.38499748045046217</v>
      </c>
      <c r="J311" s="5">
        <f>[13]generation_EXIOBASE!J311</f>
        <v>0.39512899309389538</v>
      </c>
      <c r="K311" s="5">
        <f>[13]generation_EXIOBASE!K311</f>
        <v>0.40526050573732864</v>
      </c>
      <c r="L311" s="5">
        <f>[14]Xdet2015_el!A311</f>
        <v>0</v>
      </c>
      <c r="M311" s="5">
        <f t="shared" si="186"/>
        <v>0</v>
      </c>
      <c r="N311" s="5">
        <f t="shared" si="187"/>
        <v>0</v>
      </c>
      <c r="O311" s="5">
        <f t="shared" si="188"/>
        <v>0</v>
      </c>
      <c r="P311" s="5">
        <f t="shared" si="189"/>
        <v>0</v>
      </c>
      <c r="Q311" s="5">
        <f t="shared" si="190"/>
        <v>0</v>
      </c>
      <c r="R311" s="5">
        <f t="shared" si="191"/>
        <v>0</v>
      </c>
      <c r="S311" s="5">
        <f t="shared" si="192"/>
        <v>0</v>
      </c>
      <c r="T311" s="5">
        <f>[13]capacity_EXIOBASE!D311</f>
        <v>0</v>
      </c>
      <c r="U311" s="5">
        <f>[13]capacity_EXIOBASE!E311</f>
        <v>2.0000000000000004E-2</v>
      </c>
      <c r="V311" s="5">
        <f>[13]capacity_EXIOBASE!F311</f>
        <v>0.05</v>
      </c>
      <c r="W311" s="5">
        <f>[13]capacity_EXIOBASE!G311</f>
        <v>8.0000000000000016E-2</v>
      </c>
      <c r="X311" s="5">
        <f>[13]capacity_EXIOBASE!H311</f>
        <v>8.7500000000000008E-2</v>
      </c>
      <c r="Y311" s="5">
        <f>[13]capacity_EXIOBASE!I311</f>
        <v>9.5000000000000001E-2</v>
      </c>
      <c r="Z311" s="5">
        <f>[13]capacity_EXIOBASE!J311</f>
        <v>9.7500000000000003E-2</v>
      </c>
      <c r="AA311" s="5">
        <f>[13]capacity_EXIOBASE!K311</f>
        <v>0.1</v>
      </c>
      <c r="AB311" s="5">
        <f>capacity!T311+T311/[12]lifespan!C$12</f>
        <v>0</v>
      </c>
      <c r="AC311" s="5">
        <f>MAX((U311-T311),0)/5+U311/[12]lifespan!D$12</f>
        <v>4.6666666666666679E-3</v>
      </c>
      <c r="AD311" s="5">
        <f>MAX((V311-U311),0)/5+V311/[12]lifespan!E$12</f>
        <v>7.6666666666666671E-3</v>
      </c>
      <c r="AE311" s="5">
        <f>MAX((W311-V311),0)/5+W311/[12]lifespan!F$12</f>
        <v>8.6666666666666697E-3</v>
      </c>
      <c r="AF311" s="5">
        <f>MAX((X311-W311),0)/5+X311/[12]lifespan!G$12</f>
        <v>4.4166666666666651E-3</v>
      </c>
      <c r="AG311" s="5">
        <f>MAX((Y311-X311),0)/5+Y311/[12]lifespan!H$12</f>
        <v>4.6666666666666653E-3</v>
      </c>
      <c r="AH311" s="5">
        <f>MAX((Z311-Y311),0)/5+Z311/[12]lifespan!I$12</f>
        <v>3.7500000000000007E-3</v>
      </c>
      <c r="AI311" s="5">
        <f>MAX((AA311-Z311),0)/5+AA311/[12]lifespan!J$12</f>
        <v>3.833333333333334E-3</v>
      </c>
    </row>
    <row r="312" spans="1:35" x14ac:dyDescent="0.25">
      <c r="A312" s="3" t="s">
        <v>3</v>
      </c>
      <c r="B312" s="3" t="s">
        <v>43</v>
      </c>
      <c r="C312" s="3" t="s">
        <v>44</v>
      </c>
      <c r="D312" s="5">
        <f>[13]generation_EXIOBASE!D312</f>
        <v>0</v>
      </c>
      <c r="E312" s="5">
        <f>[13]generation_EXIOBASE!E312</f>
        <v>2.937617441758809</v>
      </c>
      <c r="F312" s="5">
        <f>[13]generation_EXIOBASE!F312</f>
        <v>7.3440436043970223</v>
      </c>
      <c r="G312" s="5">
        <f>[13]generation_EXIOBASE!G312</f>
        <v>11.750469767035236</v>
      </c>
      <c r="H312" s="5">
        <f>[13]generation_EXIOBASE!H312</f>
        <v>12.852076307694789</v>
      </c>
      <c r="I312" s="5">
        <f>[13]generation_EXIOBASE!I312</f>
        <v>13.953682848354342</v>
      </c>
      <c r="J312" s="5">
        <f>[13]generation_EXIOBASE!J312</f>
        <v>14.320885028574192</v>
      </c>
      <c r="K312" s="5">
        <f>[13]generation_EXIOBASE!K312</f>
        <v>14.688087208794045</v>
      </c>
      <c r="L312" s="5">
        <f>[14]Xdet2015_el!A312</f>
        <v>0</v>
      </c>
      <c r="M312" s="24">
        <f t="shared" ref="M312:S312" si="195">IFERROR($L143*E312/$D143,0)</f>
        <v>0.78329042585236008</v>
      </c>
      <c r="N312" s="24">
        <f t="shared" si="195"/>
        <v>1.9582260646309002</v>
      </c>
      <c r="O312" s="24">
        <f t="shared" si="195"/>
        <v>3.1331617034094403</v>
      </c>
      <c r="P312" s="24">
        <f t="shared" si="195"/>
        <v>3.4268956131040755</v>
      </c>
      <c r="Q312" s="24">
        <f t="shared" si="195"/>
        <v>3.7206295227987103</v>
      </c>
      <c r="R312" s="24">
        <f t="shared" si="195"/>
        <v>3.8185408260302554</v>
      </c>
      <c r="S312" s="24">
        <f t="shared" si="195"/>
        <v>3.9164521292618004</v>
      </c>
      <c r="T312" s="5">
        <f>[13]capacity_EXIOBASE!D312</f>
        <v>0</v>
      </c>
      <c r="U312" s="5">
        <f>[13]capacity_EXIOBASE!E312</f>
        <v>1.5133822377436499</v>
      </c>
      <c r="V312" s="5">
        <f>[13]capacity_EXIOBASE!F312</f>
        <v>3.7834555943591246</v>
      </c>
      <c r="W312" s="5">
        <f>[13]capacity_EXIOBASE!G312</f>
        <v>6.0535289509745995</v>
      </c>
      <c r="X312" s="5">
        <f>[13]capacity_EXIOBASE!H312</f>
        <v>6.6210472901284678</v>
      </c>
      <c r="Y312" s="5">
        <f>[13]capacity_EXIOBASE!I312</f>
        <v>7.1885656292823361</v>
      </c>
      <c r="Z312" s="5">
        <f>[13]capacity_EXIOBASE!J312</f>
        <v>7.3777384090002922</v>
      </c>
      <c r="AA312" s="5">
        <f>[13]capacity_EXIOBASE!K312</f>
        <v>7.5669111887182492</v>
      </c>
      <c r="AB312" s="5">
        <f>capacity!T312+T312/[12]lifespan!C$13</f>
        <v>0</v>
      </c>
      <c r="AC312" s="5">
        <f>MAX((U312-T312),0)/5+U312/[12]lifespan!D$13</f>
        <v>0.37834555943591247</v>
      </c>
      <c r="AD312" s="5">
        <f>MAX((V312-U312),0)/5+V312/[12]lifespan!E$13</f>
        <v>0.64318745104105124</v>
      </c>
      <c r="AE312" s="5">
        <f>MAX((W312-V312),0)/5+W312/[12]lifespan!F$13</f>
        <v>0.75669111887182494</v>
      </c>
      <c r="AF312" s="5">
        <f>MAX((X312-W312),0)/5+X312/[12]lifespan!G$13</f>
        <v>0.44455603233719704</v>
      </c>
      <c r="AG312" s="5">
        <f>MAX((Y312-X312),0)/5+Y312/[12]lifespan!H$13</f>
        <v>0.47293194929489046</v>
      </c>
      <c r="AH312" s="5">
        <f>MAX((Z312-Y312),0)/5+Z312/[12]lifespan!I$13</f>
        <v>0.40672147639360579</v>
      </c>
      <c r="AI312" s="5">
        <f>MAX((AA312-Z312),0)/5+AA312/[12]lifespan!J$13</f>
        <v>0.41618011537950389</v>
      </c>
    </row>
    <row r="313" spans="1:35" x14ac:dyDescent="0.25">
      <c r="A313" s="3" t="s">
        <v>3</v>
      </c>
      <c r="B313" s="3" t="s">
        <v>45</v>
      </c>
      <c r="C313" s="3" t="s">
        <v>46</v>
      </c>
      <c r="D313" s="5">
        <f>[13]generation_EXIOBASE!D313</f>
        <v>0</v>
      </c>
      <c r="E313" s="5">
        <f>[13]generation_EXIOBASE!E313</f>
        <v>142.00631399248792</v>
      </c>
      <c r="F313" s="5">
        <f>[13]generation_EXIOBASE!F313</f>
        <v>355.01578498121978</v>
      </c>
      <c r="G313" s="5">
        <f>[13]generation_EXIOBASE!G313</f>
        <v>568.02525596995167</v>
      </c>
      <c r="H313" s="5">
        <f>[13]generation_EXIOBASE!H313</f>
        <v>621.27762371713459</v>
      </c>
      <c r="I313" s="5">
        <f>[13]generation_EXIOBASE!I313</f>
        <v>674.5299914643175</v>
      </c>
      <c r="J313" s="5">
        <f>[13]generation_EXIOBASE!J313</f>
        <v>692.28078071337859</v>
      </c>
      <c r="K313" s="5">
        <f>[13]generation_EXIOBASE!K313</f>
        <v>710.03156996243956</v>
      </c>
      <c r="L313" s="5">
        <f>[14]Xdet2015_el!A313</f>
        <v>0</v>
      </c>
      <c r="M313" s="24">
        <f t="shared" ref="M313:S313" si="196">IFERROR($L209*E313/$D209,0)</f>
        <v>11.782381207354732</v>
      </c>
      <c r="N313" s="24">
        <f t="shared" si="196"/>
        <v>29.455953018386825</v>
      </c>
      <c r="O313" s="24">
        <f t="shared" si="196"/>
        <v>47.129524829418926</v>
      </c>
      <c r="P313" s="24">
        <f t="shared" si="196"/>
        <v>51.547917782176945</v>
      </c>
      <c r="Q313" s="24">
        <f t="shared" si="196"/>
        <v>55.966310734934964</v>
      </c>
      <c r="R313" s="24">
        <f t="shared" si="196"/>
        <v>57.439108385854311</v>
      </c>
      <c r="S313" s="24">
        <f t="shared" si="196"/>
        <v>58.911906036773651</v>
      </c>
      <c r="T313" s="5">
        <f>[13]capacity_EXIOBASE!D313</f>
        <v>0</v>
      </c>
      <c r="U313" s="5">
        <f>[13]capacity_EXIOBASE!E313</f>
        <v>20</v>
      </c>
      <c r="V313" s="5">
        <f>[13]capacity_EXIOBASE!F313</f>
        <v>50</v>
      </c>
      <c r="W313" s="5">
        <f>[13]capacity_EXIOBASE!G313</f>
        <v>80</v>
      </c>
      <c r="X313" s="5">
        <f>[13]capacity_EXIOBASE!H313</f>
        <v>87.5</v>
      </c>
      <c r="Y313" s="5">
        <f>[13]capacity_EXIOBASE!I313</f>
        <v>95</v>
      </c>
      <c r="Z313" s="5">
        <f>[13]capacity_EXIOBASE!J313</f>
        <v>97.5</v>
      </c>
      <c r="AA313" s="5">
        <f>[13]capacity_EXIOBASE!K313</f>
        <v>100</v>
      </c>
      <c r="AB313" s="5">
        <f>capacity!T313+T313/[12]lifespan!C$14</f>
        <v>0</v>
      </c>
      <c r="AC313" s="5">
        <f>MAX((U313-T313),0)/5+U313/[12]lifespan!D$14</f>
        <v>4.666666666666667</v>
      </c>
      <c r="AD313" s="5">
        <f>MAX((V313-U313),0)/5+V313/[12]lifespan!E$14</f>
        <v>7.666666666666667</v>
      </c>
      <c r="AE313" s="5">
        <f>MAX((W313-V313),0)/5+W313/[12]lifespan!F$14</f>
        <v>8.6666666666666661</v>
      </c>
      <c r="AF313" s="5">
        <f>MAX((X313-W313),0)/5+X313/[12]lifespan!G$14</f>
        <v>4.4166666666666661</v>
      </c>
      <c r="AG313" s="5">
        <f>MAX((Y313-X313),0)/5+Y313/[12]lifespan!H$14</f>
        <v>4.6666666666666661</v>
      </c>
      <c r="AH313" s="5">
        <f>MAX((Z313-Y313),0)/5+Z313/[12]lifespan!I$14</f>
        <v>3.75</v>
      </c>
      <c r="AI313" s="5">
        <f>MAX((AA313-Z313),0)/5+AA313/[12]lifespan!J$14</f>
        <v>3.8333333333333335</v>
      </c>
    </row>
    <row r="314" spans="1:35" x14ac:dyDescent="0.25">
      <c r="A314" s="3" t="s">
        <v>2</v>
      </c>
      <c r="B314" s="3" t="s">
        <v>29</v>
      </c>
      <c r="C314" s="3" t="s">
        <v>30</v>
      </c>
      <c r="D314" s="5">
        <f>[13]generation_EXIOBASE!D314</f>
        <v>1540.0868289524192</v>
      </c>
      <c r="E314" s="5">
        <f>[13]generation_EXIOBASE!E314</f>
        <v>1232.0694631619353</v>
      </c>
      <c r="F314" s="5">
        <f>[13]generation_EXIOBASE!F314</f>
        <v>770.04341447620959</v>
      </c>
      <c r="G314" s="5">
        <f>[13]generation_EXIOBASE!G314</f>
        <v>308.01736579048384</v>
      </c>
      <c r="H314" s="5">
        <f>[13]generation_EXIOBASE!H314</f>
        <v>192.51085361905245</v>
      </c>
      <c r="I314" s="5">
        <f>[13]generation_EXIOBASE!I314</f>
        <v>77.004341447621073</v>
      </c>
      <c r="J314" s="5">
        <f>[13]generation_EXIOBASE!J314</f>
        <v>38.502170723810536</v>
      </c>
      <c r="K314" s="5">
        <f>[13]generation_EXIOBASE!K314</f>
        <v>0</v>
      </c>
      <c r="L314" s="5">
        <f>[14]Xdet2015_el!A314</f>
        <v>29.214741755861901</v>
      </c>
      <c r="M314" s="5">
        <f t="shared" si="186"/>
        <v>23.371793404689519</v>
      </c>
      <c r="N314" s="5">
        <f t="shared" ref="N314:N326" si="197">IFERROR($L314*F314/$D314,0)</f>
        <v>14.607370877930951</v>
      </c>
      <c r="O314" s="5">
        <f t="shared" ref="O314:O326" si="198">IFERROR($L314*G314/$D314,0)</f>
        <v>5.8429483511723799</v>
      </c>
      <c r="P314" s="5">
        <f t="shared" ref="P314:P326" si="199">IFERROR($L314*H314/$D314,0)</f>
        <v>3.651842719482739</v>
      </c>
      <c r="Q314" s="5">
        <f t="shared" ref="Q314:Q326" si="200">IFERROR($L314*I314/$D314,0)</f>
        <v>1.4607370877930974</v>
      </c>
      <c r="R314" s="5">
        <f t="shared" ref="R314:R326" si="201">IFERROR($L314*J314/$D314,0)</f>
        <v>0.73036854389654871</v>
      </c>
      <c r="S314" s="5">
        <f t="shared" ref="S314:S326" si="202">IFERROR($L314*K314/$D314,0)</f>
        <v>0</v>
      </c>
      <c r="T314" s="5">
        <f>[13]capacity_EXIOBASE!D314</f>
        <v>355.67500000000001</v>
      </c>
      <c r="U314" s="5">
        <f>[13]capacity_EXIOBASE!E314</f>
        <v>284.54000000000002</v>
      </c>
      <c r="V314" s="5">
        <f>[13]capacity_EXIOBASE!F314</f>
        <v>177.83750000000001</v>
      </c>
      <c r="W314" s="5">
        <f>[13]capacity_EXIOBASE!G314</f>
        <v>71.134999999999991</v>
      </c>
      <c r="X314" s="5">
        <f>[13]capacity_EXIOBASE!H314</f>
        <v>44.459374999999994</v>
      </c>
      <c r="Y314" s="5">
        <f>[13]capacity_EXIOBASE!I314</f>
        <v>17.783749999999998</v>
      </c>
      <c r="Z314" s="5">
        <f>[13]capacity_EXIOBASE!J314</f>
        <v>8.8918749999999989</v>
      </c>
      <c r="AA314" s="5">
        <f>[13]capacity_EXIOBASE!K314</f>
        <v>0</v>
      </c>
      <c r="AB314" s="5">
        <f>capacity!T314+T314/[12]lifespan!C$2</f>
        <v>8.8918750000000006</v>
      </c>
      <c r="AC314" s="5">
        <f>MAX((U314-T314),0)/5+U314/[12]lifespan!D$2</f>
        <v>7.1135000000000002</v>
      </c>
      <c r="AD314" s="5">
        <f>MAX((V314-U314),0)/5+V314/[12]lifespan!E$2</f>
        <v>4.4459375000000003</v>
      </c>
      <c r="AE314" s="5">
        <f>MAX((W314-V314),0)/5+W314/[12]lifespan!F$2</f>
        <v>1.7783749999999998</v>
      </c>
      <c r="AF314" s="5">
        <f>MAX((X314-W314),0)/5+X314/[12]lifespan!G$2</f>
        <v>1.1114843749999999</v>
      </c>
      <c r="AG314" s="5">
        <f>MAX((Y314-X314),0)/5+Y314/[12]lifespan!H$2</f>
        <v>0.44459374999999995</v>
      </c>
      <c r="AH314" s="5">
        <f>MAX((Z314-Y314),0)/5+Z314/[12]lifespan!I$2</f>
        <v>0.22229687499999998</v>
      </c>
      <c r="AI314" s="5">
        <f>MAX((AA314-Z314),0)/5+AA314/[12]lifespan!J$2</f>
        <v>0</v>
      </c>
    </row>
    <row r="315" spans="1:35" x14ac:dyDescent="0.25">
      <c r="A315" s="3" t="s">
        <v>2</v>
      </c>
      <c r="B315" s="3" t="s">
        <v>31</v>
      </c>
      <c r="C315" s="3" t="s">
        <v>32</v>
      </c>
      <c r="D315" s="5">
        <f>[13]generation_EXIOBASE!D315</f>
        <v>471.16902860342338</v>
      </c>
      <c r="E315" s="5">
        <f>[13]generation_EXIOBASE!E315</f>
        <v>376.93522288273869</v>
      </c>
      <c r="F315" s="5">
        <f>[13]generation_EXIOBASE!F315</f>
        <v>235.58451430171169</v>
      </c>
      <c r="G315" s="5">
        <f>[13]generation_EXIOBASE!G315</f>
        <v>94.233805720684643</v>
      </c>
      <c r="H315" s="5">
        <f>[13]generation_EXIOBASE!H315</f>
        <v>58.896128575427923</v>
      </c>
      <c r="I315" s="5">
        <f>[13]generation_EXIOBASE!I315</f>
        <v>23.558451430171203</v>
      </c>
      <c r="J315" s="5">
        <f>[13]generation_EXIOBASE!J315</f>
        <v>11.779225715085602</v>
      </c>
      <c r="K315" s="5">
        <f>[13]generation_EXIOBASE!K315</f>
        <v>0</v>
      </c>
      <c r="L315" s="5">
        <f>[14]Xdet2015_el!A315</f>
        <v>29.417582974518599</v>
      </c>
      <c r="M315" s="5">
        <f t="shared" si="186"/>
        <v>23.534066379614877</v>
      </c>
      <c r="N315" s="5">
        <f t="shared" si="197"/>
        <v>14.708791487259299</v>
      </c>
      <c r="O315" s="5">
        <f t="shared" si="198"/>
        <v>5.8835165949037176</v>
      </c>
      <c r="P315" s="5">
        <f t="shared" si="199"/>
        <v>3.6771978718148248</v>
      </c>
      <c r="Q315" s="5">
        <f t="shared" si="200"/>
        <v>1.4708791487259321</v>
      </c>
      <c r="R315" s="5">
        <f t="shared" si="201"/>
        <v>0.73543957436296603</v>
      </c>
      <c r="S315" s="5">
        <f t="shared" si="202"/>
        <v>0</v>
      </c>
      <c r="T315" s="5">
        <f>[13]capacity_EXIOBASE!D315</f>
        <v>1168.3065500000002</v>
      </c>
      <c r="U315" s="5">
        <f>[13]capacity_EXIOBASE!E315</f>
        <v>934.64524000000017</v>
      </c>
      <c r="V315" s="5">
        <f>[13]capacity_EXIOBASE!F315</f>
        <v>584.15327500000012</v>
      </c>
      <c r="W315" s="5">
        <f>[13]capacity_EXIOBASE!G315</f>
        <v>233.66130999999996</v>
      </c>
      <c r="X315" s="5">
        <f>[13]capacity_EXIOBASE!H315</f>
        <v>146.03831875000003</v>
      </c>
      <c r="Y315" s="5">
        <f>[13]capacity_EXIOBASE!I315</f>
        <v>58.415327500000103</v>
      </c>
      <c r="Z315" s="5">
        <f>[13]capacity_EXIOBASE!J315</f>
        <v>29.207663750000052</v>
      </c>
      <c r="AA315" s="5">
        <f>[13]capacity_EXIOBASE!K315</f>
        <v>0</v>
      </c>
      <c r="AB315" s="5">
        <f>capacity!T315+T315/[12]lifespan!C$3</f>
        <v>38.943551666666671</v>
      </c>
      <c r="AC315" s="5">
        <f>MAX((U315-T315),0)/5+U315/[12]lifespan!D$3</f>
        <v>31.154841333333341</v>
      </c>
      <c r="AD315" s="5">
        <f>MAX((V315-U315),0)/5+V315/[12]lifespan!E$3</f>
        <v>19.471775833333336</v>
      </c>
      <c r="AE315" s="5">
        <f>MAX((W315-V315),0)/5+W315/[12]lifespan!F$3</f>
        <v>7.7887103333333316</v>
      </c>
      <c r="AF315" s="5">
        <f>MAX((X315-W315),0)/5+X315/[12]lifespan!G$3</f>
        <v>4.8679439583333339</v>
      </c>
      <c r="AG315" s="5">
        <f>MAX((Y315-X315),0)/5+Y315/[12]lifespan!H$3</f>
        <v>1.9471775833333367</v>
      </c>
      <c r="AH315" s="5">
        <f>MAX((Z315-Y315),0)/5+Z315/[12]lifespan!I$3</f>
        <v>0.97358879166666834</v>
      </c>
      <c r="AI315" s="5">
        <f>MAX((AA315-Z315),0)/5+AA315/[12]lifespan!J$3</f>
        <v>0</v>
      </c>
    </row>
    <row r="316" spans="1:35" x14ac:dyDescent="0.25">
      <c r="A316" s="3" t="s">
        <v>2</v>
      </c>
      <c r="B316" s="3" t="s">
        <v>33</v>
      </c>
      <c r="C316" s="3" t="s">
        <v>34</v>
      </c>
      <c r="D316" s="5">
        <f>[13]generation_EXIOBASE!D316</f>
        <v>57851.036458039518</v>
      </c>
      <c r="E316" s="5">
        <f>[13]generation_EXIOBASE!E316</f>
        <v>46280.829166431613</v>
      </c>
      <c r="F316" s="5">
        <f>[13]generation_EXIOBASE!F316</f>
        <v>28925.518229019759</v>
      </c>
      <c r="G316" s="5">
        <f>[13]generation_EXIOBASE!G316</f>
        <v>11570.207291607898</v>
      </c>
      <c r="H316" s="5">
        <f>[13]generation_EXIOBASE!H316</f>
        <v>7231.3795572549388</v>
      </c>
      <c r="I316" s="5">
        <f>[13]generation_EXIOBASE!I316</f>
        <v>2892.5518229019799</v>
      </c>
      <c r="J316" s="5">
        <f>[13]generation_EXIOBASE!J316</f>
        <v>1446.27591145099</v>
      </c>
      <c r="K316" s="5">
        <f>[13]generation_EXIOBASE!K316</f>
        <v>0</v>
      </c>
      <c r="L316" s="5">
        <f>[14]Xdet2015_el!A316</f>
        <v>572.40182529320498</v>
      </c>
      <c r="M316" s="5">
        <f t="shared" si="186"/>
        <v>457.92146023456399</v>
      </c>
      <c r="N316" s="5">
        <f t="shared" si="197"/>
        <v>286.20091264660249</v>
      </c>
      <c r="O316" s="5">
        <f t="shared" si="198"/>
        <v>114.48036505864093</v>
      </c>
      <c r="P316" s="5">
        <f t="shared" si="199"/>
        <v>71.550228161650608</v>
      </c>
      <c r="Q316" s="5">
        <f t="shared" si="200"/>
        <v>28.620091264660289</v>
      </c>
      <c r="R316" s="5">
        <f t="shared" si="201"/>
        <v>14.310045632330144</v>
      </c>
      <c r="S316" s="5">
        <f t="shared" si="202"/>
        <v>0</v>
      </c>
      <c r="T316" s="5">
        <f>[13]capacity_EXIOBASE!D316</f>
        <v>9531.8399999999983</v>
      </c>
      <c r="U316" s="5">
        <f>[13]capacity_EXIOBASE!E316</f>
        <v>7625.4719999999988</v>
      </c>
      <c r="V316" s="5">
        <f>[13]capacity_EXIOBASE!F316</f>
        <v>4765.9199999999992</v>
      </c>
      <c r="W316" s="5">
        <f>[13]capacity_EXIOBASE!G316</f>
        <v>1906.3679999999995</v>
      </c>
      <c r="X316" s="5">
        <f>[13]capacity_EXIOBASE!H316</f>
        <v>1191.48</v>
      </c>
      <c r="Y316" s="5">
        <f>[13]capacity_EXIOBASE!I316</f>
        <v>476.59200000000055</v>
      </c>
      <c r="Z316" s="5">
        <f>[13]capacity_EXIOBASE!J316</f>
        <v>238.29600000000028</v>
      </c>
      <c r="AA316" s="5">
        <f>[13]capacity_EXIOBASE!K316</f>
        <v>0</v>
      </c>
      <c r="AB316" s="5">
        <f>capacity!T316+T316/[12]lifespan!C$4</f>
        <v>339.86399999999998</v>
      </c>
      <c r="AC316" s="5">
        <f>MAX((U316-T316),0)/5+U316/[12]lifespan!D$4</f>
        <v>127.09119999999999</v>
      </c>
      <c r="AD316" s="5">
        <f>MAX((V316-U316),0)/5+V316/[12]lifespan!E$4</f>
        <v>79.431999999999988</v>
      </c>
      <c r="AE316" s="5">
        <f>MAX((W316-V316),0)/5+W316/[12]lifespan!F$4</f>
        <v>31.772799999999993</v>
      </c>
      <c r="AF316" s="5">
        <f>MAX((X316-W316),0)/5+X316/[12]lifespan!G$4</f>
        <v>19.858000000000001</v>
      </c>
      <c r="AG316" s="5">
        <f>MAX((Y316-X316),0)/5+Y316/[12]lifespan!H$4</f>
        <v>7.9432000000000089</v>
      </c>
      <c r="AH316" s="5">
        <f>MAX((Z316-Y316),0)/5+Z316/[12]lifespan!I$4</f>
        <v>3.9716000000000045</v>
      </c>
      <c r="AI316" s="5">
        <f>MAX((AA316-Z316),0)/5+AA316/[12]lifespan!J$4</f>
        <v>0</v>
      </c>
    </row>
    <row r="317" spans="1:35" x14ac:dyDescent="0.25">
      <c r="A317" s="3" t="s">
        <v>2</v>
      </c>
      <c r="B317" s="3" t="s">
        <v>35</v>
      </c>
      <c r="C317" s="3" t="s">
        <v>36</v>
      </c>
      <c r="D317" s="5">
        <f>[13]generation_EXIOBASE!D317</f>
        <v>72128.184004873125</v>
      </c>
      <c r="E317" s="5">
        <f>[13]generation_EXIOBASE!E317</f>
        <v>71016.895018007199</v>
      </c>
      <c r="F317" s="5">
        <f>[13]generation_EXIOBASE!F317</f>
        <v>69349.961537708325</v>
      </c>
      <c r="G317" s="5">
        <f>[13]generation_EXIOBASE!G317</f>
        <v>67683.028057409436</v>
      </c>
      <c r="H317" s="5">
        <f>[13]generation_EXIOBASE!H317</f>
        <v>67266.29468733471</v>
      </c>
      <c r="I317" s="5">
        <f>[13]generation_EXIOBASE!I317</f>
        <v>66849.561317259984</v>
      </c>
      <c r="J317" s="5">
        <f>[13]generation_EXIOBASE!J317</f>
        <v>66710.650193901747</v>
      </c>
      <c r="K317" s="5">
        <f>[13]generation_EXIOBASE!K317</f>
        <v>66571.73907054351</v>
      </c>
      <c r="L317" s="5">
        <f>[14]Xdet2015_el!A317</f>
        <v>576.142424784794</v>
      </c>
      <c r="M317" s="5">
        <f t="shared" si="186"/>
        <v>567.26571812202383</v>
      </c>
      <c r="N317" s="5">
        <f t="shared" si="197"/>
        <v>553.95065812786868</v>
      </c>
      <c r="O317" s="5">
        <f t="shared" si="198"/>
        <v>540.6355981337133</v>
      </c>
      <c r="P317" s="5">
        <f t="shared" si="199"/>
        <v>537.30683313517454</v>
      </c>
      <c r="Q317" s="5">
        <f t="shared" si="200"/>
        <v>533.97806813663567</v>
      </c>
      <c r="R317" s="5">
        <f t="shared" si="201"/>
        <v>532.86847980378934</v>
      </c>
      <c r="S317" s="5">
        <f t="shared" si="202"/>
        <v>531.75889147094313</v>
      </c>
      <c r="T317" s="5">
        <f>[13]capacity_EXIOBASE!D317</f>
        <v>16395</v>
      </c>
      <c r="U317" s="5">
        <f>[13]capacity_EXIOBASE!E317</f>
        <v>16389.400000000001</v>
      </c>
      <c r="V317" s="5">
        <f>[13]capacity_EXIOBASE!F317</f>
        <v>16381</v>
      </c>
      <c r="W317" s="5">
        <f>[13]capacity_EXIOBASE!G317</f>
        <v>16372.6</v>
      </c>
      <c r="X317" s="5">
        <f>[13]capacity_EXIOBASE!H317</f>
        <v>16370.5</v>
      </c>
      <c r="Y317" s="5">
        <f>[13]capacity_EXIOBASE!I317</f>
        <v>16368.4</v>
      </c>
      <c r="Z317" s="5">
        <f>[13]capacity_EXIOBASE!J317</f>
        <v>16367.7</v>
      </c>
      <c r="AA317" s="5">
        <f>[13]capacity_EXIOBASE!K317</f>
        <v>16367</v>
      </c>
      <c r="AB317" s="5">
        <f>capacity!T317+T317/[12]lifespan!C$5</f>
        <v>606.25</v>
      </c>
      <c r="AC317" s="5">
        <f>MAX((U317-T317),0)/5+U317/[12]lifespan!D$5</f>
        <v>273.15666666666669</v>
      </c>
      <c r="AD317" s="5">
        <f>MAX((V317-U317),0)/5+V317/[12]lifespan!E$5</f>
        <v>273.01666666666665</v>
      </c>
      <c r="AE317" s="5">
        <f>MAX((W317-V317),0)/5+W317/[12]lifespan!F$5</f>
        <v>272.87666666666667</v>
      </c>
      <c r="AF317" s="5">
        <f>MAX((X317-W317),0)/5+X317/[12]lifespan!G$5</f>
        <v>272.84166666666664</v>
      </c>
      <c r="AG317" s="5">
        <f>MAX((Y317-X317),0)/5+Y317/[12]lifespan!H$5</f>
        <v>272.80666666666667</v>
      </c>
      <c r="AH317" s="5">
        <f>MAX((Z317-Y317),0)/5+Z317/[12]lifespan!I$5</f>
        <v>272.79500000000002</v>
      </c>
      <c r="AI317" s="5">
        <f>MAX((AA317-Z317),0)/5+AA317/[12]lifespan!J$5</f>
        <v>272.78333333333336</v>
      </c>
    </row>
    <row r="318" spans="1:35" x14ac:dyDescent="0.25">
      <c r="A318" s="3" t="s">
        <v>2</v>
      </c>
      <c r="B318" s="3" t="s">
        <v>79</v>
      </c>
      <c r="C318" s="3" t="s">
        <v>83</v>
      </c>
      <c r="D318" s="5">
        <f>[13]generation_EXIOBASE!D318</f>
        <v>12752.103613874515</v>
      </c>
      <c r="E318" s="5">
        <f>[13]generation_EXIOBASE!E318</f>
        <v>28222.1683841138</v>
      </c>
      <c r="F318" s="5">
        <f>[13]generation_EXIOBASE!F318</f>
        <v>51427.265539472734</v>
      </c>
      <c r="G318" s="5">
        <f>[13]generation_EXIOBASE!G318</f>
        <v>74632.362694831667</v>
      </c>
      <c r="H318" s="5">
        <f>[13]generation_EXIOBASE!H318</f>
        <v>80433.6369836714</v>
      </c>
      <c r="I318" s="5">
        <f>[13]generation_EXIOBASE!I318</f>
        <v>86234.911272511119</v>
      </c>
      <c r="J318" s="5">
        <f>[13]generation_EXIOBASE!J318</f>
        <v>88168.66936879103</v>
      </c>
      <c r="K318" s="5">
        <f>[13]generation_EXIOBASE!K318</f>
        <v>90102.427465070941</v>
      </c>
      <c r="L318" s="5">
        <f>[14]Xdet2015_el!A318</f>
        <v>61.303251053035702</v>
      </c>
      <c r="M318" s="5">
        <f t="shared" si="186"/>
        <v>135.67257027538452</v>
      </c>
      <c r="N318" s="5">
        <f t="shared" si="197"/>
        <v>247.22654910890782</v>
      </c>
      <c r="O318" s="5">
        <f t="shared" si="198"/>
        <v>358.78052794243109</v>
      </c>
      <c r="P318" s="5">
        <f t="shared" si="199"/>
        <v>386.66902265081188</v>
      </c>
      <c r="Q318" s="5">
        <f t="shared" si="200"/>
        <v>414.55751735919267</v>
      </c>
      <c r="R318" s="5">
        <f t="shared" si="201"/>
        <v>423.85368226198625</v>
      </c>
      <c r="S318" s="5">
        <f t="shared" si="202"/>
        <v>433.14984716477989</v>
      </c>
      <c r="T318" s="5">
        <f>[13]capacity_EXIOBASE!D318</f>
        <v>5804.3952630498943</v>
      </c>
      <c r="U318" s="5">
        <f>[13]capacity_EXIOBASE!E318</f>
        <v>13705.228250659013</v>
      </c>
      <c r="V318" s="5">
        <f>[13]capacity_EXIOBASE!F318</f>
        <v>25556.47773207269</v>
      </c>
      <c r="W318" s="5">
        <f>[13]capacity_EXIOBASE!G318</f>
        <v>37407.727213486374</v>
      </c>
      <c r="X318" s="5">
        <f>[13]capacity_EXIOBASE!H318</f>
        <v>40370.539583839796</v>
      </c>
      <c r="Y318" s="5">
        <f>[13]capacity_EXIOBASE!I318</f>
        <v>43333.351954193211</v>
      </c>
      <c r="Z318" s="5">
        <f>[13]capacity_EXIOBASE!J318</f>
        <v>44320.956077644354</v>
      </c>
      <c r="AA318" s="5">
        <f>[13]capacity_EXIOBASE!K318</f>
        <v>45308.56020109549</v>
      </c>
      <c r="AB318" s="5">
        <f>capacity!T318+T318/[12]lifespan!C$6</f>
        <v>1021.2197631524947</v>
      </c>
      <c r="AC318" s="5">
        <f>MAX((U318-T318),0)/5+U318/[12]lifespan!D$6</f>
        <v>2203.1315180063243</v>
      </c>
      <c r="AD318" s="5">
        <f>MAX((V318-U318),0)/5+V318/[12]lifespan!E$6</f>
        <v>3457.7595870092327</v>
      </c>
      <c r="AE318" s="5">
        <f>MAX((W318-V318),0)/5+W318/[12]lifespan!F$6</f>
        <v>3866.5589848221916</v>
      </c>
      <c r="AF318" s="5">
        <f>MAX((X318-W318),0)/5+X318/[12]lifespan!G$6</f>
        <v>2207.3840574242763</v>
      </c>
      <c r="AG318" s="5">
        <f>MAX((Y318-X318),0)/5+Y318/[12]lifespan!H$6</f>
        <v>2325.8965522384115</v>
      </c>
      <c r="AH318" s="5">
        <f>MAX((Z318-Y318),0)/5+Z318/[12]lifespan!I$6</f>
        <v>1970.3590677960028</v>
      </c>
      <c r="AI318" s="5">
        <f>MAX((AA318-Z318),0)/5+AA318/[12]lifespan!J$6</f>
        <v>2009.8632327340467</v>
      </c>
    </row>
    <row r="319" spans="1:35" x14ac:dyDescent="0.25">
      <c r="A319" s="3" t="s">
        <v>2</v>
      </c>
      <c r="B319" s="3" t="s">
        <v>78</v>
      </c>
      <c r="C319" s="3" t="s">
        <v>84</v>
      </c>
      <c r="D319" s="5">
        <f>[13]generation_EXIOBASE!D319</f>
        <v>583.35481678026679</v>
      </c>
      <c r="E319" s="5">
        <f>[13]generation_EXIOBASE!E319</f>
        <v>9750.7297068116168</v>
      </c>
      <c r="F319" s="5">
        <f>[13]generation_EXIOBASE!F319</f>
        <v>23501.792041858636</v>
      </c>
      <c r="G319" s="5">
        <f>[13]generation_EXIOBASE!G319</f>
        <v>37252.854376905663</v>
      </c>
      <c r="H319" s="5">
        <f>[13]generation_EXIOBASE!H319</f>
        <v>40690.61996066742</v>
      </c>
      <c r="I319" s="5">
        <f>[13]generation_EXIOBASE!I319</f>
        <v>44128.385544429169</v>
      </c>
      <c r="J319" s="5">
        <f>[13]generation_EXIOBASE!J319</f>
        <v>45274.307405683088</v>
      </c>
      <c r="K319" s="5">
        <f>[13]generation_EXIOBASE!K319</f>
        <v>46420.229266937007</v>
      </c>
      <c r="L319" s="5">
        <f>[14]Xdet2015_el!A319</f>
        <v>2.8043645087049902</v>
      </c>
      <c r="M319" s="5">
        <f t="shared" si="186"/>
        <v>46.874731359350115</v>
      </c>
      <c r="N319" s="5">
        <f t="shared" si="197"/>
        <v>112.98028163531778</v>
      </c>
      <c r="O319" s="5">
        <f t="shared" si="198"/>
        <v>179.08583191128548</v>
      </c>
      <c r="P319" s="5">
        <f t="shared" si="199"/>
        <v>195.61221948027742</v>
      </c>
      <c r="Q319" s="5">
        <f t="shared" si="200"/>
        <v>212.1386070492693</v>
      </c>
      <c r="R319" s="5">
        <f t="shared" si="201"/>
        <v>217.64740290559993</v>
      </c>
      <c r="S319" s="5">
        <f t="shared" si="202"/>
        <v>223.15619876193057</v>
      </c>
      <c r="T319" s="5">
        <f>[13]capacity_EXIOBASE!D319</f>
        <v>220.53802908127497</v>
      </c>
      <c r="U319" s="5">
        <f>[13]capacity_EXIOBASE!E319</f>
        <v>2668.0386565181825</v>
      </c>
      <c r="V319" s="5">
        <f>[13]capacity_EXIOBASE!F319</f>
        <v>6339.2895976735435</v>
      </c>
      <c r="W319" s="5">
        <f>[13]capacity_EXIOBASE!G319</f>
        <v>10010.540538828905</v>
      </c>
      <c r="X319" s="5">
        <f>[13]capacity_EXIOBASE!H319</f>
        <v>10928.353274117746</v>
      </c>
      <c r="Y319" s="5">
        <f>[13]capacity_EXIOBASE!I319</f>
        <v>11846.166009406586</v>
      </c>
      <c r="Z319" s="5">
        <f>[13]capacity_EXIOBASE!J319</f>
        <v>12152.1035878362</v>
      </c>
      <c r="AA319" s="5">
        <f>[13]capacity_EXIOBASE!K319</f>
        <v>12458.041166265813</v>
      </c>
      <c r="AB319" s="5">
        <f>capacity!T319+T319/[12]lifespan!C$7</f>
        <v>11.026901454063749</v>
      </c>
      <c r="AC319" s="5">
        <f>MAX((U319-T319),0)/5+U319/[12]lifespan!D$7</f>
        <v>596.22167174810886</v>
      </c>
      <c r="AD319" s="5">
        <f>MAX((V319-U319),0)/5+V319/[12]lifespan!E$7</f>
        <v>964.76980996465568</v>
      </c>
      <c r="AE319" s="5">
        <f>MAX((W319-V319),0)/5+W319/[12]lifespan!F$7</f>
        <v>1067.9348728587024</v>
      </c>
      <c r="AF319" s="5">
        <f>MAX((X319-W319),0)/5+X319/[12]lifespan!G$7</f>
        <v>547.84098952835961</v>
      </c>
      <c r="AG319" s="5">
        <f>MAX((Y319-X319),0)/5+Y319/[12]lifespan!H$7</f>
        <v>578.43474737132101</v>
      </c>
      <c r="AH319" s="5">
        <f>MAX((Z319-Y319),0)/5+Z319/[12]lifespan!I$7</f>
        <v>466.25763528046269</v>
      </c>
      <c r="AI319" s="5">
        <f>MAX((AA319-Z319),0)/5+AA319/[12]lifespan!J$7</f>
        <v>476.45555456144979</v>
      </c>
    </row>
    <row r="320" spans="1:35" x14ac:dyDescent="0.25">
      <c r="A320" s="3" t="s">
        <v>2</v>
      </c>
      <c r="B320" s="1" t="s">
        <v>37</v>
      </c>
      <c r="C320" s="1" t="s">
        <v>38</v>
      </c>
      <c r="D320" s="5">
        <f>[13]generation_EXIOBASE!D320</f>
        <v>249.3142043107122</v>
      </c>
      <c r="E320" s="5">
        <f>[13]generation_EXIOBASE!E320</f>
        <v>199.45136344856977</v>
      </c>
      <c r="F320" s="5">
        <f>[13]generation_EXIOBASE!F320</f>
        <v>124.6571021553561</v>
      </c>
      <c r="G320" s="5">
        <f>[13]generation_EXIOBASE!G320</f>
        <v>49.862840862142434</v>
      </c>
      <c r="H320" s="5">
        <f>[13]generation_EXIOBASE!H320</f>
        <v>31.164275538839021</v>
      </c>
      <c r="I320" s="5">
        <f>[13]generation_EXIOBASE!I320</f>
        <v>12.465710215535609</v>
      </c>
      <c r="J320" s="5">
        <f>[13]generation_EXIOBASE!J320</f>
        <v>6.2328551077678043</v>
      </c>
      <c r="K320" s="5">
        <f>[13]generation_EXIOBASE!K320</f>
        <v>0</v>
      </c>
      <c r="L320" s="5">
        <f>[14]Xdet2015_el!A320</f>
        <v>19.243639959354098</v>
      </c>
      <c r="M320" s="5">
        <f t="shared" si="186"/>
        <v>15.394911967483278</v>
      </c>
      <c r="N320" s="5">
        <f t="shared" si="197"/>
        <v>9.6218199796770492</v>
      </c>
      <c r="O320" s="5">
        <f t="shared" si="198"/>
        <v>3.848727991870819</v>
      </c>
      <c r="P320" s="5">
        <f t="shared" si="199"/>
        <v>2.4054549949192618</v>
      </c>
      <c r="Q320" s="5">
        <f t="shared" si="200"/>
        <v>0.96218199796770476</v>
      </c>
      <c r="R320" s="5">
        <f t="shared" si="201"/>
        <v>0.48109099898385238</v>
      </c>
      <c r="S320" s="5">
        <f t="shared" si="202"/>
        <v>0</v>
      </c>
      <c r="T320" s="5">
        <f>[13]capacity_EXIOBASE!D320</f>
        <v>2958.0640399999997</v>
      </c>
      <c r="U320" s="5">
        <f>[13]capacity_EXIOBASE!E320</f>
        <v>2366.4512319999999</v>
      </c>
      <c r="V320" s="5">
        <f>[13]capacity_EXIOBASE!F320</f>
        <v>1479.0320199999999</v>
      </c>
      <c r="W320" s="5">
        <f>[13]capacity_EXIOBASE!G320</f>
        <v>591.61280799999986</v>
      </c>
      <c r="X320" s="5">
        <f>[13]capacity_EXIOBASE!H320</f>
        <v>369.75800499999991</v>
      </c>
      <c r="Y320" s="5">
        <f>[13]capacity_EXIOBASE!I320</f>
        <v>147.90320199999996</v>
      </c>
      <c r="Z320" s="5">
        <f>[13]capacity_EXIOBASE!J320</f>
        <v>73.951600999999982</v>
      </c>
      <c r="AA320" s="5">
        <f>[13]capacity_EXIOBASE!K320</f>
        <v>0</v>
      </c>
      <c r="AB320" s="5">
        <f>capacity!T320+T320/[12]lifespan!C$8</f>
        <v>84.516115428571425</v>
      </c>
      <c r="AC320" s="5">
        <f>MAX((U320-T320),0)/5+U320/[12]lifespan!D$8</f>
        <v>67.612892342857137</v>
      </c>
      <c r="AD320" s="5">
        <f>MAX((V320-U320),0)/5+V320/[12]lifespan!E$8</f>
        <v>42.258057714285712</v>
      </c>
      <c r="AE320" s="5">
        <f>MAX((W320-V320),0)/5+W320/[12]lifespan!F$8</f>
        <v>16.903223085714281</v>
      </c>
      <c r="AF320" s="5">
        <f>MAX((X320-W320),0)/5+X320/[12]lifespan!G$8</f>
        <v>10.564514428571426</v>
      </c>
      <c r="AG320" s="5">
        <f>MAX((Y320-X320),0)/5+Y320/[12]lifespan!H$8</f>
        <v>4.2258057714285702</v>
      </c>
      <c r="AH320" s="5">
        <f>MAX((Z320-Y320),0)/5+Z320/[12]lifespan!I$8</f>
        <v>2.1129028857142851</v>
      </c>
      <c r="AI320" s="5">
        <f>MAX((AA320-Z320),0)/5+AA320/[12]lifespan!J$8</f>
        <v>0</v>
      </c>
    </row>
    <row r="321" spans="1:35" x14ac:dyDescent="0.25">
      <c r="A321" s="3" t="s">
        <v>2</v>
      </c>
      <c r="B321" s="3" t="s">
        <v>39</v>
      </c>
      <c r="C321" s="3" t="s">
        <v>40</v>
      </c>
      <c r="D321" s="5">
        <f>[13]generation_EXIOBASE!D321</f>
        <v>14846.194556521092</v>
      </c>
      <c r="E321" s="5">
        <f>[13]generation_EXIOBASE!E321</f>
        <v>11876.955645216873</v>
      </c>
      <c r="F321" s="5">
        <f>[13]generation_EXIOBASE!F321</f>
        <v>7423.0972782605459</v>
      </c>
      <c r="G321" s="5">
        <f>[13]generation_EXIOBASE!G321</f>
        <v>2969.2389113042173</v>
      </c>
      <c r="H321" s="5">
        <f>[13]generation_EXIOBASE!H321</f>
        <v>1855.7743195651365</v>
      </c>
      <c r="I321" s="5">
        <f>[13]generation_EXIOBASE!I321</f>
        <v>742.30972782605568</v>
      </c>
      <c r="J321" s="5">
        <f>[13]generation_EXIOBASE!J321</f>
        <v>371.15486391302784</v>
      </c>
      <c r="K321" s="5">
        <f>[13]generation_EXIOBASE!K321</f>
        <v>0</v>
      </c>
      <c r="L321" s="5">
        <f>[14]Xdet2015_el!A321</f>
        <v>229.67399843541301</v>
      </c>
      <c r="M321" s="5">
        <f t="shared" si="186"/>
        <v>183.73919874833041</v>
      </c>
      <c r="N321" s="5">
        <f t="shared" si="197"/>
        <v>114.83699921770651</v>
      </c>
      <c r="O321" s="5">
        <f t="shared" si="198"/>
        <v>45.934799687082581</v>
      </c>
      <c r="P321" s="5">
        <f t="shared" si="199"/>
        <v>28.709249804426626</v>
      </c>
      <c r="Q321" s="5">
        <f t="shared" si="200"/>
        <v>11.483699921770668</v>
      </c>
      <c r="R321" s="5">
        <f t="shared" si="201"/>
        <v>5.7418499608853342</v>
      </c>
      <c r="S321" s="5">
        <f t="shared" si="202"/>
        <v>0</v>
      </c>
      <c r="T321" s="5">
        <f>[13]capacity_EXIOBASE!D321</f>
        <v>3161.1063900000004</v>
      </c>
      <c r="U321" s="5">
        <f>[13]capacity_EXIOBASE!E321</f>
        <v>2528.8851120000004</v>
      </c>
      <c r="V321" s="5">
        <f>[13]capacity_EXIOBASE!F321</f>
        <v>1580.5531950000002</v>
      </c>
      <c r="W321" s="5">
        <f>[13]capacity_EXIOBASE!G321</f>
        <v>632.22127799999998</v>
      </c>
      <c r="X321" s="5">
        <f>[13]capacity_EXIOBASE!H321</f>
        <v>395.1382987500001</v>
      </c>
      <c r="Y321" s="5">
        <f>[13]capacity_EXIOBASE!I321</f>
        <v>158.05531950000022</v>
      </c>
      <c r="Z321" s="5">
        <f>[13]capacity_EXIOBASE!J321</f>
        <v>79.027659750000112</v>
      </c>
      <c r="AA321" s="5">
        <f>[13]capacity_EXIOBASE!K321</f>
        <v>0</v>
      </c>
      <c r="AB321" s="5">
        <f>capacity!T321+T321/[12]lifespan!C$9</f>
        <v>459.44425560000002</v>
      </c>
      <c r="AC321" s="5">
        <f>MAX((U321-T321),0)/5+U321/[12]lifespan!D$9</f>
        <v>101.15540448000002</v>
      </c>
      <c r="AD321" s="5">
        <f>MAX((V321-U321),0)/5+V321/[12]lifespan!E$9</f>
        <v>63.22212780000001</v>
      </c>
      <c r="AE321" s="5">
        <f>MAX((W321-V321),0)/5+W321/[12]lifespan!F$9</f>
        <v>25.28885112</v>
      </c>
      <c r="AF321" s="5">
        <f>MAX((X321-W321),0)/5+X321/[12]lifespan!G$9</f>
        <v>15.805531950000004</v>
      </c>
      <c r="AG321" s="5">
        <f>MAX((Y321-X321),0)/5+Y321/[12]lifespan!H$9</f>
        <v>6.322212780000009</v>
      </c>
      <c r="AH321" s="5">
        <f>MAX((Z321-Y321),0)/5+Z321/[12]lifespan!I$9</f>
        <v>3.1611063900000045</v>
      </c>
      <c r="AI321" s="5">
        <f>MAX((AA321-Z321),0)/5+AA321/[12]lifespan!J$9</f>
        <v>0</v>
      </c>
    </row>
    <row r="322" spans="1:35" x14ac:dyDescent="0.25">
      <c r="A322" s="3" t="s">
        <v>2</v>
      </c>
      <c r="B322" s="3" t="s">
        <v>80</v>
      </c>
      <c r="C322" s="3" t="s">
        <v>85</v>
      </c>
      <c r="D322" s="5">
        <f>[13]generation_EXIOBASE!D322</f>
        <v>2.1109933070458999</v>
      </c>
      <c r="E322" s="5">
        <f>[13]generation_EXIOBASE!E322</f>
        <v>9285.7346480330416</v>
      </c>
      <c r="F322" s="5">
        <f>[13]generation_EXIOBASE!F322</f>
        <v>23211.170130122038</v>
      </c>
      <c r="G322" s="5">
        <f>[13]generation_EXIOBASE!G322</f>
        <v>37136.605612211031</v>
      </c>
      <c r="H322" s="5">
        <f>[13]generation_EXIOBASE!H322</f>
        <v>40617.964482733281</v>
      </c>
      <c r="I322" s="5">
        <f>[13]generation_EXIOBASE!I322</f>
        <v>44099.323353255531</v>
      </c>
      <c r="J322" s="5">
        <f>[13]generation_EXIOBASE!J322</f>
        <v>45259.776310096277</v>
      </c>
      <c r="K322" s="5">
        <f>[13]generation_EXIOBASE!K322</f>
        <v>46420.229266937029</v>
      </c>
      <c r="L322" s="5">
        <f>[14]Xdet2015_el!A322</f>
        <v>0.87388794765395506</v>
      </c>
      <c r="M322" s="5">
        <f t="shared" si="186"/>
        <v>3844.0157848650042</v>
      </c>
      <c r="N322" s="5">
        <f t="shared" si="197"/>
        <v>9608.7286302410303</v>
      </c>
      <c r="O322" s="5">
        <f t="shared" si="198"/>
        <v>15373.441475617055</v>
      </c>
      <c r="P322" s="5">
        <f t="shared" si="199"/>
        <v>16814.619686961061</v>
      </c>
      <c r="Q322" s="5">
        <f t="shared" si="200"/>
        <v>18255.797898305067</v>
      </c>
      <c r="R322" s="5">
        <f t="shared" si="201"/>
        <v>18736.190635419738</v>
      </c>
      <c r="S322" s="5">
        <f t="shared" si="202"/>
        <v>19216.583372534409</v>
      </c>
      <c r="T322" s="5">
        <f>[13]capacity_EXIOBASE!D322</f>
        <v>2.6557377049180326</v>
      </c>
      <c r="U322" s="5">
        <f>[13]capacity_EXIOBASE!E322</f>
        <v>4638.0006673036596</v>
      </c>
      <c r="V322" s="5">
        <f>[13]capacity_EXIOBASE!F322</f>
        <v>11591.01806170177</v>
      </c>
      <c r="W322" s="5">
        <f>[13]capacity_EXIOBASE!G322</f>
        <v>18544.035456099882</v>
      </c>
      <c r="X322" s="5">
        <f>[13]capacity_EXIOBASE!H322</f>
        <v>20282.289804699409</v>
      </c>
      <c r="Y322" s="5">
        <f>[13]capacity_EXIOBASE!I322</f>
        <v>22020.544153298935</v>
      </c>
      <c r="Z322" s="5">
        <f>[13]capacity_EXIOBASE!J322</f>
        <v>22599.962269498777</v>
      </c>
      <c r="AA322" s="5">
        <f>[13]capacity_EXIOBASE!K322</f>
        <v>23179.380385698623</v>
      </c>
      <c r="AB322" s="5">
        <f>capacity!T322+T322/[12]lifespan!C$10</f>
        <v>1.5488524590163932</v>
      </c>
      <c r="AC322" s="5">
        <f>MAX((U322-T322),0)/5+U322/[12]lifespan!D$10</f>
        <v>1112.5890126118945</v>
      </c>
      <c r="AD322" s="5">
        <f>MAX((V322-U322),0)/5+V322/[12]lifespan!E$10</f>
        <v>1854.244201347693</v>
      </c>
      <c r="AE322" s="5">
        <f>MAX((W322-V322),0)/5+W322/[12]lifespan!F$10</f>
        <v>2132.3648971236175</v>
      </c>
      <c r="AF322" s="5">
        <f>MAX((X322-W322),0)/5+X322/[12]lifespan!G$10</f>
        <v>1158.9424619078816</v>
      </c>
      <c r="AG322" s="5">
        <f>MAX((Y322-X322),0)/5+Y322/[12]lifespan!H$10</f>
        <v>1228.4726358518626</v>
      </c>
      <c r="AH322" s="5">
        <f>MAX((Z322-Y322),0)/5+Z322/[12]lifespan!I$10</f>
        <v>1019.8821140199195</v>
      </c>
      <c r="AI322" s="5">
        <f>MAX((AA322-Z322),0)/5+AA322/[12]lifespan!J$10</f>
        <v>1043.0588386679142</v>
      </c>
    </row>
    <row r="323" spans="1:35" x14ac:dyDescent="0.25">
      <c r="A323" s="3" t="s">
        <v>2</v>
      </c>
      <c r="B323" s="3" t="s">
        <v>81</v>
      </c>
      <c r="C323" s="3" t="s">
        <v>86</v>
      </c>
      <c r="D323" s="5">
        <f>[13]generation_EXIOBASE!D323</f>
        <v>67.250215353033667</v>
      </c>
      <c r="E323" s="5">
        <f>[13]generation_EXIOBASE!E323</f>
        <v>3510.7462903027385</v>
      </c>
      <c r="F323" s="5">
        <f>[13]generation_EXIOBASE!F323</f>
        <v>8675.9904027272951</v>
      </c>
      <c r="G323" s="5">
        <f>[13]generation_EXIOBASE!G323</f>
        <v>13841.234515151853</v>
      </c>
      <c r="H323" s="5">
        <f>[13]generation_EXIOBASE!H323</f>
        <v>15132.545543257991</v>
      </c>
      <c r="I323" s="5">
        <f>[13]generation_EXIOBASE!I323</f>
        <v>16423.856571364129</v>
      </c>
      <c r="J323" s="5">
        <f>[13]generation_EXIOBASE!J323</f>
        <v>16854.293580732843</v>
      </c>
      <c r="K323" s="5">
        <f>[13]generation_EXIOBASE!K323</f>
        <v>17284.730590101557</v>
      </c>
      <c r="L323" s="5">
        <f>[14]Xdet2015_el!A323</f>
        <v>27.839573189547401</v>
      </c>
      <c r="M323" s="5">
        <f t="shared" si="186"/>
        <v>1453.3437221834288</v>
      </c>
      <c r="N323" s="5">
        <f t="shared" si="197"/>
        <v>3591.5999456742506</v>
      </c>
      <c r="O323" s="5">
        <f t="shared" si="198"/>
        <v>5729.8561691650721</v>
      </c>
      <c r="P323" s="5">
        <f t="shared" si="199"/>
        <v>6264.4202250377775</v>
      </c>
      <c r="Q323" s="5">
        <f t="shared" si="200"/>
        <v>6798.984280910483</v>
      </c>
      <c r="R323" s="5">
        <f t="shared" si="201"/>
        <v>6977.1722995347181</v>
      </c>
      <c r="S323" s="5">
        <f t="shared" si="202"/>
        <v>7155.3603181589533</v>
      </c>
      <c r="T323" s="5">
        <f>[13]capacity_EXIOBASE!D323</f>
        <v>78.344262295081975</v>
      </c>
      <c r="U323" s="5">
        <f>[13]capacity_EXIOBASE!E323</f>
        <v>1978.160816467574</v>
      </c>
      <c r="V323" s="5">
        <f>[13]capacity_EXIOBASE!F323</f>
        <v>4827.8856477263116</v>
      </c>
      <c r="W323" s="5">
        <f>[13]capacity_EXIOBASE!G323</f>
        <v>7677.6104789850497</v>
      </c>
      <c r="X323" s="5">
        <f>[13]capacity_EXIOBASE!H323</f>
        <v>8390.0416867997337</v>
      </c>
      <c r="Y323" s="5">
        <f>[13]capacity_EXIOBASE!I323</f>
        <v>9102.4728946144187</v>
      </c>
      <c r="Z323" s="5">
        <f>[13]capacity_EXIOBASE!J323</f>
        <v>9339.9499638859816</v>
      </c>
      <c r="AA323" s="5">
        <f>[13]capacity_EXIOBASE!K323</f>
        <v>9577.4270331575426</v>
      </c>
      <c r="AB323" s="5">
        <f>capacity!T323+T323/[12]lifespan!C$11</f>
        <v>45.691147540983607</v>
      </c>
      <c r="AC323" s="5">
        <f>MAX((U323-T323),0)/5+U323/[12]lifespan!D$11</f>
        <v>459.08974349320141</v>
      </c>
      <c r="AD323" s="5">
        <f>MAX((V323-U323),0)/5+V323/[12]lifespan!E$11</f>
        <v>763.06039216079989</v>
      </c>
      <c r="AE323" s="5">
        <f>MAX((W323-V323),0)/5+W323/[12]lifespan!F$11</f>
        <v>877.04938541114961</v>
      </c>
      <c r="AF323" s="5">
        <f>MAX((X323-W323),0)/5+X323/[12]lifespan!G$11</f>
        <v>478.08790903492616</v>
      </c>
      <c r="AG323" s="5">
        <f>MAX((Y323-X323),0)/5+Y323/[12]lifespan!H$11</f>
        <v>506.58515734751376</v>
      </c>
      <c r="AH323" s="5">
        <f>MAX((Z323-Y323),0)/5+Z323/[12]lifespan!I$11</f>
        <v>421.09341240975186</v>
      </c>
      <c r="AI323" s="5">
        <f>MAX((AA323-Z323),0)/5+AA323/[12]lifespan!J$11</f>
        <v>430.59249518061392</v>
      </c>
    </row>
    <row r="324" spans="1:35" x14ac:dyDescent="0.25">
      <c r="A324" s="3" t="s">
        <v>2</v>
      </c>
      <c r="B324" s="3" t="s">
        <v>41</v>
      </c>
      <c r="C324" s="3" t="s">
        <v>42</v>
      </c>
      <c r="D324" s="5">
        <f>[13]generation_EXIOBASE!D324</f>
        <v>0</v>
      </c>
      <c r="E324" s="5">
        <f>[13]generation_EXIOBASE!E324</f>
        <v>0</v>
      </c>
      <c r="F324" s="5">
        <f>[13]generation_EXIOBASE!F324</f>
        <v>0</v>
      </c>
      <c r="G324" s="5">
        <f>[13]generation_EXIOBASE!G324</f>
        <v>0</v>
      </c>
      <c r="H324" s="5">
        <f>[13]generation_EXIOBASE!H324</f>
        <v>0</v>
      </c>
      <c r="I324" s="5">
        <f>[13]generation_EXIOBASE!I324</f>
        <v>0</v>
      </c>
      <c r="J324" s="5">
        <f>[13]generation_EXIOBASE!J324</f>
        <v>0</v>
      </c>
      <c r="K324" s="5">
        <f>[13]generation_EXIOBASE!K324</f>
        <v>0</v>
      </c>
      <c r="L324" s="5">
        <f>[14]Xdet2015_el!A324</f>
        <v>0</v>
      </c>
      <c r="M324" s="5">
        <f t="shared" si="186"/>
        <v>0</v>
      </c>
      <c r="N324" s="5">
        <f t="shared" si="197"/>
        <v>0</v>
      </c>
      <c r="O324" s="5">
        <f t="shared" si="198"/>
        <v>0</v>
      </c>
      <c r="P324" s="5">
        <f t="shared" si="199"/>
        <v>0</v>
      </c>
      <c r="Q324" s="5">
        <f t="shared" si="200"/>
        <v>0</v>
      </c>
      <c r="R324" s="5">
        <f t="shared" si="201"/>
        <v>0</v>
      </c>
      <c r="S324" s="5">
        <f t="shared" si="202"/>
        <v>0</v>
      </c>
      <c r="T324" s="5">
        <f>[13]capacity_EXIOBASE!D324</f>
        <v>0</v>
      </c>
      <c r="U324" s="5">
        <f>[13]capacity_EXIOBASE!E324</f>
        <v>0</v>
      </c>
      <c r="V324" s="5">
        <f>[13]capacity_EXIOBASE!F324</f>
        <v>0</v>
      </c>
      <c r="W324" s="5">
        <f>[13]capacity_EXIOBASE!G324</f>
        <v>0</v>
      </c>
      <c r="X324" s="5">
        <f>[13]capacity_EXIOBASE!H324</f>
        <v>0</v>
      </c>
      <c r="Y324" s="5">
        <f>[13]capacity_EXIOBASE!I324</f>
        <v>0</v>
      </c>
      <c r="Z324" s="5">
        <f>[13]capacity_EXIOBASE!J324</f>
        <v>0</v>
      </c>
      <c r="AA324" s="5">
        <f>[13]capacity_EXIOBASE!K324</f>
        <v>0</v>
      </c>
      <c r="AB324" s="5">
        <f>capacity!T324+T324/[12]lifespan!C$12</f>
        <v>0</v>
      </c>
      <c r="AC324" s="5">
        <f>MAX((U324-T324),0)/5+U324/[12]lifespan!D$12</f>
        <v>0</v>
      </c>
      <c r="AD324" s="5">
        <f>MAX((V324-U324),0)/5+V324/[12]lifespan!E$12</f>
        <v>0</v>
      </c>
      <c r="AE324" s="5">
        <f>MAX((W324-V324),0)/5+W324/[12]lifespan!F$12</f>
        <v>0</v>
      </c>
      <c r="AF324" s="5">
        <f>MAX((X324-W324),0)/5+X324/[12]lifespan!G$12</f>
        <v>0</v>
      </c>
      <c r="AG324" s="5">
        <f>MAX((Y324-X324),0)/5+Y324/[12]lifespan!H$12</f>
        <v>0</v>
      </c>
      <c r="AH324" s="5">
        <f>MAX((Z324-Y324),0)/5+Z324/[12]lifespan!I$12</f>
        <v>0</v>
      </c>
      <c r="AI324" s="5">
        <f>MAX((AA324-Z324),0)/5+AA324/[12]lifespan!J$12</f>
        <v>0</v>
      </c>
    </row>
    <row r="325" spans="1:35" x14ac:dyDescent="0.25">
      <c r="A325" s="3" t="s">
        <v>2</v>
      </c>
      <c r="B325" s="3" t="s">
        <v>43</v>
      </c>
      <c r="C325" s="3" t="s">
        <v>44</v>
      </c>
      <c r="D325" s="5">
        <f>[13]generation_EXIOBASE!D325</f>
        <v>0</v>
      </c>
      <c r="E325" s="5">
        <f>[13]generation_EXIOBASE!E325</f>
        <v>40.045359692757479</v>
      </c>
      <c r="F325" s="5">
        <f>[13]generation_EXIOBASE!F325</f>
        <v>100.11339923189369</v>
      </c>
      <c r="G325" s="5">
        <f>[13]generation_EXIOBASE!G325</f>
        <v>160.18143877102992</v>
      </c>
      <c r="H325" s="5">
        <f>[13]generation_EXIOBASE!H325</f>
        <v>175.19844865581396</v>
      </c>
      <c r="I325" s="5">
        <f>[13]generation_EXIOBASE!I325</f>
        <v>190.21545854059801</v>
      </c>
      <c r="J325" s="5">
        <f>[13]generation_EXIOBASE!J325</f>
        <v>195.2211285021927</v>
      </c>
      <c r="K325" s="5">
        <f>[13]generation_EXIOBASE!K325</f>
        <v>200.22679846378739</v>
      </c>
      <c r="L325" s="5">
        <f>[14]Xdet2015_el!A325</f>
        <v>0</v>
      </c>
      <c r="M325" s="24">
        <f t="shared" ref="M325:S325" si="203">IFERROR($L143*E325/$D143,0)</f>
        <v>10.677750751769373</v>
      </c>
      <c r="N325" s="24">
        <f t="shared" si="203"/>
        <v>26.69437687942343</v>
      </c>
      <c r="O325" s="24">
        <f t="shared" si="203"/>
        <v>42.711003007077494</v>
      </c>
      <c r="P325" s="24">
        <f t="shared" si="203"/>
        <v>46.715159538991003</v>
      </c>
      <c r="Q325" s="24">
        <f t="shared" si="203"/>
        <v>50.719316070904512</v>
      </c>
      <c r="R325" s="24">
        <f t="shared" si="203"/>
        <v>52.054034914875686</v>
      </c>
      <c r="S325" s="24">
        <f t="shared" si="203"/>
        <v>53.38875375884686</v>
      </c>
      <c r="T325" s="5">
        <f>[13]capacity_EXIOBASE!D325</f>
        <v>0</v>
      </c>
      <c r="U325" s="5">
        <f>[13]capacity_EXIOBASE!E325</f>
        <v>20</v>
      </c>
      <c r="V325" s="5">
        <f>[13]capacity_EXIOBASE!F325</f>
        <v>50</v>
      </c>
      <c r="W325" s="5">
        <f>[13]capacity_EXIOBASE!G325</f>
        <v>80</v>
      </c>
      <c r="X325" s="5">
        <f>[13]capacity_EXIOBASE!H325</f>
        <v>87.5</v>
      </c>
      <c r="Y325" s="5">
        <f>[13]capacity_EXIOBASE!I325</f>
        <v>95</v>
      </c>
      <c r="Z325" s="5">
        <f>[13]capacity_EXIOBASE!J325</f>
        <v>97.5</v>
      </c>
      <c r="AA325" s="5">
        <f>[13]capacity_EXIOBASE!K325</f>
        <v>100</v>
      </c>
      <c r="AB325" s="5">
        <f>capacity!T325+T325/[12]lifespan!C$13</f>
        <v>0</v>
      </c>
      <c r="AC325" s="5">
        <f>MAX((U325-T325),0)/5+U325/[12]lifespan!D$13</f>
        <v>5</v>
      </c>
      <c r="AD325" s="5">
        <f>MAX((V325-U325),0)/5+V325/[12]lifespan!E$13</f>
        <v>8.5</v>
      </c>
      <c r="AE325" s="5">
        <f>MAX((W325-V325),0)/5+W325/[12]lifespan!F$13</f>
        <v>10</v>
      </c>
      <c r="AF325" s="5">
        <f>MAX((X325-W325),0)/5+X325/[12]lifespan!G$13</f>
        <v>5.875</v>
      </c>
      <c r="AG325" s="5">
        <f>MAX((Y325-X325),0)/5+Y325/[12]lifespan!H$13</f>
        <v>6.25</v>
      </c>
      <c r="AH325" s="5">
        <f>MAX((Z325-Y325),0)/5+Z325/[12]lifespan!I$13</f>
        <v>5.375</v>
      </c>
      <c r="AI325" s="5">
        <f>MAX((AA325-Z325),0)/5+AA325/[12]lifespan!J$13</f>
        <v>5.5</v>
      </c>
    </row>
    <row r="326" spans="1:35" x14ac:dyDescent="0.25">
      <c r="A326" s="3" t="s">
        <v>2</v>
      </c>
      <c r="B326" s="3" t="s">
        <v>45</v>
      </c>
      <c r="C326" s="3" t="s">
        <v>46</v>
      </c>
      <c r="D326" s="5">
        <f>[13]generation_EXIOBASE!D326</f>
        <v>0</v>
      </c>
      <c r="E326" s="5">
        <f>[13]generation_EXIOBASE!E326</f>
        <v>0</v>
      </c>
      <c r="F326" s="5">
        <f>[13]generation_EXIOBASE!F326</f>
        <v>0</v>
      </c>
      <c r="G326" s="5">
        <f>[13]generation_EXIOBASE!G326</f>
        <v>0</v>
      </c>
      <c r="H326" s="5">
        <f>[13]generation_EXIOBASE!H326</f>
        <v>0</v>
      </c>
      <c r="I326" s="5">
        <f>[13]generation_EXIOBASE!I326</f>
        <v>0</v>
      </c>
      <c r="J326" s="5">
        <f>[13]generation_EXIOBASE!J326</f>
        <v>0</v>
      </c>
      <c r="K326" s="5">
        <f>[13]generation_EXIOBASE!K326</f>
        <v>0</v>
      </c>
      <c r="L326" s="5">
        <f>[14]Xdet2015_el!A326</f>
        <v>0</v>
      </c>
      <c r="M326" s="5">
        <f t="shared" si="186"/>
        <v>0</v>
      </c>
      <c r="N326" s="5">
        <f t="shared" si="197"/>
        <v>0</v>
      </c>
      <c r="O326" s="5">
        <f t="shared" si="198"/>
        <v>0</v>
      </c>
      <c r="P326" s="5">
        <f t="shared" si="199"/>
        <v>0</v>
      </c>
      <c r="Q326" s="5">
        <f t="shared" si="200"/>
        <v>0</v>
      </c>
      <c r="R326" s="5">
        <f t="shared" si="201"/>
        <v>0</v>
      </c>
      <c r="S326" s="5">
        <f t="shared" si="202"/>
        <v>0</v>
      </c>
      <c r="T326" s="5">
        <f>[13]capacity_EXIOBASE!D326</f>
        <v>0</v>
      </c>
      <c r="U326" s="5">
        <f>[13]capacity_EXIOBASE!E326</f>
        <v>0</v>
      </c>
      <c r="V326" s="5">
        <f>[13]capacity_EXIOBASE!F326</f>
        <v>0</v>
      </c>
      <c r="W326" s="5">
        <f>[13]capacity_EXIOBASE!G326</f>
        <v>0</v>
      </c>
      <c r="X326" s="5">
        <f>[13]capacity_EXIOBASE!H326</f>
        <v>0</v>
      </c>
      <c r="Y326" s="5">
        <f>[13]capacity_EXIOBASE!I326</f>
        <v>0</v>
      </c>
      <c r="Z326" s="5">
        <f>[13]capacity_EXIOBASE!J326</f>
        <v>0</v>
      </c>
      <c r="AA326" s="5">
        <f>[13]capacity_EXIOBASE!K326</f>
        <v>0</v>
      </c>
      <c r="AB326" s="5">
        <f>capacity!T326+T326/[12]lifespan!C$14</f>
        <v>0</v>
      </c>
      <c r="AC326" s="5">
        <f>MAX((U326-T326),0)/5+U326/[12]lifespan!D$14</f>
        <v>0</v>
      </c>
      <c r="AD326" s="5">
        <f>MAX((V326-U326),0)/5+V326/[12]lifespan!E$14</f>
        <v>0</v>
      </c>
      <c r="AE326" s="5">
        <f>MAX((W326-V326),0)/5+W326/[12]lifespan!F$14</f>
        <v>0</v>
      </c>
      <c r="AF326" s="5">
        <f>MAX((X326-W326),0)/5+X326/[12]lifespan!G$14</f>
        <v>0</v>
      </c>
      <c r="AG326" s="5">
        <f>MAX((Y326-X326),0)/5+Y326/[12]lifespan!H$14</f>
        <v>0</v>
      </c>
      <c r="AH326" s="5">
        <f>MAX((Z326-Y326),0)/5+Z326/[12]lifespan!I$14</f>
        <v>0</v>
      </c>
      <c r="AI326" s="5">
        <f>MAX((AA326-Z326),0)/5+AA326/[12]lifespan!J$14</f>
        <v>0</v>
      </c>
    </row>
    <row r="327" spans="1:35" x14ac:dyDescent="0.25">
      <c r="A327" s="3" t="s">
        <v>1</v>
      </c>
      <c r="B327" s="3" t="s">
        <v>29</v>
      </c>
      <c r="C327" s="3" t="s">
        <v>30</v>
      </c>
      <c r="D327" s="5">
        <f>[13]generation_EXIOBASE!D327</f>
        <v>4857.7109905957086</v>
      </c>
      <c r="E327" s="5">
        <f>[13]generation_EXIOBASE!E327</f>
        <v>3886.168792476567</v>
      </c>
      <c r="F327" s="5">
        <f>[13]generation_EXIOBASE!F327</f>
        <v>2428.8554952978543</v>
      </c>
      <c r="G327" s="5">
        <f>[13]generation_EXIOBASE!G327</f>
        <v>971.54219811914163</v>
      </c>
      <c r="H327" s="5">
        <f>[13]generation_EXIOBASE!H327</f>
        <v>607.21387382446369</v>
      </c>
      <c r="I327" s="5">
        <f>[13]generation_EXIOBASE!I327</f>
        <v>242.88554952978575</v>
      </c>
      <c r="J327" s="5">
        <f>[13]generation_EXIOBASE!J327</f>
        <v>121.44277476489287</v>
      </c>
      <c r="K327" s="5">
        <f>[13]generation_EXIOBASE!K327</f>
        <v>0</v>
      </c>
      <c r="L327" s="5">
        <f>[14]Xdet2015_el!A327</f>
        <v>432.72968923219702</v>
      </c>
      <c r="M327" s="5">
        <f t="shared" si="186"/>
        <v>346.18375138575766</v>
      </c>
      <c r="N327" s="5">
        <f t="shared" ref="N327:N337" si="204">IFERROR($L327*F327/$D327,0)</f>
        <v>216.36484461609851</v>
      </c>
      <c r="O327" s="5">
        <f t="shared" ref="O327:O337" si="205">IFERROR($L327*G327/$D327,0)</f>
        <v>86.545937846439401</v>
      </c>
      <c r="P327" s="5">
        <f t="shared" ref="P327:P337" si="206">IFERROR($L327*H327/$D327,0)</f>
        <v>54.091211154024641</v>
      </c>
      <c r="Q327" s="5">
        <f t="shared" ref="Q327:Q337" si="207">IFERROR($L327*I327/$D327,0)</f>
        <v>21.636484461609879</v>
      </c>
      <c r="R327" s="5">
        <f t="shared" ref="R327:R337" si="208">IFERROR($L327*J327/$D327,0)</f>
        <v>10.818242230804939</v>
      </c>
      <c r="S327" s="5">
        <f t="shared" ref="S327:S337" si="209">IFERROR($L327*K327/$D327,0)</f>
        <v>0</v>
      </c>
      <c r="T327" s="5">
        <f>[13]capacity_EXIOBASE!D327</f>
        <v>792.03</v>
      </c>
      <c r="U327" s="5">
        <f>[13]capacity_EXIOBASE!E327</f>
        <v>633.62400000000002</v>
      </c>
      <c r="V327" s="5">
        <f>[13]capacity_EXIOBASE!F327</f>
        <v>396.01499999999999</v>
      </c>
      <c r="W327" s="5">
        <f>[13]capacity_EXIOBASE!G327</f>
        <v>158.40599999999995</v>
      </c>
      <c r="X327" s="5">
        <f>[13]capacity_EXIOBASE!H327</f>
        <v>99.003749999999968</v>
      </c>
      <c r="Y327" s="5">
        <f>[13]capacity_EXIOBASE!I327</f>
        <v>39.601499999999987</v>
      </c>
      <c r="Z327" s="5">
        <f>[13]capacity_EXIOBASE!J327</f>
        <v>19.800749999999994</v>
      </c>
      <c r="AA327" s="5">
        <f>[13]capacity_EXIOBASE!K327</f>
        <v>0</v>
      </c>
      <c r="AB327" s="5">
        <f>capacity!T327+T327/[12]lifespan!C$2</f>
        <v>472.80074999999999</v>
      </c>
      <c r="AC327" s="5">
        <f>MAX((U327-T327),0)/5+U327/[12]lifespan!D$2</f>
        <v>15.8406</v>
      </c>
      <c r="AD327" s="5">
        <f>MAX((V327-U327),0)/5+V327/[12]lifespan!E$2</f>
        <v>9.9003750000000004</v>
      </c>
      <c r="AE327" s="5">
        <f>MAX((W327-V327),0)/5+W327/[12]lifespan!F$2</f>
        <v>3.9601499999999987</v>
      </c>
      <c r="AF327" s="5">
        <f>MAX((X327-W327),0)/5+X327/[12]lifespan!G$2</f>
        <v>2.4750937499999992</v>
      </c>
      <c r="AG327" s="5">
        <f>MAX((Y327-X327),0)/5+Y327/[12]lifespan!H$2</f>
        <v>0.99003749999999968</v>
      </c>
      <c r="AH327" s="5">
        <f>MAX((Z327-Y327),0)/5+Z327/[12]lifespan!I$2</f>
        <v>0.49501874999999984</v>
      </c>
      <c r="AI327" s="5">
        <f>MAX((AA327-Z327),0)/5+AA327/[12]lifespan!J$2</f>
        <v>0</v>
      </c>
    </row>
    <row r="328" spans="1:35" x14ac:dyDescent="0.25">
      <c r="A328" s="3" t="s">
        <v>1</v>
      </c>
      <c r="B328" s="3" t="s">
        <v>31</v>
      </c>
      <c r="C328" s="3" t="s">
        <v>32</v>
      </c>
      <c r="D328" s="5">
        <f>[13]generation_EXIOBASE!D328</f>
        <v>14.131475886259796</v>
      </c>
      <c r="E328" s="5">
        <f>[13]generation_EXIOBASE!E328</f>
        <v>11.305180709007837</v>
      </c>
      <c r="F328" s="5">
        <f>[13]generation_EXIOBASE!F328</f>
        <v>7.0657379431298981</v>
      </c>
      <c r="G328" s="5">
        <f>[13]generation_EXIOBASE!G328</f>
        <v>2.8262951772519589</v>
      </c>
      <c r="H328" s="5">
        <f>[13]generation_EXIOBASE!H328</f>
        <v>1.766434485782475</v>
      </c>
      <c r="I328" s="5">
        <f>[13]generation_EXIOBASE!I328</f>
        <v>0.70657379431299105</v>
      </c>
      <c r="J328" s="5">
        <f>[13]generation_EXIOBASE!J328</f>
        <v>0.35328689715649553</v>
      </c>
      <c r="K328" s="5">
        <f>[13]generation_EXIOBASE!K328</f>
        <v>0</v>
      </c>
      <c r="L328" s="5">
        <f>[14]Xdet2015_el!A328</f>
        <v>41.802497683727701</v>
      </c>
      <c r="M328" s="5">
        <f t="shared" si="186"/>
        <v>33.441998146982165</v>
      </c>
      <c r="N328" s="5">
        <f t="shared" si="204"/>
        <v>20.90124884186385</v>
      </c>
      <c r="O328" s="5">
        <f t="shared" si="205"/>
        <v>8.3604995367455395</v>
      </c>
      <c r="P328" s="5">
        <f t="shared" si="206"/>
        <v>5.2253122104659635</v>
      </c>
      <c r="Q328" s="5">
        <f t="shared" si="207"/>
        <v>2.0901248841863884</v>
      </c>
      <c r="R328" s="5">
        <f t="shared" si="208"/>
        <v>1.0450624420931942</v>
      </c>
      <c r="S328" s="5">
        <f t="shared" si="209"/>
        <v>0</v>
      </c>
      <c r="T328" s="5">
        <f>[13]capacity_EXIOBASE!D328</f>
        <v>469.91209999999995</v>
      </c>
      <c r="U328" s="5">
        <f>[13]capacity_EXIOBASE!E328</f>
        <v>375.92967999999996</v>
      </c>
      <c r="V328" s="5">
        <f>[13]capacity_EXIOBASE!F328</f>
        <v>234.95604999999998</v>
      </c>
      <c r="W328" s="5">
        <f>[13]capacity_EXIOBASE!G328</f>
        <v>93.982419999999991</v>
      </c>
      <c r="X328" s="5">
        <f>[13]capacity_EXIOBASE!H328</f>
        <v>58.739012500000001</v>
      </c>
      <c r="Y328" s="5">
        <f>[13]capacity_EXIOBASE!I328</f>
        <v>23.495605000000012</v>
      </c>
      <c r="Z328" s="5">
        <f>[13]capacity_EXIOBASE!J328</f>
        <v>11.747802500000006</v>
      </c>
      <c r="AA328" s="5">
        <f>[13]capacity_EXIOBASE!K328</f>
        <v>0</v>
      </c>
      <c r="AB328" s="5">
        <f>capacity!T328+T328/[12]lifespan!C$3</f>
        <v>66.663736666666665</v>
      </c>
      <c r="AC328" s="5">
        <f>MAX((U328-T328),0)/5+U328/[12]lifespan!D$3</f>
        <v>12.530989333333332</v>
      </c>
      <c r="AD328" s="5">
        <f>MAX((V328-U328),0)/5+V328/[12]lifespan!E$3</f>
        <v>7.8318683333333325</v>
      </c>
      <c r="AE328" s="5">
        <f>MAX((W328-V328),0)/5+W328/[12]lifespan!F$3</f>
        <v>3.1327473333333331</v>
      </c>
      <c r="AF328" s="5">
        <f>MAX((X328-W328),0)/5+X328/[12]lifespan!G$3</f>
        <v>1.9579670833333334</v>
      </c>
      <c r="AG328" s="5">
        <f>MAX((Y328-X328),0)/5+Y328/[12]lifespan!H$3</f>
        <v>0.78318683333333372</v>
      </c>
      <c r="AH328" s="5">
        <f>MAX((Z328-Y328),0)/5+Z328/[12]lifespan!I$3</f>
        <v>0.39159341666666686</v>
      </c>
      <c r="AI328" s="5">
        <f>MAX((AA328-Z328),0)/5+AA328/[12]lifespan!J$3</f>
        <v>0</v>
      </c>
    </row>
    <row r="329" spans="1:35" x14ac:dyDescent="0.25">
      <c r="A329" s="3" t="s">
        <v>1</v>
      </c>
      <c r="B329" s="3" t="s">
        <v>33</v>
      </c>
      <c r="C329" s="3" t="s">
        <v>34</v>
      </c>
      <c r="D329" s="5">
        <f>[13]generation_EXIOBASE!D329</f>
        <v>5420.5333978061199</v>
      </c>
      <c r="E329" s="5">
        <f>[13]generation_EXIOBASE!E329</f>
        <v>4336.4267182448957</v>
      </c>
      <c r="F329" s="5">
        <f>[13]generation_EXIOBASE!F329</f>
        <v>2710.2666989030599</v>
      </c>
      <c r="G329" s="5">
        <f>[13]generation_EXIOBASE!G329</f>
        <v>1084.1066795612242</v>
      </c>
      <c r="H329" s="5">
        <f>[13]generation_EXIOBASE!H329</f>
        <v>677.5666747257651</v>
      </c>
      <c r="I329" s="5">
        <f>[13]generation_EXIOBASE!I329</f>
        <v>271.02666989030604</v>
      </c>
      <c r="J329" s="5">
        <f>[13]generation_EXIOBASE!J329</f>
        <v>135.51333494515302</v>
      </c>
      <c r="K329" s="5">
        <f>[13]generation_EXIOBASE!K329</f>
        <v>0</v>
      </c>
      <c r="L329" s="5">
        <f>[14]Xdet2015_el!A329</f>
        <v>436.54604276615601</v>
      </c>
      <c r="M329" s="5">
        <f t="shared" si="186"/>
        <v>349.2368342129248</v>
      </c>
      <c r="N329" s="5">
        <f t="shared" si="204"/>
        <v>218.27302138307797</v>
      </c>
      <c r="O329" s="5">
        <f t="shared" si="205"/>
        <v>87.309208553231215</v>
      </c>
      <c r="P329" s="5">
        <f t="shared" si="206"/>
        <v>54.568255345769508</v>
      </c>
      <c r="Q329" s="5">
        <f t="shared" si="207"/>
        <v>21.827302138307804</v>
      </c>
      <c r="R329" s="5">
        <f t="shared" si="208"/>
        <v>10.913651069153902</v>
      </c>
      <c r="S329" s="5">
        <f t="shared" si="209"/>
        <v>0</v>
      </c>
      <c r="T329" s="5">
        <f>[13]capacity_EXIOBASE!D329</f>
        <v>700.00000000000011</v>
      </c>
      <c r="U329" s="5">
        <f>[13]capacity_EXIOBASE!E329</f>
        <v>560.00000000000011</v>
      </c>
      <c r="V329" s="5">
        <f>[13]capacity_EXIOBASE!F329</f>
        <v>350.00000000000006</v>
      </c>
      <c r="W329" s="5">
        <f>[13]capacity_EXIOBASE!G329</f>
        <v>140</v>
      </c>
      <c r="X329" s="5">
        <f>[13]capacity_EXIOBASE!H329</f>
        <v>87.5</v>
      </c>
      <c r="Y329" s="5">
        <f>[13]capacity_EXIOBASE!I329</f>
        <v>35</v>
      </c>
      <c r="Z329" s="5">
        <f>[13]capacity_EXIOBASE!J329</f>
        <v>17.5</v>
      </c>
      <c r="AA329" s="5">
        <f>[13]capacity_EXIOBASE!K329</f>
        <v>0</v>
      </c>
      <c r="AB329" s="5">
        <f>capacity!T329+T329/[12]lifespan!C$4</f>
        <v>11.666666666666668</v>
      </c>
      <c r="AC329" s="5">
        <f>MAX((U329-T329),0)/5+U329/[12]lifespan!D$4</f>
        <v>9.3333333333333357</v>
      </c>
      <c r="AD329" s="5">
        <f>MAX((V329-U329),0)/5+V329/[12]lifespan!E$4</f>
        <v>5.8333333333333339</v>
      </c>
      <c r="AE329" s="5">
        <f>MAX((W329-V329),0)/5+W329/[12]lifespan!F$4</f>
        <v>2.3333333333333335</v>
      </c>
      <c r="AF329" s="5">
        <f>MAX((X329-W329),0)/5+X329/[12]lifespan!G$4</f>
        <v>1.4583333333333333</v>
      </c>
      <c r="AG329" s="5">
        <f>MAX((Y329-X329),0)/5+Y329/[12]lifespan!H$4</f>
        <v>0.58333333333333337</v>
      </c>
      <c r="AH329" s="5">
        <f>MAX((Z329-Y329),0)/5+Z329/[12]lifespan!I$4</f>
        <v>0.29166666666666669</v>
      </c>
      <c r="AI329" s="5">
        <f>MAX((AA329-Z329),0)/5+AA329/[12]lifespan!J$4</f>
        <v>0</v>
      </c>
    </row>
    <row r="330" spans="1:35" x14ac:dyDescent="0.25">
      <c r="A330" s="3" t="s">
        <v>1</v>
      </c>
      <c r="B330" s="3" t="s">
        <v>35</v>
      </c>
      <c r="C330" s="3" t="s">
        <v>36</v>
      </c>
      <c r="D330" s="5">
        <f>[13]generation_EXIOBASE!D330</f>
        <v>4422.5527031806423</v>
      </c>
      <c r="E330" s="5">
        <f>[13]generation_EXIOBASE!E330</f>
        <v>4594.6680540143025</v>
      </c>
      <c r="F330" s="5">
        <f>[13]generation_EXIOBASE!F330</f>
        <v>4852.8410802647932</v>
      </c>
      <c r="G330" s="5">
        <f>[13]generation_EXIOBASE!G330</f>
        <v>5111.0141065152839</v>
      </c>
      <c r="H330" s="5">
        <f>[13]generation_EXIOBASE!H330</f>
        <v>5175.5573630779063</v>
      </c>
      <c r="I330" s="5">
        <f>[13]generation_EXIOBASE!I330</f>
        <v>5240.1006196405287</v>
      </c>
      <c r="J330" s="5">
        <f>[13]generation_EXIOBASE!J330</f>
        <v>5261.6150384947359</v>
      </c>
      <c r="K330" s="5">
        <f>[13]generation_EXIOBASE!K330</f>
        <v>5283.129457348944</v>
      </c>
      <c r="L330" s="5">
        <f>[14]Xdet2015_el!A330</f>
        <v>216.71051817341399</v>
      </c>
      <c r="M330" s="5">
        <f t="shared" si="186"/>
        <v>225.14438190960786</v>
      </c>
      <c r="N330" s="5">
        <f t="shared" si="204"/>
        <v>237.79517751389872</v>
      </c>
      <c r="O330" s="5">
        <f t="shared" si="205"/>
        <v>250.44597311818958</v>
      </c>
      <c r="P330" s="5">
        <f t="shared" si="206"/>
        <v>253.60867201926226</v>
      </c>
      <c r="Q330" s="5">
        <f t="shared" si="207"/>
        <v>256.77137092033496</v>
      </c>
      <c r="R330" s="5">
        <f t="shared" si="208"/>
        <v>257.82560388735919</v>
      </c>
      <c r="S330" s="5">
        <f t="shared" si="209"/>
        <v>258.87983685438343</v>
      </c>
      <c r="T330" s="5">
        <f>[13]capacity_EXIOBASE!D330</f>
        <v>1119</v>
      </c>
      <c r="U330" s="5">
        <f>[13]capacity_EXIOBASE!E330</f>
        <v>1155</v>
      </c>
      <c r="V330" s="5">
        <f>[13]capacity_EXIOBASE!F330</f>
        <v>1209</v>
      </c>
      <c r="W330" s="5">
        <f>[13]capacity_EXIOBASE!G330</f>
        <v>1263</v>
      </c>
      <c r="X330" s="5">
        <f>[13]capacity_EXIOBASE!H330</f>
        <v>1276.5</v>
      </c>
      <c r="Y330" s="5">
        <f>[13]capacity_EXIOBASE!I330</f>
        <v>1290</v>
      </c>
      <c r="Z330" s="5">
        <f>[13]capacity_EXIOBASE!J330</f>
        <v>1294.5</v>
      </c>
      <c r="AA330" s="5">
        <f>[13]capacity_EXIOBASE!K330</f>
        <v>1299</v>
      </c>
      <c r="AB330" s="5">
        <f>capacity!T330+T330/[12]lifespan!C$5</f>
        <v>18.649999999999999</v>
      </c>
      <c r="AC330" s="5">
        <f>MAX((U330-T330),0)/5+U330/[12]lifespan!D$5</f>
        <v>26.45</v>
      </c>
      <c r="AD330" s="5">
        <f>MAX((V330-U330),0)/5+V330/[12]lifespan!E$5</f>
        <v>30.95</v>
      </c>
      <c r="AE330" s="5">
        <f>MAX((W330-V330),0)/5+W330/[12]lifespan!F$5</f>
        <v>31.85</v>
      </c>
      <c r="AF330" s="5">
        <f>MAX((X330-W330),0)/5+X330/[12]lifespan!G$5</f>
        <v>23.974999999999998</v>
      </c>
      <c r="AG330" s="5">
        <f>MAX((Y330-X330),0)/5+Y330/[12]lifespan!H$5</f>
        <v>24.2</v>
      </c>
      <c r="AH330" s="5">
        <f>MAX((Z330-Y330),0)/5+Z330/[12]lifespan!I$5</f>
        <v>22.474999999999998</v>
      </c>
      <c r="AI330" s="5">
        <f>MAX((AA330-Z330),0)/5+AA330/[12]lifespan!J$5</f>
        <v>22.549999999999997</v>
      </c>
    </row>
    <row r="331" spans="1:35" x14ac:dyDescent="0.25">
      <c r="A331" s="3" t="s">
        <v>1</v>
      </c>
      <c r="B331" s="3" t="s">
        <v>79</v>
      </c>
      <c r="C331" s="3" t="s">
        <v>83</v>
      </c>
      <c r="D331" s="5">
        <f>[13]generation_EXIOBASE!D331</f>
        <v>5.0414107420723617</v>
      </c>
      <c r="E331" s="5">
        <f>[13]generation_EXIOBASE!E331</f>
        <v>2325.1515468803636</v>
      </c>
      <c r="F331" s="5">
        <f>[13]generation_EXIOBASE!F331</f>
        <v>5805.3167510877993</v>
      </c>
      <c r="G331" s="5">
        <f>[13]generation_EXIOBASE!G331</f>
        <v>9285.4819552952376</v>
      </c>
      <c r="H331" s="5">
        <f>[13]generation_EXIOBASE!H331</f>
        <v>10155.523256347096</v>
      </c>
      <c r="I331" s="5">
        <f>[13]generation_EXIOBASE!I331</f>
        <v>11025.564557398955</v>
      </c>
      <c r="J331" s="5">
        <f>[13]generation_EXIOBASE!J331</f>
        <v>11315.578324416241</v>
      </c>
      <c r="K331" s="5">
        <f>[13]generation_EXIOBASE!K331</f>
        <v>11605.592091433527</v>
      </c>
      <c r="L331" s="5">
        <f>[14]Xdet2015_el!A331</f>
        <v>0</v>
      </c>
      <c r="M331" s="24">
        <f t="shared" ref="M331:S331" si="210">IFERROR($L6*E331/$D6,0)</f>
        <v>99.349712051971323</v>
      </c>
      <c r="N331" s="24">
        <f t="shared" si="210"/>
        <v>248.05116396171596</v>
      </c>
      <c r="O331" s="24">
        <f t="shared" si="210"/>
        <v>396.7526158714607</v>
      </c>
      <c r="P331" s="24">
        <f t="shared" si="210"/>
        <v>433.92797884889683</v>
      </c>
      <c r="Q331" s="24">
        <f t="shared" si="210"/>
        <v>471.10334182633295</v>
      </c>
      <c r="R331" s="24">
        <f t="shared" si="210"/>
        <v>483.49512948547834</v>
      </c>
      <c r="S331" s="24">
        <f t="shared" si="210"/>
        <v>495.88691714462374</v>
      </c>
      <c r="T331" s="5">
        <f>[13]capacity_EXIOBASE!D331</f>
        <v>3.7</v>
      </c>
      <c r="U331" s="5">
        <f>[13]capacity_EXIOBASE!E331</f>
        <v>1089.1736313366373</v>
      </c>
      <c r="V331" s="5">
        <f>[13]capacity_EXIOBASE!F331</f>
        <v>2717.3840783415931</v>
      </c>
      <c r="W331" s="5">
        <f>[13]capacity_EXIOBASE!G331</f>
        <v>4345.5945253465488</v>
      </c>
      <c r="X331" s="5">
        <f>[13]capacity_EXIOBASE!H331</f>
        <v>4752.6471370977879</v>
      </c>
      <c r="Y331" s="5">
        <f>[13]capacity_EXIOBASE!I331</f>
        <v>5159.6997488490269</v>
      </c>
      <c r="Z331" s="5">
        <f>[13]capacity_EXIOBASE!J331</f>
        <v>5295.3839527661066</v>
      </c>
      <c r="AA331" s="5">
        <f>[13]capacity_EXIOBASE!K331</f>
        <v>5431.0681566831863</v>
      </c>
      <c r="AB331" s="5">
        <f>capacity!T331+T331/[12]lifespan!C$6</f>
        <v>1.1850000000000001</v>
      </c>
      <c r="AC331" s="5">
        <f>MAX((U331-T331),0)/5+U331/[12]lifespan!D$6</f>
        <v>266.60261860081096</v>
      </c>
      <c r="AD331" s="5">
        <f>MAX((V331-U331),0)/5+V331/[12]lifespan!E$6</f>
        <v>441.27545443680361</v>
      </c>
      <c r="AE331" s="5">
        <f>MAX((W331-V331),0)/5+W331/[12]lifespan!F$6</f>
        <v>499.4658704148531</v>
      </c>
      <c r="AF331" s="5">
        <f>MAX((X331-W331),0)/5+X331/[12]lifespan!G$6</f>
        <v>271.51640783415934</v>
      </c>
      <c r="AG331" s="5">
        <f>MAX((Y331-X331),0)/5+Y331/[12]lifespan!H$6</f>
        <v>287.79851230420888</v>
      </c>
      <c r="AH331" s="5">
        <f>MAX((Z331-Y331),0)/5+Z331/[12]lifespan!I$6</f>
        <v>238.95219889406022</v>
      </c>
      <c r="AI331" s="5">
        <f>MAX((AA331-Z331),0)/5+AA331/[12]lifespan!J$6</f>
        <v>244.37956705074339</v>
      </c>
    </row>
    <row r="332" spans="1:35" x14ac:dyDescent="0.25">
      <c r="A332" s="3" t="s">
        <v>1</v>
      </c>
      <c r="B332" s="3" t="s">
        <v>78</v>
      </c>
      <c r="C332" s="3" t="s">
        <v>84</v>
      </c>
      <c r="D332" s="5">
        <f>[13]generation_EXIOBASE!D332</f>
        <v>0</v>
      </c>
      <c r="E332" s="5">
        <f>[13]generation_EXIOBASE!E332</f>
        <v>623.58539544662699</v>
      </c>
      <c r="F332" s="5">
        <f>[13]generation_EXIOBASE!F332</f>
        <v>1558.9634886165672</v>
      </c>
      <c r="G332" s="5">
        <f>[13]generation_EXIOBASE!G332</f>
        <v>2494.341581786508</v>
      </c>
      <c r="H332" s="5">
        <f>[13]generation_EXIOBASE!H332</f>
        <v>2728.186105078993</v>
      </c>
      <c r="I332" s="5">
        <f>[13]generation_EXIOBASE!I332</f>
        <v>2962.0306283714776</v>
      </c>
      <c r="J332" s="5">
        <f>[13]generation_EXIOBASE!J332</f>
        <v>3039.9788028023058</v>
      </c>
      <c r="K332" s="5">
        <f>[13]generation_EXIOBASE!K332</f>
        <v>3117.9269772331345</v>
      </c>
      <c r="L332" s="5">
        <f>[14]Xdet2015_el!A332</f>
        <v>0</v>
      </c>
      <c r="M332" s="24">
        <f t="shared" ref="M332:S332" si="211">IFERROR($L293*E332/$D293,0)</f>
        <v>43.456266551715494</v>
      </c>
      <c r="N332" s="24">
        <f t="shared" si="211"/>
        <v>108.64066637928872</v>
      </c>
      <c r="O332" s="24">
        <f t="shared" si="211"/>
        <v>173.82506620686198</v>
      </c>
      <c r="P332" s="24">
        <f t="shared" si="211"/>
        <v>190.1211661637553</v>
      </c>
      <c r="Q332" s="24">
        <f t="shared" si="211"/>
        <v>206.41726612064858</v>
      </c>
      <c r="R332" s="24">
        <f t="shared" si="211"/>
        <v>211.84929943961296</v>
      </c>
      <c r="S332" s="24">
        <f t="shared" si="211"/>
        <v>217.28133275857743</v>
      </c>
      <c r="T332" s="5">
        <f>[13]capacity_EXIOBASE!D332</f>
        <v>0</v>
      </c>
      <c r="U332" s="5">
        <f>[13]capacity_EXIOBASE!E332</f>
        <v>207.43145743145743</v>
      </c>
      <c r="V332" s="5">
        <f>[13]capacity_EXIOBASE!F332</f>
        <v>518.57864357864355</v>
      </c>
      <c r="W332" s="5">
        <f>[13]capacity_EXIOBASE!G332</f>
        <v>829.72582972582973</v>
      </c>
      <c r="X332" s="5">
        <f>[13]capacity_EXIOBASE!H332</f>
        <v>907.51262626262621</v>
      </c>
      <c r="Y332" s="5">
        <f>[13]capacity_EXIOBASE!I332</f>
        <v>985.2994227994227</v>
      </c>
      <c r="Z332" s="5">
        <f>[13]capacity_EXIOBASE!J332</f>
        <v>1011.2283549783549</v>
      </c>
      <c r="AA332" s="5">
        <f>[13]capacity_EXIOBASE!K332</f>
        <v>1037.1572871572871</v>
      </c>
      <c r="AB332" s="5">
        <f>capacity!T332+T332/[12]lifespan!C$7</f>
        <v>0</v>
      </c>
      <c r="AC332" s="5">
        <f>MAX((U332-T332),0)/5+U332/[12]lifespan!D$7</f>
        <v>49.78354978354978</v>
      </c>
      <c r="AD332" s="5">
        <f>MAX((V332-U332),0)/5+V332/[12]lifespan!E$7</f>
        <v>81.086842450478812</v>
      </c>
      <c r="AE332" s="5">
        <f>MAX((W332-V332),0)/5+W332/[12]lifespan!F$7</f>
        <v>89.886964886964904</v>
      </c>
      <c r="AF332" s="5">
        <f>MAX((X332-W332),0)/5+X332/[12]lifespan!G$7</f>
        <v>45.807780182780171</v>
      </c>
      <c r="AG332" s="5">
        <f>MAX((Y332-X332),0)/5+Y332/[12]lifespan!H$7</f>
        <v>48.400673400673391</v>
      </c>
      <c r="AH332" s="5">
        <f>MAX((Z332-Y332),0)/5+Z332/[12]lifespan!I$7</f>
        <v>38.893398268398272</v>
      </c>
      <c r="AI332" s="5">
        <f>MAX((AA332-Z332),0)/5+AA332/[12]lifespan!J$7</f>
        <v>39.757696007696012</v>
      </c>
    </row>
    <row r="333" spans="1:35" x14ac:dyDescent="0.25">
      <c r="A333" s="3" t="s">
        <v>1</v>
      </c>
      <c r="B333" s="1" t="s">
        <v>37</v>
      </c>
      <c r="C333" s="1" t="s">
        <v>38</v>
      </c>
      <c r="D333" s="5">
        <f>[13]generation_EXIOBASE!D333</f>
        <v>0.4618640992137889</v>
      </c>
      <c r="E333" s="5">
        <f>[13]generation_EXIOBASE!E333</f>
        <v>0.3694912793710311</v>
      </c>
      <c r="F333" s="5">
        <f>[13]generation_EXIOBASE!F333</f>
        <v>0.23093204960689445</v>
      </c>
      <c r="G333" s="5">
        <f>[13]generation_EXIOBASE!G333</f>
        <v>9.2372819842757747E-2</v>
      </c>
      <c r="H333" s="5">
        <f>[13]generation_EXIOBASE!H333</f>
        <v>5.7733012401723599E-2</v>
      </c>
      <c r="I333" s="5">
        <f>[13]generation_EXIOBASE!I333</f>
        <v>2.3093204960689451E-2</v>
      </c>
      <c r="J333" s="5">
        <f>[13]generation_EXIOBASE!J333</f>
        <v>1.1546602480344725E-2</v>
      </c>
      <c r="K333" s="5">
        <f>[13]generation_EXIOBASE!K333</f>
        <v>0</v>
      </c>
      <c r="L333" s="5">
        <f>[14]Xdet2015_el!A333</f>
        <v>1.64709183479702</v>
      </c>
      <c r="M333" s="5">
        <f t="shared" si="186"/>
        <v>1.3176734678376159</v>
      </c>
      <c r="N333" s="5">
        <f t="shared" si="204"/>
        <v>0.82354591739851002</v>
      </c>
      <c r="O333" s="5">
        <f t="shared" si="205"/>
        <v>0.32941836695940391</v>
      </c>
      <c r="P333" s="5">
        <f t="shared" si="206"/>
        <v>0.20588647934962745</v>
      </c>
      <c r="Q333" s="5">
        <f t="shared" si="207"/>
        <v>8.2354591739851019E-2</v>
      </c>
      <c r="R333" s="5">
        <f t="shared" si="208"/>
        <v>4.1177295869925509E-2</v>
      </c>
      <c r="S333" s="5">
        <f t="shared" si="209"/>
        <v>0</v>
      </c>
      <c r="T333" s="5">
        <f>[13]capacity_EXIOBASE!D333</f>
        <v>92.032499999999985</v>
      </c>
      <c r="U333" s="5">
        <f>[13]capacity_EXIOBASE!E333</f>
        <v>73.625999999999991</v>
      </c>
      <c r="V333" s="5">
        <f>[13]capacity_EXIOBASE!F333</f>
        <v>46.016249999999992</v>
      </c>
      <c r="W333" s="5">
        <f>[13]capacity_EXIOBASE!G333</f>
        <v>18.406499999999994</v>
      </c>
      <c r="X333" s="5">
        <f>[13]capacity_EXIOBASE!H333</f>
        <v>11.504062499999996</v>
      </c>
      <c r="Y333" s="5">
        <f>[13]capacity_EXIOBASE!I333</f>
        <v>4.6016249999999985</v>
      </c>
      <c r="Z333" s="5">
        <f>[13]capacity_EXIOBASE!J333</f>
        <v>2.3008124999999993</v>
      </c>
      <c r="AA333" s="5">
        <f>[13]capacity_EXIOBASE!K333</f>
        <v>0</v>
      </c>
      <c r="AB333" s="5">
        <f>capacity!T333+T333/[12]lifespan!C$8</f>
        <v>2.6294999999999997</v>
      </c>
      <c r="AC333" s="5">
        <f>MAX((U333-T333),0)/5+U333/[12]lifespan!D$8</f>
        <v>2.1035999999999997</v>
      </c>
      <c r="AD333" s="5">
        <f>MAX((V333-U333),0)/5+V333/[12]lifespan!E$8</f>
        <v>1.3147499999999999</v>
      </c>
      <c r="AE333" s="5">
        <f>MAX((W333-V333),0)/5+W333/[12]lifespan!F$8</f>
        <v>0.52589999999999981</v>
      </c>
      <c r="AF333" s="5">
        <f>MAX((X333-W333),0)/5+X333/[12]lifespan!G$8</f>
        <v>0.32868749999999991</v>
      </c>
      <c r="AG333" s="5">
        <f>MAX((Y333-X333),0)/5+Y333/[12]lifespan!H$8</f>
        <v>0.13147499999999995</v>
      </c>
      <c r="AH333" s="5">
        <f>MAX((Z333-Y333),0)/5+Z333/[12]lifespan!I$8</f>
        <v>6.5737499999999977E-2</v>
      </c>
      <c r="AI333" s="5">
        <f>MAX((AA333-Z333),0)/5+AA333/[12]lifespan!J$8</f>
        <v>0</v>
      </c>
    </row>
    <row r="334" spans="1:35" x14ac:dyDescent="0.25">
      <c r="A334" s="3" t="s">
        <v>1</v>
      </c>
      <c r="B334" s="3" t="s">
        <v>39</v>
      </c>
      <c r="C334" s="3" t="s">
        <v>40</v>
      </c>
      <c r="D334" s="5">
        <f>[13]generation_EXIOBASE!D334</f>
        <v>110.71886145660177</v>
      </c>
      <c r="E334" s="5">
        <f>[13]generation_EXIOBASE!E334</f>
        <v>88.575089165281412</v>
      </c>
      <c r="F334" s="5">
        <f>[13]generation_EXIOBASE!F334</f>
        <v>55.359430728300886</v>
      </c>
      <c r="G334" s="5">
        <f>[13]generation_EXIOBASE!G334</f>
        <v>22.143772291320346</v>
      </c>
      <c r="H334" s="5">
        <f>[13]generation_EXIOBASE!H334</f>
        <v>13.83985768207522</v>
      </c>
      <c r="I334" s="5">
        <f>[13]generation_EXIOBASE!I334</f>
        <v>5.5359430728300936</v>
      </c>
      <c r="J334" s="5">
        <f>[13]generation_EXIOBASE!J334</f>
        <v>2.7679715364150468</v>
      </c>
      <c r="K334" s="5">
        <f>[13]generation_EXIOBASE!K334</f>
        <v>0</v>
      </c>
      <c r="L334" s="5">
        <f>[14]Xdet2015_el!A334</f>
        <v>50.647878929467403</v>
      </c>
      <c r="M334" s="5">
        <f t="shared" si="186"/>
        <v>40.518303143573917</v>
      </c>
      <c r="N334" s="5">
        <f t="shared" si="204"/>
        <v>25.323939464733701</v>
      </c>
      <c r="O334" s="5">
        <f t="shared" si="205"/>
        <v>10.129575785893477</v>
      </c>
      <c r="P334" s="5">
        <f t="shared" si="206"/>
        <v>6.3309848661834245</v>
      </c>
      <c r="Q334" s="5">
        <f t="shared" si="207"/>
        <v>2.5323939464733725</v>
      </c>
      <c r="R334" s="5">
        <f t="shared" si="208"/>
        <v>1.2661969732366862</v>
      </c>
      <c r="S334" s="5">
        <f t="shared" si="209"/>
        <v>0</v>
      </c>
      <c r="T334" s="5">
        <f>[13]capacity_EXIOBASE!D334</f>
        <v>51.075590000000005</v>
      </c>
      <c r="U334" s="5">
        <f>[13]capacity_EXIOBASE!E334</f>
        <v>40.860472000000001</v>
      </c>
      <c r="V334" s="5">
        <f>[13]capacity_EXIOBASE!F334</f>
        <v>25.537795000000003</v>
      </c>
      <c r="W334" s="5">
        <f>[13]capacity_EXIOBASE!G334</f>
        <v>10.215117999999997</v>
      </c>
      <c r="X334" s="5">
        <f>[13]capacity_EXIOBASE!H334</f>
        <v>6.3844487500000007</v>
      </c>
      <c r="Y334" s="5">
        <f>[13]capacity_EXIOBASE!I334</f>
        <v>2.5537795000000045</v>
      </c>
      <c r="Z334" s="5">
        <f>[13]capacity_EXIOBASE!J334</f>
        <v>1.2768897500000023</v>
      </c>
      <c r="AA334" s="5">
        <f>[13]capacity_EXIOBASE!K334</f>
        <v>0</v>
      </c>
      <c r="AB334" s="5">
        <f>capacity!T334+T334/[12]lifespan!C$9</f>
        <v>2.0430236000000002</v>
      </c>
      <c r="AC334" s="5">
        <f>MAX((U334-T334),0)/5+U334/[12]lifespan!D$9</f>
        <v>1.6344188800000001</v>
      </c>
      <c r="AD334" s="5">
        <f>MAX((V334-U334),0)/5+V334/[12]lifespan!E$9</f>
        <v>1.0215118000000001</v>
      </c>
      <c r="AE334" s="5">
        <f>MAX((W334-V334),0)/5+W334/[12]lifespan!F$9</f>
        <v>0.40860471999999987</v>
      </c>
      <c r="AF334" s="5">
        <f>MAX((X334-W334),0)/5+X334/[12]lifespan!G$9</f>
        <v>0.25537795000000002</v>
      </c>
      <c r="AG334" s="5">
        <f>MAX((Y334-X334),0)/5+Y334/[12]lifespan!H$9</f>
        <v>0.10215118000000017</v>
      </c>
      <c r="AH334" s="5">
        <f>MAX((Z334-Y334),0)/5+Z334/[12]lifespan!I$9</f>
        <v>5.1075590000000087E-2</v>
      </c>
      <c r="AI334" s="5">
        <f>MAX((AA334-Z334),0)/5+AA334/[12]lifespan!J$9</f>
        <v>0</v>
      </c>
    </row>
    <row r="335" spans="1:35" x14ac:dyDescent="0.25">
      <c r="A335" s="3" t="s">
        <v>1</v>
      </c>
      <c r="B335" s="3" t="s">
        <v>80</v>
      </c>
      <c r="C335" s="3" t="s">
        <v>85</v>
      </c>
      <c r="D335" s="5">
        <f>[13]generation_EXIOBASE!D335</f>
        <v>0</v>
      </c>
      <c r="E335" s="5">
        <f>[13]generation_EXIOBASE!E335</f>
        <v>722.00104146016656</v>
      </c>
      <c r="F335" s="5">
        <f>[13]generation_EXIOBASE!F335</f>
        <v>1805.0026036504162</v>
      </c>
      <c r="G335" s="5">
        <f>[13]generation_EXIOBASE!G335</f>
        <v>2888.0041658406662</v>
      </c>
      <c r="H335" s="5">
        <f>[13]generation_EXIOBASE!H335</f>
        <v>3158.7545563882286</v>
      </c>
      <c r="I335" s="5">
        <f>[13]generation_EXIOBASE!I335</f>
        <v>3429.5049469357905</v>
      </c>
      <c r="J335" s="5">
        <f>[13]generation_EXIOBASE!J335</f>
        <v>3519.7550771183114</v>
      </c>
      <c r="K335" s="5">
        <f>[13]generation_EXIOBASE!K335</f>
        <v>3610.0052073008324</v>
      </c>
      <c r="L335" s="5">
        <f>[14]Xdet2015_el!A335</f>
        <v>0</v>
      </c>
      <c r="M335" s="24">
        <f t="shared" ref="M335:S335" si="212">IFERROR($L10*E335/$D10,0)</f>
        <v>12.530603780178325</v>
      </c>
      <c r="N335" s="24">
        <f t="shared" si="212"/>
        <v>31.326509450445808</v>
      </c>
      <c r="O335" s="24">
        <f t="shared" si="212"/>
        <v>50.122415120713299</v>
      </c>
      <c r="P335" s="24">
        <f t="shared" si="212"/>
        <v>54.821391538280174</v>
      </c>
      <c r="Q335" s="24">
        <f t="shared" si="212"/>
        <v>59.520367955847028</v>
      </c>
      <c r="R335" s="24">
        <f t="shared" si="212"/>
        <v>61.08669342836933</v>
      </c>
      <c r="S335" s="24">
        <f t="shared" si="212"/>
        <v>62.653018900891617</v>
      </c>
      <c r="T335" s="5">
        <f>[13]capacity_EXIOBASE!D335</f>
        <v>0</v>
      </c>
      <c r="U335" s="5">
        <f>[13]capacity_EXIOBASE!E335</f>
        <v>344.6256756001888</v>
      </c>
      <c r="V335" s="5">
        <f>[13]capacity_EXIOBASE!F335</f>
        <v>861.56418900047197</v>
      </c>
      <c r="W335" s="5">
        <f>[13]capacity_EXIOBASE!G335</f>
        <v>1378.5027024007552</v>
      </c>
      <c r="X335" s="5">
        <f>[13]capacity_EXIOBASE!H335</f>
        <v>1507.737330750826</v>
      </c>
      <c r="Y335" s="5">
        <f>[13]capacity_EXIOBASE!I335</f>
        <v>1636.9719591008966</v>
      </c>
      <c r="Z335" s="5">
        <f>[13]capacity_EXIOBASE!J335</f>
        <v>1680.0501685509203</v>
      </c>
      <c r="AA335" s="5">
        <f>[13]capacity_EXIOBASE!K335</f>
        <v>1723.1283780009439</v>
      </c>
      <c r="AB335" s="5">
        <f>capacity!T335+T335/[12]lifespan!C$10</f>
        <v>0</v>
      </c>
      <c r="AC335" s="5">
        <f>MAX((U335-T335),0)/5+U335/[12]lifespan!D$10</f>
        <v>82.710162144045313</v>
      </c>
      <c r="AD335" s="5">
        <f>MAX((V335-U335),0)/5+V335/[12]lifespan!E$10</f>
        <v>137.85027024007553</v>
      </c>
      <c r="AE335" s="5">
        <f>MAX((W335-V335),0)/5+W335/[12]lifespan!F$10</f>
        <v>158.52781077608685</v>
      </c>
      <c r="AF335" s="5">
        <f>MAX((X335-W335),0)/5+X335/[12]lifespan!G$10</f>
        <v>86.1564189000472</v>
      </c>
      <c r="AG335" s="5">
        <f>MAX((Y335-X335),0)/5+Y335/[12]lifespan!H$10</f>
        <v>91.32580403404998</v>
      </c>
      <c r="AH335" s="5">
        <f>MAX((Z335-Y335),0)/5+Z335/[12]lifespan!I$10</f>
        <v>75.817648632041553</v>
      </c>
      <c r="AI335" s="5">
        <f>MAX((AA335-Z335),0)/5+AA335/[12]lifespan!J$10</f>
        <v>77.54077701004249</v>
      </c>
    </row>
    <row r="336" spans="1:35" x14ac:dyDescent="0.25">
      <c r="A336" s="3" t="s">
        <v>1</v>
      </c>
      <c r="B336" s="3" t="s">
        <v>81</v>
      </c>
      <c r="C336" s="3" t="s">
        <v>86</v>
      </c>
      <c r="D336" s="5">
        <f>[13]generation_EXIOBASE!D336</f>
        <v>294.75965859658413</v>
      </c>
      <c r="E336" s="5">
        <f>[13]generation_EXIOBASE!E336</f>
        <v>1727.1438012097799</v>
      </c>
      <c r="F336" s="5">
        <f>[13]generation_EXIOBASE!F336</f>
        <v>3875.7200151295729</v>
      </c>
      <c r="G336" s="5">
        <f>[13]generation_EXIOBASE!G336</f>
        <v>6024.296229049367</v>
      </c>
      <c r="H336" s="5">
        <f>[13]generation_EXIOBASE!H336</f>
        <v>6561.4402825293146</v>
      </c>
      <c r="I336" s="5">
        <f>[13]generation_EXIOBASE!I336</f>
        <v>7098.5843360092622</v>
      </c>
      <c r="J336" s="5">
        <f>[13]generation_EXIOBASE!J336</f>
        <v>7277.632353835912</v>
      </c>
      <c r="K336" s="5">
        <f>[13]generation_EXIOBASE!K336</f>
        <v>7456.6803716625618</v>
      </c>
      <c r="L336" s="5">
        <f>[14]Xdet2015_el!A336</f>
        <v>12.402730996992799</v>
      </c>
      <c r="M336" s="5">
        <f t="shared" si="186"/>
        <v>72.673784674334513</v>
      </c>
      <c r="N336" s="5">
        <f t="shared" si="204"/>
        <v>163.08036519034704</v>
      </c>
      <c r="O336" s="5">
        <f t="shared" si="205"/>
        <v>253.48694570635959</v>
      </c>
      <c r="P336" s="5">
        <f t="shared" si="206"/>
        <v>276.08859083536271</v>
      </c>
      <c r="Q336" s="5">
        <f t="shared" si="207"/>
        <v>298.6902359643658</v>
      </c>
      <c r="R336" s="5">
        <f t="shared" si="208"/>
        <v>306.22411767403355</v>
      </c>
      <c r="S336" s="5">
        <f t="shared" si="209"/>
        <v>313.7579993837013</v>
      </c>
      <c r="T336" s="5">
        <f>[13]capacity_EXIOBASE!D336</f>
        <v>262</v>
      </c>
      <c r="U336" s="5">
        <f>[13]capacity_EXIOBASE!E336</f>
        <v>1036.9415741161683</v>
      </c>
      <c r="V336" s="5">
        <f>[13]capacity_EXIOBASE!F336</f>
        <v>2199.3539352904208</v>
      </c>
      <c r="W336" s="5">
        <f>[13]capacity_EXIOBASE!G336</f>
        <v>3361.7662964646734</v>
      </c>
      <c r="X336" s="5">
        <f>[13]capacity_EXIOBASE!H336</f>
        <v>3652.3693867582365</v>
      </c>
      <c r="Y336" s="5">
        <f>[13]capacity_EXIOBASE!I336</f>
        <v>3942.9724770517996</v>
      </c>
      <c r="Z336" s="5">
        <f>[13]capacity_EXIOBASE!J336</f>
        <v>4039.8401738163207</v>
      </c>
      <c r="AA336" s="5">
        <f>[13]capacity_EXIOBASE!K336</f>
        <v>4136.7078705808417</v>
      </c>
      <c r="AB336" s="5">
        <f>capacity!T336+T336/[12]lifespan!C$11</f>
        <v>25.48</v>
      </c>
      <c r="AC336" s="5">
        <f>MAX((U336-T336),0)/5+U336/[12]lifespan!D$11</f>
        <v>196.46597778788041</v>
      </c>
      <c r="AD336" s="5">
        <f>MAX((V336-U336),0)/5+V336/[12]lifespan!E$11</f>
        <v>320.45662964646732</v>
      </c>
      <c r="AE336" s="5">
        <f>MAX((W336-V336),0)/5+W336/[12]lifespan!F$11</f>
        <v>366.9531240934374</v>
      </c>
      <c r="AF336" s="5">
        <f>MAX((X336-W336),0)/5+X336/[12]lifespan!G$11</f>
        <v>204.2153935290421</v>
      </c>
      <c r="AG336" s="5">
        <f>MAX((Y336-X336),0)/5+Y336/[12]lifespan!H$11</f>
        <v>215.83951714078461</v>
      </c>
      <c r="AH336" s="5">
        <f>MAX((Z336-Y336),0)/5+Z336/[12]lifespan!I$11</f>
        <v>180.96714630555704</v>
      </c>
      <c r="AI336" s="5">
        <f>MAX((AA336-Z336),0)/5+AA336/[12]lifespan!J$11</f>
        <v>184.84185417613787</v>
      </c>
    </row>
    <row r="337" spans="1:35" x14ac:dyDescent="0.25">
      <c r="A337" s="3" t="s">
        <v>1</v>
      </c>
      <c r="B337" s="3" t="s">
        <v>41</v>
      </c>
      <c r="C337" s="3" t="s">
        <v>42</v>
      </c>
      <c r="D337" s="5">
        <f>[13]generation_EXIOBASE!D337</f>
        <v>0</v>
      </c>
      <c r="E337" s="5">
        <f>[13]generation_EXIOBASE!E337</f>
        <v>0</v>
      </c>
      <c r="F337" s="5">
        <f>[13]generation_EXIOBASE!F337</f>
        <v>0</v>
      </c>
      <c r="G337" s="5">
        <f>[13]generation_EXIOBASE!G337</f>
        <v>0</v>
      </c>
      <c r="H337" s="5">
        <f>[13]generation_EXIOBASE!H337</f>
        <v>0</v>
      </c>
      <c r="I337" s="5">
        <f>[13]generation_EXIOBASE!I337</f>
        <v>0</v>
      </c>
      <c r="J337" s="5">
        <f>[13]generation_EXIOBASE!J337</f>
        <v>0</v>
      </c>
      <c r="K337" s="5">
        <f>[13]generation_EXIOBASE!K337</f>
        <v>0</v>
      </c>
      <c r="L337" s="5">
        <f>[14]Xdet2015_el!A337</f>
        <v>0</v>
      </c>
      <c r="M337" s="5">
        <f t="shared" si="186"/>
        <v>0</v>
      </c>
      <c r="N337" s="5">
        <f t="shared" si="204"/>
        <v>0</v>
      </c>
      <c r="O337" s="5">
        <f t="shared" si="205"/>
        <v>0</v>
      </c>
      <c r="P337" s="5">
        <f t="shared" si="206"/>
        <v>0</v>
      </c>
      <c r="Q337" s="5">
        <f t="shared" si="207"/>
        <v>0</v>
      </c>
      <c r="R337" s="5">
        <f t="shared" si="208"/>
        <v>0</v>
      </c>
      <c r="S337" s="5">
        <f t="shared" si="209"/>
        <v>0</v>
      </c>
      <c r="T337" s="5">
        <f>[13]capacity_EXIOBASE!D337</f>
        <v>0</v>
      </c>
      <c r="U337" s="5">
        <f>[13]capacity_EXIOBASE!E337</f>
        <v>0</v>
      </c>
      <c r="V337" s="5">
        <f>[13]capacity_EXIOBASE!F337</f>
        <v>0</v>
      </c>
      <c r="W337" s="5">
        <f>[13]capacity_EXIOBASE!G337</f>
        <v>0</v>
      </c>
      <c r="X337" s="5">
        <f>[13]capacity_EXIOBASE!H337</f>
        <v>0</v>
      </c>
      <c r="Y337" s="5">
        <f>[13]capacity_EXIOBASE!I337</f>
        <v>0</v>
      </c>
      <c r="Z337" s="5">
        <f>[13]capacity_EXIOBASE!J337</f>
        <v>0</v>
      </c>
      <c r="AA337" s="5">
        <f>[13]capacity_EXIOBASE!K337</f>
        <v>0</v>
      </c>
      <c r="AB337" s="5">
        <f>capacity!T337+T337/[12]lifespan!C$12</f>
        <v>0</v>
      </c>
      <c r="AC337" s="5">
        <f>MAX((U337-T337),0)/5+U337/[12]lifespan!D$12</f>
        <v>0</v>
      </c>
      <c r="AD337" s="5">
        <f>MAX((V337-U337),0)/5+V337/[12]lifespan!E$12</f>
        <v>0</v>
      </c>
      <c r="AE337" s="5">
        <f>MAX((W337-V337),0)/5+W337/[12]lifespan!F$12</f>
        <v>0</v>
      </c>
      <c r="AF337" s="5">
        <f>MAX((X337-W337),0)/5+X337/[12]lifespan!G$12</f>
        <v>0</v>
      </c>
      <c r="AG337" s="5">
        <f>MAX((Y337-X337),0)/5+Y337/[12]lifespan!H$12</f>
        <v>0</v>
      </c>
      <c r="AH337" s="5">
        <f>MAX((Z337-Y337),0)/5+Z337/[12]lifespan!I$12</f>
        <v>0</v>
      </c>
      <c r="AI337" s="5">
        <f>MAX((AA337-Z337),0)/5+AA337/[12]lifespan!J$12</f>
        <v>0</v>
      </c>
    </row>
    <row r="338" spans="1:35" x14ac:dyDescent="0.25">
      <c r="A338" s="3" t="s">
        <v>1</v>
      </c>
      <c r="B338" s="3" t="s">
        <v>43</v>
      </c>
      <c r="C338" s="3" t="s">
        <v>44</v>
      </c>
      <c r="D338" s="5">
        <f>[13]generation_EXIOBASE!D338</f>
        <v>0</v>
      </c>
      <c r="E338" s="5">
        <f>[13]generation_EXIOBASE!E338</f>
        <v>1.0797073835366877</v>
      </c>
      <c r="F338" s="5">
        <f>[13]generation_EXIOBASE!F338</f>
        <v>2.6992684588417193</v>
      </c>
      <c r="G338" s="5">
        <f>[13]generation_EXIOBASE!G338</f>
        <v>4.3188295341467509</v>
      </c>
      <c r="H338" s="5">
        <f>[13]generation_EXIOBASE!H338</f>
        <v>4.7237198029730081</v>
      </c>
      <c r="I338" s="5">
        <f>[13]generation_EXIOBASE!I338</f>
        <v>5.1286100717992662</v>
      </c>
      <c r="J338" s="5">
        <f>[13]generation_EXIOBASE!J338</f>
        <v>5.2635734947413528</v>
      </c>
      <c r="K338" s="5">
        <f>[13]generation_EXIOBASE!K338</f>
        <v>5.3985369176834386</v>
      </c>
      <c r="L338" s="5">
        <f>[14]Xdet2015_el!A338</f>
        <v>0</v>
      </c>
      <c r="M338" s="24">
        <f t="shared" ref="M338:S338" si="213">IFERROR($L143*E338/$D143,0)</f>
        <v>0.2878946877916268</v>
      </c>
      <c r="N338" s="24">
        <f t="shared" si="213"/>
        <v>0.71973671947906703</v>
      </c>
      <c r="O338" s="24">
        <f t="shared" si="213"/>
        <v>1.1515787511665072</v>
      </c>
      <c r="P338" s="24">
        <f t="shared" si="213"/>
        <v>1.2595392590883669</v>
      </c>
      <c r="Q338" s="24">
        <f t="shared" si="213"/>
        <v>1.3674997670102271</v>
      </c>
      <c r="R338" s="24">
        <f t="shared" si="213"/>
        <v>1.4034866029841804</v>
      </c>
      <c r="S338" s="24">
        <f t="shared" si="213"/>
        <v>1.4394734389581341</v>
      </c>
      <c r="T338" s="5">
        <f>[13]capacity_EXIOBASE!D338</f>
        <v>0</v>
      </c>
      <c r="U338" s="5">
        <f>[13]capacity_EXIOBASE!E338</f>
        <v>0.53929027191209089</v>
      </c>
      <c r="V338" s="5">
        <f>[13]capacity_EXIOBASE!F338</f>
        <v>1.3482256797802272</v>
      </c>
      <c r="W338" s="5">
        <f>[13]capacity_EXIOBASE!G338</f>
        <v>2.1571610876483636</v>
      </c>
      <c r="X338" s="5">
        <f>[13]capacity_EXIOBASE!H338</f>
        <v>2.3593949396153975</v>
      </c>
      <c r="Y338" s="5">
        <f>[13]capacity_EXIOBASE!I338</f>
        <v>2.5616287915824314</v>
      </c>
      <c r="Z338" s="5">
        <f>[13]capacity_EXIOBASE!J338</f>
        <v>2.6290400755714431</v>
      </c>
      <c r="AA338" s="5">
        <f>[13]capacity_EXIOBASE!K338</f>
        <v>2.6964513595604545</v>
      </c>
      <c r="AB338" s="5">
        <f>capacity!T338+T338/[12]lifespan!C$13</f>
        <v>0</v>
      </c>
      <c r="AC338" s="5">
        <f>MAX((U338-T338),0)/5+U338/[12]lifespan!D$13</f>
        <v>0.13482256797802272</v>
      </c>
      <c r="AD338" s="5">
        <f>MAX((V338-U338),0)/5+V338/[12]lifespan!E$13</f>
        <v>0.22919836556263862</v>
      </c>
      <c r="AE338" s="5">
        <f>MAX((W338-V338),0)/5+W338/[12]lifespan!F$13</f>
        <v>0.26964513595604545</v>
      </c>
      <c r="AF338" s="5">
        <f>MAX((X338-W338),0)/5+X338/[12]lifespan!G$13</f>
        <v>0.15841651737417667</v>
      </c>
      <c r="AG338" s="5">
        <f>MAX((Y338-X338),0)/5+Y338/[12]lifespan!H$13</f>
        <v>0.16852820997252838</v>
      </c>
      <c r="AH338" s="5">
        <f>MAX((Z338-Y338),0)/5+Z338/[12]lifespan!I$13</f>
        <v>0.14493426057637451</v>
      </c>
      <c r="AI338" s="5">
        <f>MAX((AA338-Z338),0)/5+AA338/[12]lifespan!J$13</f>
        <v>0.14830482477582499</v>
      </c>
    </row>
    <row r="339" spans="1:35" x14ac:dyDescent="0.25">
      <c r="A339" s="3" t="s">
        <v>1</v>
      </c>
      <c r="B339" s="3" t="s">
        <v>45</v>
      </c>
      <c r="C339" s="3" t="s">
        <v>46</v>
      </c>
      <c r="D339" s="5">
        <f>[13]generation_EXIOBASE!D339</f>
        <v>0</v>
      </c>
      <c r="E339" s="5">
        <f>[13]generation_EXIOBASE!E339</f>
        <v>146.46860123930159</v>
      </c>
      <c r="F339" s="5">
        <f>[13]generation_EXIOBASE!F339</f>
        <v>366.17150309825399</v>
      </c>
      <c r="G339" s="5">
        <f>[13]generation_EXIOBASE!G339</f>
        <v>585.87440495720637</v>
      </c>
      <c r="H339" s="5">
        <f>[13]generation_EXIOBASE!H339</f>
        <v>640.80013042194446</v>
      </c>
      <c r="I339" s="5">
        <f>[13]generation_EXIOBASE!I339</f>
        <v>695.72585588668255</v>
      </c>
      <c r="J339" s="5">
        <f>[13]generation_EXIOBASE!J339</f>
        <v>714.03443104159533</v>
      </c>
      <c r="K339" s="5">
        <f>[13]generation_EXIOBASE!K339</f>
        <v>732.34300619650799</v>
      </c>
      <c r="L339" s="5">
        <f>[14]Xdet2015_el!A339</f>
        <v>0</v>
      </c>
      <c r="M339" s="24">
        <f t="shared" ref="M339:S339" si="214">IFERROR($L14*E339/$D14,0)</f>
        <v>15.28804517868854</v>
      </c>
      <c r="N339" s="24">
        <f t="shared" si="214"/>
        <v>38.220112946721351</v>
      </c>
      <c r="O339" s="24">
        <f t="shared" si="214"/>
        <v>61.152180714754159</v>
      </c>
      <c r="P339" s="24">
        <f t="shared" si="214"/>
        <v>66.885197656762358</v>
      </c>
      <c r="Q339" s="24">
        <f t="shared" si="214"/>
        <v>72.618214598770564</v>
      </c>
      <c r="R339" s="24">
        <f t="shared" si="214"/>
        <v>74.529220246106632</v>
      </c>
      <c r="S339" s="24">
        <f t="shared" si="214"/>
        <v>76.440225893442701</v>
      </c>
      <c r="T339" s="5">
        <f>[13]capacity_EXIOBASE!D339</f>
        <v>0</v>
      </c>
      <c r="U339" s="5">
        <f>[13]capacity_EXIOBASE!E339</f>
        <v>20</v>
      </c>
      <c r="V339" s="5">
        <f>[13]capacity_EXIOBASE!F339</f>
        <v>50</v>
      </c>
      <c r="W339" s="5">
        <f>[13]capacity_EXIOBASE!G339</f>
        <v>80</v>
      </c>
      <c r="X339" s="5">
        <f>[13]capacity_EXIOBASE!H339</f>
        <v>87.5</v>
      </c>
      <c r="Y339" s="5">
        <f>[13]capacity_EXIOBASE!I339</f>
        <v>95</v>
      </c>
      <c r="Z339" s="5">
        <f>[13]capacity_EXIOBASE!J339</f>
        <v>97.5</v>
      </c>
      <c r="AA339" s="5">
        <f>[13]capacity_EXIOBASE!K339</f>
        <v>100</v>
      </c>
      <c r="AB339" s="5">
        <f>capacity!T339+T339/[12]lifespan!C$14</f>
        <v>0</v>
      </c>
      <c r="AC339" s="5">
        <f>MAX((U339-T339),0)/5+U339/[12]lifespan!D$14</f>
        <v>4.666666666666667</v>
      </c>
      <c r="AD339" s="5">
        <f>MAX((V339-U339),0)/5+V339/[12]lifespan!E$14</f>
        <v>7.666666666666667</v>
      </c>
      <c r="AE339" s="5">
        <f>MAX((W339-V339),0)/5+W339/[12]lifespan!F$14</f>
        <v>8.6666666666666661</v>
      </c>
      <c r="AF339" s="5">
        <f>MAX((X339-W339),0)/5+X339/[12]lifespan!G$14</f>
        <v>4.4166666666666661</v>
      </c>
      <c r="AG339" s="5">
        <f>MAX((Y339-X339),0)/5+Y339/[12]lifespan!H$14</f>
        <v>4.6666666666666661</v>
      </c>
      <c r="AH339" s="5">
        <f>MAX((Z339-Y339),0)/5+Z339/[12]lifespan!I$14</f>
        <v>3.75</v>
      </c>
      <c r="AI339" s="5">
        <f>MAX((AA339-Z339),0)/5+AA339/[12]lifespan!J$14</f>
        <v>3.8333333333333335</v>
      </c>
    </row>
    <row r="340" spans="1:35" x14ac:dyDescent="0.25">
      <c r="A340" s="3" t="s">
        <v>0</v>
      </c>
      <c r="B340" s="3" t="s">
        <v>29</v>
      </c>
      <c r="C340" s="3" t="s">
        <v>30</v>
      </c>
      <c r="D340" s="5">
        <f>[13]generation_EXIOBASE!D340</f>
        <v>4118.8019843794582</v>
      </c>
      <c r="E340" s="5">
        <f>[13]generation_EXIOBASE!E340</f>
        <v>3295.0415875035665</v>
      </c>
      <c r="F340" s="5">
        <f>[13]generation_EXIOBASE!F340</f>
        <v>2059.4009921897291</v>
      </c>
      <c r="G340" s="5">
        <f>[13]generation_EXIOBASE!G340</f>
        <v>823.76039687589127</v>
      </c>
      <c r="H340" s="5">
        <f>[13]generation_EXIOBASE!H340</f>
        <v>514.85024804743216</v>
      </c>
      <c r="I340" s="5">
        <f>[13]generation_EXIOBASE!I340</f>
        <v>205.94009921897305</v>
      </c>
      <c r="J340" s="5">
        <f>[13]generation_EXIOBASE!J340</f>
        <v>102.97004960948652</v>
      </c>
      <c r="K340" s="5">
        <f>[13]generation_EXIOBASE!K340</f>
        <v>0</v>
      </c>
      <c r="L340" s="5">
        <f>[14]Xdet2015_el!A340</f>
        <v>437.80162645580998</v>
      </c>
      <c r="M340" s="5">
        <f t="shared" si="186"/>
        <v>350.24130116464795</v>
      </c>
      <c r="N340" s="5">
        <f t="shared" ref="N340:N352" si="215">IFERROR($L340*F340/$D340,0)</f>
        <v>218.90081322790499</v>
      </c>
      <c r="O340" s="5">
        <f t="shared" ref="O340:O352" si="216">IFERROR($L340*G340/$D340,0)</f>
        <v>87.560325291161959</v>
      </c>
      <c r="P340" s="5">
        <f t="shared" ref="P340:P352" si="217">IFERROR($L340*H340/$D340,0)</f>
        <v>54.725203306976233</v>
      </c>
      <c r="Q340" s="5">
        <f t="shared" ref="Q340:Q352" si="218">IFERROR($L340*I340/$D340,0)</f>
        <v>21.890081322790511</v>
      </c>
      <c r="R340" s="5">
        <f t="shared" ref="R340:R352" si="219">IFERROR($L340*J340/$D340,0)</f>
        <v>10.945040661395256</v>
      </c>
      <c r="S340" s="5">
        <f t="shared" ref="S340:S352" si="220">IFERROR($L340*K340/$D340,0)</f>
        <v>0</v>
      </c>
      <c r="T340" s="5">
        <f>[13]capacity_EXIOBASE!D340</f>
        <v>1274.2630000000001</v>
      </c>
      <c r="U340" s="5">
        <f>[13]capacity_EXIOBASE!E340</f>
        <v>1019.4104000000001</v>
      </c>
      <c r="V340" s="5">
        <f>[13]capacity_EXIOBASE!F340</f>
        <v>637.13150000000007</v>
      </c>
      <c r="W340" s="5">
        <f>[13]capacity_EXIOBASE!G340</f>
        <v>254.85259999999994</v>
      </c>
      <c r="X340" s="5">
        <f>[13]capacity_EXIOBASE!H340</f>
        <v>159.28287499999999</v>
      </c>
      <c r="Y340" s="5">
        <f>[13]capacity_EXIOBASE!I340</f>
        <v>63.713150000000041</v>
      </c>
      <c r="Z340" s="5">
        <f>[13]capacity_EXIOBASE!J340</f>
        <v>31.856575000000021</v>
      </c>
      <c r="AA340" s="5">
        <f>[13]capacity_EXIOBASE!K340</f>
        <v>0</v>
      </c>
      <c r="AB340" s="5">
        <f>capacity!T340+T340/[12]lifespan!C$2</f>
        <v>31.856575000000003</v>
      </c>
      <c r="AC340" s="5">
        <f>MAX((U340-T340),0)/5+U340/[12]lifespan!D$2</f>
        <v>25.485260000000004</v>
      </c>
      <c r="AD340" s="5">
        <f>MAX((V340-U340),0)/5+V340/[12]lifespan!E$2</f>
        <v>15.928287500000001</v>
      </c>
      <c r="AE340" s="5">
        <f>MAX((W340-V340),0)/5+W340/[12]lifespan!F$2</f>
        <v>6.3713149999999983</v>
      </c>
      <c r="AF340" s="5">
        <f>MAX((X340-W340),0)/5+X340/[12]lifespan!G$2</f>
        <v>3.9820718749999999</v>
      </c>
      <c r="AG340" s="5">
        <f>MAX((Y340-X340),0)/5+Y340/[12]lifespan!H$2</f>
        <v>1.5928287500000011</v>
      </c>
      <c r="AH340" s="5">
        <f>MAX((Z340-Y340),0)/5+Z340/[12]lifespan!I$2</f>
        <v>0.79641437500000056</v>
      </c>
      <c r="AI340" s="5">
        <f>MAX((AA340-Z340),0)/5+AA340/[12]lifespan!J$2</f>
        <v>0</v>
      </c>
    </row>
    <row r="341" spans="1:35" x14ac:dyDescent="0.25">
      <c r="A341" s="3" t="s">
        <v>0</v>
      </c>
      <c r="B341" s="3" t="s">
        <v>31</v>
      </c>
      <c r="C341" s="3" t="s">
        <v>32</v>
      </c>
      <c r="D341" s="5">
        <f>[13]generation_EXIOBASE!D341</f>
        <v>1729.7089304822832</v>
      </c>
      <c r="E341" s="5">
        <f>[13]generation_EXIOBASE!E341</f>
        <v>1383.7671443858267</v>
      </c>
      <c r="F341" s="5">
        <f>[13]generation_EXIOBASE!F341</f>
        <v>864.85446524114161</v>
      </c>
      <c r="G341" s="5">
        <f>[13]generation_EXIOBASE!G341</f>
        <v>345.94178609645655</v>
      </c>
      <c r="H341" s="5">
        <f>[13]generation_EXIOBASE!H341</f>
        <v>216.21361631028537</v>
      </c>
      <c r="I341" s="5">
        <f>[13]generation_EXIOBASE!I341</f>
        <v>86.485446524114195</v>
      </c>
      <c r="J341" s="5">
        <f>[13]generation_EXIOBASE!J341</f>
        <v>43.242723262057098</v>
      </c>
      <c r="K341" s="5">
        <f>[13]generation_EXIOBASE!K341</f>
        <v>0</v>
      </c>
      <c r="L341" s="5">
        <f>[14]Xdet2015_el!A341</f>
        <v>518.47391099122103</v>
      </c>
      <c r="M341" s="5">
        <f t="shared" si="186"/>
        <v>414.77912879297685</v>
      </c>
      <c r="N341" s="5">
        <f t="shared" si="215"/>
        <v>259.23695549561052</v>
      </c>
      <c r="O341" s="5">
        <f t="shared" si="216"/>
        <v>103.69478219824418</v>
      </c>
      <c r="P341" s="5">
        <f t="shared" si="217"/>
        <v>64.809238873902615</v>
      </c>
      <c r="Q341" s="5">
        <f t="shared" si="218"/>
        <v>25.923695549561064</v>
      </c>
      <c r="R341" s="5">
        <f t="shared" si="219"/>
        <v>12.961847774780532</v>
      </c>
      <c r="S341" s="5">
        <f t="shared" si="220"/>
        <v>0</v>
      </c>
      <c r="T341" s="5">
        <f>[13]capacity_EXIOBASE!D341</f>
        <v>1738.1471500000002</v>
      </c>
      <c r="U341" s="5">
        <f>[13]capacity_EXIOBASE!E341</f>
        <v>1390.5177200000003</v>
      </c>
      <c r="V341" s="5">
        <f>[13]capacity_EXIOBASE!F341</f>
        <v>869.07357500000012</v>
      </c>
      <c r="W341" s="5">
        <f>[13]capacity_EXIOBASE!G341</f>
        <v>347.62942999999996</v>
      </c>
      <c r="X341" s="5">
        <f>[13]capacity_EXIOBASE!H341</f>
        <v>217.26839374999997</v>
      </c>
      <c r="Y341" s="5">
        <f>[13]capacity_EXIOBASE!I341</f>
        <v>86.907357499999989</v>
      </c>
      <c r="Z341" s="5">
        <f>[13]capacity_EXIOBASE!J341</f>
        <v>43.453678749999995</v>
      </c>
      <c r="AA341" s="5">
        <f>[13]capacity_EXIOBASE!K341</f>
        <v>0</v>
      </c>
      <c r="AB341" s="5">
        <f>capacity!T341+T341/[12]lifespan!C$3</f>
        <v>74.938238333333345</v>
      </c>
      <c r="AC341" s="5">
        <f>MAX((U341-T341),0)/5+U341/[12]lifespan!D$3</f>
        <v>46.350590666666676</v>
      </c>
      <c r="AD341" s="5">
        <f>MAX((V341-U341),0)/5+V341/[12]lifespan!E$3</f>
        <v>28.969119166666669</v>
      </c>
      <c r="AE341" s="5">
        <f>MAX((W341-V341),0)/5+W341/[12]lifespan!F$3</f>
        <v>11.587647666666665</v>
      </c>
      <c r="AF341" s="5">
        <f>MAX((X341-W341),0)/5+X341/[12]lifespan!G$3</f>
        <v>7.2422797916666655</v>
      </c>
      <c r="AG341" s="5">
        <f>MAX((Y341-X341),0)/5+Y341/[12]lifespan!H$3</f>
        <v>2.8969119166666664</v>
      </c>
      <c r="AH341" s="5">
        <f>MAX((Z341-Y341),0)/5+Z341/[12]lifespan!I$3</f>
        <v>1.4484559583333332</v>
      </c>
      <c r="AI341" s="5">
        <f>MAX((AA341-Z341),0)/5+AA341/[12]lifespan!J$3</f>
        <v>0</v>
      </c>
    </row>
    <row r="342" spans="1:35" x14ac:dyDescent="0.25">
      <c r="A342" s="3" t="s">
        <v>0</v>
      </c>
      <c r="B342" s="3" t="s">
        <v>33</v>
      </c>
      <c r="C342" s="3" t="s">
        <v>34</v>
      </c>
      <c r="D342" s="5">
        <f>[13]generation_EXIOBASE!D342</f>
        <v>14661.731244829709</v>
      </c>
      <c r="E342" s="5">
        <f>[13]generation_EXIOBASE!E342</f>
        <v>11729.384995863767</v>
      </c>
      <c r="F342" s="5">
        <f>[13]generation_EXIOBASE!F342</f>
        <v>7330.8656224148544</v>
      </c>
      <c r="G342" s="5">
        <f>[13]generation_EXIOBASE!G342</f>
        <v>2932.3462489659414</v>
      </c>
      <c r="H342" s="5">
        <f>[13]generation_EXIOBASE!H342</f>
        <v>1832.7164056037136</v>
      </c>
      <c r="I342" s="5">
        <f>[13]generation_EXIOBASE!I342</f>
        <v>733.08656224148581</v>
      </c>
      <c r="J342" s="5">
        <f>[13]generation_EXIOBASE!J342</f>
        <v>366.5432811207429</v>
      </c>
      <c r="K342" s="5">
        <f>[13]generation_EXIOBASE!K342</f>
        <v>0</v>
      </c>
      <c r="L342" s="5">
        <f>[14]Xdet2015_el!A342</f>
        <v>1795.82912003512</v>
      </c>
      <c r="M342" s="5">
        <f t="shared" si="186"/>
        <v>1436.6632960280961</v>
      </c>
      <c r="N342" s="5">
        <f t="shared" si="215"/>
        <v>897.91456001756001</v>
      </c>
      <c r="O342" s="5">
        <f t="shared" si="216"/>
        <v>359.16582400702396</v>
      </c>
      <c r="P342" s="5">
        <f t="shared" si="217"/>
        <v>224.47864000439</v>
      </c>
      <c r="Q342" s="5">
        <f t="shared" si="218"/>
        <v>89.791456001756046</v>
      </c>
      <c r="R342" s="5">
        <f t="shared" si="219"/>
        <v>44.895728000878023</v>
      </c>
      <c r="S342" s="5">
        <f t="shared" si="220"/>
        <v>0</v>
      </c>
      <c r="T342" s="5">
        <f>[13]capacity_EXIOBASE!D342</f>
        <v>1940</v>
      </c>
      <c r="U342" s="5">
        <f>[13]capacity_EXIOBASE!E342</f>
        <v>1552</v>
      </c>
      <c r="V342" s="5">
        <f>[13]capacity_EXIOBASE!F342</f>
        <v>970</v>
      </c>
      <c r="W342" s="5">
        <f>[13]capacity_EXIOBASE!G342</f>
        <v>388</v>
      </c>
      <c r="X342" s="5">
        <f>[13]capacity_EXIOBASE!H342</f>
        <v>242.5</v>
      </c>
      <c r="Y342" s="5">
        <f>[13]capacity_EXIOBASE!I342</f>
        <v>97</v>
      </c>
      <c r="Z342" s="5">
        <f>[13]capacity_EXIOBASE!J342</f>
        <v>48.5</v>
      </c>
      <c r="AA342" s="5">
        <f>[13]capacity_EXIOBASE!K342</f>
        <v>0</v>
      </c>
      <c r="AB342" s="5">
        <f>capacity!T342+T342/[12]lifespan!C$4</f>
        <v>32.333333333333336</v>
      </c>
      <c r="AC342" s="5">
        <f>MAX((U342-T342),0)/5+U342/[12]lifespan!D$4</f>
        <v>25.866666666666667</v>
      </c>
      <c r="AD342" s="5">
        <f>MAX((V342-U342),0)/5+V342/[12]lifespan!E$4</f>
        <v>16.166666666666668</v>
      </c>
      <c r="AE342" s="5">
        <f>MAX((W342-V342),0)/5+W342/[12]lifespan!F$4</f>
        <v>6.4666666666666668</v>
      </c>
      <c r="AF342" s="5">
        <f>MAX((X342-W342),0)/5+X342/[12]lifespan!G$4</f>
        <v>4.041666666666667</v>
      </c>
      <c r="AG342" s="5">
        <f>MAX((Y342-X342),0)/5+Y342/[12]lifespan!H$4</f>
        <v>1.6166666666666667</v>
      </c>
      <c r="AH342" s="5">
        <f>MAX((Z342-Y342),0)/5+Z342/[12]lifespan!I$4</f>
        <v>0.80833333333333335</v>
      </c>
      <c r="AI342" s="5">
        <f>MAX((AA342-Z342),0)/5+AA342/[12]lifespan!J$4</f>
        <v>0</v>
      </c>
    </row>
    <row r="343" spans="1:35" x14ac:dyDescent="0.25">
      <c r="A343" s="3" t="s">
        <v>0</v>
      </c>
      <c r="B343" s="3" t="s">
        <v>35</v>
      </c>
      <c r="C343" s="3" t="s">
        <v>36</v>
      </c>
      <c r="D343" s="5">
        <f>[13]generation_EXIOBASE!D343</f>
        <v>4737.5490480075241</v>
      </c>
      <c r="E343" s="5">
        <f>[13]generation_EXIOBASE!E343</f>
        <v>5131.6060574392695</v>
      </c>
      <c r="F343" s="5">
        <f>[13]generation_EXIOBASE!F343</f>
        <v>5722.6915715868872</v>
      </c>
      <c r="G343" s="5">
        <f>[13]generation_EXIOBASE!G343</f>
        <v>6313.7770857345049</v>
      </c>
      <c r="H343" s="5">
        <f>[13]generation_EXIOBASE!H343</f>
        <v>6461.5484642714091</v>
      </c>
      <c r="I343" s="5">
        <f>[13]generation_EXIOBASE!I343</f>
        <v>6609.3198428083142</v>
      </c>
      <c r="J343" s="5">
        <f>[13]generation_EXIOBASE!J343</f>
        <v>6658.5769689872823</v>
      </c>
      <c r="K343" s="5">
        <f>[13]generation_EXIOBASE!K343</f>
        <v>6707.8340951662503</v>
      </c>
      <c r="L343" s="5">
        <f>[14]Xdet2015_el!A343</f>
        <v>446.64187022932902</v>
      </c>
      <c r="M343" s="5">
        <f t="shared" si="186"/>
        <v>483.79237946650358</v>
      </c>
      <c r="N343" s="5">
        <f t="shared" si="215"/>
        <v>539.51814332226547</v>
      </c>
      <c r="O343" s="5">
        <f t="shared" si="216"/>
        <v>595.24390717802714</v>
      </c>
      <c r="P343" s="5">
        <f t="shared" si="217"/>
        <v>609.17534814196767</v>
      </c>
      <c r="Q343" s="5">
        <f t="shared" si="218"/>
        <v>623.10678910590809</v>
      </c>
      <c r="R343" s="5">
        <f t="shared" si="219"/>
        <v>627.75060276055501</v>
      </c>
      <c r="S343" s="5">
        <f t="shared" si="220"/>
        <v>632.39441641520182</v>
      </c>
      <c r="T343" s="5">
        <f>[13]capacity_EXIOBASE!D343</f>
        <v>1607</v>
      </c>
      <c r="U343" s="5">
        <f>[13]capacity_EXIOBASE!E343</f>
        <v>1606.8</v>
      </c>
      <c r="V343" s="5">
        <f>[13]capacity_EXIOBASE!F343</f>
        <v>1606.5</v>
      </c>
      <c r="W343" s="5">
        <f>[13]capacity_EXIOBASE!G343</f>
        <v>1606.2</v>
      </c>
      <c r="X343" s="5">
        <f>[13]capacity_EXIOBASE!H343</f>
        <v>1606.125</v>
      </c>
      <c r="Y343" s="5">
        <f>[13]capacity_EXIOBASE!I343</f>
        <v>1606.05</v>
      </c>
      <c r="Z343" s="5">
        <f>[13]capacity_EXIOBASE!J343</f>
        <v>1606.0250000000001</v>
      </c>
      <c r="AA343" s="5">
        <f>[13]capacity_EXIOBASE!K343</f>
        <v>1606</v>
      </c>
      <c r="AB343" s="5">
        <f>capacity!T343+T343/[12]lifespan!C$5</f>
        <v>26.783333333333335</v>
      </c>
      <c r="AC343" s="5">
        <f>MAX((U343-T343),0)/5+U343/[12]lifespan!D$5</f>
        <v>26.779999999999998</v>
      </c>
      <c r="AD343" s="5">
        <f>MAX((V343-U343),0)/5+V343/[12]lifespan!E$5</f>
        <v>26.774999999999999</v>
      </c>
      <c r="AE343" s="5">
        <f>MAX((W343-V343),0)/5+W343/[12]lifespan!F$5</f>
        <v>26.77</v>
      </c>
      <c r="AF343" s="5">
        <f>MAX((X343-W343),0)/5+X343/[12]lifespan!G$5</f>
        <v>26.768750000000001</v>
      </c>
      <c r="AG343" s="5">
        <f>MAX((Y343-X343),0)/5+Y343/[12]lifespan!H$5</f>
        <v>26.767499999999998</v>
      </c>
      <c r="AH343" s="5">
        <f>MAX((Z343-Y343),0)/5+Z343/[12]lifespan!I$5</f>
        <v>26.767083333333336</v>
      </c>
      <c r="AI343" s="5">
        <f>MAX((AA343-Z343),0)/5+AA343/[12]lifespan!J$5</f>
        <v>26.766666666666666</v>
      </c>
    </row>
    <row r="344" spans="1:35" x14ac:dyDescent="0.25">
      <c r="A344" s="3" t="s">
        <v>0</v>
      </c>
      <c r="B344" s="3" t="s">
        <v>79</v>
      </c>
      <c r="C344" s="3" t="s">
        <v>83</v>
      </c>
      <c r="D344" s="5">
        <f>[13]generation_EXIOBASE!D344</f>
        <v>5.956801435602781</v>
      </c>
      <c r="E344" s="5">
        <f>[13]generation_EXIOBASE!E344</f>
        <v>5459.270735016863</v>
      </c>
      <c r="F344" s="5">
        <f>[13]generation_EXIOBASE!F344</f>
        <v>13639.241635388753</v>
      </c>
      <c r="G344" s="5">
        <f>[13]generation_EXIOBASE!G344</f>
        <v>21819.212535760646</v>
      </c>
      <c r="H344" s="5">
        <f>[13]generation_EXIOBASE!H344</f>
        <v>23864.205260853618</v>
      </c>
      <c r="I344" s="5">
        <f>[13]generation_EXIOBASE!I344</f>
        <v>25909.19798594659</v>
      </c>
      <c r="J344" s="5">
        <f>[13]generation_EXIOBASE!J344</f>
        <v>26590.862227644247</v>
      </c>
      <c r="K344" s="5">
        <f>[13]generation_EXIOBASE!K344</f>
        <v>27272.526469341905</v>
      </c>
      <c r="L344" s="5">
        <f>[14]Xdet2015_el!A344</f>
        <v>0.92010546308047503</v>
      </c>
      <c r="M344" s="5">
        <f t="shared" si="186"/>
        <v>843.25537488997702</v>
      </c>
      <c r="N344" s="5">
        <f t="shared" si="215"/>
        <v>2106.7582790303218</v>
      </c>
      <c r="O344" s="5">
        <f t="shared" si="216"/>
        <v>3370.2611831706663</v>
      </c>
      <c r="P344" s="5">
        <f t="shared" si="217"/>
        <v>3686.1369092057525</v>
      </c>
      <c r="Q344" s="5">
        <f t="shared" si="218"/>
        <v>4002.0126352408388</v>
      </c>
      <c r="R344" s="5">
        <f t="shared" si="219"/>
        <v>4107.304543919201</v>
      </c>
      <c r="S344" s="5">
        <f t="shared" si="220"/>
        <v>4212.5964525975633</v>
      </c>
      <c r="T344" s="5">
        <f>[13]capacity_EXIOBASE!D344</f>
        <v>5</v>
      </c>
      <c r="U344" s="5">
        <f>[13]capacity_EXIOBASE!E344</f>
        <v>2165.6519412532848</v>
      </c>
      <c r="V344" s="5">
        <f>[13]capacity_EXIOBASE!F344</f>
        <v>5406.6298531332122</v>
      </c>
      <c r="W344" s="5">
        <f>[13]capacity_EXIOBASE!G344</f>
        <v>8647.6077650131392</v>
      </c>
      <c r="X344" s="5">
        <f>[13]capacity_EXIOBASE!H344</f>
        <v>9457.852242983121</v>
      </c>
      <c r="Y344" s="5">
        <f>[13]capacity_EXIOBASE!I344</f>
        <v>10268.096720953103</v>
      </c>
      <c r="Z344" s="5">
        <f>[13]capacity_EXIOBASE!J344</f>
        <v>10538.178213609764</v>
      </c>
      <c r="AA344" s="5">
        <f>[13]capacity_EXIOBASE!K344</f>
        <v>10808.259706266424</v>
      </c>
      <c r="AB344" s="5">
        <f>capacity!T344+T344/[12]lifespan!C$6</f>
        <v>0.25</v>
      </c>
      <c r="AC344" s="5">
        <f>MAX((U344-T344),0)/5+U344/[12]lifespan!D$6</f>
        <v>530.56911285307899</v>
      </c>
      <c r="AD344" s="5">
        <f>MAX((V344-U344),0)/5+V344/[12]lifespan!E$6</f>
        <v>878.26493782846262</v>
      </c>
      <c r="AE344" s="5">
        <f>MAX((W344-V344),0)/5+W344/[12]lifespan!F$6</f>
        <v>994.099892976511</v>
      </c>
      <c r="AF344" s="5">
        <f>MAX((X344-W344),0)/5+X344/[12]lifespan!G$6</f>
        <v>540.36298531332113</v>
      </c>
      <c r="AG344" s="5">
        <f>MAX((Y344-X344),0)/5+Y344/[12]lifespan!H$6</f>
        <v>572.77276443212054</v>
      </c>
      <c r="AH344" s="5">
        <f>MAX((Z344-Y344),0)/5+Z344/[12]lifespan!I$6</f>
        <v>475.54342707572295</v>
      </c>
      <c r="AI344" s="5">
        <f>MAX((AA344-Z344),0)/5+AA344/[12]lifespan!J$6</f>
        <v>486.34668678198898</v>
      </c>
    </row>
    <row r="345" spans="1:35" x14ac:dyDescent="0.25">
      <c r="A345" s="3" t="s">
        <v>0</v>
      </c>
      <c r="B345" s="3" t="s">
        <v>78</v>
      </c>
      <c r="C345" s="3" t="s">
        <v>84</v>
      </c>
      <c r="D345" s="5">
        <f>[13]generation_EXIOBASE!D345</f>
        <v>0</v>
      </c>
      <c r="E345" s="5">
        <f>[13]generation_EXIOBASE!E345</f>
        <v>0</v>
      </c>
      <c r="F345" s="5">
        <f>[13]generation_EXIOBASE!F345</f>
        <v>0</v>
      </c>
      <c r="G345" s="5">
        <f>[13]generation_EXIOBASE!G345</f>
        <v>0</v>
      </c>
      <c r="H345" s="5">
        <f>[13]generation_EXIOBASE!H345</f>
        <v>0</v>
      </c>
      <c r="I345" s="5">
        <f>[13]generation_EXIOBASE!I345</f>
        <v>0</v>
      </c>
      <c r="J345" s="5">
        <f>[13]generation_EXIOBASE!J345</f>
        <v>0</v>
      </c>
      <c r="K345" s="5">
        <f>[13]generation_EXIOBASE!K345</f>
        <v>0</v>
      </c>
      <c r="L345" s="5">
        <f>[14]Xdet2015_el!A345</f>
        <v>0</v>
      </c>
      <c r="M345" s="5">
        <f t="shared" si="186"/>
        <v>0</v>
      </c>
      <c r="N345" s="5">
        <f t="shared" si="215"/>
        <v>0</v>
      </c>
      <c r="O345" s="5">
        <f t="shared" si="216"/>
        <v>0</v>
      </c>
      <c r="P345" s="5">
        <f t="shared" si="217"/>
        <v>0</v>
      </c>
      <c r="Q345" s="5">
        <f t="shared" si="218"/>
        <v>0</v>
      </c>
      <c r="R345" s="5">
        <f t="shared" si="219"/>
        <v>0</v>
      </c>
      <c r="S345" s="5">
        <f t="shared" si="220"/>
        <v>0</v>
      </c>
      <c r="T345" s="5">
        <f>[13]capacity_EXIOBASE!D345</f>
        <v>0</v>
      </c>
      <c r="U345" s="5">
        <f>[13]capacity_EXIOBASE!E345</f>
        <v>0</v>
      </c>
      <c r="V345" s="5">
        <f>[13]capacity_EXIOBASE!F345</f>
        <v>0</v>
      </c>
      <c r="W345" s="5">
        <f>[13]capacity_EXIOBASE!G345</f>
        <v>0</v>
      </c>
      <c r="X345" s="5">
        <f>[13]capacity_EXIOBASE!H345</f>
        <v>0</v>
      </c>
      <c r="Y345" s="5">
        <f>[13]capacity_EXIOBASE!I345</f>
        <v>0</v>
      </c>
      <c r="Z345" s="5">
        <f>[13]capacity_EXIOBASE!J345</f>
        <v>0</v>
      </c>
      <c r="AA345" s="5">
        <f>[13]capacity_EXIOBASE!K345</f>
        <v>0</v>
      </c>
      <c r="AB345" s="5">
        <f>capacity!T345+T345/[12]lifespan!C$7</f>
        <v>0</v>
      </c>
      <c r="AC345" s="5">
        <f>MAX((U345-T345),0)/5+U345/[12]lifespan!D$7</f>
        <v>0</v>
      </c>
      <c r="AD345" s="5">
        <f>MAX((V345-U345),0)/5+V345/[12]lifespan!E$7</f>
        <v>0</v>
      </c>
      <c r="AE345" s="5">
        <f>MAX((W345-V345),0)/5+W345/[12]lifespan!F$7</f>
        <v>0</v>
      </c>
      <c r="AF345" s="5">
        <f>MAX((X345-W345),0)/5+X345/[12]lifespan!G$7</f>
        <v>0</v>
      </c>
      <c r="AG345" s="5">
        <f>MAX((Y345-X345),0)/5+Y345/[12]lifespan!H$7</f>
        <v>0</v>
      </c>
      <c r="AH345" s="5">
        <f>MAX((Z345-Y345),0)/5+Z345/[12]lifespan!I$7</f>
        <v>0</v>
      </c>
      <c r="AI345" s="5">
        <f>MAX((AA345-Z345),0)/5+AA345/[12]lifespan!J$7</f>
        <v>0</v>
      </c>
    </row>
    <row r="346" spans="1:35" x14ac:dyDescent="0.25">
      <c r="A346" s="3" t="s">
        <v>0</v>
      </c>
      <c r="B346" s="1" t="s">
        <v>37</v>
      </c>
      <c r="C346" s="1" t="s">
        <v>38</v>
      </c>
      <c r="D346" s="5">
        <f>[13]generation_EXIOBASE!D346</f>
        <v>162.71966122829693</v>
      </c>
      <c r="E346" s="5">
        <f>[13]generation_EXIOBASE!E346</f>
        <v>130.17572898263754</v>
      </c>
      <c r="F346" s="5">
        <f>[13]generation_EXIOBASE!F346</f>
        <v>81.359830614148464</v>
      </c>
      <c r="G346" s="5">
        <f>[13]generation_EXIOBASE!G346</f>
        <v>32.543932245659391</v>
      </c>
      <c r="H346" s="5">
        <f>[13]generation_EXIOBASE!H346</f>
        <v>20.339957653537127</v>
      </c>
      <c r="I346" s="5">
        <f>[13]generation_EXIOBASE!I346</f>
        <v>8.135983061414862</v>
      </c>
      <c r="J346" s="5">
        <f>[13]generation_EXIOBASE!J346</f>
        <v>4.067991530707431</v>
      </c>
      <c r="K346" s="5">
        <f>[13]generation_EXIOBASE!K346</f>
        <v>0</v>
      </c>
      <c r="L346" s="5">
        <f>[14]Xdet2015_el!A346</f>
        <v>72.508751686121997</v>
      </c>
      <c r="M346" s="5">
        <f t="shared" si="186"/>
        <v>58.007001348897596</v>
      </c>
      <c r="N346" s="5">
        <f t="shared" si="215"/>
        <v>36.254375843060998</v>
      </c>
      <c r="O346" s="5">
        <f t="shared" si="216"/>
        <v>14.501750337224403</v>
      </c>
      <c r="P346" s="5">
        <f t="shared" si="217"/>
        <v>9.0635939607652549</v>
      </c>
      <c r="Q346" s="5">
        <f t="shared" si="218"/>
        <v>3.6254375843061069</v>
      </c>
      <c r="R346" s="5">
        <f t="shared" si="219"/>
        <v>1.8127187921530534</v>
      </c>
      <c r="S346" s="5">
        <f t="shared" si="220"/>
        <v>0</v>
      </c>
      <c r="T346" s="5">
        <f>[13]capacity_EXIOBASE!D346</f>
        <v>84.1905</v>
      </c>
      <c r="U346" s="5">
        <f>[13]capacity_EXIOBASE!E346</f>
        <v>67.352400000000003</v>
      </c>
      <c r="V346" s="5">
        <f>[13]capacity_EXIOBASE!F346</f>
        <v>42.09525</v>
      </c>
      <c r="W346" s="5">
        <f>[13]capacity_EXIOBASE!G346</f>
        <v>16.838099999999997</v>
      </c>
      <c r="X346" s="5">
        <f>[13]capacity_EXIOBASE!H346</f>
        <v>10.523812499999998</v>
      </c>
      <c r="Y346" s="5">
        <f>[13]capacity_EXIOBASE!I346</f>
        <v>4.2095249999999993</v>
      </c>
      <c r="Z346" s="5">
        <f>[13]capacity_EXIOBASE!J346</f>
        <v>2.1047624999999996</v>
      </c>
      <c r="AA346" s="5">
        <f>[13]capacity_EXIOBASE!K346</f>
        <v>0</v>
      </c>
      <c r="AB346" s="5">
        <f>capacity!T346+T346/[12]lifespan!C$8</f>
        <v>99.905442857142859</v>
      </c>
      <c r="AC346" s="5">
        <f>MAX((U346-T346),0)/5+U346/[12]lifespan!D$8</f>
        <v>1.9243542857142859</v>
      </c>
      <c r="AD346" s="5">
        <f>MAX((V346-U346),0)/5+V346/[12]lifespan!E$8</f>
        <v>1.2027214285714285</v>
      </c>
      <c r="AE346" s="5">
        <f>MAX((W346-V346),0)/5+W346/[12]lifespan!F$8</f>
        <v>0.48108857142857137</v>
      </c>
      <c r="AF346" s="5">
        <f>MAX((X346-W346),0)/5+X346/[12]lifespan!G$8</f>
        <v>0.30068035714285707</v>
      </c>
      <c r="AG346" s="5">
        <f>MAX((Y346-X346),0)/5+Y346/[12]lifespan!H$8</f>
        <v>0.12027214285714284</v>
      </c>
      <c r="AH346" s="5">
        <f>MAX((Z346-Y346),0)/5+Z346/[12]lifespan!I$8</f>
        <v>6.0136071428571421E-2</v>
      </c>
      <c r="AI346" s="5">
        <f>MAX((AA346-Z346),0)/5+AA346/[12]lifespan!J$8</f>
        <v>0</v>
      </c>
    </row>
    <row r="347" spans="1:35" x14ac:dyDescent="0.25">
      <c r="A347" s="3" t="s">
        <v>0</v>
      </c>
      <c r="B347" s="3" t="s">
        <v>39</v>
      </c>
      <c r="C347" s="3" t="s">
        <v>40</v>
      </c>
      <c r="D347" s="5">
        <f>[13]generation_EXIOBASE!D347</f>
        <v>1131.2183710287622</v>
      </c>
      <c r="E347" s="5">
        <f>[13]generation_EXIOBASE!E347</f>
        <v>904.97469682300982</v>
      </c>
      <c r="F347" s="5">
        <f>[13]generation_EXIOBASE!F347</f>
        <v>565.60918551438112</v>
      </c>
      <c r="G347" s="5">
        <f>[13]generation_EXIOBASE!G347</f>
        <v>226.24367420575243</v>
      </c>
      <c r="H347" s="5">
        <f>[13]generation_EXIOBASE!H347</f>
        <v>141.40229637859528</v>
      </c>
      <c r="I347" s="5">
        <f>[13]generation_EXIOBASE!I347</f>
        <v>56.560918551438135</v>
      </c>
      <c r="J347" s="5">
        <f>[13]generation_EXIOBASE!J347</f>
        <v>28.280459275719068</v>
      </c>
      <c r="K347" s="5">
        <f>[13]generation_EXIOBASE!K347</f>
        <v>0</v>
      </c>
      <c r="L347" s="5">
        <f>[14]Xdet2015_el!A347</f>
        <v>131.40072574984001</v>
      </c>
      <c r="M347" s="5">
        <f t="shared" si="186"/>
        <v>105.120580599872</v>
      </c>
      <c r="N347" s="5">
        <f t="shared" si="215"/>
        <v>65.700362874920003</v>
      </c>
      <c r="O347" s="5">
        <f t="shared" si="216"/>
        <v>26.280145149967996</v>
      </c>
      <c r="P347" s="5">
        <f t="shared" si="217"/>
        <v>16.425090718730001</v>
      </c>
      <c r="Q347" s="5">
        <f t="shared" si="218"/>
        <v>6.5700362874920026</v>
      </c>
      <c r="R347" s="5">
        <f t="shared" si="219"/>
        <v>3.2850181437460013</v>
      </c>
      <c r="S347" s="5">
        <f t="shared" si="220"/>
        <v>0</v>
      </c>
      <c r="T347" s="5">
        <f>[13]capacity_EXIOBASE!D347</f>
        <v>240.66912000000002</v>
      </c>
      <c r="U347" s="5">
        <f>[13]capacity_EXIOBASE!E347</f>
        <v>192.53529600000002</v>
      </c>
      <c r="V347" s="5">
        <f>[13]capacity_EXIOBASE!F347</f>
        <v>120.33456000000001</v>
      </c>
      <c r="W347" s="5">
        <f>[13]capacity_EXIOBASE!G347</f>
        <v>48.133824000000004</v>
      </c>
      <c r="X347" s="5">
        <f>[13]capacity_EXIOBASE!H347</f>
        <v>30.083640000000003</v>
      </c>
      <c r="Y347" s="5">
        <f>[13]capacity_EXIOBASE!I347</f>
        <v>12.033456000000001</v>
      </c>
      <c r="Z347" s="5">
        <f>[13]capacity_EXIOBASE!J347</f>
        <v>6.0167280000000005</v>
      </c>
      <c r="AA347" s="5">
        <f>[13]capacity_EXIOBASE!K347</f>
        <v>0</v>
      </c>
      <c r="AB347" s="5">
        <f>capacity!T347+T347/[12]lifespan!C$9</f>
        <v>14.6267648</v>
      </c>
      <c r="AC347" s="5">
        <f>MAX((U347-T347),0)/5+U347/[12]lifespan!D$9</f>
        <v>7.7014118400000005</v>
      </c>
      <c r="AD347" s="5">
        <f>MAX((V347-U347),0)/5+V347/[12]lifespan!E$9</f>
        <v>4.8133824000000001</v>
      </c>
      <c r="AE347" s="5">
        <f>MAX((W347-V347),0)/5+W347/[12]lifespan!F$9</f>
        <v>1.9253529600000001</v>
      </c>
      <c r="AF347" s="5">
        <f>MAX((X347-W347),0)/5+X347/[12]lifespan!G$9</f>
        <v>1.2033456</v>
      </c>
      <c r="AG347" s="5">
        <f>MAX((Y347-X347),0)/5+Y347/[12]lifespan!H$9</f>
        <v>0.48133824000000003</v>
      </c>
      <c r="AH347" s="5">
        <f>MAX((Z347-Y347),0)/5+Z347/[12]lifespan!I$9</f>
        <v>0.24066912000000001</v>
      </c>
      <c r="AI347" s="5">
        <f>MAX((AA347-Z347),0)/5+AA347/[12]lifespan!J$9</f>
        <v>0</v>
      </c>
    </row>
    <row r="348" spans="1:35" x14ac:dyDescent="0.25">
      <c r="A348" s="3" t="s">
        <v>0</v>
      </c>
      <c r="B348" s="3" t="s">
        <v>80</v>
      </c>
      <c r="C348" s="3" t="s">
        <v>85</v>
      </c>
      <c r="D348" s="5">
        <f>[13]generation_EXIOBASE!D348</f>
        <v>478.15322497841237</v>
      </c>
      <c r="E348" s="5">
        <f>[13]generation_EXIOBASE!E348</f>
        <v>4025.6732857603424</v>
      </c>
      <c r="F348" s="5">
        <f>[13]generation_EXIOBASE!F348</f>
        <v>9346.9533769332375</v>
      </c>
      <c r="G348" s="5">
        <f>[13]generation_EXIOBASE!G348</f>
        <v>14668.233468106133</v>
      </c>
      <c r="H348" s="5">
        <f>[13]generation_EXIOBASE!H348</f>
        <v>15998.553490899358</v>
      </c>
      <c r="I348" s="5">
        <f>[13]generation_EXIOBASE!I348</f>
        <v>17328.873513692582</v>
      </c>
      <c r="J348" s="5">
        <f>[13]generation_EXIOBASE!J348</f>
        <v>17772.313521290322</v>
      </c>
      <c r="K348" s="5">
        <f>[13]generation_EXIOBASE!K348</f>
        <v>18215.753528888064</v>
      </c>
      <c r="L348" s="5">
        <f>[14]Xdet2015_el!A348</f>
        <v>42.565381971123898</v>
      </c>
      <c r="M348" s="5">
        <f t="shared" si="186"/>
        <v>358.36696721448374</v>
      </c>
      <c r="N348" s="5">
        <f t="shared" si="215"/>
        <v>832.06934507952349</v>
      </c>
      <c r="O348" s="5">
        <f t="shared" si="216"/>
        <v>1305.7717229445634</v>
      </c>
      <c r="P348" s="5">
        <f t="shared" si="217"/>
        <v>1424.1973174108234</v>
      </c>
      <c r="Q348" s="5">
        <f t="shared" si="218"/>
        <v>1542.6229118770834</v>
      </c>
      <c r="R348" s="5">
        <f t="shared" si="219"/>
        <v>1582.0981100325034</v>
      </c>
      <c r="S348" s="5">
        <f t="shared" si="220"/>
        <v>1621.5733081879234</v>
      </c>
      <c r="T348" s="5">
        <f>[13]capacity_EXIOBASE!D348</f>
        <v>536.70031198385016</v>
      </c>
      <c r="U348" s="5">
        <f>[13]capacity_EXIOBASE!E348</f>
        <v>2149.99030686382</v>
      </c>
      <c r="V348" s="5">
        <f>[13]capacity_EXIOBASE!F348</f>
        <v>4569.9252991837748</v>
      </c>
      <c r="W348" s="5">
        <f>[13]capacity_EXIOBASE!G348</f>
        <v>6989.86029150373</v>
      </c>
      <c r="X348" s="5">
        <f>[13]capacity_EXIOBASE!H348</f>
        <v>7594.8440395837188</v>
      </c>
      <c r="Y348" s="5">
        <f>[13]capacity_EXIOBASE!I348</f>
        <v>8199.8277876637076</v>
      </c>
      <c r="Z348" s="5">
        <f>[13]capacity_EXIOBASE!J348</f>
        <v>8401.4890370237044</v>
      </c>
      <c r="AA348" s="5">
        <f>[13]capacity_EXIOBASE!K348</f>
        <v>8603.1502863836995</v>
      </c>
      <c r="AB348" s="5">
        <f>capacity!T348+T348/[12]lifespan!C$10</f>
        <v>21.468012479354005</v>
      </c>
      <c r="AC348" s="5">
        <f>MAX((U348-T348),0)/5+U348/[12]lifespan!D$10</f>
        <v>408.65761125054684</v>
      </c>
      <c r="AD348" s="5">
        <f>MAX((V348-U348),0)/5+V348/[12]lifespan!E$10</f>
        <v>666.78401043134193</v>
      </c>
      <c r="AE348" s="5">
        <f>MAX((W348-V348),0)/5+W348/[12]lifespan!F$10</f>
        <v>763.58141012414023</v>
      </c>
      <c r="AF348" s="5">
        <f>MAX((X348-W348),0)/5+X348/[12]lifespan!G$10</f>
        <v>424.7905111993465</v>
      </c>
      <c r="AG348" s="5">
        <f>MAX((Y348-X348),0)/5+Y348/[12]lifespan!H$10</f>
        <v>448.98986112254607</v>
      </c>
      <c r="AH348" s="5">
        <f>MAX((Z348-Y348),0)/5+Z348/[12]lifespan!I$10</f>
        <v>376.39181135294751</v>
      </c>
      <c r="AI348" s="5">
        <f>MAX((AA348-Z348),0)/5+AA348/[12]lifespan!J$10</f>
        <v>384.45826132734697</v>
      </c>
    </row>
    <row r="349" spans="1:35" x14ac:dyDescent="0.25">
      <c r="A349" s="3" t="s">
        <v>0</v>
      </c>
      <c r="B349" s="3" t="s">
        <v>81</v>
      </c>
      <c r="C349" s="3" t="s">
        <v>86</v>
      </c>
      <c r="D349" s="5">
        <f>[13]generation_EXIOBASE!D349</f>
        <v>41.686188448449307</v>
      </c>
      <c r="E349" s="5">
        <f>[13]generation_EXIOBASE!E349</f>
        <v>3056.8158263758346</v>
      </c>
      <c r="F349" s="5">
        <f>[13]generation_EXIOBASE!F349</f>
        <v>7579.5102832669127</v>
      </c>
      <c r="G349" s="5">
        <f>[13]generation_EXIOBASE!G349</f>
        <v>12102.204740157991</v>
      </c>
      <c r="H349" s="5">
        <f>[13]generation_EXIOBASE!H349</f>
        <v>13232.87835438076</v>
      </c>
      <c r="I349" s="5">
        <f>[13]generation_EXIOBASE!I349</f>
        <v>14363.55196860353</v>
      </c>
      <c r="J349" s="5">
        <f>[13]generation_EXIOBASE!J349</f>
        <v>14740.443173344453</v>
      </c>
      <c r="K349" s="5">
        <f>[13]generation_EXIOBASE!K349</f>
        <v>15117.334378085376</v>
      </c>
      <c r="L349" s="5">
        <f>[14]Xdet2015_el!A349</f>
        <v>3.7109203525890901</v>
      </c>
      <c r="M349" s="5">
        <f t="shared" si="186"/>
        <v>272.11890763873606</v>
      </c>
      <c r="N349" s="5">
        <f t="shared" si="215"/>
        <v>674.73088856795653</v>
      </c>
      <c r="O349" s="5">
        <f t="shared" si="216"/>
        <v>1077.3428694971769</v>
      </c>
      <c r="P349" s="5">
        <f t="shared" si="217"/>
        <v>1177.995864729482</v>
      </c>
      <c r="Q349" s="5">
        <f t="shared" si="218"/>
        <v>1278.6488599617871</v>
      </c>
      <c r="R349" s="5">
        <f t="shared" si="219"/>
        <v>1312.1998583725556</v>
      </c>
      <c r="S349" s="5">
        <f t="shared" si="220"/>
        <v>1345.7508567833238</v>
      </c>
      <c r="T349" s="5">
        <f>[13]capacity_EXIOBASE!D349</f>
        <v>71.29968801614973</v>
      </c>
      <c r="U349" s="5">
        <f>[13]capacity_EXIOBASE!E349</f>
        <v>1679.8298393756811</v>
      </c>
      <c r="V349" s="5">
        <f>[13]capacity_EXIOBASE!F349</f>
        <v>4092.6250664149784</v>
      </c>
      <c r="W349" s="5">
        <f>[13]capacity_EXIOBASE!G349</f>
        <v>6505.4202934542755</v>
      </c>
      <c r="X349" s="5">
        <f>[13]capacity_EXIOBASE!H349</f>
        <v>7108.6191002140995</v>
      </c>
      <c r="Y349" s="5">
        <f>[13]capacity_EXIOBASE!I349</f>
        <v>7711.8179069739235</v>
      </c>
      <c r="Z349" s="5">
        <f>[13]capacity_EXIOBASE!J349</f>
        <v>7912.8841758938652</v>
      </c>
      <c r="AA349" s="5">
        <f>[13]capacity_EXIOBASE!K349</f>
        <v>8113.9504448138068</v>
      </c>
      <c r="AB349" s="5">
        <f>capacity!T349+T349/[12]lifespan!C$11</f>
        <v>2.8519875206459893</v>
      </c>
      <c r="AC349" s="5">
        <f>MAX((U349-T349),0)/5+U349/[12]lifespan!D$11</f>
        <v>388.89922384693352</v>
      </c>
      <c r="AD349" s="5">
        <f>MAX((V349-U349),0)/5+V349/[12]lifespan!E$11</f>
        <v>646.26404806445851</v>
      </c>
      <c r="AE349" s="5">
        <f>MAX((W349-V349),0)/5+W349/[12]lifespan!F$11</f>
        <v>742.77585714603038</v>
      </c>
      <c r="AF349" s="5">
        <f>MAX((X349-W349),0)/5+X349/[12]lifespan!G$11</f>
        <v>404.98452536052878</v>
      </c>
      <c r="AG349" s="5">
        <f>MAX((Y349-X349),0)/5+Y349/[12]lifespan!H$11</f>
        <v>429.11247763092177</v>
      </c>
      <c r="AH349" s="5">
        <f>MAX((Z349-Y349),0)/5+Z349/[12]lifespan!I$11</f>
        <v>356.7286208197429</v>
      </c>
      <c r="AI349" s="5">
        <f>MAX((AA349-Z349),0)/5+AA349/[12]lifespan!J$11</f>
        <v>364.77127157654058</v>
      </c>
    </row>
    <row r="350" spans="1:35" x14ac:dyDescent="0.25">
      <c r="A350" s="3" t="s">
        <v>0</v>
      </c>
      <c r="B350" s="3" t="s">
        <v>41</v>
      </c>
      <c r="C350" s="3" t="s">
        <v>42</v>
      </c>
      <c r="D350" s="5">
        <f>[13]generation_EXIOBASE!D350</f>
        <v>0</v>
      </c>
      <c r="E350" s="5">
        <f>[13]generation_EXIOBASE!E350</f>
        <v>0</v>
      </c>
      <c r="F350" s="5">
        <f>[13]generation_EXIOBASE!F350</f>
        <v>0</v>
      </c>
      <c r="G350" s="5">
        <f>[13]generation_EXIOBASE!G350</f>
        <v>0</v>
      </c>
      <c r="H350" s="5">
        <f>[13]generation_EXIOBASE!H350</f>
        <v>0</v>
      </c>
      <c r="I350" s="5">
        <f>[13]generation_EXIOBASE!I350</f>
        <v>0</v>
      </c>
      <c r="J350" s="5">
        <f>[13]generation_EXIOBASE!J350</f>
        <v>0</v>
      </c>
      <c r="K350" s="5">
        <f>[13]generation_EXIOBASE!K350</f>
        <v>0</v>
      </c>
      <c r="L350" s="5">
        <f>[14]Xdet2015_el!A350</f>
        <v>0</v>
      </c>
      <c r="M350" s="5">
        <f t="shared" si="186"/>
        <v>0</v>
      </c>
      <c r="N350" s="5">
        <f t="shared" si="215"/>
        <v>0</v>
      </c>
      <c r="O350" s="5">
        <f t="shared" si="216"/>
        <v>0</v>
      </c>
      <c r="P350" s="5">
        <f t="shared" si="217"/>
        <v>0</v>
      </c>
      <c r="Q350" s="5">
        <f t="shared" si="218"/>
        <v>0</v>
      </c>
      <c r="R350" s="5">
        <f t="shared" si="219"/>
        <v>0</v>
      </c>
      <c r="S350" s="5">
        <f t="shared" si="220"/>
        <v>0</v>
      </c>
      <c r="T350" s="5">
        <f>[13]capacity_EXIOBASE!D350</f>
        <v>0</v>
      </c>
      <c r="U350" s="5">
        <f>[13]capacity_EXIOBASE!E350</f>
        <v>0</v>
      </c>
      <c r="V350" s="5">
        <f>[13]capacity_EXIOBASE!F350</f>
        <v>0</v>
      </c>
      <c r="W350" s="5">
        <f>[13]capacity_EXIOBASE!G350</f>
        <v>0</v>
      </c>
      <c r="X350" s="5">
        <f>[13]capacity_EXIOBASE!H350</f>
        <v>0</v>
      </c>
      <c r="Y350" s="5">
        <f>[13]capacity_EXIOBASE!I350</f>
        <v>0</v>
      </c>
      <c r="Z350" s="5">
        <f>[13]capacity_EXIOBASE!J350</f>
        <v>0</v>
      </c>
      <c r="AA350" s="5">
        <f>[13]capacity_EXIOBASE!K350</f>
        <v>0</v>
      </c>
      <c r="AB350" s="5">
        <f>capacity!T350+T350/[12]lifespan!C$12</f>
        <v>0</v>
      </c>
      <c r="AC350" s="5">
        <f>MAX((U350-T350),0)/5+U350/[12]lifespan!D$12</f>
        <v>0</v>
      </c>
      <c r="AD350" s="5">
        <f>MAX((V350-U350),0)/5+V350/[12]lifespan!E$12</f>
        <v>0</v>
      </c>
      <c r="AE350" s="5">
        <f>MAX((W350-V350),0)/5+W350/[12]lifespan!F$12</f>
        <v>0</v>
      </c>
      <c r="AF350" s="5">
        <f>MAX((X350-W350),0)/5+X350/[12]lifespan!G$12</f>
        <v>0</v>
      </c>
      <c r="AG350" s="5">
        <f>MAX((Y350-X350),0)/5+Y350/[12]lifespan!H$12</f>
        <v>0</v>
      </c>
      <c r="AH350" s="5">
        <f>MAX((Z350-Y350),0)/5+Z350/[12]lifespan!I$12</f>
        <v>0</v>
      </c>
      <c r="AI350" s="5">
        <f>MAX((AA350-Z350),0)/5+AA350/[12]lifespan!J$12</f>
        <v>0</v>
      </c>
    </row>
    <row r="351" spans="1:35" x14ac:dyDescent="0.25">
      <c r="A351" s="3" t="s">
        <v>0</v>
      </c>
      <c r="B351" s="3" t="s">
        <v>43</v>
      </c>
      <c r="C351" s="3" t="s">
        <v>44</v>
      </c>
      <c r="D351" s="5">
        <f>[13]generation_EXIOBASE!D351</f>
        <v>0</v>
      </c>
      <c r="E351" s="5">
        <f>[13]generation_EXIOBASE!E351</f>
        <v>0</v>
      </c>
      <c r="F351" s="5">
        <f>[13]generation_EXIOBASE!F351</f>
        <v>0</v>
      </c>
      <c r="G351" s="5">
        <f>[13]generation_EXIOBASE!G351</f>
        <v>0</v>
      </c>
      <c r="H351" s="5">
        <f>[13]generation_EXIOBASE!H351</f>
        <v>0</v>
      </c>
      <c r="I351" s="5">
        <f>[13]generation_EXIOBASE!I351</f>
        <v>0</v>
      </c>
      <c r="J351" s="5">
        <f>[13]generation_EXIOBASE!J351</f>
        <v>0</v>
      </c>
      <c r="K351" s="5">
        <f>[13]generation_EXIOBASE!K351</f>
        <v>0</v>
      </c>
      <c r="L351" s="5">
        <f>[14]Xdet2015_el!A351</f>
        <v>0</v>
      </c>
      <c r="M351" s="5">
        <f t="shared" si="186"/>
        <v>0</v>
      </c>
      <c r="N351" s="5">
        <f t="shared" si="215"/>
        <v>0</v>
      </c>
      <c r="O351" s="5">
        <f t="shared" si="216"/>
        <v>0</v>
      </c>
      <c r="P351" s="5">
        <f t="shared" si="217"/>
        <v>0</v>
      </c>
      <c r="Q351" s="5">
        <f t="shared" si="218"/>
        <v>0</v>
      </c>
      <c r="R351" s="5">
        <f t="shared" si="219"/>
        <v>0</v>
      </c>
      <c r="S351" s="5">
        <f t="shared" si="220"/>
        <v>0</v>
      </c>
      <c r="T351" s="5">
        <f>[13]capacity_EXIOBASE!D351</f>
        <v>0</v>
      </c>
      <c r="U351" s="5">
        <f>[13]capacity_EXIOBASE!E351</f>
        <v>0</v>
      </c>
      <c r="V351" s="5">
        <f>[13]capacity_EXIOBASE!F351</f>
        <v>0</v>
      </c>
      <c r="W351" s="5">
        <f>[13]capacity_EXIOBASE!G351</f>
        <v>0</v>
      </c>
      <c r="X351" s="5">
        <f>[13]capacity_EXIOBASE!H351</f>
        <v>0</v>
      </c>
      <c r="Y351" s="5">
        <f>[13]capacity_EXIOBASE!I351</f>
        <v>0</v>
      </c>
      <c r="Z351" s="5">
        <f>[13]capacity_EXIOBASE!J351</f>
        <v>0</v>
      </c>
      <c r="AA351" s="5">
        <f>[13]capacity_EXIOBASE!K351</f>
        <v>0</v>
      </c>
      <c r="AB351" s="5">
        <f>capacity!T351+T351/[12]lifespan!C$13</f>
        <v>0</v>
      </c>
      <c r="AC351" s="5">
        <f>MAX((U351-T351),0)/5+U351/[12]lifespan!D$13</f>
        <v>0</v>
      </c>
      <c r="AD351" s="5">
        <f>MAX((V351-U351),0)/5+V351/[12]lifespan!E$13</f>
        <v>0</v>
      </c>
      <c r="AE351" s="5">
        <f>MAX((W351-V351),0)/5+W351/[12]lifespan!F$13</f>
        <v>0</v>
      </c>
      <c r="AF351" s="5">
        <f>MAX((X351-W351),0)/5+X351/[12]lifespan!G$13</f>
        <v>0</v>
      </c>
      <c r="AG351" s="5">
        <f>MAX((Y351-X351),0)/5+Y351/[12]lifespan!H$13</f>
        <v>0</v>
      </c>
      <c r="AH351" s="5">
        <f>MAX((Z351-Y351),0)/5+Z351/[12]lifespan!I$13</f>
        <v>0</v>
      </c>
      <c r="AI351" s="5">
        <f>MAX((AA351-Z351),0)/5+AA351/[12]lifespan!J$13</f>
        <v>0</v>
      </c>
    </row>
    <row r="352" spans="1:35" x14ac:dyDescent="0.25">
      <c r="A352" s="3" t="s">
        <v>0</v>
      </c>
      <c r="B352" s="3" t="s">
        <v>45</v>
      </c>
      <c r="C352" s="3" t="s">
        <v>46</v>
      </c>
      <c r="D352" s="5">
        <f>[13]generation_EXIOBASE!D352</f>
        <v>0</v>
      </c>
      <c r="E352" s="5">
        <f>[13]generation_EXIOBASE!E352</f>
        <v>0</v>
      </c>
      <c r="F352" s="5">
        <f>[13]generation_EXIOBASE!F352</f>
        <v>0</v>
      </c>
      <c r="G352" s="5">
        <f>[13]generation_EXIOBASE!G352</f>
        <v>0</v>
      </c>
      <c r="H352" s="5">
        <f>[13]generation_EXIOBASE!H352</f>
        <v>0</v>
      </c>
      <c r="I352" s="5">
        <f>[13]generation_EXIOBASE!I352</f>
        <v>0</v>
      </c>
      <c r="J352" s="5">
        <f>[13]generation_EXIOBASE!J352</f>
        <v>0</v>
      </c>
      <c r="K352" s="5">
        <f>[13]generation_EXIOBASE!K352</f>
        <v>0</v>
      </c>
      <c r="L352" s="5">
        <f>[14]Xdet2015_el!A352</f>
        <v>1.6311504409076999E-4</v>
      </c>
      <c r="M352" s="5">
        <f t="shared" si="186"/>
        <v>0</v>
      </c>
      <c r="N352" s="5">
        <f t="shared" si="215"/>
        <v>0</v>
      </c>
      <c r="O352" s="5">
        <f t="shared" si="216"/>
        <v>0</v>
      </c>
      <c r="P352" s="5">
        <f t="shared" si="217"/>
        <v>0</v>
      </c>
      <c r="Q352" s="5">
        <f t="shared" si="218"/>
        <v>0</v>
      </c>
      <c r="R352" s="5">
        <f t="shared" si="219"/>
        <v>0</v>
      </c>
      <c r="S352" s="5">
        <f t="shared" si="220"/>
        <v>0</v>
      </c>
      <c r="T352" s="5">
        <f>[13]capacity_EXIOBASE!D352</f>
        <v>0</v>
      </c>
      <c r="U352" s="5">
        <f>[13]capacity_EXIOBASE!E352</f>
        <v>0</v>
      </c>
      <c r="V352" s="5">
        <f>[13]capacity_EXIOBASE!F352</f>
        <v>0</v>
      </c>
      <c r="W352" s="5">
        <f>[13]capacity_EXIOBASE!G352</f>
        <v>0</v>
      </c>
      <c r="X352" s="5">
        <f>[13]capacity_EXIOBASE!H352</f>
        <v>0</v>
      </c>
      <c r="Y352" s="5">
        <f>[13]capacity_EXIOBASE!I352</f>
        <v>0</v>
      </c>
      <c r="Z352" s="5">
        <f>[13]capacity_EXIOBASE!J352</f>
        <v>0</v>
      </c>
      <c r="AA352" s="5">
        <f>[13]capacity_EXIOBASE!K352</f>
        <v>0</v>
      </c>
      <c r="AB352" s="5">
        <f>capacity!T352+T352/[12]lifespan!C$14</f>
        <v>0</v>
      </c>
      <c r="AC352" s="5">
        <f>MAX((U352-T352),0)/5+U352/[12]lifespan!D$14</f>
        <v>0</v>
      </c>
      <c r="AD352" s="5">
        <f>MAX((V352-U352),0)/5+V352/[12]lifespan!E$14</f>
        <v>0</v>
      </c>
      <c r="AE352" s="5">
        <f>MAX((W352-V352),0)/5+W352/[12]lifespan!F$14</f>
        <v>0</v>
      </c>
      <c r="AF352" s="5">
        <f>MAX((X352-W352),0)/5+X352/[12]lifespan!G$14</f>
        <v>0</v>
      </c>
      <c r="AG352" s="5">
        <f>MAX((Y352-X352),0)/5+Y352/[12]lifespan!H$14</f>
        <v>0</v>
      </c>
      <c r="AH352" s="5">
        <f>MAX((Z352-Y352),0)/5+Z352/[12]lifespan!I$14</f>
        <v>0</v>
      </c>
      <c r="AI352" s="5">
        <f>MAX((AA352-Z352),0)/5+AA352/[12]lifespan!J$14</f>
        <v>0</v>
      </c>
    </row>
    <row r="353" spans="1:35" x14ac:dyDescent="0.25">
      <c r="A353" s="3" t="s">
        <v>48</v>
      </c>
      <c r="B353" s="3" t="s">
        <v>29</v>
      </c>
      <c r="C353" s="3" t="s">
        <v>30</v>
      </c>
      <c r="D353" s="5">
        <f>[13]generation_EXIOBASE!D353</f>
        <v>96298.666065668061</v>
      </c>
      <c r="E353" s="5">
        <f>[13]generation_EXIOBASE!E353</f>
        <v>77038.932852534446</v>
      </c>
      <c r="F353" s="5">
        <f>[13]generation_EXIOBASE!F353</f>
        <v>48149.333032834031</v>
      </c>
      <c r="G353" s="5">
        <f>[13]generation_EXIOBASE!G353</f>
        <v>19259.733213133615</v>
      </c>
      <c r="H353" s="5">
        <f>[13]generation_EXIOBASE!H353</f>
        <v>12037.333258208513</v>
      </c>
      <c r="I353" s="5">
        <f>[13]generation_EXIOBASE!I353</f>
        <v>4814.9333032834111</v>
      </c>
      <c r="J353" s="5">
        <f>[13]generation_EXIOBASE!J353</f>
        <v>2407.4666516417055</v>
      </c>
      <c r="K353" s="5">
        <f>[13]generation_EXIOBASE!K353</f>
        <v>0</v>
      </c>
      <c r="L353" s="5">
        <f>[14]Xdet2015_el!A353</f>
        <v>4747.0379948793598</v>
      </c>
      <c r="M353" s="5">
        <f t="shared" si="186"/>
        <v>3797.6303959034881</v>
      </c>
      <c r="N353" s="5">
        <f t="shared" ref="N353:N365" si="221">IFERROR($L353*F353/$D353,0)</f>
        <v>2373.5189974396799</v>
      </c>
      <c r="O353" s="5">
        <f t="shared" ref="O353:O365" si="222">IFERROR($L353*G353/$D353,0)</f>
        <v>949.40759897587213</v>
      </c>
      <c r="P353" s="5">
        <f t="shared" ref="P353:P365" si="223">IFERROR($L353*H353/$D353,0)</f>
        <v>593.3797493599202</v>
      </c>
      <c r="Q353" s="5">
        <f t="shared" ref="Q353:Q365" si="224">IFERROR($L353*I353/$D353,0)</f>
        <v>237.35189974396837</v>
      </c>
      <c r="R353" s="5">
        <f t="shared" ref="R353:R365" si="225">IFERROR($L353*J353/$D353,0)</f>
        <v>118.67594987198419</v>
      </c>
      <c r="S353" s="5">
        <f t="shared" ref="S353:S365" si="226">IFERROR($L353*K353/$D353,0)</f>
        <v>0</v>
      </c>
      <c r="T353" s="5">
        <f>[13]capacity_EXIOBASE!D353</f>
        <v>18734.876000000004</v>
      </c>
      <c r="U353" s="5">
        <f>[13]capacity_EXIOBASE!E353</f>
        <v>14987.900800000003</v>
      </c>
      <c r="V353" s="5">
        <f>[13]capacity_EXIOBASE!F353</f>
        <v>9367.4380000000019</v>
      </c>
      <c r="W353" s="5">
        <f>[13]capacity_EXIOBASE!G353</f>
        <v>3746.9752000000008</v>
      </c>
      <c r="X353" s="5">
        <f>[13]capacity_EXIOBASE!H353</f>
        <v>2341.8595000000005</v>
      </c>
      <c r="Y353" s="5">
        <f>[13]capacity_EXIOBASE!I353</f>
        <v>936.74380000000019</v>
      </c>
      <c r="Z353" s="5">
        <f>[13]capacity_EXIOBASE!J353</f>
        <v>468.3719000000001</v>
      </c>
      <c r="AA353" s="5">
        <f>[13]capacity_EXIOBASE!K353</f>
        <v>0</v>
      </c>
      <c r="AB353" s="5">
        <f>capacity!T353+T353/[12]lifespan!C$2</f>
        <v>468.3719000000001</v>
      </c>
      <c r="AC353" s="5">
        <f>MAX((U353-T353),0)/5+U353/[12]lifespan!D$2</f>
        <v>374.69752000000005</v>
      </c>
      <c r="AD353" s="5">
        <f>MAX((V353-U353),0)/5+V353/[12]lifespan!E$2</f>
        <v>234.18595000000005</v>
      </c>
      <c r="AE353" s="5">
        <f>MAX((W353-V353),0)/5+W353/[12]lifespan!F$2</f>
        <v>93.674380000000014</v>
      </c>
      <c r="AF353" s="5">
        <f>MAX((X353-W353),0)/5+X353/[12]lifespan!G$2</f>
        <v>58.546487500000012</v>
      </c>
      <c r="AG353" s="5">
        <f>MAX((Y353-X353),0)/5+Y353/[12]lifespan!H$2</f>
        <v>23.418595000000003</v>
      </c>
      <c r="AH353" s="5">
        <f>MAX((Z353-Y353),0)/5+Z353/[12]lifespan!I$2</f>
        <v>11.709297500000002</v>
      </c>
      <c r="AI353" s="5">
        <f>MAX((AA353-Z353),0)/5+AA353/[12]lifespan!J$2</f>
        <v>0</v>
      </c>
    </row>
    <row r="354" spans="1:35" x14ac:dyDescent="0.25">
      <c r="A354" s="3" t="s">
        <v>48</v>
      </c>
      <c r="B354" s="3" t="s">
        <v>31</v>
      </c>
      <c r="C354" s="3" t="s">
        <v>32</v>
      </c>
      <c r="D354" s="5">
        <f>[13]generation_EXIOBASE!D354</f>
        <v>117630.87910048939</v>
      </c>
      <c r="E354" s="5">
        <f>[13]generation_EXIOBASE!E354</f>
        <v>94104.703280391506</v>
      </c>
      <c r="F354" s="5">
        <f>[13]generation_EXIOBASE!F354</f>
        <v>58815.439550244693</v>
      </c>
      <c r="G354" s="5">
        <f>[13]generation_EXIOBASE!G354</f>
        <v>23526.175820097866</v>
      </c>
      <c r="H354" s="5">
        <f>[13]generation_EXIOBASE!H354</f>
        <v>14703.859887561171</v>
      </c>
      <c r="I354" s="5">
        <f>[13]generation_EXIOBASE!I354</f>
        <v>5881.5439550244773</v>
      </c>
      <c r="J354" s="5">
        <f>[13]generation_EXIOBASE!J354</f>
        <v>2940.7719775122387</v>
      </c>
      <c r="K354" s="5">
        <f>[13]generation_EXIOBASE!K354</f>
        <v>0</v>
      </c>
      <c r="L354" s="5">
        <f>[14]Xdet2015_el!A354</f>
        <v>13679.144968537499</v>
      </c>
      <c r="M354" s="5">
        <f t="shared" si="186"/>
        <v>10943.315974829999</v>
      </c>
      <c r="N354" s="5">
        <f t="shared" si="221"/>
        <v>6839.5724842687487</v>
      </c>
      <c r="O354" s="5">
        <f t="shared" si="222"/>
        <v>2735.8289937074983</v>
      </c>
      <c r="P354" s="5">
        <f t="shared" si="223"/>
        <v>1709.8931210671872</v>
      </c>
      <c r="Q354" s="5">
        <f t="shared" si="224"/>
        <v>683.95724842687594</v>
      </c>
      <c r="R354" s="5">
        <f t="shared" si="225"/>
        <v>341.97862421343797</v>
      </c>
      <c r="S354" s="5">
        <f t="shared" si="226"/>
        <v>0</v>
      </c>
      <c r="T354" s="5">
        <f>[13]capacity_EXIOBASE!D354</f>
        <v>33953.492630000001</v>
      </c>
      <c r="U354" s="5">
        <f>[13]capacity_EXIOBASE!E354</f>
        <v>27162.794104000001</v>
      </c>
      <c r="V354" s="5">
        <f>[13]capacity_EXIOBASE!F354</f>
        <v>16976.746315</v>
      </c>
      <c r="W354" s="5">
        <f>[13]capacity_EXIOBASE!G354</f>
        <v>6790.6985260000001</v>
      </c>
      <c r="X354" s="5">
        <f>[13]capacity_EXIOBASE!H354</f>
        <v>4244.186578750001</v>
      </c>
      <c r="Y354" s="5">
        <f>[13]capacity_EXIOBASE!I354</f>
        <v>1697.6746315000019</v>
      </c>
      <c r="Z354" s="5">
        <f>[13]capacity_EXIOBASE!J354</f>
        <v>848.83731575000093</v>
      </c>
      <c r="AA354" s="5">
        <f>[13]capacity_EXIOBASE!K354</f>
        <v>0</v>
      </c>
      <c r="AB354" s="5">
        <f>capacity!T354+T354/[12]lifespan!C$3</f>
        <v>1131.7830876666667</v>
      </c>
      <c r="AC354" s="5">
        <f>MAX((U354-T354),0)/5+U354/[12]lifespan!D$3</f>
        <v>905.4264701333334</v>
      </c>
      <c r="AD354" s="5">
        <f>MAX((V354-U354),0)/5+V354/[12]lifespan!E$3</f>
        <v>565.89154383333334</v>
      </c>
      <c r="AE354" s="5">
        <f>MAX((W354-V354),0)/5+W354/[12]lifespan!F$3</f>
        <v>226.35661753333335</v>
      </c>
      <c r="AF354" s="5">
        <f>MAX((X354-W354),0)/5+X354/[12]lifespan!G$3</f>
        <v>141.47288595833336</v>
      </c>
      <c r="AG354" s="5">
        <f>MAX((Y354-X354),0)/5+Y354/[12]lifespan!H$3</f>
        <v>56.589154383333394</v>
      </c>
      <c r="AH354" s="5">
        <f>MAX((Z354-Y354),0)/5+Z354/[12]lifespan!I$3</f>
        <v>28.294577191666697</v>
      </c>
      <c r="AI354" s="5">
        <f>MAX((AA354-Z354),0)/5+AA354/[12]lifespan!J$3</f>
        <v>0</v>
      </c>
    </row>
    <row r="355" spans="1:35" x14ac:dyDescent="0.25">
      <c r="A355" s="3" t="s">
        <v>48</v>
      </c>
      <c r="B355" s="3" t="s">
        <v>33</v>
      </c>
      <c r="C355" s="3" t="s">
        <v>34</v>
      </c>
      <c r="D355" s="5">
        <f>[13]generation_EXIOBASE!D355</f>
        <v>64688.839163007353</v>
      </c>
      <c r="E355" s="5">
        <f>[13]generation_EXIOBASE!E355</f>
        <v>51751.071330405881</v>
      </c>
      <c r="F355" s="5">
        <f>[13]generation_EXIOBASE!F355</f>
        <v>32344.419581503676</v>
      </c>
      <c r="G355" s="5">
        <f>[13]generation_EXIOBASE!G355</f>
        <v>12937.767832601465</v>
      </c>
      <c r="H355" s="5">
        <f>[13]generation_EXIOBASE!H355</f>
        <v>8086.1048953759164</v>
      </c>
      <c r="I355" s="5">
        <f>[13]generation_EXIOBASE!I355</f>
        <v>3234.441958150368</v>
      </c>
      <c r="J355" s="5">
        <f>[13]generation_EXIOBASE!J355</f>
        <v>1617.220979075184</v>
      </c>
      <c r="K355" s="5">
        <f>[13]generation_EXIOBASE!K355</f>
        <v>0</v>
      </c>
      <c r="L355" s="5">
        <f>[14]Xdet2015_el!A355</f>
        <v>3183.5109833353099</v>
      </c>
      <c r="M355" s="5">
        <f t="shared" si="186"/>
        <v>2546.8087866682476</v>
      </c>
      <c r="N355" s="5">
        <f t="shared" si="221"/>
        <v>1591.755491667655</v>
      </c>
      <c r="O355" s="5">
        <f t="shared" si="222"/>
        <v>636.70219666706168</v>
      </c>
      <c r="P355" s="5">
        <f t="shared" si="223"/>
        <v>397.93887291691357</v>
      </c>
      <c r="Q355" s="5">
        <f t="shared" si="224"/>
        <v>159.17554916676551</v>
      </c>
      <c r="R355" s="5">
        <f t="shared" si="225"/>
        <v>79.587774583382753</v>
      </c>
      <c r="S355" s="5">
        <f t="shared" si="226"/>
        <v>0</v>
      </c>
      <c r="T355" s="5">
        <f>[13]capacity_EXIOBASE!D355</f>
        <v>9374</v>
      </c>
      <c r="U355" s="5">
        <f>[13]capacity_EXIOBASE!E355</f>
        <v>7499.2</v>
      </c>
      <c r="V355" s="5">
        <f>[13]capacity_EXIOBASE!F355</f>
        <v>4687</v>
      </c>
      <c r="W355" s="5">
        <f>[13]capacity_EXIOBASE!G355</f>
        <v>1874.7999999999993</v>
      </c>
      <c r="X355" s="5">
        <f>[13]capacity_EXIOBASE!H355</f>
        <v>1171.75</v>
      </c>
      <c r="Y355" s="5">
        <f>[13]capacity_EXIOBASE!I355</f>
        <v>468.70000000000073</v>
      </c>
      <c r="Z355" s="5">
        <f>[13]capacity_EXIOBASE!J355</f>
        <v>234.35000000000036</v>
      </c>
      <c r="AA355" s="5">
        <f>[13]capacity_EXIOBASE!K355</f>
        <v>0</v>
      </c>
      <c r="AB355" s="5">
        <f>capacity!T355+T355/[12]lifespan!C$4</f>
        <v>156.23333333333332</v>
      </c>
      <c r="AC355" s="5">
        <f>MAX((U355-T355),0)/5+U355/[12]lifespan!D$4</f>
        <v>124.98666666666666</v>
      </c>
      <c r="AD355" s="5">
        <f>MAX((V355-U355),0)/5+V355/[12]lifespan!E$4</f>
        <v>78.11666666666666</v>
      </c>
      <c r="AE355" s="5">
        <f>MAX((W355-V355),0)/5+W355/[12]lifespan!F$4</f>
        <v>31.246666666666655</v>
      </c>
      <c r="AF355" s="5">
        <f>MAX((X355-W355),0)/5+X355/[12]lifespan!G$4</f>
        <v>19.529166666666665</v>
      </c>
      <c r="AG355" s="5">
        <f>MAX((Y355-X355),0)/5+Y355/[12]lifespan!H$4</f>
        <v>7.811666666666679</v>
      </c>
      <c r="AH355" s="5">
        <f>MAX((Z355-Y355),0)/5+Z355/[12]lifespan!I$4</f>
        <v>3.9058333333333395</v>
      </c>
      <c r="AI355" s="5">
        <f>MAX((AA355-Z355),0)/5+AA355/[12]lifespan!J$4</f>
        <v>0</v>
      </c>
    </row>
    <row r="356" spans="1:35" x14ac:dyDescent="0.25">
      <c r="A356" s="3" t="s">
        <v>48</v>
      </c>
      <c r="B356" s="3" t="s">
        <v>35</v>
      </c>
      <c r="C356" s="3" t="s">
        <v>36</v>
      </c>
      <c r="D356" s="5">
        <f>[13]generation_EXIOBASE!D356</f>
        <v>5549.9340933220128</v>
      </c>
      <c r="E356" s="5">
        <f>[13]generation_EXIOBASE!E356</f>
        <v>5894.0855997031576</v>
      </c>
      <c r="F356" s="5">
        <f>[13]generation_EXIOBASE!F356</f>
        <v>6410.3128592748753</v>
      </c>
      <c r="G356" s="5">
        <f>[13]generation_EXIOBASE!G356</f>
        <v>6926.540118846593</v>
      </c>
      <c r="H356" s="5">
        <f>[13]generation_EXIOBASE!H356</f>
        <v>7055.5969337395218</v>
      </c>
      <c r="I356" s="5">
        <f>[13]generation_EXIOBASE!I356</f>
        <v>7184.6537486324514</v>
      </c>
      <c r="J356" s="5">
        <f>[13]generation_EXIOBASE!J356</f>
        <v>7227.6726869300946</v>
      </c>
      <c r="K356" s="5">
        <f>[13]generation_EXIOBASE!K356</f>
        <v>7270.6916252277379</v>
      </c>
      <c r="L356" s="5">
        <f>[14]Xdet2015_el!A356</f>
        <v>342.84879995247297</v>
      </c>
      <c r="M356" s="5">
        <f t="shared" si="186"/>
        <v>364.10885979833415</v>
      </c>
      <c r="N356" s="5">
        <f t="shared" si="221"/>
        <v>395.99894956712592</v>
      </c>
      <c r="O356" s="5">
        <f t="shared" si="222"/>
        <v>427.88903933591774</v>
      </c>
      <c r="P356" s="5">
        <f t="shared" si="223"/>
        <v>435.86156177811574</v>
      </c>
      <c r="Q356" s="5">
        <f t="shared" si="224"/>
        <v>443.83408422031368</v>
      </c>
      <c r="R356" s="5">
        <f t="shared" si="225"/>
        <v>446.49159170104633</v>
      </c>
      <c r="S356" s="5">
        <f t="shared" si="226"/>
        <v>449.14909918177898</v>
      </c>
      <c r="T356" s="5">
        <f>[13]capacity_EXIOBASE!D356</f>
        <v>1692.9999999999998</v>
      </c>
      <c r="U356" s="5">
        <f>[13]capacity_EXIOBASE!E356</f>
        <v>1727.7999999999997</v>
      </c>
      <c r="V356" s="5">
        <f>[13]capacity_EXIOBASE!F356</f>
        <v>1780</v>
      </c>
      <c r="W356" s="5">
        <f>[13]capacity_EXIOBASE!G356</f>
        <v>1832.2</v>
      </c>
      <c r="X356" s="5">
        <f>[13]capacity_EXIOBASE!H356</f>
        <v>1845.25</v>
      </c>
      <c r="Y356" s="5">
        <f>[13]capacity_EXIOBASE!I356</f>
        <v>1858.3</v>
      </c>
      <c r="Z356" s="5">
        <f>[13]capacity_EXIOBASE!J356</f>
        <v>1862.65</v>
      </c>
      <c r="AA356" s="5">
        <f>[13]capacity_EXIOBASE!K356</f>
        <v>1867</v>
      </c>
      <c r="AB356" s="5">
        <f>capacity!T356+T356/[12]lifespan!C$5</f>
        <v>231.19066666666683</v>
      </c>
      <c r="AC356" s="5">
        <f>MAX((U356-T356),0)/5+U356/[12]lifespan!D$5</f>
        <v>35.756666666666653</v>
      </c>
      <c r="AD356" s="5">
        <f>MAX((V356-U356),0)/5+V356/[12]lifespan!E$5</f>
        <v>40.106666666666726</v>
      </c>
      <c r="AE356" s="5">
        <f>MAX((W356-V356),0)/5+W356/[12]lifespan!F$5</f>
        <v>40.976666666666674</v>
      </c>
      <c r="AF356" s="5">
        <f>MAX((X356-W356),0)/5+X356/[12]lifespan!G$5</f>
        <v>33.364166666666655</v>
      </c>
      <c r="AG356" s="5">
        <f>MAX((Y356-X356),0)/5+Y356/[12]lifespan!H$5</f>
        <v>33.581666666666656</v>
      </c>
      <c r="AH356" s="5">
        <f>MAX((Z356-Y356),0)/5+Z356/[12]lifespan!I$5</f>
        <v>31.914166666666695</v>
      </c>
      <c r="AI356" s="5">
        <f>MAX((AA356-Z356),0)/5+AA356/[12]lifespan!J$5</f>
        <v>31.98666666666665</v>
      </c>
    </row>
    <row r="357" spans="1:35" x14ac:dyDescent="0.25">
      <c r="A357" s="3" t="s">
        <v>48</v>
      </c>
      <c r="B357" s="3" t="s">
        <v>79</v>
      </c>
      <c r="C357" s="3" t="s">
        <v>83</v>
      </c>
      <c r="D357" s="5">
        <f>[13]generation_EXIOBASE!D357</f>
        <v>19586.865549078721</v>
      </c>
      <c r="E357" s="5">
        <f>[13]generation_EXIOBASE!E357</f>
        <v>47233.989161994818</v>
      </c>
      <c r="F357" s="5">
        <f>[13]generation_EXIOBASE!F357</f>
        <v>88704.674581368963</v>
      </c>
      <c r="G357" s="5">
        <f>[13]generation_EXIOBASE!G357</f>
        <v>130175.36000074311</v>
      </c>
      <c r="H357" s="5">
        <f>[13]generation_EXIOBASE!H357</f>
        <v>140543.03135558666</v>
      </c>
      <c r="I357" s="5">
        <f>[13]generation_EXIOBASE!I357</f>
        <v>150910.7027104302</v>
      </c>
      <c r="J357" s="5">
        <f>[13]generation_EXIOBASE!J357</f>
        <v>154366.59316204471</v>
      </c>
      <c r="K357" s="5">
        <f>[13]generation_EXIOBASE!K357</f>
        <v>157822.48361365922</v>
      </c>
      <c r="L357" s="5">
        <f>[14]Xdet2015_el!A357</f>
        <v>439.34251126274199</v>
      </c>
      <c r="M357" s="5">
        <f t="shared" si="186"/>
        <v>1059.4803626639493</v>
      </c>
      <c r="N357" s="5">
        <f t="shared" si="221"/>
        <v>1989.6871397657608</v>
      </c>
      <c r="O357" s="5">
        <f t="shared" si="222"/>
        <v>2919.893916867572</v>
      </c>
      <c r="P357" s="5">
        <f t="shared" si="223"/>
        <v>3152.445611143025</v>
      </c>
      <c r="Q357" s="5">
        <f t="shared" si="224"/>
        <v>3384.9973054184779</v>
      </c>
      <c r="R357" s="5">
        <f t="shared" si="225"/>
        <v>3462.5145368436292</v>
      </c>
      <c r="S357" s="5">
        <f t="shared" si="226"/>
        <v>3540.0317682687796</v>
      </c>
      <c r="T357" s="5">
        <f>[13]capacity_EXIOBASE!D357</f>
        <v>8759.4449141506066</v>
      </c>
      <c r="U357" s="5">
        <f>[13]capacity_EXIOBASE!E357</f>
        <v>20077.303068262889</v>
      </c>
      <c r="V357" s="5">
        <f>[13]capacity_EXIOBASE!F357</f>
        <v>37054.090299431315</v>
      </c>
      <c r="W357" s="5">
        <f>[13]capacity_EXIOBASE!G357</f>
        <v>54030.877530599741</v>
      </c>
      <c r="X357" s="5">
        <f>[13]capacity_EXIOBASE!H357</f>
        <v>58275.074338391845</v>
      </c>
      <c r="Y357" s="5">
        <f>[13]capacity_EXIOBASE!I357</f>
        <v>62519.271146183943</v>
      </c>
      <c r="Z357" s="5">
        <f>[13]capacity_EXIOBASE!J357</f>
        <v>63934.00341544798</v>
      </c>
      <c r="AA357" s="5">
        <f>[13]capacity_EXIOBASE!K357</f>
        <v>65348.735684712017</v>
      </c>
      <c r="AB357" s="5">
        <f>capacity!T357+T357/[12]lifespan!C$6</f>
        <v>1077.5532457075306</v>
      </c>
      <c r="AC357" s="5">
        <f>MAX((U357-T357),0)/5+U357/[12]lifespan!D$6</f>
        <v>3176.1763157434971</v>
      </c>
      <c r="AD357" s="5">
        <f>MAX((V357-U357),0)/5+V357/[12]lifespan!E$6</f>
        <v>4972.1272462094857</v>
      </c>
      <c r="AE357" s="5">
        <f>MAX((W357-V357),0)/5+W357/[12]lifespan!F$6</f>
        <v>5556.5925474576743</v>
      </c>
      <c r="AF357" s="5">
        <f>MAX((X357-W357),0)/5+X357/[12]lifespan!G$6</f>
        <v>3179.8423350940948</v>
      </c>
      <c r="AG357" s="5">
        <f>MAX((Y357-X357),0)/5+Y357/[12]lifespan!H$6</f>
        <v>3349.6102074057771</v>
      </c>
      <c r="AH357" s="5">
        <f>MAX((Z357-Y357),0)/5+Z357/[12]lifespan!I$6</f>
        <v>2840.3065904707264</v>
      </c>
      <c r="AI357" s="5">
        <f>MAX((AA357-Z357),0)/5+AA357/[12]lifespan!J$6</f>
        <v>2896.895881241288</v>
      </c>
    </row>
    <row r="358" spans="1:35" x14ac:dyDescent="0.25">
      <c r="A358" s="3" t="s">
        <v>48</v>
      </c>
      <c r="B358" s="3" t="s">
        <v>78</v>
      </c>
      <c r="C358" s="3" t="s">
        <v>84</v>
      </c>
      <c r="D358" s="5">
        <f>[13]generation_EXIOBASE!D358</f>
        <v>14933.360097886058</v>
      </c>
      <c r="E358" s="5">
        <f>[13]generation_EXIOBASE!E358</f>
        <v>62766.626358972033</v>
      </c>
      <c r="F358" s="5">
        <f>[13]generation_EXIOBASE!F358</f>
        <v>134516.52575060099</v>
      </c>
      <c r="G358" s="5">
        <f>[13]generation_EXIOBASE!G358</f>
        <v>206266.42514222997</v>
      </c>
      <c r="H358" s="5">
        <f>[13]generation_EXIOBASE!H358</f>
        <v>224203.8999901372</v>
      </c>
      <c r="I358" s="5">
        <f>[13]generation_EXIOBASE!I358</f>
        <v>242141.37483804443</v>
      </c>
      <c r="J358" s="5">
        <f>[13]generation_EXIOBASE!J358</f>
        <v>248120.53312068019</v>
      </c>
      <c r="K358" s="5">
        <f>[13]generation_EXIOBASE!K358</f>
        <v>254099.69140331593</v>
      </c>
      <c r="L358" s="5">
        <f>[14]Xdet2015_el!A358</f>
        <v>334.96221794939902</v>
      </c>
      <c r="M358" s="5">
        <f t="shared" si="186"/>
        <v>1407.884644888371</v>
      </c>
      <c r="N358" s="5">
        <f t="shared" si="221"/>
        <v>3017.2682852968292</v>
      </c>
      <c r="O358" s="5">
        <f t="shared" si="222"/>
        <v>4626.6519257052878</v>
      </c>
      <c r="P358" s="5">
        <f t="shared" si="223"/>
        <v>5028.9978358074022</v>
      </c>
      <c r="Q358" s="5">
        <f t="shared" si="224"/>
        <v>5431.3437459095167</v>
      </c>
      <c r="R358" s="5">
        <f t="shared" si="225"/>
        <v>5565.4590492768875</v>
      </c>
      <c r="S358" s="5">
        <f t="shared" si="226"/>
        <v>5699.5743526442593</v>
      </c>
      <c r="T358" s="5">
        <f>[13]capacity_EXIOBASE!D358</f>
        <v>4843.0550858493934</v>
      </c>
      <c r="U358" s="5">
        <f>[13]capacity_EXIOBASE!E358</f>
        <v>18119.561262492098</v>
      </c>
      <c r="V358" s="5">
        <f>[13]capacity_EXIOBASE!F358</f>
        <v>38034.320527456155</v>
      </c>
      <c r="W358" s="5">
        <f>[13]capacity_EXIOBASE!G358</f>
        <v>57949.079792420212</v>
      </c>
      <c r="X358" s="5">
        <f>[13]capacity_EXIOBASE!H358</f>
        <v>62927.769608661227</v>
      </c>
      <c r="Y358" s="5">
        <f>[13]capacity_EXIOBASE!I358</f>
        <v>67906.459424902234</v>
      </c>
      <c r="Z358" s="5">
        <f>[13]capacity_EXIOBASE!J358</f>
        <v>69566.022696982574</v>
      </c>
      <c r="AA358" s="5">
        <f>[13]capacity_EXIOBASE!K358</f>
        <v>71225.585969062915</v>
      </c>
      <c r="AB358" s="5">
        <f>capacity!T358+T358/[12]lifespan!C$7</f>
        <v>834.25275429246915</v>
      </c>
      <c r="AC358" s="5">
        <f>MAX((U358-T358),0)/5+U358/[12]lifespan!D$7</f>
        <v>3380.0836858282246</v>
      </c>
      <c r="AD358" s="5">
        <f>MAX((V358-U358),0)/5+V358/[12]lifespan!E$7</f>
        <v>5366.0180539912171</v>
      </c>
      <c r="AE358" s="5">
        <f>MAX((W358-V358),0)/5+W358/[12]lifespan!F$7</f>
        <v>5914.5878460734848</v>
      </c>
      <c r="AF358" s="5">
        <f>MAX((X358-W358),0)/5+X358/[12]lifespan!G$7</f>
        <v>3093.3302835369104</v>
      </c>
      <c r="AG358" s="5">
        <f>MAX((Y358-X358),0)/5+Y358/[12]lifespan!H$7</f>
        <v>3259.2866107449427</v>
      </c>
      <c r="AH358" s="5">
        <f>MAX((Z358-Y358),0)/5+Z358/[12]lifespan!I$7</f>
        <v>2650.7800776488207</v>
      </c>
      <c r="AI358" s="5">
        <f>MAX((AA358-Z358),0)/5+AA358/[12]lifespan!J$7</f>
        <v>2706.0988533848317</v>
      </c>
    </row>
    <row r="359" spans="1:35" x14ac:dyDescent="0.25">
      <c r="A359" s="3" t="s">
        <v>48</v>
      </c>
      <c r="B359" s="1" t="s">
        <v>37</v>
      </c>
      <c r="C359" s="1" t="s">
        <v>38</v>
      </c>
      <c r="D359" s="5">
        <f>[13]generation_EXIOBASE!D359</f>
        <v>4252.0295668529061</v>
      </c>
      <c r="E359" s="5">
        <f>[13]generation_EXIOBASE!E359</f>
        <v>3401.6236534823247</v>
      </c>
      <c r="F359" s="5">
        <f>[13]generation_EXIOBASE!F359</f>
        <v>2126.0147834264531</v>
      </c>
      <c r="G359" s="5">
        <f>[13]generation_EXIOBASE!G359</f>
        <v>850.40591337058095</v>
      </c>
      <c r="H359" s="5">
        <f>[13]generation_EXIOBASE!H359</f>
        <v>531.50369585661315</v>
      </c>
      <c r="I359" s="5">
        <f>[13]generation_EXIOBASE!I359</f>
        <v>212.60147834264535</v>
      </c>
      <c r="J359" s="5">
        <f>[13]generation_EXIOBASE!J359</f>
        <v>106.30073917132268</v>
      </c>
      <c r="K359" s="5">
        <f>[13]generation_EXIOBASE!K359</f>
        <v>0</v>
      </c>
      <c r="L359" s="5">
        <f>[14]Xdet2015_el!A359</f>
        <v>297.70033912813898</v>
      </c>
      <c r="M359" s="5">
        <f t="shared" si="186"/>
        <v>238.16027130251118</v>
      </c>
      <c r="N359" s="5">
        <f t="shared" si="221"/>
        <v>148.85016956406949</v>
      </c>
      <c r="O359" s="5">
        <f t="shared" si="222"/>
        <v>59.540067825627773</v>
      </c>
      <c r="P359" s="5">
        <f t="shared" si="223"/>
        <v>37.212542391017365</v>
      </c>
      <c r="Q359" s="5">
        <f t="shared" si="224"/>
        <v>14.885016956406952</v>
      </c>
      <c r="R359" s="5">
        <f t="shared" si="225"/>
        <v>7.4425084782034761</v>
      </c>
      <c r="S359" s="5">
        <f t="shared" si="226"/>
        <v>0</v>
      </c>
      <c r="T359" s="5">
        <f>[13]capacity_EXIOBASE!D359</f>
        <v>2227.2223200000003</v>
      </c>
      <c r="U359" s="5">
        <f>[13]capacity_EXIOBASE!E359</f>
        <v>1781.7778560000002</v>
      </c>
      <c r="V359" s="5">
        <f>[13]capacity_EXIOBASE!F359</f>
        <v>1113.6111600000002</v>
      </c>
      <c r="W359" s="5">
        <f>[13]capacity_EXIOBASE!G359</f>
        <v>445.44446399999993</v>
      </c>
      <c r="X359" s="5">
        <f>[13]capacity_EXIOBASE!H359</f>
        <v>278.40278999999998</v>
      </c>
      <c r="Y359" s="5">
        <f>[13]capacity_EXIOBASE!I359</f>
        <v>111.36111600000004</v>
      </c>
      <c r="Z359" s="5">
        <f>[13]capacity_EXIOBASE!J359</f>
        <v>55.680558000000019</v>
      </c>
      <c r="AA359" s="5">
        <f>[13]capacity_EXIOBASE!K359</f>
        <v>0</v>
      </c>
      <c r="AB359" s="5">
        <f>capacity!T359+T359/[12]lifespan!C$8</f>
        <v>63.63492342857144</v>
      </c>
      <c r="AC359" s="5">
        <f>MAX((U359-T359),0)/5+U359/[12]lifespan!D$8</f>
        <v>50.907938742857148</v>
      </c>
      <c r="AD359" s="5">
        <f>MAX((V359-U359),0)/5+V359/[12]lifespan!E$8</f>
        <v>31.81746171428572</v>
      </c>
      <c r="AE359" s="5">
        <f>MAX((W359-V359),0)/5+W359/[12]lifespan!F$8</f>
        <v>12.726984685714283</v>
      </c>
      <c r="AF359" s="5">
        <f>MAX((X359-W359),0)/5+X359/[12]lifespan!G$8</f>
        <v>7.9543654285714283</v>
      </c>
      <c r="AG359" s="5">
        <f>MAX((Y359-X359),0)/5+Y359/[12]lifespan!H$8</f>
        <v>3.1817461714285726</v>
      </c>
      <c r="AH359" s="5">
        <f>MAX((Z359-Y359),0)/5+Z359/[12]lifespan!I$8</f>
        <v>1.5908730857142863</v>
      </c>
      <c r="AI359" s="5">
        <f>MAX((AA359-Z359),0)/5+AA359/[12]lifespan!J$8</f>
        <v>0</v>
      </c>
    </row>
    <row r="360" spans="1:35" x14ac:dyDescent="0.25">
      <c r="A360" s="3" t="s">
        <v>48</v>
      </c>
      <c r="B360" s="3" t="s">
        <v>39</v>
      </c>
      <c r="C360" s="3" t="s">
        <v>40</v>
      </c>
      <c r="D360" s="5">
        <f>[13]generation_EXIOBASE!D360</f>
        <v>26283.362064488116</v>
      </c>
      <c r="E360" s="5">
        <f>[13]generation_EXIOBASE!E360</f>
        <v>21026.689651590492</v>
      </c>
      <c r="F360" s="5">
        <f>[13]generation_EXIOBASE!F360</f>
        <v>13141.681032244058</v>
      </c>
      <c r="G360" s="5">
        <f>[13]generation_EXIOBASE!G360</f>
        <v>5256.6724128976202</v>
      </c>
      <c r="H360" s="5">
        <f>[13]generation_EXIOBASE!H360</f>
        <v>3285.4202580610145</v>
      </c>
      <c r="I360" s="5">
        <f>[13]generation_EXIOBASE!I360</f>
        <v>1314.1681032244087</v>
      </c>
      <c r="J360" s="5">
        <f>[13]generation_EXIOBASE!J360</f>
        <v>657.08405161220435</v>
      </c>
      <c r="K360" s="5">
        <f>[13]generation_EXIOBASE!K360</f>
        <v>0</v>
      </c>
      <c r="L360" s="5">
        <f>[14]Xdet2015_el!A360</f>
        <v>909.03382110868995</v>
      </c>
      <c r="M360" s="5">
        <f t="shared" si="186"/>
        <v>727.22705688695191</v>
      </c>
      <c r="N360" s="5">
        <f t="shared" si="221"/>
        <v>454.51691055434497</v>
      </c>
      <c r="O360" s="5">
        <f t="shared" si="222"/>
        <v>181.80676422173786</v>
      </c>
      <c r="P360" s="5">
        <f t="shared" si="223"/>
        <v>113.62922763858624</v>
      </c>
      <c r="Q360" s="5">
        <f t="shared" si="224"/>
        <v>45.451691055434601</v>
      </c>
      <c r="R360" s="5">
        <f t="shared" si="225"/>
        <v>22.725845527717301</v>
      </c>
      <c r="S360" s="5">
        <f t="shared" si="226"/>
        <v>0</v>
      </c>
      <c r="T360" s="5">
        <f>[13]capacity_EXIOBASE!D360</f>
        <v>3633.9492999999993</v>
      </c>
      <c r="U360" s="5">
        <f>[13]capacity_EXIOBASE!E360</f>
        <v>2907.1594399999994</v>
      </c>
      <c r="V360" s="5">
        <f>[13]capacity_EXIOBASE!F360</f>
        <v>1816.9746499999997</v>
      </c>
      <c r="W360" s="5">
        <f>[13]capacity_EXIOBASE!G360</f>
        <v>726.78985999999986</v>
      </c>
      <c r="X360" s="5">
        <f>[13]capacity_EXIOBASE!H360</f>
        <v>454.24366250000003</v>
      </c>
      <c r="Y360" s="5">
        <f>[13]capacity_EXIOBASE!I360</f>
        <v>181.69746500000019</v>
      </c>
      <c r="Z360" s="5">
        <f>[13]capacity_EXIOBASE!J360</f>
        <v>90.848732500000096</v>
      </c>
      <c r="AA360" s="5">
        <f>[13]capacity_EXIOBASE!K360</f>
        <v>0</v>
      </c>
      <c r="AB360" s="5">
        <f>capacity!T360+T360/[12]lifespan!C$9</f>
        <v>823.88297199999965</v>
      </c>
      <c r="AC360" s="5">
        <f>MAX((U360-T360),0)/5+U360/[12]lifespan!D$9</f>
        <v>116.28637759999998</v>
      </c>
      <c r="AD360" s="5">
        <f>MAX((V360-U360),0)/5+V360/[12]lifespan!E$9</f>
        <v>72.678985999999981</v>
      </c>
      <c r="AE360" s="5">
        <f>MAX((W360-V360),0)/5+W360/[12]lifespan!F$9</f>
        <v>29.071594399999995</v>
      </c>
      <c r="AF360" s="5">
        <f>MAX((X360-W360),0)/5+X360/[12]lifespan!G$9</f>
        <v>18.169746500000002</v>
      </c>
      <c r="AG360" s="5">
        <f>MAX((Y360-X360),0)/5+Y360/[12]lifespan!H$9</f>
        <v>7.2678986000000076</v>
      </c>
      <c r="AH360" s="5">
        <f>MAX((Z360-Y360),0)/5+Z360/[12]lifespan!I$9</f>
        <v>3.6339493000000038</v>
      </c>
      <c r="AI360" s="5">
        <f>MAX((AA360-Z360),0)/5+AA360/[12]lifespan!J$9</f>
        <v>0</v>
      </c>
    </row>
    <row r="361" spans="1:35" x14ac:dyDescent="0.25">
      <c r="A361" s="3" t="s">
        <v>48</v>
      </c>
      <c r="B361" s="3" t="s">
        <v>80</v>
      </c>
      <c r="C361" s="3" t="s">
        <v>85</v>
      </c>
      <c r="D361" s="5">
        <f>[13]generation_EXIOBASE!D361</f>
        <v>4955.8871081193656</v>
      </c>
      <c r="E361" s="5">
        <f>[13]generation_EXIOBASE!E361</f>
        <v>54784.647967158679</v>
      </c>
      <c r="F361" s="5">
        <f>[13]generation_EXIOBASE!F361</f>
        <v>129527.78925571764</v>
      </c>
      <c r="G361" s="5">
        <f>[13]generation_EXIOBASE!G361</f>
        <v>204270.93054427663</v>
      </c>
      <c r="H361" s="5">
        <f>[13]generation_EXIOBASE!H361</f>
        <v>222956.71586641634</v>
      </c>
      <c r="I361" s="5">
        <f>[13]generation_EXIOBASE!I361</f>
        <v>241642.50118855608</v>
      </c>
      <c r="J361" s="5">
        <f>[13]generation_EXIOBASE!J361</f>
        <v>247871.096295936</v>
      </c>
      <c r="K361" s="5">
        <f>[13]generation_EXIOBASE!K361</f>
        <v>254099.69140331593</v>
      </c>
      <c r="L361" s="5">
        <f>[14]Xdet2015_el!A361</f>
        <v>51.170205388371102</v>
      </c>
      <c r="M361" s="5">
        <f t="shared" ref="M361:M365" si="227">IFERROR($L361*E361/$D361,0)</f>
        <v>565.65890776977653</v>
      </c>
      <c r="N361" s="5">
        <f t="shared" si="221"/>
        <v>1337.3919613418846</v>
      </c>
      <c r="O361" s="5">
        <f t="shared" si="222"/>
        <v>2109.1250149139933</v>
      </c>
      <c r="P361" s="5">
        <f t="shared" si="223"/>
        <v>2302.0582783070199</v>
      </c>
      <c r="Q361" s="5">
        <f t="shared" si="224"/>
        <v>2494.9915417000466</v>
      </c>
      <c r="R361" s="5">
        <f t="shared" si="225"/>
        <v>2559.3026294977226</v>
      </c>
      <c r="S361" s="5">
        <f t="shared" si="226"/>
        <v>2623.6137172953981</v>
      </c>
      <c r="T361" s="5">
        <f>[13]capacity_EXIOBASE!D361</f>
        <v>6099.2026980493511</v>
      </c>
      <c r="U361" s="5">
        <f>[13]capacity_EXIOBASE!E361</f>
        <v>31627.220861208607</v>
      </c>
      <c r="V361" s="5">
        <f>[13]capacity_EXIOBASE!F361</f>
        <v>69919.248105947481</v>
      </c>
      <c r="W361" s="5">
        <f>[13]capacity_EXIOBASE!G361</f>
        <v>108211.27535068638</v>
      </c>
      <c r="X361" s="5">
        <f>[13]capacity_EXIOBASE!H361</f>
        <v>117784.28216187109</v>
      </c>
      <c r="Y361" s="5">
        <f>[13]capacity_EXIOBASE!I361</f>
        <v>127357.28897305581</v>
      </c>
      <c r="Z361" s="5">
        <f>[13]capacity_EXIOBASE!J361</f>
        <v>130548.29124345072</v>
      </c>
      <c r="AA361" s="5">
        <f>[13]capacity_EXIOBASE!K361</f>
        <v>133739.29351384562</v>
      </c>
      <c r="AB361" s="5">
        <f>capacity!T361+T361/[12]lifespan!C$10</f>
        <v>3151.0911079219741</v>
      </c>
      <c r="AC361" s="5">
        <f>MAX((U361-T361),0)/5+U361/[12]lifespan!D$10</f>
        <v>6370.6924670801964</v>
      </c>
      <c r="AD361" s="5">
        <f>MAX((V361-U361),0)/5+V361/[12]lifespan!E$10</f>
        <v>10455.175373185673</v>
      </c>
      <c r="AE361" s="5">
        <f>MAX((W361-V361),0)/5+W361/[12]lifespan!F$10</f>
        <v>11986.856462975236</v>
      </c>
      <c r="AF361" s="5">
        <f>MAX((X361-W361),0)/5+X361/[12]lifespan!G$10</f>
        <v>6625.9726487117841</v>
      </c>
      <c r="AG361" s="5">
        <f>MAX((Y361-X361),0)/5+Y361/[12]lifespan!H$10</f>
        <v>7008.8929211591767</v>
      </c>
      <c r="AH361" s="5">
        <f>MAX((Z361-Y361),0)/5+Z361/[12]lifespan!I$10</f>
        <v>5860.1321038170099</v>
      </c>
      <c r="AI361" s="5">
        <f>MAX((AA361-Z361),0)/5+AA361/[12]lifespan!J$10</f>
        <v>5987.7721946328065</v>
      </c>
    </row>
    <row r="362" spans="1:35" x14ac:dyDescent="0.25">
      <c r="A362" s="3" t="s">
        <v>48</v>
      </c>
      <c r="B362" s="3" t="s">
        <v>81</v>
      </c>
      <c r="C362" s="3" t="s">
        <v>86</v>
      </c>
      <c r="D362" s="5">
        <f>[13]generation_EXIOBASE!D362</f>
        <v>2942.8151639338571</v>
      </c>
      <c r="E362" s="5">
        <f>[13]generation_EXIOBASE!E362</f>
        <v>17426.249463203327</v>
      </c>
      <c r="F362" s="5">
        <f>[13]generation_EXIOBASE!F362</f>
        <v>39151.400912107529</v>
      </c>
      <c r="G362" s="5">
        <f>[13]generation_EXIOBASE!G362</f>
        <v>60876.552361011738</v>
      </c>
      <c r="H362" s="5">
        <f>[13]generation_EXIOBASE!H362</f>
        <v>66307.840223237785</v>
      </c>
      <c r="I362" s="5">
        <f>[13]generation_EXIOBASE!I362</f>
        <v>71739.128085463846</v>
      </c>
      <c r="J362" s="5">
        <f>[13]generation_EXIOBASE!J362</f>
        <v>73549.557372872529</v>
      </c>
      <c r="K362" s="5">
        <f>[13]generation_EXIOBASE!K362</f>
        <v>75359.986660281211</v>
      </c>
      <c r="L362" s="5">
        <f>[14]Xdet2015_el!A362</f>
        <v>30.3849650069312</v>
      </c>
      <c r="M362" s="5">
        <f t="shared" si="227"/>
        <v>179.92838511599695</v>
      </c>
      <c r="N362" s="5">
        <f t="shared" si="221"/>
        <v>404.24351527959544</v>
      </c>
      <c r="O362" s="5">
        <f t="shared" si="222"/>
        <v>628.55864544319411</v>
      </c>
      <c r="P362" s="5">
        <f t="shared" si="223"/>
        <v>684.63742798409373</v>
      </c>
      <c r="Q362" s="5">
        <f t="shared" si="224"/>
        <v>740.71621052499347</v>
      </c>
      <c r="R362" s="5">
        <f t="shared" si="225"/>
        <v>759.40913803862679</v>
      </c>
      <c r="S362" s="5">
        <f t="shared" si="226"/>
        <v>778.10206555226</v>
      </c>
      <c r="T362" s="5">
        <f>[13]capacity_EXIOBASE!D362</f>
        <v>3621.7173019506481</v>
      </c>
      <c r="U362" s="5">
        <f>[13]capacity_EXIOBASE!E362</f>
        <v>11887.695923319312</v>
      </c>
      <c r="V362" s="5">
        <f>[13]capacity_EXIOBASE!F362</f>
        <v>24286.663855372306</v>
      </c>
      <c r="W362" s="5">
        <f>[13]capacity_EXIOBASE!G362</f>
        <v>36685.6317874253</v>
      </c>
      <c r="X362" s="5">
        <f>[13]capacity_EXIOBASE!H362</f>
        <v>39785.373770438549</v>
      </c>
      <c r="Y362" s="5">
        <f>[13]capacity_EXIOBASE!I362</f>
        <v>42885.115753451799</v>
      </c>
      <c r="Z362" s="5">
        <f>[13]capacity_EXIOBASE!J362</f>
        <v>43918.36308112288</v>
      </c>
      <c r="AA362" s="5">
        <f>[13]capacity_EXIOBASE!K362</f>
        <v>44951.61040879396</v>
      </c>
      <c r="AB362" s="5">
        <f>capacity!T362+T362/[12]lifespan!C$11</f>
        <v>1310.9636920780263</v>
      </c>
      <c r="AC362" s="5">
        <f>MAX((U362-T362),0)/5+U362/[12]lifespan!D$11</f>
        <v>2128.7035612065051</v>
      </c>
      <c r="AD362" s="5">
        <f>MAX((V362-U362),0)/5+V362/[12]lifespan!E$11</f>
        <v>3451.2601406254912</v>
      </c>
      <c r="AE362" s="5">
        <f>MAX((W362-V362),0)/5+W362/[12]lifespan!F$11</f>
        <v>3947.218857907611</v>
      </c>
      <c r="AF362" s="5">
        <f>MAX((X362-W362),0)/5+X362/[12]lifespan!G$11</f>
        <v>2211.3633474201915</v>
      </c>
      <c r="AG362" s="5">
        <f>MAX((Y362-X362),0)/5+Y362/[12]lifespan!H$11</f>
        <v>2335.3530267407218</v>
      </c>
      <c r="AH362" s="5">
        <f>MAX((Z362-Y362),0)/5+Z362/[12]lifespan!I$11</f>
        <v>1963.3839887791314</v>
      </c>
      <c r="AI362" s="5">
        <f>MAX((AA362-Z362),0)/5+AA362/[12]lifespan!J$11</f>
        <v>2004.7138818859746</v>
      </c>
    </row>
    <row r="363" spans="1:35" x14ac:dyDescent="0.25">
      <c r="A363" s="3" t="s">
        <v>48</v>
      </c>
      <c r="B363" s="3" t="s">
        <v>41</v>
      </c>
      <c r="C363" s="3" t="s">
        <v>42</v>
      </c>
      <c r="D363" s="5">
        <f>[13]generation_EXIOBASE!D363</f>
        <v>0</v>
      </c>
      <c r="E363" s="5">
        <f>[13]generation_EXIOBASE!E363</f>
        <v>0</v>
      </c>
      <c r="F363" s="5">
        <f>[13]generation_EXIOBASE!F363</f>
        <v>0</v>
      </c>
      <c r="G363" s="5">
        <f>[13]generation_EXIOBASE!G363</f>
        <v>0</v>
      </c>
      <c r="H363" s="5">
        <f>[13]generation_EXIOBASE!H363</f>
        <v>0</v>
      </c>
      <c r="I363" s="5">
        <f>[13]generation_EXIOBASE!I363</f>
        <v>0</v>
      </c>
      <c r="J363" s="5">
        <f>[13]generation_EXIOBASE!J363</f>
        <v>0</v>
      </c>
      <c r="K363" s="5">
        <f>[13]generation_EXIOBASE!K363</f>
        <v>0</v>
      </c>
      <c r="L363" s="5">
        <f>[14]Xdet2015_el!A363</f>
        <v>0</v>
      </c>
      <c r="M363" s="5">
        <f t="shared" si="227"/>
        <v>0</v>
      </c>
      <c r="N363" s="5">
        <f t="shared" si="221"/>
        <v>0</v>
      </c>
      <c r="O363" s="5">
        <f t="shared" si="222"/>
        <v>0</v>
      </c>
      <c r="P363" s="5">
        <f t="shared" si="223"/>
        <v>0</v>
      </c>
      <c r="Q363" s="5">
        <f t="shared" si="224"/>
        <v>0</v>
      </c>
      <c r="R363" s="5">
        <f t="shared" si="225"/>
        <v>0</v>
      </c>
      <c r="S363" s="5">
        <f t="shared" si="226"/>
        <v>0</v>
      </c>
      <c r="T363" s="5">
        <f>[13]capacity_EXIOBASE!D363</f>
        <v>0</v>
      </c>
      <c r="U363" s="5">
        <f>[13]capacity_EXIOBASE!E363</f>
        <v>0</v>
      </c>
      <c r="V363" s="5">
        <f>[13]capacity_EXIOBASE!F363</f>
        <v>0</v>
      </c>
      <c r="W363" s="5">
        <f>[13]capacity_EXIOBASE!G363</f>
        <v>0</v>
      </c>
      <c r="X363" s="5">
        <f>[13]capacity_EXIOBASE!H363</f>
        <v>0</v>
      </c>
      <c r="Y363" s="5">
        <f>[13]capacity_EXIOBASE!I363</f>
        <v>0</v>
      </c>
      <c r="Z363" s="5">
        <f>[13]capacity_EXIOBASE!J363</f>
        <v>0</v>
      </c>
      <c r="AA363" s="5">
        <f>[13]capacity_EXIOBASE!K363</f>
        <v>0</v>
      </c>
      <c r="AB363" s="5">
        <f>capacity!T363+T363/[12]lifespan!C$12</f>
        <v>0</v>
      </c>
      <c r="AC363" s="5">
        <f>MAX((U363-T363),0)/5+U363/[12]lifespan!D$12</f>
        <v>0</v>
      </c>
      <c r="AD363" s="5">
        <f>MAX((V363-U363),0)/5+V363/[12]lifespan!E$12</f>
        <v>0</v>
      </c>
      <c r="AE363" s="5">
        <f>MAX((W363-V363),0)/5+W363/[12]lifespan!F$12</f>
        <v>0</v>
      </c>
      <c r="AF363" s="5">
        <f>MAX((X363-W363),0)/5+X363/[12]lifespan!G$12</f>
        <v>0</v>
      </c>
      <c r="AG363" s="5">
        <f>MAX((Y363-X363),0)/5+Y363/[12]lifespan!H$12</f>
        <v>0</v>
      </c>
      <c r="AH363" s="5">
        <f>MAX((Z363-Y363),0)/5+Z363/[12]lifespan!I$12</f>
        <v>0</v>
      </c>
      <c r="AI363" s="5">
        <f>MAX((AA363-Z363),0)/5+AA363/[12]lifespan!J$12</f>
        <v>0</v>
      </c>
    </row>
    <row r="364" spans="1:35" x14ac:dyDescent="0.25">
      <c r="A364" s="3" t="s">
        <v>48</v>
      </c>
      <c r="B364" s="3" t="s">
        <v>43</v>
      </c>
      <c r="C364" s="3" t="s">
        <v>44</v>
      </c>
      <c r="D364" s="5">
        <f>[13]generation_EXIOBASE!D364</f>
        <v>7.8773790330624252</v>
      </c>
      <c r="E364" s="5">
        <f>[13]generation_EXIOBASE!E364</f>
        <v>5874.9104824854658</v>
      </c>
      <c r="F364" s="5">
        <f>[13]generation_EXIOBASE!F364</f>
        <v>14675.460137664071</v>
      </c>
      <c r="G364" s="5">
        <f>[13]generation_EXIOBASE!G364</f>
        <v>23476.009792842677</v>
      </c>
      <c r="H364" s="5">
        <f>[13]generation_EXIOBASE!H364</f>
        <v>25676.147206637324</v>
      </c>
      <c r="I364" s="5">
        <f>[13]generation_EXIOBASE!I364</f>
        <v>27876.284620431976</v>
      </c>
      <c r="J364" s="5">
        <f>[13]generation_EXIOBASE!J364</f>
        <v>28609.663758363527</v>
      </c>
      <c r="K364" s="5">
        <f>[13]generation_EXIOBASE!K364</f>
        <v>29343.042896295079</v>
      </c>
      <c r="L364" s="5">
        <f>[14]Xdet2015_el!A364</f>
        <v>0</v>
      </c>
      <c r="M364" s="24">
        <f t="shared" ref="M364:S364" si="228">IFERROR($L143*E364/$D143,0)</f>
        <v>1566.4943529595096</v>
      </c>
      <c r="N364" s="24">
        <f t="shared" si="228"/>
        <v>3913.0852293441781</v>
      </c>
      <c r="O364" s="24">
        <f t="shared" si="228"/>
        <v>6259.6761057288459</v>
      </c>
      <c r="P364" s="24">
        <f t="shared" si="228"/>
        <v>6846.3238248250127</v>
      </c>
      <c r="Q364" s="24">
        <f t="shared" si="228"/>
        <v>7432.9715439211786</v>
      </c>
      <c r="R364" s="24">
        <f t="shared" si="228"/>
        <v>7628.5207836199024</v>
      </c>
      <c r="S364" s="24">
        <f t="shared" si="228"/>
        <v>7824.0700233186253</v>
      </c>
      <c r="T364" s="5">
        <f>[13]capacity_EXIOBASE!D364</f>
        <v>4</v>
      </c>
      <c r="U364" s="5">
        <f>[13]capacity_EXIOBASE!E364</f>
        <v>2874.8028762246518</v>
      </c>
      <c r="V364" s="5">
        <f>[13]capacity_EXIOBASE!F364</f>
        <v>7181.0071905616287</v>
      </c>
      <c r="W364" s="5">
        <f>[13]capacity_EXIOBASE!G364</f>
        <v>11487.211504898607</v>
      </c>
      <c r="X364" s="5">
        <f>[13]capacity_EXIOBASE!H364</f>
        <v>12563.76258348285</v>
      </c>
      <c r="Y364" s="5">
        <f>[13]capacity_EXIOBASE!I364</f>
        <v>13640.313662067094</v>
      </c>
      <c r="Z364" s="5">
        <f>[13]capacity_EXIOBASE!J364</f>
        <v>13999.164021595176</v>
      </c>
      <c r="AA364" s="5">
        <f>[13]capacity_EXIOBASE!K364</f>
        <v>14358.014381123257</v>
      </c>
      <c r="AB364" s="5">
        <f>capacity!T364+T364/[12]lifespan!C$13</f>
        <v>0.2</v>
      </c>
      <c r="AC364" s="5">
        <f>MAX((U364-T364),0)/5+U364/[12]lifespan!D$13</f>
        <v>717.90071905616287</v>
      </c>
      <c r="AD364" s="5">
        <f>MAX((V364-U364),0)/5+V364/[12]lifespan!E$13</f>
        <v>1220.2912223954768</v>
      </c>
      <c r="AE364" s="5">
        <f>MAX((W364-V364),0)/5+W364/[12]lifespan!F$13</f>
        <v>1435.6014381123259</v>
      </c>
      <c r="AF364" s="5">
        <f>MAX((X364-W364),0)/5+X364/[12]lifespan!G$13</f>
        <v>843.49834489099123</v>
      </c>
      <c r="AG364" s="5">
        <f>MAX((Y364-X364),0)/5+Y364/[12]lifespan!H$13</f>
        <v>897.32589882020341</v>
      </c>
      <c r="AH364" s="5">
        <f>MAX((Z364-Y364),0)/5+Z364/[12]lifespan!I$13</f>
        <v>771.72827298537504</v>
      </c>
      <c r="AI364" s="5">
        <f>MAX((AA364-Z364),0)/5+AA364/[12]lifespan!J$13</f>
        <v>789.67079096177918</v>
      </c>
    </row>
    <row r="365" spans="1:35" x14ac:dyDescent="0.25">
      <c r="A365" s="3" t="s">
        <v>48</v>
      </c>
      <c r="B365" s="3" t="s">
        <v>45</v>
      </c>
      <c r="C365" s="3" t="s">
        <v>46</v>
      </c>
      <c r="D365" s="5">
        <f>[13]generation_EXIOBASE!D365</f>
        <v>0</v>
      </c>
      <c r="E365" s="5">
        <f>[13]generation_EXIOBASE!E365</f>
        <v>0</v>
      </c>
      <c r="F365" s="5">
        <f>[13]generation_EXIOBASE!F365</f>
        <v>0</v>
      </c>
      <c r="G365" s="5">
        <f>[13]generation_EXIOBASE!G365</f>
        <v>0</v>
      </c>
      <c r="H365" s="5">
        <f>[13]generation_EXIOBASE!H365</f>
        <v>0</v>
      </c>
      <c r="I365" s="5">
        <f>[13]generation_EXIOBASE!I365</f>
        <v>0</v>
      </c>
      <c r="J365" s="5">
        <f>[13]generation_EXIOBASE!J365</f>
        <v>0</v>
      </c>
      <c r="K365" s="5">
        <f>[13]generation_EXIOBASE!K365</f>
        <v>0</v>
      </c>
      <c r="L365" s="5">
        <f>[14]Xdet2015_el!A365</f>
        <v>0</v>
      </c>
      <c r="M365" s="5">
        <f t="shared" si="227"/>
        <v>0</v>
      </c>
      <c r="N365" s="5">
        <f t="shared" si="221"/>
        <v>0</v>
      </c>
      <c r="O365" s="5">
        <f t="shared" si="222"/>
        <v>0</v>
      </c>
      <c r="P365" s="5">
        <f t="shared" si="223"/>
        <v>0</v>
      </c>
      <c r="Q365" s="5">
        <f t="shared" si="224"/>
        <v>0</v>
      </c>
      <c r="R365" s="5">
        <f t="shared" si="225"/>
        <v>0</v>
      </c>
      <c r="S365" s="5">
        <f t="shared" si="226"/>
        <v>0</v>
      </c>
      <c r="T365" s="5">
        <f>[13]capacity_EXIOBASE!D365</f>
        <v>0</v>
      </c>
      <c r="U365" s="5">
        <f>[13]capacity_EXIOBASE!E365</f>
        <v>0</v>
      </c>
      <c r="V365" s="5">
        <f>[13]capacity_EXIOBASE!F365</f>
        <v>0</v>
      </c>
      <c r="W365" s="5">
        <f>[13]capacity_EXIOBASE!G365</f>
        <v>0</v>
      </c>
      <c r="X365" s="5">
        <f>[13]capacity_EXIOBASE!H365</f>
        <v>0</v>
      </c>
      <c r="Y365" s="5">
        <f>[13]capacity_EXIOBASE!I365</f>
        <v>0</v>
      </c>
      <c r="Z365" s="5">
        <f>[13]capacity_EXIOBASE!J365</f>
        <v>0</v>
      </c>
      <c r="AA365" s="5">
        <f>[13]capacity_EXIOBASE!K365</f>
        <v>0</v>
      </c>
      <c r="AB365" s="5">
        <f>capacity!T365+T365/[12]lifespan!C$14</f>
        <v>0</v>
      </c>
      <c r="AC365" s="5">
        <f>MAX((U365-T365),0)/5+U365/[12]lifespan!D$14</f>
        <v>0</v>
      </c>
      <c r="AD365" s="5">
        <f>MAX((V365-U365),0)/5+V365/[12]lifespan!E$14</f>
        <v>0</v>
      </c>
      <c r="AE365" s="5">
        <f>MAX((W365-V365),0)/5+W365/[12]lifespan!F$14</f>
        <v>0</v>
      </c>
      <c r="AF365" s="5">
        <f>MAX((X365-W365),0)/5+X365/[12]lifespan!G$14</f>
        <v>0</v>
      </c>
      <c r="AG365" s="5">
        <f>MAX((Y365-X365),0)/5+Y365/[12]lifespan!H$14</f>
        <v>0</v>
      </c>
      <c r="AH365" s="5">
        <f>MAX((Z365-Y365),0)/5+Z365/[12]lifespan!I$14</f>
        <v>0</v>
      </c>
      <c r="AI365" s="5">
        <f>MAX((AA365-Z365),0)/5+AA365/[12]lifespan!J$14</f>
        <v>0</v>
      </c>
    </row>
  </sheetData>
  <pageMargins left="0.7" right="0.7" top="0.78740157499999996" bottom="0.78740157499999996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capacity</vt:lpstr>
      <vt:lpstr>generation</vt:lpstr>
      <vt:lpstr>CUF_sources</vt:lpstr>
      <vt:lpstr>CUF</vt:lpstr>
      <vt:lpstr>euref_det</vt:lpstr>
      <vt:lpstr>stanford_det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Cerny</dc:creator>
  <cp:lastModifiedBy>Cerny</cp:lastModifiedBy>
  <dcterms:created xsi:type="dcterms:W3CDTF">2020-11-30T22:39:46Z</dcterms:created>
  <dcterms:modified xsi:type="dcterms:W3CDTF">2021-11-13T20:36:40Z</dcterms:modified>
</cp:coreProperties>
</file>