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rny\Documents\Work\Models\IMPACTECH\data\input_data\labor\"/>
    </mc:Choice>
  </mc:AlternateContent>
  <bookViews>
    <workbookView xWindow="0" yWindow="0" windowWidth="28800" windowHeight="12300"/>
  </bookViews>
  <sheets>
    <sheet name="emp_sources" sheetId="16" r:id="rId1"/>
    <sheet name="emp_factors" sheetId="17" r:id="rId2"/>
  </sheets>
  <externalReferences>
    <externalReference r:id="rId3"/>
    <externalReference r:id="rId4"/>
    <externalReference r:id="rId5"/>
  </externalReferences>
  <calcPr calcId="162913"/>
</workbook>
</file>

<file path=xl/calcChain.xml><?xml version="1.0" encoding="utf-8"?>
<calcChain xmlns="http://schemas.openxmlformats.org/spreadsheetml/2006/main">
  <c r="E2" i="16" l="1"/>
  <c r="E3" i="16"/>
  <c r="E8" i="16" l="1"/>
  <c r="E7" i="16"/>
  <c r="E6" i="16"/>
  <c r="E5" i="16"/>
  <c r="E9" i="16" l="1"/>
  <c r="D9" i="17" s="1"/>
  <c r="E9" i="17" s="1"/>
  <c r="D5" i="17"/>
  <c r="E5" i="17" s="1"/>
  <c r="D6" i="17"/>
  <c r="E6" i="17" s="1"/>
  <c r="D8" i="17"/>
  <c r="E8" i="17" s="1"/>
  <c r="D7" i="17"/>
  <c r="E7" i="17" s="1"/>
  <c r="D3" i="17"/>
  <c r="E3" i="17" s="1"/>
  <c r="D2" i="17"/>
  <c r="E2" i="17" s="1"/>
  <c r="E4" i="16"/>
  <c r="D4" i="17" s="1"/>
  <c r="E4" i="17" s="1"/>
  <c r="F7" i="17"/>
  <c r="G7" i="17" s="1"/>
  <c r="F8" i="17"/>
  <c r="G8" i="17" s="1"/>
  <c r="F9" i="17"/>
  <c r="G9" i="17" s="1"/>
  <c r="D9" i="16"/>
  <c r="D8" i="16"/>
  <c r="D7" i="16"/>
  <c r="D6" i="16"/>
  <c r="F6" i="17" s="1"/>
  <c r="G6" i="17" s="1"/>
  <c r="D5" i="16"/>
  <c r="F5" i="17" s="1"/>
  <c r="G5" i="17" s="1"/>
  <c r="D4" i="16"/>
  <c r="F4" i="17" s="1"/>
  <c r="G4" i="17" s="1"/>
  <c r="D3" i="16"/>
  <c r="F3" i="17" s="1"/>
  <c r="G3" i="17" s="1"/>
  <c r="D2" i="16" l="1"/>
  <c r="F2" i="17" s="1"/>
  <c r="G2" i="17" s="1"/>
</calcChain>
</file>

<file path=xl/comments1.xml><?xml version="1.0" encoding="utf-8"?>
<comments xmlns="http://schemas.openxmlformats.org/spreadsheetml/2006/main">
  <authors>
    <author>Cerny</author>
  </authors>
  <commentList>
    <comment ref="E2" authorId="0" shapeId="0">
      <text>
        <r>
          <rPr>
            <b/>
            <sz val="9"/>
            <color indexed="81"/>
            <rFont val="Tahoma"/>
            <charset val="1"/>
          </rPr>
          <t>Cerny:</t>
        </r>
        <r>
          <rPr>
            <sz val="9"/>
            <color indexed="81"/>
            <rFont val="Tahoma"/>
            <charset val="1"/>
          </rPr>
          <t xml:space="preserve">
Share of primary vs. secondary production of plastics adjusted for the numbers from Material Economics (2019), p.102, Figure 3.1 (primary = 64/68, secondary = 4/68; we assume that the shares in CZ are not different from the global aggregated values).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>Cerny:</t>
        </r>
        <r>
          <rPr>
            <sz val="9"/>
            <color indexed="81"/>
            <rFont val="Tahoma"/>
            <charset val="1"/>
          </rPr>
          <t xml:space="preserve">
Share of primary vs. secondary production of plastics adjusted for the numbers from Material Economics (2019), p.102, Figure 3.1 (primary = 64/68, secondary = 4/68; we assume that the shares in CZ are not different from the global aggregated values).</t>
        </r>
      </text>
    </comment>
  </commentList>
</comments>
</file>

<file path=xl/comments2.xml><?xml version="1.0" encoding="utf-8"?>
<comments xmlns="http://schemas.openxmlformats.org/spreadsheetml/2006/main">
  <authors>
    <author>Cerny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Cerny:</t>
        </r>
        <r>
          <rPr>
            <sz val="9"/>
            <color indexed="81"/>
            <rFont val="Tahoma"/>
            <charset val="1"/>
          </rPr>
          <t xml:space="preserve">
1000p / output in Million EUR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Cerny:</t>
        </r>
        <r>
          <rPr>
            <sz val="9"/>
            <color indexed="81"/>
            <rFont val="Tahoma"/>
            <charset val="1"/>
          </rPr>
          <t xml:space="preserve">
1000p / output in Million EUR</t>
        </r>
      </text>
    </comment>
  </commentList>
</comments>
</file>

<file path=xl/sharedStrings.xml><?xml version="1.0" encoding="utf-8"?>
<sst xmlns="http://schemas.openxmlformats.org/spreadsheetml/2006/main" count="52" uniqueCount="27">
  <si>
    <t>Industry.Name</t>
  </si>
  <si>
    <t>Industry.Code</t>
  </si>
  <si>
    <t>Country.Code</t>
  </si>
  <si>
    <t>CZ</t>
  </si>
  <si>
    <t>Employment: Total (1000p)</t>
  </si>
  <si>
    <t>Employment: Total (1000p) EXIO</t>
  </si>
  <si>
    <t>Employment factor EXIO</t>
  </si>
  <si>
    <t>Employment factor new</t>
  </si>
  <si>
    <t>Manufacture of basic iron and steel and of ferro-alloys and first products thereof</t>
  </si>
  <si>
    <t>i27.a</t>
  </si>
  <si>
    <t>Re-processing of secondary steel into new steel</t>
  </si>
  <si>
    <t>i27.a.w</t>
  </si>
  <si>
    <t>Manufacture of cement, lime and plaster</t>
  </si>
  <si>
    <t>i26.d</t>
  </si>
  <si>
    <t>Plastics, basic</t>
  </si>
  <si>
    <t>i24.a</t>
  </si>
  <si>
    <t>Re-processing of secondary plastic into new plastic</t>
  </si>
  <si>
    <t>i24.a.w</t>
  </si>
  <si>
    <t>N-fertiliser</t>
  </si>
  <si>
    <t>i24.b</t>
  </si>
  <si>
    <t>Manufacture of motor vehicles, trailers and semi-trailers</t>
  </si>
  <si>
    <t>i34</t>
  </si>
  <si>
    <t>i26.d.w</t>
  </si>
  <si>
    <t>Re-processing of ash into clinker</t>
  </si>
  <si>
    <t>Year</t>
  </si>
  <si>
    <t>Emp.CZSO.adj</t>
  </si>
  <si>
    <t>Emp.EXIO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</si>
</sst>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00"/>
    <numFmt numFmtId="165" formatCode="_-* #,##0_-;\-* #,##0_-;_-* &quot;-&quot;??_-;_-@_-"/>
    <numFmt numFmtId="166" formatCode="0.000000"/>
  </numFmts>
  <fonts count="14" x14ac:knownFonts="1">
    <font>
      <sz val="11"/>
      <name val="Arial"/>
      <charset val="238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0"/>
      <name val="Arial"/>
      <family val="2"/>
      <charset val="1"/>
    </font>
    <font>
      <sz val="11"/>
      <name val="Calibri"/>
      <family val="2"/>
      <charset val="238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Arial"/>
      <family val="2"/>
      <charset val="238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43" fontId="6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</cellStyleXfs>
  <cellXfs count="25">
    <xf numFmtId="0" fontId="0" fillId="0" borderId="0" xfId="0"/>
    <xf numFmtId="0" fontId="5" fillId="0" borderId="0" xfId="0" applyFont="1" applyFill="1"/>
    <xf numFmtId="0" fontId="3" fillId="0" borderId="0" xfId="0" applyFont="1" applyFill="1"/>
    <xf numFmtId="2" fontId="7" fillId="0" borderId="0" xfId="2" applyNumberFormat="1" applyFont="1" applyFill="1"/>
    <xf numFmtId="0" fontId="9" fillId="0" borderId="0" xfId="3"/>
    <xf numFmtId="0" fontId="5" fillId="0" borderId="0" xfId="3" applyFont="1" applyFill="1"/>
    <xf numFmtId="0" fontId="2" fillId="0" borderId="0" xfId="3" applyFont="1"/>
    <xf numFmtId="165" fontId="7" fillId="0" borderId="0" xfId="4" applyNumberFormat="1" applyFont="1" applyFill="1"/>
    <xf numFmtId="0" fontId="2" fillId="0" borderId="0" xfId="3" applyFont="1" applyFill="1"/>
    <xf numFmtId="0" fontId="8" fillId="0" borderId="0" xfId="3" applyFont="1" applyBorder="1" applyAlignment="1">
      <alignment horizontal="left"/>
    </xf>
    <xf numFmtId="0" fontId="3" fillId="0" borderId="0" xfId="3" applyNumberFormat="1" applyFont="1" applyFill="1" applyBorder="1" applyAlignment="1"/>
    <xf numFmtId="164" fontId="7" fillId="0" borderId="0" xfId="4" applyNumberFormat="1" applyFont="1" applyFill="1"/>
    <xf numFmtId="0" fontId="3" fillId="0" borderId="0" xfId="3" applyFont="1" applyFill="1"/>
    <xf numFmtId="0" fontId="10" fillId="0" borderId="0" xfId="0" applyFont="1" applyFill="1"/>
    <xf numFmtId="0" fontId="2" fillId="0" borderId="0" xfId="0" applyFont="1" applyFill="1"/>
    <xf numFmtId="0" fontId="2" fillId="0" borderId="0" xfId="0" applyFont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1" fillId="0" borderId="0" xfId="0" applyFont="1" applyFill="1"/>
    <xf numFmtId="0" fontId="6" fillId="0" borderId="0" xfId="3" applyFont="1"/>
    <xf numFmtId="166" fontId="7" fillId="0" borderId="0" xfId="4" applyNumberFormat="1" applyFont="1" applyFill="1"/>
    <xf numFmtId="166" fontId="2" fillId="0" borderId="0" xfId="0" applyNumberFormat="1" applyFont="1" applyFill="1"/>
    <xf numFmtId="2" fontId="2" fillId="0" borderId="0" xfId="0" applyNumberFormat="1" applyFont="1" applyFill="1"/>
    <xf numFmtId="166" fontId="7" fillId="2" borderId="0" xfId="4" applyNumberFormat="1" applyFont="1" applyFill="1"/>
  </cellXfs>
  <cellStyles count="5">
    <cellStyle name="Čárka" xfId="2" builtinId="3"/>
    <cellStyle name="Čárka 2" xfId="4"/>
    <cellStyle name="Normální" xfId="0" builtinId="0"/>
    <cellStyle name="Normální 2" xfId="3"/>
    <cellStyle name="Standard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erny/Documents/Work/Models/IMPACTECH/data/intermediate_data/E_CZ_decarb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ecarb_data/decarb_czso_zamestnanos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erny/Documents/Work/Models/IMPACTECH/data/intermediate_data/xdecarb_CZ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_CZ_decarb"/>
    </sheetNames>
    <sheetDataSet>
      <sheetData sheetId="0">
        <row r="11">
          <cell r="B11">
            <v>2.3573742816900001E-4</v>
          </cell>
          <cell r="C11">
            <v>5.9431515406699999E-3</v>
          </cell>
          <cell r="D11">
            <v>6.0387013739499999E-2</v>
          </cell>
          <cell r="E11">
            <v>0.376116829022</v>
          </cell>
          <cell r="F11">
            <v>7.7427615614099998E-2</v>
          </cell>
          <cell r="G11">
            <v>0.52423948712099999</v>
          </cell>
          <cell r="H11">
            <v>0.17849893857099999</v>
          </cell>
          <cell r="I11">
            <v>6.6020761638099996</v>
          </cell>
        </row>
        <row r="12">
          <cell r="B12">
            <v>3.3796551672799998E-4</v>
          </cell>
          <cell r="C12">
            <v>7.5920428893699998E-3</v>
          </cell>
          <cell r="D12">
            <v>6.5637020096500007E-2</v>
          </cell>
          <cell r="E12">
            <v>0.47671748066800002</v>
          </cell>
          <cell r="F12">
            <v>9.8463086861200005E-2</v>
          </cell>
          <cell r="G12">
            <v>0.25996461675299998</v>
          </cell>
          <cell r="H12">
            <v>9.0470955509699996E-2</v>
          </cell>
          <cell r="I12">
            <v>8.3287685087300005</v>
          </cell>
        </row>
        <row r="13">
          <cell r="B13">
            <v>2.5094765670099998E-3</v>
          </cell>
          <cell r="C13">
            <v>7.3535967314799999E-2</v>
          </cell>
          <cell r="D13">
            <v>0.59525661597799995</v>
          </cell>
          <cell r="E13">
            <v>4.6436846764100004</v>
          </cell>
          <cell r="F13">
            <v>0.95741695313499997</v>
          </cell>
          <cell r="G13">
            <v>6.3438820402599996</v>
          </cell>
          <cell r="H13">
            <v>2.2099882956100001</v>
          </cell>
          <cell r="I13">
            <v>78.009062001900006</v>
          </cell>
        </row>
        <row r="14">
          <cell r="B14">
            <v>1.40833117963E-3</v>
          </cell>
          <cell r="C14">
            <v>3.3858777724799997E-2</v>
          </cell>
          <cell r="D14">
            <v>0.28628223156299998</v>
          </cell>
          <cell r="E14">
            <v>1.9865224665500001</v>
          </cell>
          <cell r="F14">
            <v>0.41030409436999998</v>
          </cell>
          <cell r="G14">
            <v>0.97791173463400005</v>
          </cell>
          <cell r="H14">
            <v>0.30990257418400002</v>
          </cell>
          <cell r="I14">
            <v>34.706689878699997</v>
          </cell>
        </row>
        <row r="15">
          <cell r="B15">
            <v>9.8043410738299992E-4</v>
          </cell>
          <cell r="C15">
            <v>2.9082818309399999E-2</v>
          </cell>
          <cell r="D15">
            <v>0.23768061157699999</v>
          </cell>
          <cell r="E15">
            <v>1.8111018534400001</v>
          </cell>
          <cell r="F15">
            <v>0.37341558664000002</v>
          </cell>
          <cell r="G15">
            <v>2.4883972164500001</v>
          </cell>
          <cell r="H15">
            <v>0.89571947364000004</v>
          </cell>
          <cell r="I15">
            <v>27.354150795500001</v>
          </cell>
        </row>
        <row r="16">
          <cell r="B16">
            <v>4.2862385379000001E-4</v>
          </cell>
          <cell r="C16">
            <v>1.5262232507499999E-2</v>
          </cell>
          <cell r="D16">
            <v>0.12755500422400001</v>
          </cell>
          <cell r="E16">
            <v>0.72072119030000004</v>
          </cell>
          <cell r="F16">
            <v>0.146067163774</v>
          </cell>
          <cell r="G16">
            <v>0.38195366761400001</v>
          </cell>
          <cell r="H16">
            <v>0.13718328664400001</v>
          </cell>
          <cell r="I16">
            <v>12.4466968079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1"/>
      <sheetName val="List2"/>
    </sheetNames>
    <sheetDataSet>
      <sheetData sheetId="0"/>
      <sheetData sheetId="1">
        <row r="9">
          <cell r="C9">
            <v>1668.27205</v>
          </cell>
        </row>
        <row r="10">
          <cell r="C10">
            <v>5084.6574499999997</v>
          </cell>
        </row>
        <row r="56">
          <cell r="C56">
            <v>1099.7519</v>
          </cell>
        </row>
        <row r="57">
          <cell r="C57">
            <v>953.28330000000005</v>
          </cell>
        </row>
        <row r="71">
          <cell r="C71">
            <v>23418.980749999999</v>
          </cell>
        </row>
        <row r="172">
          <cell r="C172">
            <v>53361.025425</v>
          </cell>
        </row>
        <row r="173">
          <cell r="C173">
            <v>6724.4433499999996</v>
          </cell>
        </row>
        <row r="174">
          <cell r="C174">
            <v>2848.1010999999999</v>
          </cell>
        </row>
        <row r="175">
          <cell r="C175">
            <v>31719.880724999999</v>
          </cell>
        </row>
        <row r="176">
          <cell r="C176">
            <v>130633.92745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decarb_CZ"/>
    </sheetNames>
    <sheetDataSet>
      <sheetData sheetId="0">
        <row r="2">
          <cell r="B2">
            <v>2.2606877255640101</v>
          </cell>
        </row>
        <row r="3">
          <cell r="B3">
            <v>27.431000448081999</v>
          </cell>
        </row>
        <row r="4">
          <cell r="B4">
            <v>177.868399769934</v>
          </cell>
        </row>
        <row r="5">
          <cell r="B5">
            <v>896.79049396425603</v>
          </cell>
        </row>
        <row r="6">
          <cell r="B6">
            <v>178.289135511376</v>
          </cell>
        </row>
        <row r="7">
          <cell r="B7">
            <v>2344.70679882788</v>
          </cell>
        </row>
        <row r="8">
          <cell r="B8">
            <v>612.11938289500404</v>
          </cell>
        </row>
        <row r="9">
          <cell r="B9">
            <v>35117.670422402698</v>
          </cell>
        </row>
      </sheetData>
    </sheetDataSet>
  </externalBook>
</externalLink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6"/>
  <sheetViews>
    <sheetView tabSelected="1" zoomScale="75" zoomScaleNormal="7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ColWidth="9" defaultRowHeight="15" x14ac:dyDescent="0.25"/>
  <cols>
    <col min="1" max="1" width="65.75" style="14" bestFit="1" customWidth="1"/>
    <col min="2" max="3" width="12.25" style="14" customWidth="1"/>
    <col min="4" max="5" width="15.75" style="5" customWidth="1"/>
    <col min="6" max="16" width="9.75" style="5" customWidth="1"/>
    <col min="17" max="16384" width="9" style="4"/>
  </cols>
  <sheetData>
    <row r="1" spans="1:16" x14ac:dyDescent="0.25">
      <c r="A1" s="13" t="s">
        <v>0</v>
      </c>
      <c r="B1" s="13" t="s">
        <v>1</v>
      </c>
      <c r="C1" s="13" t="s">
        <v>24</v>
      </c>
      <c r="D1" s="9" t="s">
        <v>26</v>
      </c>
      <c r="E1" s="9" t="s">
        <v>25</v>
      </c>
    </row>
    <row r="2" spans="1:16" x14ac:dyDescent="0.25">
      <c r="A2" s="15" t="s">
        <v>14</v>
      </c>
      <c r="B2" s="15" t="s">
        <v>15</v>
      </c>
      <c r="C2" s="15">
        <v>2015</v>
      </c>
      <c r="D2" s="21">
        <f>SUM([1]E_CZ_decarb!$B$11:$B$16)</f>
        <v>5.900568652709999E-3</v>
      </c>
      <c r="E2" s="24">
        <f>[2]List2!$C$10*(64/68)/1000</f>
        <v>4.7855599529411768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14" t="s">
        <v>16</v>
      </c>
      <c r="B3" s="14" t="s">
        <v>17</v>
      </c>
      <c r="C3" s="14">
        <v>2015</v>
      </c>
      <c r="D3" s="21">
        <f>SUM([1]E_CZ_decarb!$C$11:$C$16)</f>
        <v>0.16527499028654</v>
      </c>
      <c r="E3" s="24">
        <f>[2]List2!$C$10*(4/68)/1000</f>
        <v>0.29909749705882355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14" t="s">
        <v>18</v>
      </c>
      <c r="B4" s="14" t="s">
        <v>19</v>
      </c>
      <c r="C4" s="15">
        <v>2015</v>
      </c>
      <c r="D4" s="21">
        <f>SUM([1]E_CZ_decarb!$D$11:$D$16)</f>
        <v>1.3727984971780001</v>
      </c>
      <c r="E4" s="21">
        <f>[2]List2!$C$9/1000</f>
        <v>1.6682720500000001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14" t="s">
        <v>12</v>
      </c>
      <c r="B5" s="14" t="s">
        <v>13</v>
      </c>
      <c r="C5" s="14">
        <v>2015</v>
      </c>
      <c r="D5" s="21">
        <f>SUM([1]E_CZ_decarb!$E$11:$E$16)</f>
        <v>10.01486449639</v>
      </c>
      <c r="E5" s="24">
        <f>SUM([2]List2!$C$56:$C$57)*([3]xdecarb_CZ!$B$5/SUM([3]xdecarb_CZ!$B$5:$B$6))/1000</f>
        <v>1.7125637958855375</v>
      </c>
    </row>
    <row r="6" spans="1:16" s="20" customFormat="1" x14ac:dyDescent="0.25">
      <c r="A6" s="19" t="s">
        <v>23</v>
      </c>
      <c r="B6" s="19" t="s">
        <v>22</v>
      </c>
      <c r="C6" s="15">
        <v>2015</v>
      </c>
      <c r="D6" s="21">
        <f>SUM([1]E_CZ_decarb!$F$11:$F$16)</f>
        <v>2.0630945003942998</v>
      </c>
      <c r="E6" s="24">
        <f>SUM([2]List2!$C$56:$C$57)*([3]xdecarb_CZ!$B$6/SUM([3]xdecarb_CZ!$B$5:$B$6))/1000</f>
        <v>0.34047140411446292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25">
      <c r="A7" s="14" t="s">
        <v>8</v>
      </c>
      <c r="B7" s="14" t="s">
        <v>9</v>
      </c>
      <c r="C7" s="14">
        <v>2015</v>
      </c>
      <c r="D7" s="21">
        <f>SUM([1]E_CZ_decarb!$G$11:$G$16)</f>
        <v>10.976348762832</v>
      </c>
      <c r="E7" s="24">
        <f>[2]List2!$C$71*([3]xdecarb_CZ!$B$7/SUM([3]xdecarb_CZ!$B$7:$B$8))/1000</f>
        <v>18.57080532009795</v>
      </c>
    </row>
    <row r="8" spans="1:16" x14ac:dyDescent="0.25">
      <c r="A8" s="14" t="s">
        <v>10</v>
      </c>
      <c r="B8" s="14" t="s">
        <v>11</v>
      </c>
      <c r="C8" s="15">
        <v>2015</v>
      </c>
      <c r="D8" s="21">
        <f>SUM([1]E_CZ_decarb!$H$11:$H$16)</f>
        <v>3.8217635241586998</v>
      </c>
      <c r="E8" s="24">
        <f>[2]List2!$C$71*([3]xdecarb_CZ!$B$8/SUM([3]xdecarb_CZ!$B$7:$B$8))/1000</f>
        <v>4.8481754299020494</v>
      </c>
    </row>
    <row r="9" spans="1:16" x14ac:dyDescent="0.25">
      <c r="A9" s="14" t="s">
        <v>20</v>
      </c>
      <c r="B9" s="14" t="s">
        <v>21</v>
      </c>
      <c r="C9" s="14">
        <v>2015</v>
      </c>
      <c r="D9" s="21">
        <f>SUM([1]E_CZ_decarb!$I$11:$I$16)</f>
        <v>167.44744415654</v>
      </c>
      <c r="E9" s="21">
        <f>SUM([2]List2!$C$172:$C$176)/1000</f>
        <v>225.28737805</v>
      </c>
    </row>
    <row r="12" spans="1:16" x14ac:dyDescent="0.25">
      <c r="A12" s="16"/>
    </row>
    <row r="13" spans="1:16" x14ac:dyDescent="0.25">
      <c r="A13" s="16"/>
      <c r="B13" s="17"/>
      <c r="C13" s="17"/>
    </row>
    <row r="14" spans="1:16" x14ac:dyDescent="0.25">
      <c r="A14" s="16"/>
      <c r="B14" s="18"/>
      <c r="C14" s="18"/>
    </row>
    <row r="15" spans="1:16" x14ac:dyDescent="0.25">
      <c r="A15" s="16"/>
      <c r="B15" s="16"/>
      <c r="C15" s="16"/>
    </row>
    <row r="16" spans="1:16" x14ac:dyDescent="0.25">
      <c r="A16" s="16"/>
    </row>
  </sheetData>
  <conditionalFormatting sqref="D10:D1048576">
    <cfRule type="aboveAverage" priority="14"/>
  </conditionalFormatting>
  <conditionalFormatting sqref="E10:E1048576">
    <cfRule type="aboveAverage" priority="16"/>
  </conditionalFormatting>
  <conditionalFormatting sqref="F2:P4 D2:E9">
    <cfRule type="cellIs" dxfId="0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zoomScale="75" zoomScaleNormal="75" workbookViewId="0">
      <pane xSplit="3" ySplit="1" topLeftCell="D2" activePane="bottomRight" state="frozen"/>
      <selection activeCell="D2" sqref="D2"/>
      <selection pane="topRight" activeCell="D2" sqref="D2"/>
      <selection pane="bottomLeft" activeCell="D2" sqref="D2"/>
      <selection pane="bottomRight" activeCell="D2" sqref="D2"/>
    </sheetView>
  </sheetViews>
  <sheetFormatPr defaultColWidth="9" defaultRowHeight="15" x14ac:dyDescent="0.25"/>
  <cols>
    <col min="1" max="1" width="11.75" style="4" bestFit="1" customWidth="1"/>
    <col min="2" max="2" width="65.75" style="4" bestFit="1" customWidth="1"/>
    <col min="3" max="3" width="12.25" style="4" bestFit="1" customWidth="1"/>
    <col min="4" max="4" width="25.625" style="5" customWidth="1"/>
    <col min="5" max="7" width="25.625" style="1" customWidth="1"/>
    <col min="8" max="16384" width="9" style="4"/>
  </cols>
  <sheetData>
    <row r="1" spans="1:7" x14ac:dyDescent="0.25">
      <c r="A1" s="10" t="s">
        <v>2</v>
      </c>
      <c r="B1" s="10" t="s">
        <v>0</v>
      </c>
      <c r="C1" s="10" t="s">
        <v>1</v>
      </c>
      <c r="D1" s="12" t="s">
        <v>4</v>
      </c>
      <c r="E1" s="2" t="s">
        <v>7</v>
      </c>
      <c r="F1" s="2" t="s">
        <v>5</v>
      </c>
      <c r="G1" s="2" t="s">
        <v>6</v>
      </c>
    </row>
    <row r="2" spans="1:7" x14ac:dyDescent="0.25">
      <c r="A2" s="8" t="s">
        <v>3</v>
      </c>
      <c r="B2" s="15" t="s">
        <v>14</v>
      </c>
      <c r="C2" s="15" t="s">
        <v>15</v>
      </c>
      <c r="D2" s="11">
        <f>emp_sources!E2</f>
        <v>4.7855599529411768</v>
      </c>
      <c r="E2" s="3">
        <f>IFERROR(D2/[3]xdecarb_CZ!B2,0)*1000</f>
        <v>2116.8602363014315</v>
      </c>
      <c r="F2" s="22">
        <f>emp_sources!D2</f>
        <v>5.900568652709999E-3</v>
      </c>
      <c r="G2" s="23">
        <f>IFERROR(F2/[3]xdecarb_CZ!B2,0)*1000</f>
        <v>2.6100768301548101</v>
      </c>
    </row>
    <row r="3" spans="1:7" x14ac:dyDescent="0.25">
      <c r="A3" s="8" t="s">
        <v>3</v>
      </c>
      <c r="B3" s="14" t="s">
        <v>16</v>
      </c>
      <c r="C3" s="14" t="s">
        <v>17</v>
      </c>
      <c r="D3" s="11">
        <f>emp_sources!E3</f>
        <v>0.29909749705882355</v>
      </c>
      <c r="E3" s="3">
        <f>IFERROR(D3/[3]xdecarb_CZ!B3,0)*1000</f>
        <v>10.903630643181179</v>
      </c>
      <c r="F3" s="22">
        <f>emp_sources!D3</f>
        <v>0.16527499028654</v>
      </c>
      <c r="G3" s="23">
        <f>IFERROR(F3/[3]xdecarb_CZ!B3,0)*1000</f>
        <v>6.0251171151906044</v>
      </c>
    </row>
    <row r="4" spans="1:7" x14ac:dyDescent="0.25">
      <c r="A4" s="8" t="s">
        <v>3</v>
      </c>
      <c r="B4" s="14" t="s">
        <v>18</v>
      </c>
      <c r="C4" s="14" t="s">
        <v>19</v>
      </c>
      <c r="D4" s="11">
        <f>emp_sources!E4</f>
        <v>1.6682720500000001</v>
      </c>
      <c r="E4" s="3">
        <f>IFERROR(D4/[3]xdecarb_CZ!B4,0)*1000</f>
        <v>9.3792492210974316</v>
      </c>
      <c r="F4" s="22">
        <f>emp_sources!D4</f>
        <v>1.3727984971780001</v>
      </c>
      <c r="G4" s="23">
        <f>IFERROR(F4/[3]xdecarb_CZ!B4,0)*1000</f>
        <v>7.7180572769174436</v>
      </c>
    </row>
    <row r="5" spans="1:7" x14ac:dyDescent="0.25">
      <c r="A5" s="8" t="s">
        <v>3</v>
      </c>
      <c r="B5" s="14" t="s">
        <v>12</v>
      </c>
      <c r="C5" s="14" t="s">
        <v>13</v>
      </c>
      <c r="D5" s="11">
        <f>emp_sources!E5</f>
        <v>1.7125637958855375</v>
      </c>
      <c r="E5" s="3">
        <f>IFERROR(D5/[3]xdecarb_CZ!B5,0)*1000</f>
        <v>1.9096587301178467</v>
      </c>
      <c r="F5" s="22">
        <f>emp_sources!D5</f>
        <v>10.01486449639</v>
      </c>
      <c r="G5" s="23">
        <f>IFERROR(F5/[3]xdecarb_CZ!B5,0)*1000</f>
        <v>11.167451666575282</v>
      </c>
    </row>
    <row r="6" spans="1:7" x14ac:dyDescent="0.25">
      <c r="A6" s="8" t="s">
        <v>3</v>
      </c>
      <c r="B6" s="19" t="s">
        <v>23</v>
      </c>
      <c r="C6" s="19" t="s">
        <v>22</v>
      </c>
      <c r="D6" s="11">
        <f>emp_sources!E6</f>
        <v>0.34047140411446292</v>
      </c>
      <c r="E6" s="3">
        <f>IFERROR(D6/[3]xdecarb_CZ!B6,0)*1000</f>
        <v>1.9096587301178463</v>
      </c>
      <c r="F6" s="22">
        <f>emp_sources!D6</f>
        <v>2.0630945003942998</v>
      </c>
      <c r="G6" s="23">
        <f>IFERROR(F6/[3]xdecarb_CZ!B6,0)*1000</f>
        <v>11.571622098434938</v>
      </c>
    </row>
    <row r="7" spans="1:7" x14ac:dyDescent="0.25">
      <c r="A7" s="8" t="s">
        <v>3</v>
      </c>
      <c r="B7" s="14" t="s">
        <v>8</v>
      </c>
      <c r="C7" s="14" t="s">
        <v>9</v>
      </c>
      <c r="D7" s="11">
        <f>emp_sources!E7</f>
        <v>18.57080532009795</v>
      </c>
      <c r="E7" s="3">
        <f>IFERROR(D7/[3]xdecarb_CZ!B7,0)*1000</f>
        <v>7.9203102619830776</v>
      </c>
      <c r="F7" s="22">
        <f>emp_sources!D7</f>
        <v>10.976348762832</v>
      </c>
      <c r="G7" s="23">
        <f>IFERROR(F7/[3]xdecarb_CZ!B7,0)*1000</f>
        <v>4.6813310595248332</v>
      </c>
    </row>
    <row r="8" spans="1:7" x14ac:dyDescent="0.25">
      <c r="A8" s="8" t="s">
        <v>3</v>
      </c>
      <c r="B8" s="14" t="s">
        <v>10</v>
      </c>
      <c r="C8" s="14" t="s">
        <v>11</v>
      </c>
      <c r="D8" s="11">
        <f>emp_sources!E8</f>
        <v>4.8481754299020494</v>
      </c>
      <c r="E8" s="3">
        <f>IFERROR(D8/[3]xdecarb_CZ!B8,0)*1000</f>
        <v>7.9203102619830776</v>
      </c>
      <c r="F8" s="22">
        <f>emp_sources!D8</f>
        <v>3.8217635241586998</v>
      </c>
      <c r="G8" s="23">
        <f>IFERROR(F8/[3]xdecarb_CZ!B8,0)*1000</f>
        <v>6.2434937219007178</v>
      </c>
    </row>
    <row r="9" spans="1:7" x14ac:dyDescent="0.25">
      <c r="A9" s="8" t="s">
        <v>3</v>
      </c>
      <c r="B9" s="14" t="s">
        <v>20</v>
      </c>
      <c r="C9" s="14" t="s">
        <v>21</v>
      </c>
      <c r="D9" s="11">
        <f>emp_sources!E9</f>
        <v>225.28737805</v>
      </c>
      <c r="E9" s="3">
        <f>IFERROR(D9/[3]xdecarb_CZ!B9,0)*1000</f>
        <v>6.4152142024284702</v>
      </c>
      <c r="F9" s="22">
        <f>emp_sources!D9</f>
        <v>167.44744415654</v>
      </c>
      <c r="G9" s="23">
        <f>IFERROR(F9/[3]xdecarb_CZ!B9,0)*1000</f>
        <v>4.7681820047414032</v>
      </c>
    </row>
    <row r="10" spans="1:7" x14ac:dyDescent="0.25">
      <c r="A10" s="8"/>
      <c r="B10" s="8"/>
      <c r="C10" s="8"/>
    </row>
    <row r="11" spans="1:7" x14ac:dyDescent="0.25">
      <c r="A11" s="8"/>
      <c r="B11" s="8"/>
      <c r="C11" s="8"/>
    </row>
    <row r="12" spans="1:7" x14ac:dyDescent="0.25">
      <c r="A12" s="8"/>
      <c r="B12" s="8"/>
      <c r="C12" s="8"/>
    </row>
    <row r="13" spans="1:7" x14ac:dyDescent="0.25">
      <c r="A13" s="8"/>
      <c r="B13" s="8"/>
      <c r="C13" s="8"/>
    </row>
    <row r="14" spans="1:7" x14ac:dyDescent="0.25">
      <c r="A14" s="8"/>
      <c r="B14" s="8"/>
      <c r="C14" s="8"/>
    </row>
    <row r="15" spans="1:7" x14ac:dyDescent="0.25">
      <c r="A15" s="8"/>
      <c r="B15" s="8"/>
      <c r="C15" s="8"/>
    </row>
    <row r="16" spans="1:7" x14ac:dyDescent="0.25">
      <c r="A16" s="8"/>
      <c r="B16" s="6"/>
      <c r="C16" s="6"/>
    </row>
    <row r="17" spans="1:3" x14ac:dyDescent="0.25">
      <c r="A17" s="8"/>
      <c r="B17" s="8"/>
      <c r="C17" s="8"/>
    </row>
    <row r="18" spans="1:3" x14ac:dyDescent="0.25">
      <c r="A18" s="8"/>
      <c r="B18" s="8"/>
      <c r="C18" s="8"/>
    </row>
    <row r="19" spans="1:3" x14ac:dyDescent="0.25">
      <c r="A19" s="8"/>
      <c r="B19" s="8"/>
      <c r="C19" s="8"/>
    </row>
    <row r="20" spans="1:3" x14ac:dyDescent="0.25">
      <c r="A20" s="8"/>
      <c r="B20" s="8"/>
      <c r="C20" s="8"/>
    </row>
    <row r="21" spans="1:3" x14ac:dyDescent="0.25">
      <c r="A21" s="8"/>
      <c r="B21" s="8"/>
      <c r="C21" s="8"/>
    </row>
    <row r="22" spans="1:3" x14ac:dyDescent="0.25">
      <c r="A22" s="8"/>
      <c r="B22" s="8"/>
      <c r="C22" s="8"/>
    </row>
  </sheetData>
  <conditionalFormatting sqref="D1">
    <cfRule type="aboveAverage" priority="10"/>
  </conditionalFormatting>
  <conditionalFormatting sqref="D10:D1048576">
    <cfRule type="aboveAverage" priority="11"/>
  </conditionalFormatting>
  <conditionalFormatting sqref="F1">
    <cfRule type="aboveAverage" priority="6"/>
  </conditionalFormatting>
  <conditionalFormatting sqref="F10:F1048576">
    <cfRule type="aboveAverage" priority="7"/>
  </conditionalFormatting>
  <conditionalFormatting sqref="G1">
    <cfRule type="aboveAverage" priority="4"/>
  </conditionalFormatting>
  <conditionalFormatting sqref="G10:G1048576">
    <cfRule type="aboveAverage" priority="5"/>
  </conditionalFormatting>
  <conditionalFormatting sqref="E10:E1048576">
    <cfRule type="aboveAverage" priority="13"/>
  </conditionalFormatting>
  <conditionalFormatting sqref="E1">
    <cfRule type="aboveAverage" priority="1"/>
  </conditionalFormatting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emp_sources</vt:lpstr>
      <vt:lpstr>emp_factors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Cerny</dc:creator>
  <cp:lastModifiedBy>Cerny</cp:lastModifiedBy>
  <dcterms:created xsi:type="dcterms:W3CDTF">2020-11-30T22:39:46Z</dcterms:created>
  <dcterms:modified xsi:type="dcterms:W3CDTF">2022-09-14T20:38:41Z</dcterms:modified>
</cp:coreProperties>
</file>