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<sst xmlns="http://schemas.openxmlformats.org/spreadsheetml/2006/main" count="429" uniqueCount="112">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</sst>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7.28515625" collapsed="true"/>
    <col min="3" max="3" customWidth="true" style="6" width="10.5703125" collapsed="true"/>
    <col min="4" max="4" customWidth="true" style="6" width="5.5703125" collapsed="true"/>
    <col min="5" max="5" customWidth="true" style="6" width="6.42578125" collapsed="true"/>
    <col min="6" max="6" customWidth="true" style="6" width="6.5703125" collapsed="true"/>
    <col min="7" max="7" customWidth="true" style="6" width="6.7109375" collapsed="true"/>
    <col min="8" max="8" customWidth="true" style="6" width="6.42578125" collapsed="true"/>
    <col min="9" max="11" customWidth="true" style="6" width="7.140625" collapsed="true"/>
    <col min="12" max="12" customWidth="true" style="6" width="7.5703125" collapsed="true"/>
    <col min="13" max="14" customWidth="true" style="6" width="6.85546875" collapsed="true"/>
    <col min="15" max="15" customWidth="true" style="1" width="7.28515625" collapsed="true"/>
    <col min="16" max="16" customWidth="true" style="1" width="7.140625" collapsed="true"/>
    <col min="17" max="17" customWidth="true" style="1" width="7.8554687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 t="n">
        <f>'Input Tab'!D6</f>
        <v>2.0</v>
      </c>
      <c r="E6" s="22" t="n">
        <f>+'Input Tab'!E6</f>
        <v>1.0</v>
      </c>
      <c r="F6" s="31" t="n">
        <f t="shared" ref="F6:F29" si="0">E6/D6</f>
        <v>0.5</v>
      </c>
      <c r="G6" s="21" t="n">
        <f>'Input Tab'!H6</f>
        <v>0.0</v>
      </c>
      <c r="H6" s="27" t="n">
        <f>'Input Tab'!I6</f>
        <v>0.0</v>
      </c>
      <c r="I6" s="30"/>
      <c r="J6" s="27" t="n">
        <f>'Input Tab'!K6</f>
        <v>0.0</v>
      </c>
      <c r="K6" s="27" t="n">
        <f>'Input Tab'!L6</f>
        <v>0.0</v>
      </c>
      <c r="L6" s="85" t="n">
        <f>+'Input Tab'!M6</f>
        <v>0.0</v>
      </c>
      <c r="M6" s="28" t="n">
        <f t="shared" ref="M6:M28" si="1">H6+I6+J6+K6+L6+G6</f>
        <v>0.0</v>
      </c>
      <c r="N6" s="22" t="n">
        <f>'Input Tab'!O6</f>
        <v>0.0</v>
      </c>
      <c r="O6" s="22" t="n">
        <f>'Input Tab'!P6</f>
        <v>0.0</v>
      </c>
      <c r="P6" s="22" t="n">
        <f>'Input Tab'!Q6</f>
        <v>1.0</v>
      </c>
      <c r="Q6" s="34" t="e">
        <f t="shared" ref="Q6:Q29" si="2">N6/M6</f>
        <v>#DIV/0!</v>
      </c>
    </row>
    <row r="7" spans="1:36" x14ac:dyDescent="0.2">
      <c r="A7" s="101" t="s">
        <v>22</v>
      </c>
      <c r="B7" s="36" t="s">
        <v>33</v>
      </c>
      <c r="C7" s="37" t="s">
        <v>31</v>
      </c>
      <c r="D7" s="38" t="n">
        <f>'Input Tab'!D7</f>
        <v>23.0</v>
      </c>
      <c r="E7" s="39" t="n">
        <f>+'Input Tab'!E7</f>
        <v>20.0</v>
      </c>
      <c r="F7" s="40" t="n">
        <f t="shared" si="0"/>
        <v>0.8695652173913043</v>
      </c>
      <c r="G7" s="39" t="n">
        <f>'Input Tab'!H7</f>
        <v>0.0</v>
      </c>
      <c r="H7" s="39" t="n">
        <f>'Input Tab'!I7</f>
        <v>0.0</v>
      </c>
      <c r="I7" s="39"/>
      <c r="J7" s="39" t="n">
        <f>'Input Tab'!K7</f>
        <v>0.0</v>
      </c>
      <c r="K7" s="39" t="n">
        <f>'Input Tab'!L7</f>
        <v>0.0</v>
      </c>
      <c r="L7" s="41" t="n">
        <f>+'Input Tab'!M7</f>
        <v>1.0</v>
      </c>
      <c r="M7" s="42" t="n">
        <f t="shared" si="1"/>
        <v>1.0</v>
      </c>
      <c r="N7" s="38" t="n">
        <f>'Input Tab'!O7</f>
        <v>0.0</v>
      </c>
      <c r="O7" s="39" t="n">
        <f>'Input Tab'!P7</f>
        <v>2.0</v>
      </c>
      <c r="P7" s="38" t="n">
        <f>'Input Tab'!Q7</f>
        <v>3.0</v>
      </c>
      <c r="Q7" s="34" t="n">
        <f t="shared" si="2"/>
        <v>0.0</v>
      </c>
    </row>
    <row r="8" spans="1:36" x14ac:dyDescent="0.2">
      <c r="A8" s="29"/>
      <c r="B8" s="15" t="s">
        <v>82</v>
      </c>
      <c r="C8" s="7" t="s">
        <v>31</v>
      </c>
      <c r="D8" s="15" t="n">
        <f>'Input Tab'!D8+'Input Tab'!D9</f>
        <v>4.0</v>
      </c>
      <c r="E8" s="30" t="n">
        <f>'Input Tab'!E8+'Input Tab'!E9</f>
        <v>3.0</v>
      </c>
      <c r="F8" s="31" t="n">
        <f t="shared" si="0"/>
        <v>0.75</v>
      </c>
      <c r="G8" s="30" t="n">
        <f>'Input Tab'!H8+'Input Tab'!H9</f>
        <v>0.0</v>
      </c>
      <c r="H8" s="30" t="n">
        <f>'Input Tab'!I8+'Input Tab'!I9</f>
        <v>0.0</v>
      </c>
      <c r="I8" s="30"/>
      <c r="J8" s="30" t="n">
        <f>'Input Tab'!K8+'Input Tab'!K9</f>
        <v>0.0</v>
      </c>
      <c r="K8" s="30" t="n">
        <f>'Input Tab'!L8+'Input Tab'!L9</f>
        <v>0.0</v>
      </c>
      <c r="L8" s="32" t="n">
        <f>+'Input Tab'!M8+'Input Tab'!M9</f>
        <v>0.0</v>
      </c>
      <c r="M8" s="28" t="n">
        <f t="shared" si="1"/>
        <v>0.0</v>
      </c>
      <c r="N8" s="23" t="n">
        <f>'Input Tab'!O8+'Input Tab'!O9</f>
        <v>0.0</v>
      </c>
      <c r="O8" s="30" t="n">
        <f>'Input Tab'!P8+'Input Tab'!P9</f>
        <v>1.0</v>
      </c>
      <c r="P8" s="22" t="n">
        <f>'Input Tab'!Q8+'Input Tab'!Q9</f>
        <v>2.0</v>
      </c>
      <c r="Q8" s="44" t="e">
        <f t="shared" si="2"/>
        <v>#DIV/0!</v>
      </c>
    </row>
    <row r="9" spans="1:36" x14ac:dyDescent="0.2">
      <c r="A9" s="29"/>
      <c r="B9" s="15" t="s">
        <v>34</v>
      </c>
      <c r="C9" s="15" t="s">
        <v>32</v>
      </c>
      <c r="D9" s="23" t="n">
        <f>+'Input Tab'!D11</f>
        <v>23.0</v>
      </c>
      <c r="E9" s="30" t="n">
        <f>+'Input Tab'!E11</f>
        <v>23.0</v>
      </c>
      <c r="F9" s="31" t="n">
        <f t="shared" si="0"/>
        <v>1.0</v>
      </c>
      <c r="G9" s="30" t="n">
        <f>'Input Tab'!H11</f>
        <v>0.0</v>
      </c>
      <c r="H9" s="30" t="n">
        <f>'Input Tab'!I11</f>
        <v>0.0</v>
      </c>
      <c r="I9" s="30"/>
      <c r="J9" s="30" t="n">
        <f>'Input Tab'!K11</f>
        <v>1.0</v>
      </c>
      <c r="K9" s="30" t="n">
        <f>'Input Tab'!L11</f>
        <v>0.0</v>
      </c>
      <c r="L9" s="32" t="n">
        <f>+'Input Tab'!M11</f>
        <v>2.0</v>
      </c>
      <c r="M9" s="33" t="n">
        <f t="shared" si="1"/>
        <v>3.0</v>
      </c>
      <c r="N9" s="23" t="n">
        <f>'Input Tab'!O11</f>
        <v>2.0</v>
      </c>
      <c r="O9" s="30" t="n">
        <f>'Input Tab'!P11</f>
        <v>0.0</v>
      </c>
      <c r="P9" s="23" t="n">
        <f>'Input Tab'!Q11</f>
        <v>3.0</v>
      </c>
      <c r="Q9" s="34" t="n">
        <f t="shared" si="2"/>
        <v>0.6666666666666666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 t="n">
        <f>'Input Tab'!D10</f>
        <v>48.0</v>
      </c>
      <c r="E10" s="30" t="n">
        <f>+'Input Tab'!E10</f>
        <v>39.0</v>
      </c>
      <c r="F10" s="31" t="n">
        <f t="shared" si="0"/>
        <v>0.8125</v>
      </c>
      <c r="G10" s="30" t="n">
        <f>'Input Tab'!H10</f>
        <v>0.0</v>
      </c>
      <c r="H10" s="30" t="n">
        <f>'Input Tab'!I10</f>
        <v>0.0</v>
      </c>
      <c r="I10" s="30"/>
      <c r="J10" s="30" t="n">
        <f>'Input Tab'!K10</f>
        <v>2.0</v>
      </c>
      <c r="K10" s="30" t="n">
        <f>'Input Tab'!L10</f>
        <v>0.0</v>
      </c>
      <c r="L10" s="32" t="n">
        <f>+'Input Tab'!M10</f>
        <v>1.0</v>
      </c>
      <c r="M10" s="33" t="n">
        <f t="shared" si="1"/>
        <v>3.0</v>
      </c>
      <c r="N10" s="23" t="n">
        <f>'Input Tab'!O10</f>
        <v>3.0</v>
      </c>
      <c r="O10" s="30" t="n">
        <f>'Input Tab'!P10</f>
        <v>2.0</v>
      </c>
      <c r="P10" s="23" t="n">
        <f>'Input Tab'!Q10</f>
        <v>3.0</v>
      </c>
      <c r="Q10" s="34" t="n">
        <f t="shared" si="2"/>
        <v>1.0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 t="n">
        <f>'Input Tab'!D12+'Input Tab'!D13+'Input Tab'!D14+'Input Tab'!D15+'Input Tab'!D16</f>
        <v>60.0</v>
      </c>
      <c r="E11" s="30" t="n">
        <f>+'Input Tab'!E12+'Input Tab'!E13+'Input Tab'!E14+'Input Tab'!E15+'Input Tab'!E16</f>
        <v>49.0</v>
      </c>
      <c r="F11" s="31" t="n">
        <f t="shared" si="0"/>
        <v>0.8166666666666667</v>
      </c>
      <c r="G11" s="30" t="n">
        <f>'Input Tab'!H12+'Input Tab'!H13+'Input Tab'!H14+'Input Tab'!H15+'Input Tab'!H16</f>
        <v>1.0</v>
      </c>
      <c r="H11" s="30" t="n">
        <f>'Input Tab'!I12+'Input Tab'!I13+'Input Tab'!I14+'Input Tab'!I15+'Input Tab'!I16</f>
        <v>2.0</v>
      </c>
      <c r="I11" s="30"/>
      <c r="J11" s="30" t="n">
        <f>'Input Tab'!K12+'Input Tab'!K13+'Input Tab'!K14+'Input Tab'!K15+'Input Tab'!K16</f>
        <v>5.0</v>
      </c>
      <c r="K11" s="30" t="n">
        <f>'Input Tab'!L12+'Input Tab'!L13+'Input Tab'!L14+'Input Tab'!L15+'Input Tab'!L16</f>
        <v>1.0</v>
      </c>
      <c r="L11" s="41" t="n">
        <f>'Input Tab'!M12+'Input Tab'!M13+'Input Tab'!M14+'Input Tab'!M15+'Input Tab'!M16</f>
        <v>3.0</v>
      </c>
      <c r="M11" s="42" t="n">
        <f t="shared" si="1"/>
        <v>12.0</v>
      </c>
      <c r="N11" s="23" t="n">
        <f>'Input Tab'!O12+'Input Tab'!O13+'Input Tab'!O14+'Input Tab'!O15+'Input Tab'!O16</f>
        <v>12.0</v>
      </c>
      <c r="O11" s="30" t="n">
        <f>'Input Tab'!P12+'Input Tab'!P13+'Input Tab'!P14+'Input Tab'!P15+'Input Tab'!P16</f>
        <v>4.0</v>
      </c>
      <c r="P11" s="38" t="n">
        <f>'Input Tab'!Q12+'Input Tab'!Q13+'Input Tab'!Q14+'Input Tab'!Q15+'Input Tab'!Q16</f>
        <v>5.0</v>
      </c>
      <c r="Q11" s="34" t="n">
        <f t="shared" si="2"/>
        <v>1.0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 t="n">
        <f>'Input Tab'!D17</f>
        <v>4.0</v>
      </c>
      <c r="E12" s="14" t="n">
        <f>+'Input Tab'!E17</f>
        <v>4.0</v>
      </c>
      <c r="F12" s="26" t="n">
        <f t="shared" si="0"/>
        <v>1.0</v>
      </c>
      <c r="G12" s="25" t="n">
        <f>'Input Tab'!H17</f>
        <v>0.0</v>
      </c>
      <c r="H12" s="25" t="n">
        <f>'Input Tab'!I17</f>
        <v>0.0</v>
      </c>
      <c r="I12" s="25"/>
      <c r="J12" s="25" t="n">
        <f>'Input Tab'!K17</f>
        <v>0.0</v>
      </c>
      <c r="K12" s="25" t="n">
        <f>'Input Tab'!L17</f>
        <v>0.0</v>
      </c>
      <c r="L12" s="32" t="n">
        <f>+'Input Tab'!M17</f>
        <v>0.0</v>
      </c>
      <c r="M12" s="28" t="n">
        <f t="shared" si="1"/>
        <v>0.0</v>
      </c>
      <c r="N12" s="14" t="n">
        <f>'Input Tab'!O17</f>
        <v>0.0</v>
      </c>
      <c r="O12" s="14" t="n">
        <f>'Input Tab'!P17</f>
        <v>0.0</v>
      </c>
      <c r="P12" s="14" t="n">
        <f>'Input Tab'!Q17</f>
        <v>1.0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 t="n">
        <f>'Input Tab'!D18</f>
        <v>136.0</v>
      </c>
      <c r="E13" s="30" t="n">
        <f>+'Input Tab'!E18</f>
        <v>115.0</v>
      </c>
      <c r="F13" s="31" t="n">
        <f t="shared" si="0"/>
        <v>0.8455882352941176</v>
      </c>
      <c r="G13" s="30" t="n">
        <f>'Input Tab'!H18</f>
        <v>9.0</v>
      </c>
      <c r="H13" s="30" t="n">
        <f>'Input Tab'!I18</f>
        <v>2.0</v>
      </c>
      <c r="I13" s="30"/>
      <c r="J13" s="30" t="n">
        <f>'Input Tab'!K18</f>
        <v>4.0</v>
      </c>
      <c r="K13" s="30" t="n">
        <f>'Input Tab'!L18</f>
        <v>1.0</v>
      </c>
      <c r="L13" s="32" t="n">
        <f>+'Input Tab'!M18</f>
        <v>1.0</v>
      </c>
      <c r="M13" s="33" t="n">
        <f t="shared" si="1"/>
        <v>17.0</v>
      </c>
      <c r="N13" s="23" t="n">
        <f>'Input Tab'!O18</f>
        <v>12.0</v>
      </c>
      <c r="O13" s="30" t="n">
        <f>'Input Tab'!P18</f>
        <v>5.0</v>
      </c>
      <c r="P13" s="23" t="n">
        <f>'Input Tab'!Q18</f>
        <v>5.0</v>
      </c>
      <c r="Q13" s="34" t="n">
        <f t="shared" si="2"/>
        <v>0.7058823529411765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 t="n">
        <f>'Input Tab'!D19</f>
        <v>2.0</v>
      </c>
      <c r="E14" s="30" t="n">
        <f>'Input Tab'!E19</f>
        <v>2.0</v>
      </c>
      <c r="F14" s="31" t="n">
        <f t="shared" si="0"/>
        <v>1.0</v>
      </c>
      <c r="G14" s="30" t="n">
        <f>'Input Tab'!H19</f>
        <v>0.0</v>
      </c>
      <c r="H14" s="30" t="n">
        <f>'Input Tab'!I19</f>
        <v>0.0</v>
      </c>
      <c r="I14" s="30"/>
      <c r="J14" s="30" t="n">
        <f>'Input Tab'!K19</f>
        <v>0.0</v>
      </c>
      <c r="K14" s="30" t="n">
        <f>'Input Tab'!L19</f>
        <v>0.0</v>
      </c>
      <c r="L14" s="32" t="n">
        <f>+'Input Tab'!M19</f>
        <v>0.0</v>
      </c>
      <c r="M14" s="33" t="n">
        <f t="shared" si="1"/>
        <v>0.0</v>
      </c>
      <c r="N14" s="23" t="n">
        <f>'Input Tab'!O19</f>
        <v>0.0</v>
      </c>
      <c r="O14" s="30" t="n">
        <f>'Input Tab'!P19</f>
        <v>0.0</v>
      </c>
      <c r="P14" s="23" t="n">
        <f>'Input Tab'!Q19</f>
        <v>1.0</v>
      </c>
      <c r="Q14" s="34" t="e">
        <f t="shared" si="2"/>
        <v>#DIV/0!</v>
      </c>
    </row>
    <row r="15" spans="1:36" x14ac:dyDescent="0.2">
      <c r="A15" s="29"/>
      <c r="B15" s="15" t="s">
        <v>76</v>
      </c>
      <c r="C15" s="7" t="s">
        <v>31</v>
      </c>
      <c r="D15" s="15" t="n">
        <f>'Input Tab'!D20</f>
        <v>4.0</v>
      </c>
      <c r="E15" s="30" t="n">
        <f>'Input Tab'!E20</f>
        <v>3.0</v>
      </c>
      <c r="F15" s="31" t="n">
        <f t="shared" si="0"/>
        <v>0.75</v>
      </c>
      <c r="G15" s="30" t="n">
        <f>'Input Tab'!H20</f>
        <v>0.0</v>
      </c>
      <c r="H15" s="30" t="n">
        <f>'Input Tab'!I20</f>
        <v>0.0</v>
      </c>
      <c r="I15" s="30"/>
      <c r="J15" s="30" t="n">
        <f>'Input Tab'!K20</f>
        <v>0.0</v>
      </c>
      <c r="K15" s="30" t="n">
        <f>'Input Tab'!L20</f>
        <v>0.0</v>
      </c>
      <c r="L15" s="32" t="n">
        <f>+'Input Tab'!M20</f>
        <v>0.0</v>
      </c>
      <c r="M15" s="33" t="n">
        <f t="shared" si="1"/>
        <v>0.0</v>
      </c>
      <c r="N15" s="23" t="n">
        <f>'Input Tab'!O20</f>
        <v>0.0</v>
      </c>
      <c r="O15" s="30" t="n">
        <f>'Input Tab'!P20</f>
        <v>1.0</v>
      </c>
      <c r="P15" s="23" t="n">
        <f>'Input Tab'!Q20</f>
        <v>1.0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 t="n">
        <f>'Input Tab'!D21</f>
        <v>10.0</v>
      </c>
      <c r="E16" s="39" t="n">
        <f>'Input Tab'!E21</f>
        <v>5.0</v>
      </c>
      <c r="F16" s="40" t="n">
        <f t="shared" si="0"/>
        <v>0.5</v>
      </c>
      <c r="G16" s="30" t="n">
        <f>'Input Tab'!H21</f>
        <v>0.0</v>
      </c>
      <c r="H16" s="30" t="n">
        <f>'Input Tab'!I21</f>
        <v>0.0</v>
      </c>
      <c r="I16" s="30"/>
      <c r="J16" s="30" t="n">
        <f>'Input Tab'!K21</f>
        <v>0.0</v>
      </c>
      <c r="K16" s="30" t="n">
        <f>'Input Tab'!L21</f>
        <v>0.0</v>
      </c>
      <c r="L16" s="41" t="n">
        <f>+'Input Tab'!M21</f>
        <v>0.0</v>
      </c>
      <c r="M16" s="42" t="n">
        <f t="shared" si="1"/>
        <v>0.0</v>
      </c>
      <c r="N16" s="38" t="n">
        <f>'Input Tab'!O21</f>
        <v>0.0</v>
      </c>
      <c r="O16" s="39" t="n">
        <f>'Input Tab'!P21</f>
        <v>1.0</v>
      </c>
      <c r="P16" s="23" t="n">
        <f>'Input Tab'!Q21</f>
        <v>1.0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 t="n">
        <f>+'Input Tab'!D22</f>
        <v>24.0</v>
      </c>
      <c r="E17" s="15" t="n">
        <f>+'Input Tab'!E22</f>
        <v>22.0</v>
      </c>
      <c r="F17" s="31" t="n">
        <f t="shared" si="0"/>
        <v>0.9166666666666666</v>
      </c>
      <c r="G17" s="25" t="n">
        <f>'Input Tab'!H22</f>
        <v>1.0</v>
      </c>
      <c r="H17" s="25" t="n">
        <f>'Input Tab'!I22</f>
        <v>0.0</v>
      </c>
      <c r="I17" s="25"/>
      <c r="J17" s="25" t="n">
        <f>'Input Tab'!K22</f>
        <v>0.0</v>
      </c>
      <c r="K17" s="25" t="n">
        <f>'Input Tab'!L22</f>
        <v>0.0</v>
      </c>
      <c r="L17" s="32" t="n">
        <f>+'Input Tab'!M22</f>
        <v>1.0</v>
      </c>
      <c r="M17" s="28" t="n">
        <f t="shared" si="1"/>
        <v>2.0</v>
      </c>
      <c r="N17" s="15" t="n">
        <f>'Input Tab'!O22</f>
        <v>2.0</v>
      </c>
      <c r="O17" s="15" t="n">
        <f>'Input Tab'!P22</f>
        <v>2.0</v>
      </c>
      <c r="P17" s="22" t="n">
        <f>'Input Tab'!Q22</f>
        <v>1.0</v>
      </c>
      <c r="Q17" s="44" t="n">
        <f t="shared" si="2"/>
        <v>1.0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 t="n">
        <f>'Input Tab'!D23</f>
        <v>28.0</v>
      </c>
      <c r="E18" s="30" t="n">
        <f>'Input Tab'!E23</f>
        <v>18.0</v>
      </c>
      <c r="F18" s="31" t="n">
        <f t="shared" si="0"/>
        <v>0.6428571428571429</v>
      </c>
      <c r="G18" s="30" t="n">
        <f>'Input Tab'!H23</f>
        <v>0.0</v>
      </c>
      <c r="H18" s="30" t="n">
        <f>'Input Tab'!I23</f>
        <v>1.0</v>
      </c>
      <c r="I18" s="30"/>
      <c r="J18" s="30" t="n">
        <f>'Input Tab'!K23</f>
        <v>1.0</v>
      </c>
      <c r="K18" s="30" t="n">
        <f>'Input Tab'!L23</f>
        <v>0.0</v>
      </c>
      <c r="L18" s="32" t="n">
        <f>+'Input Tab'!M23</f>
        <v>0.0</v>
      </c>
      <c r="M18" s="33" t="n">
        <f t="shared" si="1"/>
        <v>2.0</v>
      </c>
      <c r="N18" s="23" t="n">
        <f>'Input Tab'!O23</f>
        <v>2.0</v>
      </c>
      <c r="O18" s="30" t="n">
        <f>'Input Tab'!P23</f>
        <v>5.0</v>
      </c>
      <c r="P18" s="23" t="n">
        <f>'Input Tab'!Q23</f>
        <v>3.0</v>
      </c>
      <c r="Q18" s="34" t="n">
        <f t="shared" si="2"/>
        <v>1.0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 t="n">
        <f>+'Input Tab'!D24</f>
        <v>10.0</v>
      </c>
      <c r="E19" s="23" t="n">
        <f>+'Input Tab'!E24</f>
        <v>9.0</v>
      </c>
      <c r="F19" s="31" t="n">
        <f t="shared" si="0"/>
        <v>0.9</v>
      </c>
      <c r="G19" s="30" t="n">
        <f>'Input Tab'!H24</f>
        <v>0.0</v>
      </c>
      <c r="H19" s="30" t="n">
        <f>'Input Tab'!I24</f>
        <v>1.0</v>
      </c>
      <c r="I19" s="30"/>
      <c r="J19" s="30" t="n">
        <f>'Input Tab'!K24</f>
        <v>0.0</v>
      </c>
      <c r="K19" s="30" t="n">
        <f>'Input Tab'!L24</f>
        <v>0.0</v>
      </c>
      <c r="L19" s="32" t="n">
        <f>+'Input Tab'!M24</f>
        <v>0.0</v>
      </c>
      <c r="M19" s="33" t="n">
        <f t="shared" si="1"/>
        <v>1.0</v>
      </c>
      <c r="N19" s="23" t="n">
        <f>'Input Tab'!O24</f>
        <v>1.0</v>
      </c>
      <c r="O19" s="23" t="n">
        <f>'Input Tab'!P24</f>
        <v>0.0</v>
      </c>
      <c r="P19" s="23" t="n">
        <f>'Input Tab'!Q24</f>
        <v>1.0</v>
      </c>
      <c r="Q19" s="34" t="n">
        <f t="shared" si="2"/>
        <v>1.0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 t="n">
        <f>+'Input Tab'!D25</f>
        <v>10.0</v>
      </c>
      <c r="E20" s="23" t="n">
        <f>+'Input Tab'!E25</f>
        <v>5.0</v>
      </c>
      <c r="F20" s="31" t="n">
        <f t="shared" si="0"/>
        <v>0.5</v>
      </c>
      <c r="G20" s="30" t="n">
        <f>'Input Tab'!H25</f>
        <v>0.0</v>
      </c>
      <c r="H20" s="30" t="n">
        <f>'Input Tab'!I25</f>
        <v>0.0</v>
      </c>
      <c r="I20" s="30"/>
      <c r="J20" s="30" t="n">
        <f>'Input Tab'!K25</f>
        <v>0.0</v>
      </c>
      <c r="K20" s="30" t="n">
        <f>'Input Tab'!L25</f>
        <v>0.0</v>
      </c>
      <c r="L20" s="32" t="n">
        <f>+'Input Tab'!M25</f>
        <v>0.0</v>
      </c>
      <c r="M20" s="33" t="n">
        <f t="shared" si="1"/>
        <v>0.0</v>
      </c>
      <c r="N20" s="23" t="n">
        <f>'Input Tab'!O25</f>
        <v>0.0</v>
      </c>
      <c r="O20" s="23" t="n">
        <f>'Input Tab'!P25</f>
        <v>1.0</v>
      </c>
      <c r="P20" s="23" t="n">
        <f>'Input Tab'!Q25</f>
        <v>1.0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 t="n">
        <f>+'Input Tab'!D26</f>
        <v>1.0</v>
      </c>
      <c r="E21" s="23" t="n">
        <f>+'Input Tab'!E26</f>
        <v>1.0</v>
      </c>
      <c r="F21" s="31" t="n">
        <f t="shared" si="0"/>
        <v>1.0</v>
      </c>
      <c r="G21" s="30" t="n">
        <f>'Input Tab'!H26</f>
        <v>1.0</v>
      </c>
      <c r="H21" s="30" t="n">
        <f>'Input Tab'!I26</f>
        <v>0.0</v>
      </c>
      <c r="I21" s="30"/>
      <c r="J21" s="30" t="n">
        <f>'Input Tab'!K26</f>
        <v>0.0</v>
      </c>
      <c r="K21" s="30" t="n">
        <f>'Input Tab'!L26</f>
        <v>0.0</v>
      </c>
      <c r="L21" s="32" t="n">
        <f>+'Input Tab'!M26</f>
        <v>0.0</v>
      </c>
      <c r="M21" s="33" t="n">
        <f t="shared" si="1"/>
        <v>1.0</v>
      </c>
      <c r="N21" s="23" t="n">
        <f>'Input Tab'!O26</f>
        <v>0.0</v>
      </c>
      <c r="O21" s="23" t="n">
        <f>'Input Tab'!P26</f>
        <v>0.0</v>
      </c>
      <c r="P21" s="23" t="n">
        <f>'Input Tab'!Q26</f>
        <v>1.0</v>
      </c>
      <c r="Q21" s="34" t="n">
        <f t="shared" si="2"/>
        <v>0.0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 t="n">
        <f>'Input Tab'!D27</f>
        <v>20.0</v>
      </c>
      <c r="E22" s="23" t="n">
        <f>+'Input Tab'!E27</f>
        <v>16.0</v>
      </c>
      <c r="F22" s="31" t="n">
        <f t="shared" si="0"/>
        <v>0.8</v>
      </c>
      <c r="G22" s="30" t="n">
        <f>'Input Tab'!H27</f>
        <v>0.0</v>
      </c>
      <c r="H22" s="30" t="n">
        <f>'Input Tab'!I27</f>
        <v>2.0</v>
      </c>
      <c r="I22" s="30"/>
      <c r="J22" s="30" t="n">
        <f>'Input Tab'!K27</f>
        <v>1.0</v>
      </c>
      <c r="K22" s="30" t="n">
        <f>'Input Tab'!L27</f>
        <v>0.0</v>
      </c>
      <c r="L22" s="32" t="n">
        <f>+'Input Tab'!M27</f>
        <v>0.0</v>
      </c>
      <c r="M22" s="33" t="n">
        <f t="shared" si="1"/>
        <v>3.0</v>
      </c>
      <c r="N22" s="23" t="n">
        <f>'Input Tab'!O27</f>
        <v>2.0</v>
      </c>
      <c r="O22" s="30" t="n">
        <f>'Input Tab'!P27</f>
        <v>2.0</v>
      </c>
      <c r="P22" s="23" t="n">
        <f>'Input Tab'!Q27</f>
        <v>3.0</v>
      </c>
      <c r="Q22" s="34" t="n">
        <f t="shared" si="2"/>
        <v>0.6666666666666666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 t="n">
        <f>'Input Tab'!D28</f>
        <v>74.0</v>
      </c>
      <c r="E23" s="39" t="n">
        <f>'Input Tab'!E28</f>
        <v>56.0</v>
      </c>
      <c r="F23" s="40" t="n">
        <f t="shared" si="0"/>
        <v>0.7567567567567568</v>
      </c>
      <c r="G23" s="39" t="n">
        <f>'Input Tab'!H28</f>
        <v>2.0</v>
      </c>
      <c r="H23" s="39" t="n">
        <f>'Input Tab'!I28</f>
        <v>1.0</v>
      </c>
      <c r="I23" s="39"/>
      <c r="J23" s="39" t="n">
        <f>'Input Tab'!K28</f>
        <v>1.0</v>
      </c>
      <c r="K23" s="39" t="n">
        <f>'Input Tab'!L28</f>
        <v>0.0</v>
      </c>
      <c r="L23" s="41" t="n">
        <f>+'Input Tab'!M28</f>
        <v>0.0</v>
      </c>
      <c r="M23" s="42" t="n">
        <f t="shared" si="1"/>
        <v>4.0</v>
      </c>
      <c r="N23" s="38" t="n">
        <f>'Input Tab'!O28</f>
        <v>4.0</v>
      </c>
      <c r="O23" s="39" t="n">
        <f>'Input Tab'!P28</f>
        <v>3.0</v>
      </c>
      <c r="P23" s="23" t="n">
        <f>'Input Tab'!Q28</f>
        <v>3.0</v>
      </c>
      <c r="Q23" s="51" t="n">
        <f t="shared" si="2"/>
        <v>1.0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 t="n">
        <f>'Input Tab'!D29</f>
        <v>17.0</v>
      </c>
      <c r="E24" s="30" t="n">
        <f>'Input Tab'!E29</f>
        <v>15.0</v>
      </c>
      <c r="F24" s="31" t="n">
        <f t="shared" si="0"/>
        <v>0.8823529411764706</v>
      </c>
      <c r="G24" s="30" t="n">
        <f>'Input Tab'!H29</f>
        <v>1.0</v>
      </c>
      <c r="H24" s="30" t="n">
        <f>'Input Tab'!I29</f>
        <v>1.0</v>
      </c>
      <c r="I24" s="30"/>
      <c r="J24" s="30" t="n">
        <f>'Input Tab'!K29</f>
        <v>1.0</v>
      </c>
      <c r="K24" s="30" t="n">
        <f>'Input Tab'!L29</f>
        <v>0.0</v>
      </c>
      <c r="L24" s="32" t="n">
        <f>+'Input Tab'!M29</f>
        <v>0.0</v>
      </c>
      <c r="M24" s="33" t="n">
        <f t="shared" si="1"/>
        <v>3.0</v>
      </c>
      <c r="N24" s="23" t="n">
        <f>'Input Tab'!O29</f>
        <v>3.0</v>
      </c>
      <c r="O24" s="30" t="n">
        <f>'Input Tab'!P29</f>
        <v>2.0</v>
      </c>
      <c r="P24" s="22" t="n">
        <f>'Input Tab'!Q29</f>
        <v>2.0</v>
      </c>
      <c r="Q24" s="34" t="n">
        <f t="shared" si="2"/>
        <v>1.0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 t="n">
        <f>'Input Tab'!D30</f>
        <v>15.0</v>
      </c>
      <c r="E25" s="30" t="n">
        <f>'Input Tab'!E30</f>
        <v>15.0</v>
      </c>
      <c r="F25" s="31" t="n">
        <f t="shared" si="0"/>
        <v>1.0</v>
      </c>
      <c r="G25" s="30" t="n">
        <f>'Input Tab'!H30</f>
        <v>1.0</v>
      </c>
      <c r="H25" s="30" t="n">
        <f>'Input Tab'!I30</f>
        <v>0.0</v>
      </c>
      <c r="I25" s="30"/>
      <c r="J25" s="30" t="n">
        <f>'Input Tab'!K30</f>
        <v>1.0</v>
      </c>
      <c r="K25" s="30" t="n">
        <f>'Input Tab'!L30</f>
        <v>0.0</v>
      </c>
      <c r="L25" s="32" t="n">
        <f>+'Input Tab'!M30</f>
        <v>0.0</v>
      </c>
      <c r="M25" s="33" t="n">
        <f t="shared" si="1"/>
        <v>2.0</v>
      </c>
      <c r="N25" s="23" t="n">
        <f>'Input Tab'!O30</f>
        <v>1.0</v>
      </c>
      <c r="O25" s="30" t="n">
        <f>'Input Tab'!P30</f>
        <v>1.0</v>
      </c>
      <c r="P25" s="23" t="n">
        <f>'Input Tab'!Q30</f>
        <v>1.0</v>
      </c>
      <c r="Q25" s="34" t="n">
        <f t="shared" si="2"/>
        <v>0.5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 t="n">
        <f>'Input Tab'!D31</f>
        <v>2.0</v>
      </c>
      <c r="E26" s="15" t="n">
        <f>'Input Tab'!E31</f>
        <v>2.0</v>
      </c>
      <c r="F26" s="31" t="n">
        <f t="shared" si="0"/>
        <v>1.0</v>
      </c>
      <c r="G26" s="7" t="n">
        <f>+'Input Tab'!H31</f>
        <v>0.0</v>
      </c>
      <c r="H26" s="7" t="n">
        <f>+'Input Tab'!I31</f>
        <v>0.0</v>
      </c>
      <c r="I26" s="7"/>
      <c r="J26" s="7" t="n">
        <f>'Input Tab'!K31</f>
        <v>0.0</v>
      </c>
      <c r="K26" s="7" t="n">
        <f>+'Input Tab'!L31</f>
        <v>0.0</v>
      </c>
      <c r="L26" s="32" t="n">
        <f>+'Input Tab'!M31</f>
        <v>0.0</v>
      </c>
      <c r="M26" s="33" t="n">
        <f t="shared" si="1"/>
        <v>0.0</v>
      </c>
      <c r="N26" s="15" t="n">
        <f>+'Input Tab'!O31</f>
        <v>0.0</v>
      </c>
      <c r="O26" s="15" t="n">
        <f>'Input Tab'!P31</f>
        <v>0.0</v>
      </c>
      <c r="P26" s="23" t="n">
        <f>'Input Tab'!Q31</f>
        <v>1.0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 t="n">
        <f>'Input Tab'!D32</f>
        <v>17.0</v>
      </c>
      <c r="E27" s="15" t="n">
        <f>'Input Tab'!E32</f>
        <v>17.0</v>
      </c>
      <c r="F27" s="31" t="n">
        <f t="shared" si="0"/>
        <v>1.0</v>
      </c>
      <c r="G27" s="30" t="n">
        <f>'Input Tab'!H32</f>
        <v>4.0</v>
      </c>
      <c r="H27" s="30" t="n">
        <f>'Input Tab'!I32</f>
        <v>0.0</v>
      </c>
      <c r="I27" s="30"/>
      <c r="J27" s="30" t="n">
        <f>'Input Tab'!K32</f>
        <v>0.0</v>
      </c>
      <c r="K27" s="30" t="n">
        <f>'Input Tab'!L32</f>
        <v>0.0</v>
      </c>
      <c r="L27" s="32" t="n">
        <f>+'Input Tab'!M32</f>
        <v>0.0</v>
      </c>
      <c r="M27" s="33" t="n">
        <f t="shared" si="1"/>
        <v>4.0</v>
      </c>
      <c r="N27" s="23" t="n">
        <f>'Input Tab'!O32</f>
        <v>0.0</v>
      </c>
      <c r="O27" s="30" t="n">
        <f>'Input Tab'!P32</f>
        <v>0.0</v>
      </c>
      <c r="P27" s="23" t="n">
        <f>'Input Tab'!Q32</f>
        <v>1.0</v>
      </c>
      <c r="Q27" s="34" t="n">
        <f t="shared" si="2"/>
        <v>0.0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 t="n">
        <f>'Input Tab'!D33</f>
        <v>8.0</v>
      </c>
      <c r="E28" s="39" t="n">
        <f>'Input Tab'!E33</f>
        <v>8.0</v>
      </c>
      <c r="F28" s="40" t="n">
        <f t="shared" si="0"/>
        <v>1.0</v>
      </c>
      <c r="G28" s="39" t="n">
        <f>'Input Tab'!H33</f>
        <v>0.0</v>
      </c>
      <c r="H28" s="39" t="n">
        <f>'Input Tab'!I33</f>
        <v>0.0</v>
      </c>
      <c r="I28" s="39"/>
      <c r="J28" s="39" t="n">
        <f>'Input Tab'!K33</f>
        <v>0.0</v>
      </c>
      <c r="K28" s="39" t="n">
        <f>'Input Tab'!L33</f>
        <v>0.0</v>
      </c>
      <c r="L28" s="41" t="n">
        <f>+'Input Tab'!M33</f>
        <v>0.0</v>
      </c>
      <c r="M28" s="42" t="n">
        <f t="shared" si="1"/>
        <v>0.0</v>
      </c>
      <c r="N28" s="38" t="n">
        <f>'Input Tab'!O33</f>
        <v>0.0</v>
      </c>
      <c r="O28" s="39" t="n">
        <f>'Input Tab'!P33</f>
        <v>0.0</v>
      </c>
      <c r="P28" s="23" t="n">
        <f>'Input Tab'!Q33</f>
        <v>1.0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 t="n">
        <f>SUM(D6:D28)</f>
        <v>542.0</v>
      </c>
      <c r="E29" s="50" t="n">
        <f>SUM(E6:E28)</f>
        <v>448.0</v>
      </c>
      <c r="F29" s="54" t="n">
        <f t="shared" si="0"/>
        <v>0.8265682656826568</v>
      </c>
      <c r="G29" s="42" t="n">
        <f>SUM(G6:G28)</f>
        <v>20.0</v>
      </c>
      <c r="H29" s="42" t="n">
        <f>SUM(H6:H28)</f>
        <v>10.0</v>
      </c>
      <c r="I29" s="42"/>
      <c r="J29" s="42" t="n">
        <f>SUM(J6:J28)</f>
        <v>17.0</v>
      </c>
      <c r="K29" s="50" t="n">
        <f>SUM(K6:K28)</f>
        <v>2.0</v>
      </c>
      <c r="L29" s="42" t="n">
        <f>SUM(L6:L28)</f>
        <v>9.0</v>
      </c>
      <c r="M29" s="42" t="n">
        <f>SUM(G29:L29)</f>
        <v>58.0</v>
      </c>
      <c r="N29" s="42" t="n">
        <f>SUM(N6:N28)</f>
        <v>44.0</v>
      </c>
      <c r="O29" s="50" t="n">
        <f>SUM(O6:O28)</f>
        <v>32.0</v>
      </c>
      <c r="P29" s="191" t="n">
        <f>+N29-O3:O29</f>
        <v>12.0</v>
      </c>
      <c r="Q29" s="55" t="n">
        <f t="shared" si="2"/>
        <v>0.7586206896551724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 t="n">
        <f>+D6+D7</f>
        <v>25.0</v>
      </c>
      <c r="D33" s="16" t="n">
        <f>E6+E7</f>
        <v>21.0</v>
      </c>
      <c r="E33" s="31" t="n">
        <f t="shared" ref="E33:E38" si="3">D33/C33</f>
        <v>0.84</v>
      </c>
      <c r="F33" s="7" t="n">
        <f>C33-D33</f>
        <v>4.0</v>
      </c>
      <c r="G33" s="16" t="n">
        <f>G6+G7</f>
        <v>0.0</v>
      </c>
      <c r="H33" s="16" t="n">
        <f>H6+H7</f>
        <v>0.0</v>
      </c>
      <c r="I33" s="16" t="n">
        <f>J6+J7</f>
        <v>0.0</v>
      </c>
      <c r="J33" s="16" t="n">
        <f>K6+K7</f>
        <v>0.0</v>
      </c>
      <c r="K33" s="16" t="n">
        <f>L6+L7</f>
        <v>1.0</v>
      </c>
      <c r="L33" s="15" t="n">
        <f>SUM(G33:K33)</f>
        <v>1.0</v>
      </c>
      <c r="M33" s="16" t="n">
        <f>N6+N7</f>
        <v>0.0</v>
      </c>
      <c r="N33" s="16" t="n">
        <f>O6+O7</f>
        <v>2.0</v>
      </c>
      <c r="O33" s="16">
        <v>4</v>
      </c>
      <c r="P33" s="64" t="n">
        <f t="shared" ref="P33:P38" si="4">M33/L33</f>
        <v>0.0</v>
      </c>
      <c r="Q33" s="44" t="n">
        <f t="shared" ref="Q33:Q38" si="5">L33/F33</f>
        <v>0.25</v>
      </c>
    </row>
    <row r="34" spans="1:17" x14ac:dyDescent="0.2">
      <c r="A34" s="209" t="s">
        <v>24</v>
      </c>
      <c r="B34" s="210"/>
      <c r="C34" s="16" t="n">
        <f>D8+D9+D10+D11</f>
        <v>135.0</v>
      </c>
      <c r="D34" s="16" t="n">
        <f>E8+E9+E10+E11</f>
        <v>114.0</v>
      </c>
      <c r="E34" s="31" t="n">
        <f t="shared" si="3"/>
        <v>0.8444444444444444</v>
      </c>
      <c r="F34" s="7" t="n">
        <f>C34-D34</f>
        <v>21.0</v>
      </c>
      <c r="G34" s="16" t="n">
        <f>G8+G9+G10+G11</f>
        <v>1.0</v>
      </c>
      <c r="H34" s="16" t="n">
        <f>H8+H9+H10+H11</f>
        <v>2.0</v>
      </c>
      <c r="I34" s="16" t="n">
        <f>+J8+J9+J10+J11</f>
        <v>8.0</v>
      </c>
      <c r="J34" s="16" t="n">
        <f>K8+K9+K10+K11</f>
        <v>1.0</v>
      </c>
      <c r="K34" s="16" t="n">
        <f>L8+L9+L10+L11</f>
        <v>6.0</v>
      </c>
      <c r="L34" s="15" t="n">
        <f>SUM(G34:K34)</f>
        <v>18.0</v>
      </c>
      <c r="M34" s="16" t="n">
        <f>N8+N9+N10+N11</f>
        <v>17.0</v>
      </c>
      <c r="N34" s="16" t="n">
        <f>O8+O9+O10+O11</f>
        <v>7.0</v>
      </c>
      <c r="O34" s="16">
        <v>13</v>
      </c>
      <c r="P34" s="64" t="n">
        <f t="shared" si="4"/>
        <v>0.9444444444444444</v>
      </c>
      <c r="Q34" s="34" t="n">
        <f t="shared" si="5"/>
        <v>0.8571428571428571</v>
      </c>
    </row>
    <row r="35" spans="1:17" x14ac:dyDescent="0.2">
      <c r="A35" s="209" t="s">
        <v>23</v>
      </c>
      <c r="B35" s="210"/>
      <c r="C35" s="16" t="n">
        <f>D12+D13+D14+D15+D16</f>
        <v>156.0</v>
      </c>
      <c r="D35" s="16" t="n">
        <f>E12+E13+E14+E15+E16</f>
        <v>129.0</v>
      </c>
      <c r="E35" s="31" t="n">
        <f t="shared" si="3"/>
        <v>0.8269230769230769</v>
      </c>
      <c r="F35" s="7" t="n">
        <f>C35-D35</f>
        <v>27.0</v>
      </c>
      <c r="G35" s="16" t="n">
        <f>G12+G13+G14+G15+G16</f>
        <v>9.0</v>
      </c>
      <c r="H35" s="16" t="n">
        <f>H12+H13+H14+H15+H16</f>
        <v>2.0</v>
      </c>
      <c r="I35" s="16" t="n">
        <f>+J12+J13+J14+J16+J15</f>
        <v>4.0</v>
      </c>
      <c r="J35" s="16" t="n">
        <f>K12+K13+K14+K15+K16</f>
        <v>1.0</v>
      </c>
      <c r="K35" s="16" t="n">
        <f>L12+L13+L14+L15+L16</f>
        <v>1.0</v>
      </c>
      <c r="L35" s="15" t="n">
        <f>SUM(G35:K35)</f>
        <v>17.0</v>
      </c>
      <c r="M35" s="16" t="n">
        <f>N12+N13+N14+N15+N16</f>
        <v>12.0</v>
      </c>
      <c r="N35" s="16" t="n">
        <f>O12+O13+O14+O15+O16</f>
        <v>7.0</v>
      </c>
      <c r="O35" s="16">
        <v>9</v>
      </c>
      <c r="P35" s="64" t="n">
        <f t="shared" si="4"/>
        <v>0.7058823529411765</v>
      </c>
      <c r="Q35" s="34" t="n">
        <f t="shared" si="5"/>
        <v>0.6296296296296297</v>
      </c>
    </row>
    <row r="36" spans="1:17" x14ac:dyDescent="0.2">
      <c r="A36" s="209" t="s">
        <v>26</v>
      </c>
      <c r="B36" s="210"/>
      <c r="C36" s="16" t="n">
        <f>D17+D18+D19+D20+D21+D22+D23</f>
        <v>167.0</v>
      </c>
      <c r="D36" s="16" t="n">
        <f>E17+E18+E19+E20+E21+E22+E23</f>
        <v>127.0</v>
      </c>
      <c r="E36" s="31" t="n">
        <f t="shared" si="3"/>
        <v>0.7604790419161677</v>
      </c>
      <c r="F36" s="7" t="n">
        <f>C36-D36</f>
        <v>40.0</v>
      </c>
      <c r="G36" s="16" t="n">
        <f>+G17+G18+G19+G20+G21+G22+G23</f>
        <v>4.0</v>
      </c>
      <c r="H36" s="116" t="n">
        <f>+H17+H18+H19+H20+H21+H22+H23</f>
        <v>5.0</v>
      </c>
      <c r="I36" s="116" t="n">
        <f>+J17+J18+J19+J20+J21+J22+J23</f>
        <v>3.0</v>
      </c>
      <c r="J36" s="116" t="n">
        <f>+K17+K18+K19+K20+K21+K22+K23</f>
        <v>0.0</v>
      </c>
      <c r="K36" s="116" t="n">
        <f>+L17+L18+L19+L20+L21+L22+L23</f>
        <v>1.0</v>
      </c>
      <c r="L36" s="15" t="n">
        <f>SUM(G36:K36)</f>
        <v>13.0</v>
      </c>
      <c r="M36" s="16" t="n">
        <f>N17+N18+N19+N20+N21+N22+N23</f>
        <v>11.0</v>
      </c>
      <c r="N36" s="16" t="n">
        <f>O17+O18+O19+O20+O21+O22+O23</f>
        <v>13.0</v>
      </c>
      <c r="O36" s="16">
        <v>13</v>
      </c>
      <c r="P36" s="64" t="n">
        <f t="shared" si="4"/>
        <v>0.8461538461538461</v>
      </c>
      <c r="Q36" s="34" t="n">
        <f t="shared" si="5"/>
        <v>0.325</v>
      </c>
    </row>
    <row r="37" spans="1:17" x14ac:dyDescent="0.2">
      <c r="A37" s="209" t="s">
        <v>27</v>
      </c>
      <c r="B37" s="210"/>
      <c r="C37" s="43" t="n">
        <f>D24+D25+D26+D27+D28</f>
        <v>59.0</v>
      </c>
      <c r="D37" s="43" t="n">
        <f>E24+E25+E26+E27+E28</f>
        <v>57.0</v>
      </c>
      <c r="E37" s="31" t="n">
        <f t="shared" si="3"/>
        <v>0.9661016949152542</v>
      </c>
      <c r="F37" s="7" t="n">
        <f>C37-D37</f>
        <v>2.0</v>
      </c>
      <c r="G37" s="43" t="n">
        <f>G24+G25+G26+G27+G28</f>
        <v>6.0</v>
      </c>
      <c r="H37" s="117" t="n">
        <f>H24+H25+H26+H27+H28</f>
        <v>1.0</v>
      </c>
      <c r="I37" s="117" t="n">
        <f>J24+J25+J26+J27+J28</f>
        <v>2.0</v>
      </c>
      <c r="J37" s="117" t="n">
        <f>K24+K25+K26+K27+K28</f>
        <v>0.0</v>
      </c>
      <c r="K37" s="117" t="n">
        <f>L24+L25+L26+L27+L28</f>
        <v>0.0</v>
      </c>
      <c r="L37" s="36" t="n">
        <f>SUM(G37:K37)</f>
        <v>9.0</v>
      </c>
      <c r="M37" s="43" t="n">
        <f>N24+N25+N26+N27+N28</f>
        <v>4.0</v>
      </c>
      <c r="N37" s="43" t="n">
        <f>O24+O25+O26+O27+O28</f>
        <v>3.0</v>
      </c>
      <c r="O37" s="43">
        <v>6</v>
      </c>
      <c r="P37" s="64" t="n">
        <f t="shared" si="4"/>
        <v>0.4444444444444444</v>
      </c>
      <c r="Q37" s="51" t="n">
        <f t="shared" si="5"/>
        <v>4.5</v>
      </c>
    </row>
    <row r="38" spans="1:17" x14ac:dyDescent="0.2">
      <c r="A38" s="214" t="s">
        <v>6</v>
      </c>
      <c r="B38" s="216"/>
      <c r="C38" s="12" t="n">
        <f>SUM(C33:C37)</f>
        <v>542.0</v>
      </c>
      <c r="D38" s="12" t="n">
        <f>SUM(D33:D37)</f>
        <v>448.0</v>
      </c>
      <c r="E38" s="49" t="n">
        <f t="shared" si="3"/>
        <v>0.8265682656826568</v>
      </c>
      <c r="F38" s="12" t="n">
        <f t="shared" ref="F38:O38" si="6">SUM(F33:F37)</f>
        <v>94.0</v>
      </c>
      <c r="G38" s="65" t="n">
        <f t="shared" ref="G38:L38" si="7">SUM(G33:G37)</f>
        <v>20.0</v>
      </c>
      <c r="H38" s="65" t="n">
        <f t="shared" si="7"/>
        <v>10.0</v>
      </c>
      <c r="I38" s="12" t="n">
        <f t="shared" si="7"/>
        <v>17.0</v>
      </c>
      <c r="J38" s="12" t="n">
        <f t="shared" si="7"/>
        <v>2.0</v>
      </c>
      <c r="K38" s="37" t="n">
        <f t="shared" si="7"/>
        <v>9.0</v>
      </c>
      <c r="L38" s="36" t="n">
        <f t="shared" si="7"/>
        <v>58.0</v>
      </c>
      <c r="M38" s="12" t="n">
        <f t="shared" si="6"/>
        <v>44.0</v>
      </c>
      <c r="N38" s="12" t="n">
        <f t="shared" si="6"/>
        <v>32.0</v>
      </c>
      <c r="O38" s="12" t="n">
        <f t="shared" si="6"/>
        <v>45.0</v>
      </c>
      <c r="P38" s="55" t="n">
        <f t="shared" si="4"/>
        <v>0.7586206896551724</v>
      </c>
      <c r="Q38" s="55" t="n">
        <f t="shared" si="5"/>
        <v>0.6170212765957447</v>
      </c>
    </row>
    <row r="39" spans="1:17" ht="9.6" customHeight="1" x14ac:dyDescent="0.2">
      <c r="A39" s="7"/>
      <c r="B39" s="7"/>
      <c r="C39" s="7"/>
      <c r="D39" s="7"/>
      <c r="E39" s="66"/>
      <c r="F39" s="7"/>
      <c r="G39" s="59" t="n">
        <f>G38/L38</f>
        <v>0.3448275862068966</v>
      </c>
      <c r="H39" s="59" t="n">
        <f>H38/L38</f>
        <v>0.1724137931034483</v>
      </c>
      <c r="I39" s="59" t="n">
        <f>I38/L38</f>
        <v>0.29310344827586204</v>
      </c>
      <c r="J39" s="59" t="n">
        <f>J38/L38</f>
        <v>0.034482758620689655</v>
      </c>
      <c r="K39" s="59" t="n">
        <f>K38/L38</f>
        <v>0.15517241379310345</v>
      </c>
      <c r="L39" s="67" t="n">
        <f>L38/L38</f>
        <v>1.0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 t="n">
        <f>'Input Tab'!D41</f>
        <v>16.0</v>
      </c>
      <c r="E45" s="122" t="n">
        <f>'Input Tab'!E41</f>
        <v>16.0</v>
      </c>
      <c r="F45" s="131" t="n">
        <f t="shared" ref="F45:F58" si="8">E45/D45</f>
        <v>1.0</v>
      </c>
      <c r="G45" s="21" t="n">
        <f>'Input Tab'!H41</f>
        <v>0.0</v>
      </c>
      <c r="H45" s="27" t="n">
        <f>'Input Tab'!I41</f>
        <v>3.0</v>
      </c>
      <c r="I45" s="27" t="n">
        <f>'Input Tab'!J41</f>
        <v>0.0</v>
      </c>
      <c r="J45" s="27" t="n">
        <f>'Input Tab'!K41</f>
        <v>0.0</v>
      </c>
      <c r="K45" s="85" t="n">
        <f>'Input Tab'!M41</f>
        <v>1.0</v>
      </c>
      <c r="L45" s="189" t="n">
        <f>G45+H45+J45+K45+I45</f>
        <v>4.0</v>
      </c>
      <c r="M45" s="122"/>
      <c r="N45" s="22" t="n">
        <f>'Input Tab'!O41</f>
        <v>1.0</v>
      </c>
      <c r="O45" s="22" t="n">
        <f>'Input Tab'!P41</f>
        <v>1.0</v>
      </c>
      <c r="P45" s="22" t="n">
        <f>'Input Tab'!Q41</f>
        <v>1.0</v>
      </c>
      <c r="Q45" s="131" t="n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 t="n">
        <f>'Input Tab'!D42</f>
        <v>2.0</v>
      </c>
      <c r="E46" s="122" t="n">
        <f>'Input Tab'!E42</f>
        <v>2.0</v>
      </c>
      <c r="F46" s="134" t="n">
        <f t="shared" si="8"/>
        <v>1.0</v>
      </c>
      <c r="G46" s="188" t="n">
        <f>'Input Tab'!H42</f>
        <v>0.0</v>
      </c>
      <c r="H46" s="30" t="n">
        <f>'Input Tab'!I42</f>
        <v>0.0</v>
      </c>
      <c r="I46" s="30" t="n">
        <f>'Input Tab'!J42</f>
        <v>0.0</v>
      </c>
      <c r="J46" s="30" t="n">
        <f>'Input Tab'!K42</f>
        <v>0.0</v>
      </c>
      <c r="K46" s="32" t="n">
        <f>'Input Tab'!M42</f>
        <v>0.0</v>
      </c>
      <c r="L46" s="190" t="n">
        <f>G46+H46+J46+K46+I46</f>
        <v>0.0</v>
      </c>
      <c r="M46" s="133"/>
      <c r="N46" s="23" t="n">
        <f>'Input Tab'!O42</f>
        <v>0.0</v>
      </c>
      <c r="O46" s="30" t="n">
        <f>'Input Tab'!P42</f>
        <v>0.0</v>
      </c>
      <c r="P46" s="23" t="n">
        <f>'Input Tab'!Q42</f>
        <v>1.0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 t="n">
        <f>'Input Tab'!D43</f>
        <v>2.0</v>
      </c>
      <c r="E47" s="122" t="n">
        <f>'Input Tab'!E43</f>
        <v>2.0</v>
      </c>
      <c r="F47" s="134" t="n">
        <f t="shared" si="8"/>
        <v>1.0</v>
      </c>
      <c r="G47" s="188" t="n">
        <f>'Input Tab'!H43</f>
        <v>0.0</v>
      </c>
      <c r="H47" s="30" t="n">
        <f>'Input Tab'!I43</f>
        <v>2.0</v>
      </c>
      <c r="I47" s="30" t="n">
        <f>'Input Tab'!J43</f>
        <v>0.0</v>
      </c>
      <c r="J47" s="30" t="n">
        <f>'Input Tab'!K43</f>
        <v>0.0</v>
      </c>
      <c r="K47" s="32" t="n">
        <f>'Input Tab'!M43</f>
        <v>0.0</v>
      </c>
      <c r="L47" s="190" t="n">
        <f t="shared" ref="L47:L57" si="10">G47+H47+J47+K47+I47</f>
        <v>2.0</v>
      </c>
      <c r="M47" s="133"/>
      <c r="N47" s="23" t="n">
        <f>'Input Tab'!O43</f>
        <v>0.0</v>
      </c>
      <c r="O47" s="30" t="n">
        <f>'Input Tab'!P43</f>
        <v>0.0</v>
      </c>
      <c r="P47" s="23" t="n">
        <f>'Input Tab'!Q43</f>
        <v>1.0</v>
      </c>
      <c r="Q47" s="173" t="n">
        <f t="shared" si="9"/>
        <v>0.0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 t="n">
        <f>'Input Tab'!D44</f>
        <v>1.0</v>
      </c>
      <c r="E48" s="122" t="n">
        <f>'Input Tab'!E44</f>
        <v>1.0</v>
      </c>
      <c r="F48" s="134" t="n">
        <f t="shared" si="8"/>
        <v>1.0</v>
      </c>
      <c r="G48" s="188" t="n">
        <f>'Input Tab'!H44</f>
        <v>0.0</v>
      </c>
      <c r="H48" s="30" t="n">
        <f>'Input Tab'!I44</f>
        <v>0.0</v>
      </c>
      <c r="I48" s="30" t="n">
        <f>'Input Tab'!J44</f>
        <v>0.0</v>
      </c>
      <c r="J48" s="30" t="n">
        <f>'Input Tab'!K44</f>
        <v>0.0</v>
      </c>
      <c r="K48" s="32" t="n">
        <f>'Input Tab'!M44</f>
        <v>0.0</v>
      </c>
      <c r="L48" s="190" t="n">
        <f t="shared" si="10"/>
        <v>0.0</v>
      </c>
      <c r="M48" s="133"/>
      <c r="N48" s="23" t="n">
        <f>'Input Tab'!O44</f>
        <v>0.0</v>
      </c>
      <c r="O48" s="30" t="n">
        <f>'Input Tab'!P44</f>
        <v>0.0</v>
      </c>
      <c r="P48" s="23" t="n">
        <f>'Input Tab'!Q44</f>
        <v>1.0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 t="n">
        <f>'Input Tab'!D45</f>
        <v>49.0</v>
      </c>
      <c r="E49" s="122" t="n">
        <f>'Input Tab'!E45</f>
        <v>49.0</v>
      </c>
      <c r="F49" s="134" t="n">
        <f t="shared" si="8"/>
        <v>1.0</v>
      </c>
      <c r="G49" s="188" t="n">
        <f>'Input Tab'!H45</f>
        <v>1.0</v>
      </c>
      <c r="H49" s="30" t="n">
        <f>'Input Tab'!I45</f>
        <v>4.0</v>
      </c>
      <c r="I49" s="30" t="n">
        <f>'Input Tab'!J45</f>
        <v>0.0</v>
      </c>
      <c r="J49" s="30" t="n">
        <f>'Input Tab'!K45</f>
        <v>1.0</v>
      </c>
      <c r="K49" s="32" t="n">
        <f>'Input Tab'!M45</f>
        <v>0.0</v>
      </c>
      <c r="L49" s="190" t="n">
        <f t="shared" si="10"/>
        <v>6.0</v>
      </c>
      <c r="M49" s="133"/>
      <c r="N49" s="23" t="n">
        <f>'Input Tab'!O45</f>
        <v>1.0</v>
      </c>
      <c r="O49" s="30" t="n">
        <f>'Input Tab'!P45</f>
        <v>0.0</v>
      </c>
      <c r="P49" s="23" t="n">
        <f>'Input Tab'!Q45</f>
        <v>1.0</v>
      </c>
      <c r="Q49" s="173" t="n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 t="n">
        <f>'Input Tab'!D46</f>
        <v>1.0</v>
      </c>
      <c r="E50" s="122" t="n">
        <f>'Input Tab'!E46</f>
        <v>1.0</v>
      </c>
      <c r="F50" s="134" t="n">
        <f t="shared" si="8"/>
        <v>1.0</v>
      </c>
      <c r="G50" s="188" t="n">
        <f>'Input Tab'!H46</f>
        <v>0.0</v>
      </c>
      <c r="H50" s="30" t="n">
        <f>'Input Tab'!I46</f>
        <v>0.0</v>
      </c>
      <c r="I50" s="30" t="n">
        <f>'Input Tab'!J46</f>
        <v>0.0</v>
      </c>
      <c r="J50" s="30" t="n">
        <f>'Input Tab'!K46</f>
        <v>0.0</v>
      </c>
      <c r="K50" s="32" t="n">
        <f>'Input Tab'!M46</f>
        <v>0.0</v>
      </c>
      <c r="L50" s="190" t="n">
        <f t="shared" si="10"/>
        <v>0.0</v>
      </c>
      <c r="M50" s="133"/>
      <c r="N50" s="23" t="n">
        <f>'Input Tab'!O46</f>
        <v>0.0</v>
      </c>
      <c r="O50" s="30" t="n">
        <f>'Input Tab'!P46</f>
        <v>0.0</v>
      </c>
      <c r="P50" s="23" t="n">
        <f>'Input Tab'!Q46</f>
        <v>1.0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 t="n">
        <f>'Input Tab'!D47</f>
        <v>1.0</v>
      </c>
      <c r="E51" s="122" t="n">
        <f>'Input Tab'!E47</f>
        <v>1.0</v>
      </c>
      <c r="F51" s="134" t="n">
        <f t="shared" si="8"/>
        <v>1.0</v>
      </c>
      <c r="G51" s="188" t="n">
        <f>'Input Tab'!H47</f>
        <v>0.0</v>
      </c>
      <c r="H51" s="30" t="n">
        <f>'Input Tab'!I47</f>
        <v>0.0</v>
      </c>
      <c r="I51" s="30" t="n">
        <f>'Input Tab'!J47</f>
        <v>0.0</v>
      </c>
      <c r="J51" s="30" t="n">
        <f>'Input Tab'!K47</f>
        <v>0.0</v>
      </c>
      <c r="K51" s="32" t="n">
        <f>'Input Tab'!M47</f>
        <v>0.0</v>
      </c>
      <c r="L51" s="190" t="n">
        <f t="shared" si="10"/>
        <v>0.0</v>
      </c>
      <c r="M51" s="133"/>
      <c r="N51" s="23" t="n">
        <f>'Input Tab'!O47</f>
        <v>0.0</v>
      </c>
      <c r="O51" s="30" t="n">
        <f>'Input Tab'!P47</f>
        <v>0.0</v>
      </c>
      <c r="P51" s="23" t="n">
        <f>'Input Tab'!Q47</f>
        <v>1.0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 t="n">
        <f>'Input Tab'!D48</f>
        <v>11.0</v>
      </c>
      <c r="E52" s="122" t="n">
        <f>'Input Tab'!E48</f>
        <v>11.0</v>
      </c>
      <c r="F52" s="134" t="n">
        <f t="shared" si="8"/>
        <v>1.0</v>
      </c>
      <c r="G52" s="188" t="n">
        <f>'Input Tab'!H48</f>
        <v>0.0</v>
      </c>
      <c r="H52" s="30" t="n">
        <f>'Input Tab'!I48</f>
        <v>0.0</v>
      </c>
      <c r="I52" s="30" t="n">
        <f>'Input Tab'!J48</f>
        <v>0.0</v>
      </c>
      <c r="J52" s="30" t="n">
        <f>'Input Tab'!K48</f>
        <v>2.0</v>
      </c>
      <c r="K52" s="32" t="n">
        <f>'Input Tab'!M48</f>
        <v>0.0</v>
      </c>
      <c r="L52" s="190" t="n">
        <f t="shared" si="10"/>
        <v>2.0</v>
      </c>
      <c r="M52" s="133"/>
      <c r="N52" s="23" t="n">
        <f>'Input Tab'!O48</f>
        <v>1.0</v>
      </c>
      <c r="O52" s="30" t="n">
        <f>'Input Tab'!P48</f>
        <v>1.0</v>
      </c>
      <c r="P52" s="23" t="n">
        <f>'Input Tab'!Q48</f>
        <v>1.0</v>
      </c>
      <c r="Q52" s="173" t="n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 t="n">
        <f>'Input Tab'!D49</f>
        <v>17.0</v>
      </c>
      <c r="E53" s="122" t="n">
        <f>'Input Tab'!E49</f>
        <v>17.0</v>
      </c>
      <c r="F53" s="134" t="n">
        <f t="shared" si="8"/>
        <v>1.0</v>
      </c>
      <c r="G53" s="188" t="n">
        <f>'Input Tab'!H49</f>
        <v>0.0</v>
      </c>
      <c r="H53" s="30" t="n">
        <f>'Input Tab'!I49</f>
        <v>4.0</v>
      </c>
      <c r="I53" s="30" t="n">
        <f>'Input Tab'!J49</f>
        <v>0.0</v>
      </c>
      <c r="J53" s="30" t="n">
        <f>'Input Tab'!K49</f>
        <v>0.0</v>
      </c>
      <c r="K53" s="32" t="n">
        <f>'Input Tab'!M49</f>
        <v>0.0</v>
      </c>
      <c r="L53" s="190" t="n">
        <f t="shared" si="10"/>
        <v>4.0</v>
      </c>
      <c r="M53" s="133"/>
      <c r="N53" s="23" t="n">
        <f>'Input Tab'!O49</f>
        <v>0.0</v>
      </c>
      <c r="O53" s="30" t="n">
        <f>'Input Tab'!P49</f>
        <v>0.0</v>
      </c>
      <c r="P53" s="23" t="n">
        <f>'Input Tab'!Q49</f>
        <v>1.0</v>
      </c>
      <c r="Q53" s="173" t="n">
        <f t="shared" si="9"/>
        <v>0.0</v>
      </c>
    </row>
    <row r="54" spans="1:17" x14ac:dyDescent="0.2">
      <c r="A54" s="138"/>
      <c r="B54" s="136" t="s">
        <v>93</v>
      </c>
      <c r="C54" s="180" t="s">
        <v>86</v>
      </c>
      <c r="D54" s="122" t="n">
        <f>'Input Tab'!D50</f>
        <v>4.0</v>
      </c>
      <c r="E54" s="122" t="n">
        <f>'Input Tab'!E50</f>
        <v>4.0</v>
      </c>
      <c r="F54" s="134" t="n">
        <f t="shared" si="8"/>
        <v>1.0</v>
      </c>
      <c r="G54" s="188" t="n">
        <f>'Input Tab'!H50</f>
        <v>0.0</v>
      </c>
      <c r="H54" s="30" t="n">
        <f>'Input Tab'!I50</f>
        <v>0.0</v>
      </c>
      <c r="I54" s="30" t="n">
        <f>'Input Tab'!J50</f>
        <v>0.0</v>
      </c>
      <c r="J54" s="30" t="n">
        <f>'Input Tab'!K50</f>
        <v>0.0</v>
      </c>
      <c r="K54" s="32" t="n">
        <f>'Input Tab'!M50</f>
        <v>0.0</v>
      </c>
      <c r="L54" s="190" t="n">
        <f t="shared" si="10"/>
        <v>0.0</v>
      </c>
      <c r="M54" s="133"/>
      <c r="N54" s="23" t="n">
        <f>'Input Tab'!O50</f>
        <v>0.0</v>
      </c>
      <c r="O54" s="30" t="n">
        <f>'Input Tab'!P50</f>
        <v>0.0</v>
      </c>
      <c r="P54" s="23" t="n">
        <f>'Input Tab'!Q50</f>
        <v>1.0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 t="n">
        <f>'Input Tab'!D51</f>
        <v>1.0</v>
      </c>
      <c r="E55" s="122" t="n">
        <f>'Input Tab'!E51</f>
        <v>1.0</v>
      </c>
      <c r="F55" s="134" t="n">
        <f t="shared" si="8"/>
        <v>1.0</v>
      </c>
      <c r="G55" s="188" t="n">
        <f>'Input Tab'!H51</f>
        <v>0.0</v>
      </c>
      <c r="H55" s="30" t="n">
        <f>'Input Tab'!I51</f>
        <v>0.0</v>
      </c>
      <c r="I55" s="30" t="n">
        <f>'Input Tab'!J51</f>
        <v>0.0</v>
      </c>
      <c r="J55" s="30" t="n">
        <f>'Input Tab'!K51</f>
        <v>0.0</v>
      </c>
      <c r="K55" s="32" t="n">
        <f>'Input Tab'!M51</f>
        <v>0.0</v>
      </c>
      <c r="L55" s="190" t="n">
        <f t="shared" si="10"/>
        <v>0.0</v>
      </c>
      <c r="M55" s="133"/>
      <c r="N55" s="23" t="n">
        <f>'Input Tab'!O51</f>
        <v>0.0</v>
      </c>
      <c r="O55" s="30" t="n">
        <f>'Input Tab'!P51</f>
        <v>0.0</v>
      </c>
      <c r="P55" s="23" t="n">
        <f>'Input Tab'!Q51</f>
        <v>1.0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 t="n">
        <f>'Input Tab'!D52</f>
        <v>1.0</v>
      </c>
      <c r="E56" s="122" t="n">
        <f>'Input Tab'!E52</f>
        <v>1.0</v>
      </c>
      <c r="F56" s="134" t="n">
        <f t="shared" si="8"/>
        <v>1.0</v>
      </c>
      <c r="G56" s="188" t="n">
        <f>'Input Tab'!H52</f>
        <v>0.0</v>
      </c>
      <c r="H56" s="30" t="n">
        <f>'Input Tab'!I52</f>
        <v>0.0</v>
      </c>
      <c r="I56" s="30" t="n">
        <f>'Input Tab'!J52</f>
        <v>0.0</v>
      </c>
      <c r="J56" s="30" t="n">
        <f>'Input Tab'!K52</f>
        <v>0.0</v>
      </c>
      <c r="K56" s="32" t="n">
        <f>'Input Tab'!M52</f>
        <v>0.0</v>
      </c>
      <c r="L56" s="190" t="n">
        <f t="shared" si="10"/>
        <v>0.0</v>
      </c>
      <c r="M56" s="133"/>
      <c r="N56" s="23" t="n">
        <f>'Input Tab'!O52</f>
        <v>0.0</v>
      </c>
      <c r="O56" s="30" t="n">
        <f>'Input Tab'!P52</f>
        <v>0.0</v>
      </c>
      <c r="P56" s="23" t="n">
        <f>'Input Tab'!Q52</f>
        <v>1.0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 t="n">
        <f>'Input Tab'!D53</f>
        <v>20.0</v>
      </c>
      <c r="E57" s="122" t="n">
        <f>'Input Tab'!E53</f>
        <v>20.0</v>
      </c>
      <c r="F57" s="143" t="n">
        <f t="shared" si="8"/>
        <v>1.0</v>
      </c>
      <c r="G57" s="188" t="n">
        <f>'Input Tab'!H53</f>
        <v>0.0</v>
      </c>
      <c r="H57" s="30" t="n">
        <f>'Input Tab'!I53</f>
        <v>0.0</v>
      </c>
      <c r="I57" s="30" t="n">
        <f>'Input Tab'!J53</f>
        <v>0.0</v>
      </c>
      <c r="J57" s="30" t="n">
        <f>'Input Tab'!K53</f>
        <v>0.0</v>
      </c>
      <c r="K57" s="41" t="n">
        <f>'Input Tab'!M53</f>
        <v>0.0</v>
      </c>
      <c r="L57" s="190" t="n">
        <f t="shared" si="10"/>
        <v>0.0</v>
      </c>
      <c r="M57" s="126"/>
      <c r="N57" s="23" t="n">
        <f>'Input Tab'!O53</f>
        <v>0.0</v>
      </c>
      <c r="O57" s="30" t="n">
        <f>'Input Tab'!P53</f>
        <v>0.0</v>
      </c>
      <c r="P57" s="23" t="n">
        <f>'Input Tab'!Q53</f>
        <v>1.0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 t="n">
        <f>SUM(D45:D57)</f>
        <v>126.0</v>
      </c>
      <c r="E58" s="146" t="n">
        <f>SUM(E45:E57)</f>
        <v>126.0</v>
      </c>
      <c r="F58" s="184" t="n">
        <f t="shared" si="8"/>
        <v>1.0</v>
      </c>
      <c r="G58" s="146" t="n">
        <f>SUM(G45:G57)</f>
        <v>1.0</v>
      </c>
      <c r="H58" s="146" t="n">
        <f>SUM(H45:H57)</f>
        <v>13.0</v>
      </c>
      <c r="I58" s="146" t="n">
        <f>SUM(I45:I57)</f>
        <v>0.0</v>
      </c>
      <c r="J58" s="146" t="n">
        <f>SUM(J45:J57)</f>
        <v>3.0</v>
      </c>
      <c r="K58" s="146" t="n">
        <f>SUM(K45:K57)</f>
        <v>1.0</v>
      </c>
      <c r="L58" s="146" t="n">
        <f>SUM(G58:K58)</f>
        <v>18.0</v>
      </c>
      <c r="M58" s="144"/>
      <c r="N58" s="146" t="n">
        <f>SUM(N45:N57)</f>
        <v>3.0</v>
      </c>
      <c r="O58" s="146" t="n">
        <f>SUM(O45:O57)</f>
        <v>2.0</v>
      </c>
      <c r="P58" s="148" t="n">
        <f>SUM(P45:P57)</f>
        <v>13.0</v>
      </c>
      <c r="Q58" s="167" t="n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 t="n">
        <f>+D45+D46</f>
        <v>18.0</v>
      </c>
      <c r="D62" s="116" t="n">
        <f>+E45+E46</f>
        <v>18.0</v>
      </c>
      <c r="E62" s="134" t="n">
        <f>D62/C62</f>
        <v>1.0</v>
      </c>
      <c r="F62" s="139" t="n">
        <f>C62-D62</f>
        <v>0.0</v>
      </c>
      <c r="G62" s="116" t="n">
        <f>G45+G46</f>
        <v>0.0</v>
      </c>
      <c r="H62" s="116" t="n">
        <f>H45+H46</f>
        <v>3.0</v>
      </c>
      <c r="I62" s="116" t="n">
        <f>I45+I46</f>
        <v>0.0</v>
      </c>
      <c r="J62" s="116" t="n">
        <f>J45+J46</f>
        <v>0.0</v>
      </c>
      <c r="K62" s="116" t="n">
        <f>K45+K46</f>
        <v>1.0</v>
      </c>
      <c r="L62" s="133" t="n">
        <f>SUM(G62:K62)</f>
        <v>4.0</v>
      </c>
      <c r="M62" s="116" t="n">
        <f>N45+N46</f>
        <v>1.0</v>
      </c>
      <c r="N62" s="116" t="n">
        <f>O45+O46</f>
        <v>1.0</v>
      </c>
      <c r="O62" s="14" t="n">
        <f>P45+P46</f>
        <v>2.0</v>
      </c>
      <c r="P62" s="156" t="n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 t="n">
        <f>+D47+D48</f>
        <v>3.0</v>
      </c>
      <c r="D63" s="116" t="n">
        <f>+E47+E48</f>
        <v>3.0</v>
      </c>
      <c r="E63" s="134" t="n">
        <f>D63/C63</f>
        <v>1.0</v>
      </c>
      <c r="F63" s="139" t="n">
        <f>C63-D63</f>
        <v>0.0</v>
      </c>
      <c r="G63" s="116" t="n">
        <f>G47+G48</f>
        <v>0.0</v>
      </c>
      <c r="H63" s="116" t="n">
        <f>H47+H48</f>
        <v>2.0</v>
      </c>
      <c r="I63" s="116" t="n">
        <f>I47+I48</f>
        <v>0.0</v>
      </c>
      <c r="J63" s="116" t="n">
        <f>J47+J48</f>
        <v>0.0</v>
      </c>
      <c r="K63" s="116" t="n">
        <f>K47+K48</f>
        <v>0.0</v>
      </c>
      <c r="L63" s="133" t="n">
        <f>SUM(G63:K63)</f>
        <v>2.0</v>
      </c>
      <c r="M63" s="116" t="n">
        <f>N47+N48</f>
        <v>0.0</v>
      </c>
      <c r="N63" s="116" t="n">
        <f>O47+O48</f>
        <v>0.0</v>
      </c>
      <c r="O63" s="15" t="n">
        <f>P47+P48</f>
        <v>2.0</v>
      </c>
      <c r="P63" s="156" t="n">
        <f>M63/L63</f>
        <v>0.0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 t="n">
        <f>+D49+D50+D51+D52+D53+D54+D55+D56+D57</f>
        <v>105.0</v>
      </c>
      <c r="D64" s="116" t="n">
        <f>+E49+E50+E51+E52+E53+E54+E55+E56+E57</f>
        <v>105.0</v>
      </c>
      <c r="E64" s="134" t="n">
        <f>D64/C64</f>
        <v>1.0</v>
      </c>
      <c r="F64" s="139" t="n">
        <f>C64-D64</f>
        <v>0.0</v>
      </c>
      <c r="G64" s="116" t="n">
        <f t="shared" ref="G64:L64" si="11">G49+G50+G51+G52+G53+G54+G55+G56+G57</f>
        <v>1.0</v>
      </c>
      <c r="H64" s="116" t="n">
        <f t="shared" si="11"/>
        <v>8.0</v>
      </c>
      <c r="I64" s="116" t="n">
        <f t="shared" si="11"/>
        <v>0.0</v>
      </c>
      <c r="J64" s="116" t="n">
        <f t="shared" si="11"/>
        <v>3.0</v>
      </c>
      <c r="K64" s="116" t="n">
        <f t="shared" si="11"/>
        <v>0.0</v>
      </c>
      <c r="L64" s="116" t="n">
        <f t="shared" si="11"/>
        <v>12.0</v>
      </c>
      <c r="M64" s="116" t="n">
        <f>N49+N50+N51+N52+N53+N54+N55+N56+N57</f>
        <v>2.0</v>
      </c>
      <c r="N64" s="116" t="n">
        <f>O49+O50+O51+O52+O53+O54+O55+O56+O57</f>
        <v>1.0</v>
      </c>
      <c r="O64" s="36" t="n">
        <f>P49+P50+P51+P52+P53+P54+P55+P56+P57</f>
        <v>9.0</v>
      </c>
      <c r="P64" s="156" t="n">
        <f>M64/L64</f>
        <v>0.16666666666666666</v>
      </c>
      <c r="Q64" s="173" t="e">
        <f>L64/F64</f>
        <v>#DIV/0!</v>
      </c>
    </row>
    <row r="65" spans="1:17" x14ac:dyDescent="0.2">
      <c r="A65" s="192" t="s">
        <v>6</v>
      </c>
      <c r="B65" s="146" t="s">
        <v>28</v>
      </c>
      <c r="C65" s="146" t="n">
        <f>SUM(C62:C64)</f>
        <v>126.0</v>
      </c>
      <c r="D65" s="146" t="n">
        <f>SUM(D62:D64)</f>
        <v>126.0</v>
      </c>
      <c r="E65" s="147" t="n">
        <f>D65/C65</f>
        <v>1.0</v>
      </c>
      <c r="F65" s="174" t="n">
        <f>C65-D65</f>
        <v>0.0</v>
      </c>
      <c r="G65" s="146" t="n">
        <f t="shared" ref="G65:O65" si="12">SUM(G62:G64)</f>
        <v>1.0</v>
      </c>
      <c r="H65" s="146" t="n">
        <f t="shared" si="12"/>
        <v>13.0</v>
      </c>
      <c r="I65" s="146" t="n">
        <f t="shared" si="12"/>
        <v>0.0</v>
      </c>
      <c r="J65" s="146" t="n">
        <f t="shared" si="12"/>
        <v>3.0</v>
      </c>
      <c r="K65" s="146" t="n">
        <f t="shared" si="12"/>
        <v>1.0</v>
      </c>
      <c r="L65" s="146" t="n">
        <f t="shared" si="12"/>
        <v>18.0</v>
      </c>
      <c r="M65" s="175" t="n">
        <f t="shared" si="12"/>
        <v>3.0</v>
      </c>
      <c r="N65" s="146" t="n">
        <f t="shared" si="12"/>
        <v>2.0</v>
      </c>
      <c r="O65" s="146" t="n">
        <f t="shared" si="12"/>
        <v>13.0</v>
      </c>
      <c r="P65" s="176" t="n">
        <f>M65/L65</f>
        <v>0.16666666666666666</v>
      </c>
      <c r="Q65" s="167" t="e">
        <f>L65/F65</f>
        <v>#DIV/0!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customWidth="true" style="1" width="7.140625" collapsed="true"/>
    <col min="2" max="2" customWidth="true" style="1" width="6.140625" collapsed="true"/>
    <col min="3" max="3" customWidth="true" style="1" width="6.0" collapsed="true"/>
    <col min="4" max="4" customWidth="true" style="1" width="6.140625" collapsed="true"/>
    <col min="5" max="6" customWidth="true" style="1" width="5.85546875" collapsed="true"/>
    <col min="7" max="7" customWidth="true" style="1" width="7.140625" collapsed="true"/>
    <col min="8" max="8" bestFit="true" customWidth="true" style="1" width="7.140625" collapsed="true"/>
    <col min="9" max="9" customWidth="true" style="1" width="6.7109375" collapsed="true"/>
    <col min="10" max="10" customWidth="true" style="1" width="6.85546875" collapsed="true"/>
    <col min="11" max="12" customWidth="true" style="1" width="7.140625" collapsed="true"/>
    <col min="13" max="13" customWidth="true" style="1" width="6.85546875" collapsed="true"/>
    <col min="14" max="14" style="1" width="9.140625" collapsed="true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 t="n">
        <f t="shared" ref="B4:M4" si="0">B10/B16</f>
        <v>1.6538461538461537</v>
      </c>
      <c r="C4" s="57" t="n">
        <f t="shared" si="0"/>
        <v>1.9523809523809523</v>
      </c>
      <c r="D4" s="57" t="n">
        <f t="shared" si="0"/>
        <v>4.916666666666667</v>
      </c>
      <c r="E4" s="57" t="n">
        <f t="shared" si="0"/>
        <v>5.111111111111111</v>
      </c>
      <c r="F4" s="57" t="n">
        <f t="shared" si="0"/>
        <v>1.84375</v>
      </c>
      <c r="G4" s="57" t="n">
        <f t="shared" si="0"/>
        <v>2.375</v>
      </c>
      <c r="H4" s="57" t="n">
        <f t="shared" si="0"/>
        <v>2.757575757575758</v>
      </c>
      <c r="I4" s="57" t="n">
        <f t="shared" si="0"/>
        <v>2.026315789473684</v>
      </c>
      <c r="J4" s="57" t="n">
        <f t="shared" si="0"/>
        <v>1.1395348837209303</v>
      </c>
      <c r="K4" s="57" t="n">
        <f t="shared" si="0"/>
        <v>0.7719298245614035</v>
      </c>
      <c r="L4" s="57" t="n">
        <f t="shared" si="0"/>
        <v>1.1666666666666667</v>
      </c>
      <c r="M4" s="57" t="n">
        <f t="shared" si="0"/>
        <v>0.0</v>
      </c>
      <c r="N4" s="80" t="n">
        <f t="shared" ref="N4" si="1">N10/N16</f>
        <v>1.695187165775401</v>
      </c>
    </row>
    <row r="5" spans="1:16" x14ac:dyDescent="0.2">
      <c r="A5" s="9" t="s">
        <v>68</v>
      </c>
      <c r="B5" s="64" t="n">
        <f t="shared" ref="B5:M5" si="2">B11/B17</f>
        <v>1.7272727272727273</v>
      </c>
      <c r="C5" s="68" t="n">
        <f t="shared" si="2"/>
        <v>1.5263157894736843</v>
      </c>
      <c r="D5" s="68" t="n">
        <f t="shared" si="2"/>
        <v>4.636363636363637</v>
      </c>
      <c r="E5" s="68" t="n">
        <f t="shared" si="2"/>
        <v>4.0</v>
      </c>
      <c r="F5" s="68" t="n">
        <f t="shared" si="2"/>
        <v>1.6551724137931034</v>
      </c>
      <c r="G5" s="68" t="n">
        <f t="shared" si="2"/>
        <v>2.1379310344827585</v>
      </c>
      <c r="H5" s="68" t="n">
        <f t="shared" si="2"/>
        <v>2.6551724137931036</v>
      </c>
      <c r="I5" s="68" t="n">
        <f t="shared" si="2"/>
        <v>1.84375</v>
      </c>
      <c r="J5" s="68" t="n">
        <f t="shared" si="2"/>
        <v>1.2333333333333334</v>
      </c>
      <c r="K5" s="68" t="n">
        <f t="shared" si="2"/>
        <v>0.7608695652173914</v>
      </c>
      <c r="L5" s="68" t="n">
        <f t="shared" si="2"/>
        <v>1.1470588235294117</v>
      </c>
      <c r="M5" s="68" t="n">
        <f t="shared" si="2"/>
        <v>0.0</v>
      </c>
      <c r="N5" s="81" t="n">
        <f t="shared" ref="N5" si="3">N11/N17</f>
        <v>1.6325878594249201</v>
      </c>
    </row>
    <row r="6" spans="1:16" x14ac:dyDescent="0.2">
      <c r="A6" s="9" t="s">
        <v>67</v>
      </c>
      <c r="B6" s="82" t="n">
        <f t="shared" ref="B6:N6" si="4">B13/B19</f>
        <v>10.0</v>
      </c>
      <c r="C6" s="83" t="n">
        <f t="shared" si="4"/>
        <v>14.0</v>
      </c>
      <c r="D6" s="83" t="n">
        <f t="shared" si="4"/>
        <v>2.3333333333333335</v>
      </c>
      <c r="E6" s="83" t="n">
        <f t="shared" si="4"/>
        <v>5.0</v>
      </c>
      <c r="F6" s="83" t="n">
        <f t="shared" si="4"/>
        <v>10.0</v>
      </c>
      <c r="G6" s="83" t="n">
        <f t="shared" si="4"/>
        <v>2.9</v>
      </c>
      <c r="H6" s="83" t="n">
        <f t="shared" si="4"/>
        <v>1.1428571428571428</v>
      </c>
      <c r="I6" s="83" t="n">
        <f t="shared" si="4"/>
        <v>5.571428571428571</v>
      </c>
      <c r="J6" s="83" t="n">
        <f t="shared" si="4"/>
        <v>2.1875</v>
      </c>
      <c r="K6" s="83" t="n">
        <f t="shared" si="4"/>
        <v>2.05</v>
      </c>
      <c r="L6" s="83" t="n">
        <f t="shared" si="4"/>
        <v>1.55</v>
      </c>
      <c r="M6" s="83" t="n">
        <f t="shared" si="4"/>
        <v>0.0</v>
      </c>
      <c r="N6" s="84" t="n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 t="n">
        <f>SUM(B10:M10)</f>
        <v>634.0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 t="n">
        <f>SUM(B11:M11)</f>
        <v>511.0</v>
      </c>
    </row>
    <row r="12" spans="1:16" x14ac:dyDescent="0.2">
      <c r="A12" s="9" t="s">
        <v>64</v>
      </c>
      <c r="B12" s="64" t="n">
        <f t="shared" ref="B12:M12" si="5">B11/B10</f>
        <v>0.8837209302325582</v>
      </c>
      <c r="C12" s="68" t="n">
        <f t="shared" si="5"/>
        <v>0.7073170731707317</v>
      </c>
      <c r="D12" s="68" t="n">
        <f t="shared" si="5"/>
        <v>0.864406779661017</v>
      </c>
      <c r="E12" s="68" t="n">
        <f t="shared" si="5"/>
        <v>0.782608695652174</v>
      </c>
      <c r="F12" s="68" t="n">
        <f t="shared" si="5"/>
        <v>0.8135593220338984</v>
      </c>
      <c r="G12" s="68" t="n">
        <f t="shared" si="5"/>
        <v>0.8157894736842105</v>
      </c>
      <c r="H12" s="68" t="n">
        <f t="shared" si="5"/>
        <v>0.8461538461538461</v>
      </c>
      <c r="I12" s="68" t="n">
        <f t="shared" si="5"/>
        <v>0.7662337662337663</v>
      </c>
      <c r="J12" s="68" t="n">
        <f t="shared" si="5"/>
        <v>0.7551020408163265</v>
      </c>
      <c r="K12" s="68" t="n">
        <f t="shared" si="5"/>
        <v>0.7954545454545454</v>
      </c>
      <c r="L12" s="68" t="n">
        <f t="shared" si="5"/>
        <v>0.7959183673469388</v>
      </c>
      <c r="M12" s="68" t="e">
        <f t="shared" si="5"/>
        <v>#DIV/0!</v>
      </c>
      <c r="N12" s="81" t="n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 t="n">
        <f>SUM(B13:M13)</f>
        <v>287.0</v>
      </c>
    </row>
    <row r="14" spans="1:16" x14ac:dyDescent="0.2">
      <c r="A14" s="9" t="s">
        <v>63</v>
      </c>
      <c r="B14" s="12" t="n">
        <f t="shared" ref="B14:M14" si="7">B11-B13</f>
        <v>18.0</v>
      </c>
      <c r="C14" s="12" t="n">
        <f t="shared" si="7"/>
        <v>15.0</v>
      </c>
      <c r="D14" s="12" t="n">
        <f t="shared" si="7"/>
        <v>37.0</v>
      </c>
      <c r="E14" s="12" t="n">
        <f t="shared" si="7"/>
        <v>16.0</v>
      </c>
      <c r="F14" s="12" t="n">
        <f t="shared" si="7"/>
        <v>28.0</v>
      </c>
      <c r="G14" s="12" t="n">
        <f t="shared" si="7"/>
        <v>33.0</v>
      </c>
      <c r="H14" s="12" t="n">
        <f t="shared" si="7"/>
        <v>53.0</v>
      </c>
      <c r="I14" s="12" t="n">
        <f t="shared" si="7"/>
        <v>20.0</v>
      </c>
      <c r="J14" s="12" t="n">
        <f t="shared" si="7"/>
        <v>2.0</v>
      </c>
      <c r="K14" s="12" t="n">
        <f t="shared" si="7"/>
        <v>-6.0</v>
      </c>
      <c r="L14" s="12" t="n">
        <f t="shared" si="7"/>
        <v>8.0</v>
      </c>
      <c r="M14" s="12" t="n">
        <f t="shared" si="7"/>
        <v>0.0</v>
      </c>
      <c r="N14" s="65" t="n">
        <f>SUM(B14:M14)</f>
        <v>224.0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 t="n">
        <f>SUM(B16:M16)</f>
        <v>374.0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 t="n">
        <f>SUM(B17:M17)</f>
        <v>313.0</v>
      </c>
    </row>
    <row r="18" spans="1:14" x14ac:dyDescent="0.2">
      <c r="A18" s="9" t="s">
        <v>64</v>
      </c>
      <c r="B18" s="86" t="n">
        <f t="shared" ref="B18:M18" si="8">B17/B16</f>
        <v>0.8461538461538461</v>
      </c>
      <c r="C18" s="87" t="n">
        <f t="shared" si="8"/>
        <v>0.9047619047619048</v>
      </c>
      <c r="D18" s="87" t="n">
        <f t="shared" si="8"/>
        <v>0.9166666666666666</v>
      </c>
      <c r="E18" s="87" t="n">
        <f t="shared" si="8"/>
        <v>1.0</v>
      </c>
      <c r="F18" s="87" t="n">
        <f t="shared" si="8"/>
        <v>0.90625</v>
      </c>
      <c r="G18" s="87" t="n">
        <f t="shared" si="8"/>
        <v>0.90625</v>
      </c>
      <c r="H18" s="87" t="n">
        <f t="shared" si="8"/>
        <v>0.8787878787878788</v>
      </c>
      <c r="I18" s="87" t="n">
        <f t="shared" si="8"/>
        <v>0.8421052631578947</v>
      </c>
      <c r="J18" s="87" t="n">
        <f t="shared" si="8"/>
        <v>0.6976744186046512</v>
      </c>
      <c r="K18" s="87" t="n">
        <f t="shared" si="8"/>
        <v>0.8070175438596491</v>
      </c>
      <c r="L18" s="87" t="n">
        <f t="shared" si="8"/>
        <v>0.8095238095238095</v>
      </c>
      <c r="M18" s="87" t="n">
        <f t="shared" si="8"/>
        <v>0.7931034482758621</v>
      </c>
      <c r="N18" s="81" t="n">
        <f t="shared" ref="N18" si="9">N17/N16</f>
        <v>0.8368983957219251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 t="n">
        <f>SUM(B19:M19)</f>
        <v>124.0</v>
      </c>
    </row>
    <row r="20" spans="1:14" x14ac:dyDescent="0.2">
      <c r="A20" s="9" t="s">
        <v>63</v>
      </c>
      <c r="B20" s="13" t="n">
        <f t="shared" ref="B20:M20" si="10">B17-B19</f>
        <v>20.0</v>
      </c>
      <c r="C20" s="88" t="n">
        <f t="shared" si="10"/>
        <v>18.0</v>
      </c>
      <c r="D20" s="88" t="n">
        <f t="shared" si="10"/>
        <v>5.0</v>
      </c>
      <c r="E20" s="88" t="n">
        <f t="shared" si="10"/>
        <v>5.0</v>
      </c>
      <c r="F20" s="88" t="n">
        <f t="shared" si="10"/>
        <v>27.0</v>
      </c>
      <c r="G20" s="88" t="n">
        <f t="shared" si="10"/>
        <v>19.0</v>
      </c>
      <c r="H20" s="88" t="n">
        <f t="shared" si="10"/>
        <v>8.0</v>
      </c>
      <c r="I20" s="88" t="n">
        <f t="shared" si="10"/>
        <v>25.0</v>
      </c>
      <c r="J20" s="88" t="n">
        <f t="shared" si="10"/>
        <v>14.0</v>
      </c>
      <c r="K20" s="88" t="n">
        <f t="shared" si="10"/>
        <v>26.0</v>
      </c>
      <c r="L20" s="88" t="n">
        <f t="shared" si="10"/>
        <v>14.0</v>
      </c>
      <c r="M20" s="88" t="n">
        <f t="shared" si="10"/>
        <v>8.0</v>
      </c>
      <c r="N20" s="89" t="n">
        <f t="shared" ref="N20" si="11">N17-N19</f>
        <v>189.0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 t="n">
        <f t="shared" ref="B24:N25" si="12">B30/B36</f>
        <v>1.3076923076923077</v>
      </c>
      <c r="C24" s="153" t="n">
        <f t="shared" si="12"/>
        <v>3.0</v>
      </c>
      <c r="D24" s="153" t="n">
        <f t="shared" si="12"/>
        <v>3.8</v>
      </c>
      <c r="E24" s="153" t="n">
        <f t="shared" si="12"/>
        <v>4.0</v>
      </c>
      <c r="F24" s="153" t="n">
        <f t="shared" si="12"/>
        <v>0.8571428571428571</v>
      </c>
      <c r="G24" s="153" t="n">
        <f t="shared" si="12"/>
        <v>3.25</v>
      </c>
      <c r="H24" s="153" t="n">
        <f t="shared" si="12"/>
        <v>1.2</v>
      </c>
      <c r="I24" s="153" t="n">
        <f t="shared" si="12"/>
        <v>1.4</v>
      </c>
      <c r="J24" s="153" t="n">
        <f t="shared" si="12"/>
        <v>0.9090909090909091</v>
      </c>
      <c r="K24" s="153" t="n">
        <f t="shared" si="12"/>
        <v>0.9411764705882353</v>
      </c>
      <c r="L24" s="153" t="n">
        <f t="shared" si="12"/>
        <v>1.0</v>
      </c>
      <c r="M24" s="153" t="n">
        <f t="shared" si="12"/>
        <v>0.0</v>
      </c>
      <c r="N24" s="154" t="n">
        <f t="shared" si="12"/>
        <v>1.2781456953642385</v>
      </c>
    </row>
    <row r="25" spans="1:14" x14ac:dyDescent="0.2">
      <c r="A25" s="1" t="s">
        <v>68</v>
      </c>
      <c r="B25" s="155" t="n">
        <f t="shared" si="12"/>
        <v>1.0</v>
      </c>
      <c r="C25" s="156" t="n">
        <f t="shared" si="12"/>
        <v>1.0</v>
      </c>
      <c r="D25" s="156" t="n">
        <f t="shared" si="12"/>
        <v>1.25</v>
      </c>
      <c r="E25" s="156" t="n">
        <f t="shared" si="12"/>
        <v>1.25</v>
      </c>
      <c r="F25" s="156" t="n">
        <f t="shared" si="12"/>
        <v>2.0</v>
      </c>
      <c r="G25" s="156" t="n">
        <f t="shared" si="12"/>
        <v>0.7142857142857143</v>
      </c>
      <c r="H25" s="156" t="n">
        <f t="shared" si="12"/>
        <v>2.0</v>
      </c>
      <c r="I25" s="156" t="n">
        <f t="shared" si="12"/>
        <v>0.8</v>
      </c>
      <c r="J25" s="156" t="n">
        <f t="shared" si="12"/>
        <v>0.375</v>
      </c>
      <c r="K25" s="156" t="n">
        <f t="shared" si="12"/>
        <v>0.6</v>
      </c>
      <c r="L25" s="156" t="n">
        <f t="shared" si="12"/>
        <v>0.6</v>
      </c>
      <c r="M25" s="156" t="n">
        <f t="shared" si="12"/>
        <v>0.0</v>
      </c>
      <c r="N25" s="157" t="n">
        <f t="shared" si="12"/>
        <v>0.8571428571428571</v>
      </c>
    </row>
    <row r="26" spans="1:14" x14ac:dyDescent="0.2">
      <c r="A26" s="1" t="s">
        <v>67</v>
      </c>
      <c r="B26" s="158" t="n">
        <f t="shared" ref="B26:N26" si="13">B33/B39</f>
        <v>0.6666666666666666</v>
      </c>
      <c r="C26" s="159" t="n">
        <f t="shared" si="13"/>
        <v>0.3333333333333333</v>
      </c>
      <c r="D26" s="159" t="n">
        <f t="shared" si="13"/>
        <v>2.3333333333333335</v>
      </c>
      <c r="E26" s="159" t="e">
        <f t="shared" si="13"/>
        <v>#DIV/0!</v>
      </c>
      <c r="F26" s="159" t="n">
        <f t="shared" si="13"/>
        <v>0.8</v>
      </c>
      <c r="G26" s="159" t="n">
        <f t="shared" si="13"/>
        <v>1.0</v>
      </c>
      <c r="H26" s="159" t="n">
        <f t="shared" si="13"/>
        <v>1.1666666666666667</v>
      </c>
      <c r="I26" s="159" t="n">
        <f t="shared" si="13"/>
        <v>0.6666666666666666</v>
      </c>
      <c r="J26" s="159" t="n">
        <f>J33/J39</f>
        <v>0.6</v>
      </c>
      <c r="K26" s="159" t="n">
        <f t="shared" si="13"/>
        <v>0.6</v>
      </c>
      <c r="L26" s="159" t="n">
        <f t="shared" si="13"/>
        <v>0.5</v>
      </c>
      <c r="M26" s="159" t="n">
        <f t="shared" si="13"/>
        <v>0.0</v>
      </c>
      <c r="N26" s="160" t="n">
        <f t="shared" si="13"/>
        <v>0.7818181818181819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 t="n">
        <f>SUM(B30:M30)</f>
        <v>193.0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 t="n">
        <f>SUM(B31:M31)</f>
        <v>48.0</v>
      </c>
    </row>
    <row r="32" spans="1:14" x14ac:dyDescent="0.2">
      <c r="A32" s="1" t="s">
        <v>64</v>
      </c>
      <c r="B32" s="155" t="n">
        <f>B31/B30</f>
        <v>0.23529411764705882</v>
      </c>
      <c r="C32" s="156" t="n">
        <f t="shared" ref="C32:N32" si="14">C31/C30</f>
        <v>0.16666666666666666</v>
      </c>
      <c r="D32" s="156" t="n">
        <f t="shared" si="14"/>
        <v>0.2631578947368421</v>
      </c>
      <c r="E32" s="156" t="n">
        <f t="shared" si="14"/>
        <v>0.25</v>
      </c>
      <c r="F32" s="156" t="n">
        <f t="shared" si="14"/>
        <v>1.0</v>
      </c>
      <c r="G32" s="156" t="n">
        <f t="shared" si="14"/>
        <v>0.19230769230769232</v>
      </c>
      <c r="H32" s="156" t="n">
        <f t="shared" si="14"/>
        <v>0.4444444444444444</v>
      </c>
      <c r="I32" s="156" t="n">
        <f t="shared" si="14"/>
        <v>0.19047619047619047</v>
      </c>
      <c r="J32" s="156" t="n">
        <f t="shared" si="14"/>
        <v>0.15</v>
      </c>
      <c r="K32" s="156" t="n">
        <f t="shared" si="14"/>
        <v>0.1875</v>
      </c>
      <c r="L32" s="156" t="n">
        <f t="shared" si="14"/>
        <v>0.16666666666666666</v>
      </c>
      <c r="M32" s="156" t="e">
        <f t="shared" si="14"/>
        <v>#DIV/0!</v>
      </c>
      <c r="N32" s="157" t="n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 t="n">
        <f>SUM(B33:M33)</f>
        <v>43.0</v>
      </c>
    </row>
    <row r="34" spans="1:14" x14ac:dyDescent="0.2">
      <c r="A34" s="1" t="s">
        <v>63</v>
      </c>
      <c r="B34" s="130" t="n">
        <f t="shared" ref="B34:M34" si="15">B31-B33</f>
        <v>2.0</v>
      </c>
      <c r="C34" s="130" t="n">
        <f t="shared" si="15"/>
        <v>0.0</v>
      </c>
      <c r="D34" s="130" t="n">
        <f t="shared" si="15"/>
        <v>-2.0</v>
      </c>
      <c r="E34" s="130" t="n">
        <f t="shared" si="15"/>
        <v>1.0</v>
      </c>
      <c r="F34" s="130" t="n">
        <f t="shared" si="15"/>
        <v>2.0</v>
      </c>
      <c r="G34" s="130" t="n">
        <f t="shared" si="15"/>
        <v>0.0</v>
      </c>
      <c r="H34" s="130" t="n">
        <f t="shared" si="15"/>
        <v>1.0</v>
      </c>
      <c r="I34" s="130" t="n">
        <f t="shared" si="15"/>
        <v>0.0</v>
      </c>
      <c r="J34" s="130" t="n">
        <f t="shared" si="15"/>
        <v>0.0</v>
      </c>
      <c r="K34" s="130" t="n">
        <f t="shared" si="15"/>
        <v>0.0</v>
      </c>
      <c r="L34" s="130" t="n">
        <f t="shared" si="15"/>
        <v>1.0</v>
      </c>
      <c r="M34" s="130" t="n">
        <f t="shared" si="15"/>
        <v>0.0</v>
      </c>
      <c r="N34" s="129" t="n">
        <f>SUM(B34:M34)</f>
        <v>5.0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 t="n">
        <f>SUM(B36:M36)</f>
        <v>151.0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 t="n">
        <f>SUM(B37:M37)</f>
        <v>56.0</v>
      </c>
    </row>
    <row r="38" spans="1:14" x14ac:dyDescent="0.2">
      <c r="A38" s="1" t="s">
        <v>64</v>
      </c>
      <c r="B38" s="155" t="n">
        <f t="shared" ref="B38:N38" si="16">B37/B36</f>
        <v>0.3076923076923077</v>
      </c>
      <c r="C38" s="156" t="n">
        <f t="shared" si="16"/>
        <v>0.5</v>
      </c>
      <c r="D38" s="156" t="n">
        <f t="shared" si="16"/>
        <v>0.8</v>
      </c>
      <c r="E38" s="156" t="n">
        <f t="shared" si="16"/>
        <v>0.8</v>
      </c>
      <c r="F38" s="156" t="n">
        <f t="shared" si="16"/>
        <v>0.42857142857142855</v>
      </c>
      <c r="G38" s="156" t="n">
        <f t="shared" si="16"/>
        <v>0.875</v>
      </c>
      <c r="H38" s="156" t="n">
        <f t="shared" si="16"/>
        <v>0.26666666666666666</v>
      </c>
      <c r="I38" s="156" t="n">
        <f t="shared" si="16"/>
        <v>0.3333333333333333</v>
      </c>
      <c r="J38" s="156" t="n">
        <f t="shared" si="16"/>
        <v>0.36363636363636365</v>
      </c>
      <c r="K38" s="156" t="n">
        <f t="shared" si="16"/>
        <v>0.29411764705882354</v>
      </c>
      <c r="L38" s="156" t="n">
        <f t="shared" si="16"/>
        <v>0.2777777777777778</v>
      </c>
      <c r="M38" s="156" t="n">
        <f t="shared" si="16"/>
        <v>0.22727272727272727</v>
      </c>
      <c r="N38" s="157" t="n">
        <f t="shared" si="16"/>
        <v>0.3708609271523179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 t="n">
        <f>SUM(B39:M39)</f>
        <v>55.0</v>
      </c>
    </row>
    <row r="40" spans="1:14" x14ac:dyDescent="0.2">
      <c r="A40" s="1" t="s">
        <v>63</v>
      </c>
      <c r="B40" s="149" t="n">
        <f t="shared" ref="B40:M40" si="17">B37-B39</f>
        <v>1.0</v>
      </c>
      <c r="C40" s="150" t="n">
        <f t="shared" si="17"/>
        <v>-4.0</v>
      </c>
      <c r="D40" s="150" t="n">
        <f t="shared" si="17"/>
        <v>1.0</v>
      </c>
      <c r="E40" s="150" t="n">
        <f t="shared" si="17"/>
        <v>4.0</v>
      </c>
      <c r="F40" s="150" t="n">
        <f t="shared" si="17"/>
        <v>-2.0</v>
      </c>
      <c r="G40" s="150" t="n">
        <f t="shared" si="17"/>
        <v>2.0</v>
      </c>
      <c r="H40" s="150" t="n">
        <f t="shared" si="17"/>
        <v>-2.0</v>
      </c>
      <c r="I40" s="150" t="n">
        <f t="shared" si="17"/>
        <v>-1.0</v>
      </c>
      <c r="J40" s="150" t="n">
        <f t="shared" si="17"/>
        <v>3.0</v>
      </c>
      <c r="K40" s="150" t="n">
        <f t="shared" si="17"/>
        <v>0.0</v>
      </c>
      <c r="L40" s="150" t="n">
        <f t="shared" si="17"/>
        <v>1.0</v>
      </c>
      <c r="M40" s="151" t="n">
        <f t="shared" si="17"/>
        <v>-2.0</v>
      </c>
      <c r="N40" s="151" t="n">
        <f>N37-N39</f>
        <v>1.0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8.28515625" collapsed="true"/>
    <col min="3" max="3" customWidth="true" style="1" width="11.140625" collapsed="true"/>
    <col min="4" max="4" customWidth="true" style="6" width="5.5703125" collapsed="true"/>
    <col min="5" max="5" customWidth="true" style="6" width="6.28515625" collapsed="true"/>
    <col min="6" max="6" customWidth="true" style="6" width="7.7109375" collapsed="true"/>
    <col min="7" max="7" customWidth="true" style="6" width="6.5703125" collapsed="true"/>
    <col min="8" max="8" customWidth="true" style="6" width="5.7109375" collapsed="true"/>
    <col min="9" max="9" customWidth="true" style="6" width="6.7109375" collapsed="true"/>
    <col min="10" max="10" customWidth="true" style="6" width="5.7109375" collapsed="true"/>
    <col min="11" max="13" customWidth="true" style="6" width="7.140625" collapsed="true"/>
    <col min="14" max="14" customWidth="true" style="6" width="7.5703125" collapsed="true"/>
    <col min="15" max="16" customWidth="true" style="6" width="6.85546875" collapsed="true"/>
    <col min="17" max="17" customWidth="true" style="1" width="7.2851562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 t="n">
        <v>1.0</v>
      </c>
      <c r="F6" s="26" t="n">
        <f t="shared" ref="F6:F34" si="0">E6/D6</f>
        <v>0.5</v>
      </c>
      <c r="G6" s="14" t="n">
        <f t="shared" ref="G6:G33" si="1">D6-E6</f>
        <v>1.0</v>
      </c>
      <c r="H6" s="70"/>
      <c r="I6" s="71"/>
      <c r="J6" s="71"/>
      <c r="K6" s="71"/>
      <c r="L6" s="71"/>
      <c r="M6" s="71"/>
      <c r="N6" s="28" t="n">
        <f t="shared" ref="N6:N33" si="2">SUM(H6:M6)</f>
        <v>0.0</v>
      </c>
      <c r="O6" s="90"/>
      <c r="P6" s="90"/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>
        <v>20</v>
      </c>
      <c r="F7" s="40" t="n">
        <f t="shared" si="0"/>
        <v>0.8695652173913043</v>
      </c>
      <c r="G7" s="36" t="n">
        <f t="shared" si="1"/>
        <v>3.0</v>
      </c>
      <c r="H7" s="94"/>
      <c r="I7" s="93"/>
      <c r="J7" s="93"/>
      <c r="K7" s="93"/>
      <c r="L7" s="93"/>
      <c r="M7" s="93">
        <v>1</v>
      </c>
      <c r="N7" s="33" t="n">
        <f t="shared" si="2"/>
        <v>1.0</v>
      </c>
      <c r="O7" s="92"/>
      <c r="P7" s="95">
        <v>2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 t="n">
        <f t="shared" si="0"/>
        <v>0.5</v>
      </c>
      <c r="G8" s="15" t="n">
        <f t="shared" si="1"/>
        <v>1.0</v>
      </c>
      <c r="H8" s="91"/>
      <c r="I8" s="74"/>
      <c r="J8" s="74"/>
      <c r="K8" s="74"/>
      <c r="L8" s="74"/>
      <c r="M8" s="74"/>
      <c r="N8" s="28" t="n">
        <f t="shared" si="2"/>
        <v>0.0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>
        <v>2</v>
      </c>
      <c r="F9" s="31" t="n">
        <f t="shared" si="0"/>
        <v>1.0</v>
      </c>
      <c r="G9" s="15" t="n">
        <f t="shared" si="1"/>
        <v>0.0</v>
      </c>
      <c r="H9" s="91"/>
      <c r="I9" s="74"/>
      <c r="J9" s="74"/>
      <c r="K9" s="74"/>
      <c r="L9" s="74"/>
      <c r="M9" s="74"/>
      <c r="N9" s="33" t="n">
        <f t="shared" si="2"/>
        <v>0.0</v>
      </c>
      <c r="O9" s="92"/>
      <c r="P9" s="92"/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>
        <v>39</v>
      </c>
      <c r="F10" s="31" t="n">
        <f t="shared" si="0"/>
        <v>0.8125</v>
      </c>
      <c r="G10" s="15" t="n">
        <f t="shared" si="1"/>
        <v>9.0</v>
      </c>
      <c r="H10" s="91"/>
      <c r="I10" s="74"/>
      <c r="J10" s="74"/>
      <c r="K10" s="74">
        <v>2</v>
      </c>
      <c r="L10" s="74"/>
      <c r="M10" s="74">
        <v>1</v>
      </c>
      <c r="N10" s="33" t="n">
        <f t="shared" si="2"/>
        <v>3.0</v>
      </c>
      <c r="O10" s="92">
        <v>3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>
        <v>23</v>
      </c>
      <c r="F11" s="31" t="n">
        <f t="shared" si="0"/>
        <v>1.0</v>
      </c>
      <c r="G11" s="15" t="n">
        <f t="shared" si="1"/>
        <v>0.0</v>
      </c>
      <c r="H11" s="91"/>
      <c r="I11" s="74"/>
      <c r="J11" s="74"/>
      <c r="K11" s="74" t="n">
        <v>1.0</v>
      </c>
      <c r="L11" s="74"/>
      <c r="M11" s="74">
        <v>2</v>
      </c>
      <c r="N11" s="33" t="n">
        <f t="shared" si="2"/>
        <v>3.0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 t="n">
        <f t="shared" si="0"/>
        <v>1.0</v>
      </c>
      <c r="G12" s="15" t="n">
        <f t="shared" si="1"/>
        <v>0.0</v>
      </c>
      <c r="H12" s="91"/>
      <c r="I12" s="74"/>
      <c r="J12" s="74"/>
      <c r="K12" s="74"/>
      <c r="L12" s="74"/>
      <c r="M12" s="74"/>
      <c r="N12" s="33" t="n">
        <f t="shared" si="2"/>
        <v>0.0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 t="n">
        <v>0.0</v>
      </c>
      <c r="F13" s="31" t="n">
        <f t="shared" si="0"/>
        <v>0.0</v>
      </c>
      <c r="G13" s="15" t="n">
        <f t="shared" si="1"/>
        <v>2.0</v>
      </c>
      <c r="H13" s="91"/>
      <c r="I13" s="74"/>
      <c r="J13" s="74"/>
      <c r="K13" s="74"/>
      <c r="L13" s="74"/>
      <c r="M13" s="74"/>
      <c r="N13" s="33" t="n">
        <f t="shared" si="2"/>
        <v>0.0</v>
      </c>
      <c r="O13" s="92"/>
      <c r="P13" s="92" t="n">
        <v>1.0</v>
      </c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 t="n">
        <f t="shared" si="0"/>
        <v>1.0</v>
      </c>
      <c r="G14" s="15" t="n">
        <f t="shared" si="1"/>
        <v>0.0</v>
      </c>
      <c r="H14" s="91"/>
      <c r="I14" s="74"/>
      <c r="J14" s="74"/>
      <c r="K14" s="74"/>
      <c r="L14" s="74"/>
      <c r="M14" s="74"/>
      <c r="N14" s="33" t="n">
        <f t="shared" si="2"/>
        <v>0.0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>
        <v>6</v>
      </c>
      <c r="F15" s="31" t="n">
        <f t="shared" si="0"/>
        <v>0.75</v>
      </c>
      <c r="G15" s="15" t="n">
        <f t="shared" si="1"/>
        <v>2.0</v>
      </c>
      <c r="H15" s="91"/>
      <c r="I15" s="74"/>
      <c r="J15" s="74"/>
      <c r="K15" s="74"/>
      <c r="L15" s="74"/>
      <c r="M15" s="74"/>
      <c r="N15" s="33" t="n">
        <f>SUM(H15:M15)</f>
        <v>0.0</v>
      </c>
      <c r="O15" s="92"/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 t="n">
        <v>41.0</v>
      </c>
      <c r="F16" s="40" t="n">
        <f t="shared" si="0"/>
        <v>0.8541666666666666</v>
      </c>
      <c r="G16" s="36" t="n">
        <f t="shared" si="1"/>
        <v>7.0</v>
      </c>
      <c r="H16" s="94">
        <v>1</v>
      </c>
      <c r="I16" s="93">
        <v>2</v>
      </c>
      <c r="J16" s="93"/>
      <c r="K16" s="93" t="n">
        <v>5.0</v>
      </c>
      <c r="L16" s="93">
        <v>1</v>
      </c>
      <c r="M16" s="93">
        <v>3</v>
      </c>
      <c r="N16" s="42" t="n">
        <f t="shared" si="2"/>
        <v>12.0</v>
      </c>
      <c r="O16" s="95" t="n">
        <v>12.0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 t="n">
        <f t="shared" si="0"/>
        <v>1.0</v>
      </c>
      <c r="G17" s="18" t="n">
        <f t="shared" si="1"/>
        <v>0.0</v>
      </c>
      <c r="H17" s="70"/>
      <c r="I17" s="71"/>
      <c r="J17" s="71"/>
      <c r="K17" s="71"/>
      <c r="L17" s="71"/>
      <c r="M17" s="71"/>
      <c r="N17" s="28" t="n">
        <f t="shared" si="2"/>
        <v>0.0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 t="n">
        <v>115.0</v>
      </c>
      <c r="F18" s="31" t="n">
        <f t="shared" si="0"/>
        <v>0.8455882352941176</v>
      </c>
      <c r="G18" s="20" t="n">
        <f t="shared" si="1"/>
        <v>21.0</v>
      </c>
      <c r="H18" s="91" t="n">
        <v>9.0</v>
      </c>
      <c r="I18" s="74">
        <v>2</v>
      </c>
      <c r="J18" s="74"/>
      <c r="K18" s="74" t="n">
        <v>4.0</v>
      </c>
      <c r="L18" s="74">
        <v>1</v>
      </c>
      <c r="M18" s="74">
        <v>1</v>
      </c>
      <c r="N18" s="33" t="n">
        <f t="shared" si="2"/>
        <v>17.0</v>
      </c>
      <c r="O18" s="92">
        <v>12</v>
      </c>
      <c r="P18" s="74">
        <v>5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>
        <v>2</v>
      </c>
      <c r="F19" s="31" t="n">
        <f t="shared" si="0"/>
        <v>1.0</v>
      </c>
      <c r="G19" s="20" t="n">
        <f t="shared" si="1"/>
        <v>0.0</v>
      </c>
      <c r="H19" s="91"/>
      <c r="I19" s="74"/>
      <c r="J19" s="74"/>
      <c r="K19" s="74"/>
      <c r="L19" s="74"/>
      <c r="M19" s="74"/>
      <c r="N19" s="33" t="n">
        <f t="shared" si="2"/>
        <v>0.0</v>
      </c>
      <c r="O19" s="92"/>
      <c r="P19" s="74"/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>
        <v>3</v>
      </c>
      <c r="F20" s="31" t="n">
        <f t="shared" si="0"/>
        <v>0.75</v>
      </c>
      <c r="G20" s="20" t="n">
        <f t="shared" si="1"/>
        <v>1.0</v>
      </c>
      <c r="H20" s="91"/>
      <c r="I20" s="74"/>
      <c r="J20" s="74"/>
      <c r="K20" s="74"/>
      <c r="L20" s="74"/>
      <c r="M20" s="74"/>
      <c r="N20" s="33" t="n">
        <f>SUM(H20:M20)</f>
        <v>0.0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 t="n">
        <f t="shared" si="0"/>
        <v>0.5</v>
      </c>
      <c r="G21" s="20" t="n">
        <f t="shared" si="1"/>
        <v>5.0</v>
      </c>
      <c r="H21" s="91"/>
      <c r="I21" s="74"/>
      <c r="J21" s="74"/>
      <c r="K21" s="74"/>
      <c r="L21" s="74"/>
      <c r="M21" s="74"/>
      <c r="N21" s="33" t="n">
        <f t="shared" si="2"/>
        <v>0.0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 t="n">
        <f t="shared" si="0"/>
        <v>0.9166666666666666</v>
      </c>
      <c r="G22" s="18" t="n">
        <f t="shared" si="1"/>
        <v>2.0</v>
      </c>
      <c r="H22" s="70">
        <v>1</v>
      </c>
      <c r="I22" s="71"/>
      <c r="J22" s="71"/>
      <c r="K22" s="71"/>
      <c r="L22" s="71"/>
      <c r="M22" s="71">
        <v>1</v>
      </c>
      <c r="N22" s="28" t="n">
        <f t="shared" si="2"/>
        <v>2.0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>
        <v>18</v>
      </c>
      <c r="F23" s="103" t="n">
        <f t="shared" si="0"/>
        <v>0.6428571428571429</v>
      </c>
      <c r="G23" s="20" t="n">
        <f t="shared" si="1"/>
        <v>10.0</v>
      </c>
      <c r="H23" s="91"/>
      <c r="I23" s="74">
        <v>1</v>
      </c>
      <c r="J23" s="74"/>
      <c r="K23" s="74">
        <v>1</v>
      </c>
      <c r="L23" s="74"/>
      <c r="M23" s="74"/>
      <c r="N23" s="33" t="n">
        <f t="shared" si="2"/>
        <v>2.0</v>
      </c>
      <c r="O23" s="92">
        <v>2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 t="n">
        <f t="shared" si="0"/>
        <v>0.9</v>
      </c>
      <c r="G24" s="20" t="n">
        <f t="shared" si="1"/>
        <v>1.0</v>
      </c>
      <c r="H24" s="91"/>
      <c r="I24" s="74">
        <v>1</v>
      </c>
      <c r="J24" s="74"/>
      <c r="K24" s="74"/>
      <c r="L24" s="74"/>
      <c r="M24" s="74"/>
      <c r="N24" s="33" t="n">
        <f t="shared" si="2"/>
        <v>1.0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 t="n">
        <f t="shared" si="0"/>
        <v>0.5</v>
      </c>
      <c r="G25" s="20" t="n">
        <f t="shared" si="1"/>
        <v>5.0</v>
      </c>
      <c r="H25" s="91"/>
      <c r="I25" s="74"/>
      <c r="J25" s="74"/>
      <c r="K25" s="74"/>
      <c r="L25" s="74"/>
      <c r="M25" s="74"/>
      <c r="N25" s="33" t="n">
        <f t="shared" si="2"/>
        <v>0.0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 t="n">
        <f t="shared" si="0"/>
        <v>1.0</v>
      </c>
      <c r="G26" s="20" t="n">
        <f t="shared" si="1"/>
        <v>0.0</v>
      </c>
      <c r="H26" s="91">
        <v>1</v>
      </c>
      <c r="I26" s="74"/>
      <c r="J26" s="74"/>
      <c r="K26" s="74"/>
      <c r="L26" s="74"/>
      <c r="M26" s="74"/>
      <c r="N26" s="33" t="n">
        <f t="shared" si="2"/>
        <v>1.0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 t="n">
        <f t="shared" si="0"/>
        <v>0.8</v>
      </c>
      <c r="G27" s="20" t="n">
        <f t="shared" si="1"/>
        <v>4.0</v>
      </c>
      <c r="H27" s="91"/>
      <c r="I27" s="74">
        <v>2</v>
      </c>
      <c r="J27" s="74"/>
      <c r="K27" s="74">
        <v>1</v>
      </c>
      <c r="L27" s="74"/>
      <c r="M27" s="74"/>
      <c r="N27" s="33" t="n">
        <f t="shared" si="2"/>
        <v>3.0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 t="n">
        <f>E28/D28</f>
        <v>0.7567567567567568</v>
      </c>
      <c r="G28" s="65" t="n">
        <f>D28-E28</f>
        <v>18.0</v>
      </c>
      <c r="H28" s="94">
        <v>2</v>
      </c>
      <c r="I28" s="93">
        <v>1</v>
      </c>
      <c r="J28" s="93"/>
      <c r="K28" s="93">
        <v>1</v>
      </c>
      <c r="L28" s="93"/>
      <c r="M28" s="93"/>
      <c r="N28" s="33" t="n">
        <f>SUM(H28:M28)</f>
        <v>4.0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 t="n">
        <f t="shared" si="0"/>
        <v>0.8823529411764706</v>
      </c>
      <c r="G29" s="20" t="n">
        <f t="shared" si="1"/>
        <v>2.0</v>
      </c>
      <c r="H29" s="91">
        <v>1</v>
      </c>
      <c r="I29" s="74">
        <v>1</v>
      </c>
      <c r="J29" s="74"/>
      <c r="K29" s="74">
        <v>1</v>
      </c>
      <c r="L29" s="74"/>
      <c r="M29" s="74"/>
      <c r="N29" s="28" t="n">
        <f t="shared" si="2"/>
        <v>3.0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 t="n">
        <f t="shared" si="0"/>
        <v>1.0</v>
      </c>
      <c r="G30" s="20" t="n">
        <f t="shared" si="1"/>
        <v>0.0</v>
      </c>
      <c r="H30" s="91">
        <v>1</v>
      </c>
      <c r="I30" s="74"/>
      <c r="J30" s="74"/>
      <c r="K30" s="74">
        <v>1</v>
      </c>
      <c r="L30" s="74"/>
      <c r="M30" s="74"/>
      <c r="N30" s="33" t="n">
        <f t="shared" si="2"/>
        <v>2.0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 t="n">
        <f t="shared" si="0"/>
        <v>1.0</v>
      </c>
      <c r="G31" s="20" t="n">
        <f t="shared" si="1"/>
        <v>0.0</v>
      </c>
      <c r="H31" s="91"/>
      <c r="I31" s="74"/>
      <c r="J31" s="74"/>
      <c r="K31" s="74"/>
      <c r="L31" s="74"/>
      <c r="M31" s="74"/>
      <c r="N31" s="33" t="n">
        <f t="shared" si="2"/>
        <v>0.0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>
        <v>17</v>
      </c>
      <c r="F32" s="103" t="n">
        <f t="shared" si="0"/>
        <v>1.0</v>
      </c>
      <c r="G32" s="20" t="n">
        <f t="shared" si="1"/>
        <v>0.0</v>
      </c>
      <c r="H32" s="91">
        <v>4</v>
      </c>
      <c r="I32" s="74"/>
      <c r="J32" s="74"/>
      <c r="K32" s="74"/>
      <c r="L32" s="74"/>
      <c r="M32" s="74"/>
      <c r="N32" s="33" t="n">
        <f t="shared" si="2"/>
        <v>4.0</v>
      </c>
      <c r="O32" s="92"/>
      <c r="P32" s="74"/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>
        <v>8</v>
      </c>
      <c r="F33" s="103" t="n">
        <f t="shared" si="0"/>
        <v>1.0</v>
      </c>
      <c r="G33" s="20" t="n">
        <f t="shared" si="1"/>
        <v>0.0</v>
      </c>
      <c r="H33" s="91"/>
      <c r="I33" s="74"/>
      <c r="J33" s="74"/>
      <c r="K33" s="74"/>
      <c r="L33" s="74"/>
      <c r="M33" s="74"/>
      <c r="N33" s="33" t="n">
        <f t="shared" si="2"/>
        <v>0.0</v>
      </c>
      <c r="O33" s="92"/>
      <c r="P33" s="74"/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 t="n">
        <f>SUM(D6:D33)</f>
        <v>542.0</v>
      </c>
      <c r="E34" s="47" t="n">
        <f>SUM(E6:E33)</f>
        <v>448.0</v>
      </c>
      <c r="F34" s="69" t="n">
        <f t="shared" si="0"/>
        <v>0.8265682656826568</v>
      </c>
      <c r="G34" s="47" t="n">
        <f t="shared" ref="G34:Q34" si="3">SUM(G6:G33)</f>
        <v>94.0</v>
      </c>
      <c r="H34" s="47" t="n">
        <f t="shared" si="3"/>
        <v>20.0</v>
      </c>
      <c r="I34" s="47" t="n">
        <f t="shared" si="3"/>
        <v>10.0</v>
      </c>
      <c r="J34" s="47" t="n">
        <f t="shared" si="3"/>
        <v>0.0</v>
      </c>
      <c r="K34" s="47" t="n">
        <f t="shared" si="3"/>
        <v>17.0</v>
      </c>
      <c r="L34" s="47" t="n">
        <f t="shared" si="3"/>
        <v>2.0</v>
      </c>
      <c r="M34" s="47" t="n">
        <f t="shared" si="3"/>
        <v>9.0</v>
      </c>
      <c r="N34" s="47" t="n">
        <f t="shared" si="3"/>
        <v>58.0</v>
      </c>
      <c r="O34" s="47" t="n">
        <f t="shared" si="3"/>
        <v>44.0</v>
      </c>
      <c r="P34" s="47" t="n">
        <f t="shared" si="3"/>
        <v>32.0</v>
      </c>
      <c r="Q34" s="47" t="n">
        <f t="shared" si="3"/>
        <v>45.0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 t="n">
        <f>E41/D41</f>
        <v>1.0</v>
      </c>
      <c r="G41" s="122" t="n">
        <f t="shared" ref="G41:G53" si="4">D41-E41</f>
        <v>0.0</v>
      </c>
      <c r="H41" s="90"/>
      <c r="I41" s="71">
        <v>3</v>
      </c>
      <c r="J41" s="90"/>
      <c r="K41" s="90"/>
      <c r="L41" s="71"/>
      <c r="M41" s="70">
        <v>1</v>
      </c>
      <c r="N41" s="132" t="n">
        <f t="shared" ref="N41:N53" si="5">SUM(H41:M41)</f>
        <v>4.0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 t="n">
        <f t="shared" ref="F42:F54" si="6">E42/D42</f>
        <v>1.0</v>
      </c>
      <c r="G42" s="133" t="n">
        <f t="shared" si="4"/>
        <v>0.0</v>
      </c>
      <c r="H42" s="92"/>
      <c r="I42" s="135"/>
      <c r="J42" s="92"/>
      <c r="K42" s="92"/>
      <c r="L42" s="135"/>
      <c r="M42" s="91"/>
      <c r="N42" s="136" t="n">
        <f t="shared" si="5"/>
        <v>0.0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 t="n">
        <f t="shared" si="6"/>
        <v>1.0</v>
      </c>
      <c r="G43" s="133" t="n">
        <f t="shared" si="4"/>
        <v>0.0</v>
      </c>
      <c r="H43" s="92"/>
      <c r="I43" s="135">
        <v>2</v>
      </c>
      <c r="J43" s="92"/>
      <c r="K43" s="92"/>
      <c r="L43" s="135"/>
      <c r="M43" s="91"/>
      <c r="N43" s="136" t="n">
        <f t="shared" si="5"/>
        <v>2.0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 t="n">
        <f t="shared" si="6"/>
        <v>1.0</v>
      </c>
      <c r="G44" s="133" t="n">
        <f t="shared" si="4"/>
        <v>0.0</v>
      </c>
      <c r="H44" s="92"/>
      <c r="I44" s="135"/>
      <c r="J44" s="92"/>
      <c r="K44" s="92"/>
      <c r="L44" s="135"/>
      <c r="M44" s="91"/>
      <c r="N44" s="136" t="n">
        <f t="shared" si="5"/>
        <v>0.0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>
        <v>49</v>
      </c>
      <c r="F45" s="134" t="n">
        <f t="shared" si="6"/>
        <v>1.0</v>
      </c>
      <c r="G45" s="133" t="n">
        <f t="shared" si="4"/>
        <v>0.0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 t="n">
        <f t="shared" si="5"/>
        <v>6.0</v>
      </c>
      <c r="O45" s="109">
        <v>1</v>
      </c>
      <c r="P45" s="135"/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 t="n">
        <f t="shared" si="6"/>
        <v>1.0</v>
      </c>
      <c r="G46" s="133" t="n">
        <f t="shared" si="4"/>
        <v>0.0</v>
      </c>
      <c r="H46" s="92"/>
      <c r="I46" s="135"/>
      <c r="J46" s="92"/>
      <c r="K46" s="92"/>
      <c r="L46" s="135"/>
      <c r="M46" s="91"/>
      <c r="N46" s="136" t="n">
        <f t="shared" si="5"/>
        <v>0.0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 t="n">
        <f t="shared" si="6"/>
        <v>1.0</v>
      </c>
      <c r="G47" s="133" t="n">
        <f t="shared" si="4"/>
        <v>0.0</v>
      </c>
      <c r="H47" s="92"/>
      <c r="I47" s="135"/>
      <c r="J47" s="92"/>
      <c r="K47" s="92"/>
      <c r="L47" s="135"/>
      <c r="M47" s="91"/>
      <c r="N47" s="136" t="n">
        <f t="shared" si="5"/>
        <v>0.0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 t="n">
        <f t="shared" si="6"/>
        <v>1.0</v>
      </c>
      <c r="G48" s="133" t="n">
        <f t="shared" si="4"/>
        <v>0.0</v>
      </c>
      <c r="H48" s="92"/>
      <c r="I48" s="135"/>
      <c r="J48" s="92"/>
      <c r="K48" s="92">
        <v>2</v>
      </c>
      <c r="L48" s="135"/>
      <c r="M48" s="91"/>
      <c r="N48" s="136" t="n">
        <f t="shared" si="5"/>
        <v>2.0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>
        <v>17</v>
      </c>
      <c r="F49" s="134" t="n">
        <f t="shared" si="6"/>
        <v>1.0</v>
      </c>
      <c r="G49" s="133" t="n">
        <f t="shared" si="4"/>
        <v>0.0</v>
      </c>
      <c r="H49" s="92"/>
      <c r="I49" s="135">
        <v>4</v>
      </c>
      <c r="J49" s="92"/>
      <c r="K49" s="92"/>
      <c r="L49" s="135"/>
      <c r="M49" s="91"/>
      <c r="N49" s="136" t="n">
        <f t="shared" si="5"/>
        <v>4.0</v>
      </c>
      <c r="O49" s="109"/>
      <c r="P49" s="135"/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 t="n">
        <f t="shared" si="6"/>
        <v>1.0</v>
      </c>
      <c r="G50" s="133" t="n">
        <f t="shared" si="4"/>
        <v>0.0</v>
      </c>
      <c r="H50" s="92"/>
      <c r="I50" s="135"/>
      <c r="J50" s="92"/>
      <c r="K50" s="92"/>
      <c r="L50" s="135"/>
      <c r="M50" s="91"/>
      <c r="N50" s="136" t="n">
        <f t="shared" si="5"/>
        <v>0.0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 t="n">
        <f t="shared" si="6"/>
        <v>1.0</v>
      </c>
      <c r="G51" s="133" t="n">
        <f t="shared" si="4"/>
        <v>0.0</v>
      </c>
      <c r="H51" s="92"/>
      <c r="I51" s="135"/>
      <c r="J51" s="92"/>
      <c r="K51" s="92"/>
      <c r="L51" s="135"/>
      <c r="M51" s="91"/>
      <c r="N51" s="136" t="n">
        <f t="shared" si="5"/>
        <v>0.0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 t="n">
        <f t="shared" si="6"/>
        <v>1.0</v>
      </c>
      <c r="G52" s="133" t="n">
        <f t="shared" si="4"/>
        <v>0.0</v>
      </c>
      <c r="H52" s="92"/>
      <c r="I52" s="135"/>
      <c r="J52" s="92"/>
      <c r="K52" s="92"/>
      <c r="L52" s="135"/>
      <c r="M52" s="91"/>
      <c r="N52" s="136" t="n">
        <f t="shared" si="5"/>
        <v>0.0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 t="n">
        <f t="shared" si="6"/>
        <v>1.0</v>
      </c>
      <c r="G53" s="126" t="n">
        <f t="shared" si="4"/>
        <v>0.0</v>
      </c>
      <c r="H53" s="95"/>
      <c r="I53" s="93"/>
      <c r="J53" s="95"/>
      <c r="K53" s="95"/>
      <c r="L53" s="93"/>
      <c r="M53" s="94"/>
      <c r="N53" s="144" t="n">
        <f t="shared" si="5"/>
        <v>0.0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 t="n">
        <f>SUM(D41:D53)</f>
        <v>126.0</v>
      </c>
      <c r="E54" s="146" t="n">
        <f>SUM(E41:E53)</f>
        <v>126.0</v>
      </c>
      <c r="F54" s="147" t="n">
        <f t="shared" si="6"/>
        <v>1.0</v>
      </c>
      <c r="G54" s="146" t="n">
        <f t="shared" ref="G54:Q54" si="7">SUM(G41:G53)</f>
        <v>0.0</v>
      </c>
      <c r="H54" s="146" t="n">
        <f t="shared" si="7"/>
        <v>1.0</v>
      </c>
      <c r="I54" s="187" t="n">
        <f t="shared" si="7"/>
        <v>13.0</v>
      </c>
      <c r="J54" s="146"/>
      <c r="K54" s="146" t="n">
        <f t="shared" si="7"/>
        <v>3.0</v>
      </c>
      <c r="L54" s="146" t="n">
        <f t="shared" si="7"/>
        <v>0.0</v>
      </c>
      <c r="M54" s="148" t="n">
        <f t="shared" si="7"/>
        <v>1.0</v>
      </c>
      <c r="N54" s="148" t="n">
        <f t="shared" si="7"/>
        <v>18.0</v>
      </c>
      <c r="O54" s="148" t="n">
        <f t="shared" si="7"/>
        <v>3.0</v>
      </c>
      <c r="P54" s="148" t="n">
        <f t="shared" si="7"/>
        <v>2.0</v>
      </c>
      <c r="Q54" s="148" t="n">
        <f t="shared" si="7"/>
        <v>13.0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2004-10-14T00:50:58Z</dcterms:created>
  <dc:creator>user</dc:creator>
  <cp:lastModifiedBy>STORPUYALLUP1-W10</cp:lastModifiedBy>
  <cp:lastPrinted>2020-06-09T19:49:11Z</cp:lastPrin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