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xampp\htdocs\Siemens\"/>
    </mc:Choice>
  </mc:AlternateContent>
  <xr:revisionPtr revIDLastSave="0" documentId="13_ncr:1_{83611368-467A-4243-BC35-051476700F0E}" xr6:coauthVersionLast="47" xr6:coauthVersionMax="47" xr10:uidLastSave="{00000000-0000-0000-0000-000000000000}"/>
  <bookViews>
    <workbookView xWindow="-108" yWindow="-108" windowWidth="23256" windowHeight="13176" firstSheet="3" activeTab="3" xr2:uid="{2273C19B-78C0-4D68-A665-A1F006A30BEC}"/>
  </bookViews>
  <sheets>
    <sheet name="FEEDERs" sheetId="4" r:id="rId1"/>
    <sheet name="MV" sheetId="1" r:id="rId2"/>
    <sheet name="LV" sheetId="2" r:id="rId3"/>
    <sheet name="IO List Rev. A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3" i="3" l="1"/>
  <c r="F313" i="3"/>
  <c r="G313" i="3"/>
  <c r="H313" i="3"/>
  <c r="I313" i="3"/>
  <c r="J313" i="3"/>
  <c r="K313" i="3"/>
  <c r="L313" i="3"/>
  <c r="M313" i="3"/>
  <c r="N313" i="3"/>
  <c r="O313" i="3"/>
  <c r="P313" i="3"/>
  <c r="V313" i="3"/>
  <c r="W313" i="3"/>
  <c r="X313" i="3"/>
  <c r="Y313" i="3"/>
  <c r="Z313" i="3"/>
  <c r="AA313" i="3"/>
  <c r="AB313" i="3"/>
  <c r="C314" i="3"/>
  <c r="F314" i="3"/>
  <c r="F315" i="3" s="1"/>
  <c r="F316" i="3" s="1"/>
  <c r="F317" i="3" s="1"/>
  <c r="F318" i="3" s="1"/>
  <c r="F319" i="3" s="1"/>
  <c r="G314" i="3"/>
  <c r="H314" i="3"/>
  <c r="I314" i="3"/>
  <c r="J314" i="3"/>
  <c r="K314" i="3"/>
  <c r="L314" i="3"/>
  <c r="M314" i="3"/>
  <c r="N314" i="3"/>
  <c r="O314" i="3"/>
  <c r="P314" i="3"/>
  <c r="V314" i="3"/>
  <c r="W314" i="3"/>
  <c r="X314" i="3"/>
  <c r="Y314" i="3"/>
  <c r="Z314" i="3"/>
  <c r="AA314" i="3"/>
  <c r="AB314" i="3"/>
  <c r="G315" i="3"/>
  <c r="C315" i="3" s="1"/>
  <c r="H315" i="3"/>
  <c r="I315" i="3"/>
  <c r="J315" i="3"/>
  <c r="K315" i="3"/>
  <c r="L315" i="3"/>
  <c r="M315" i="3"/>
  <c r="N315" i="3"/>
  <c r="O315" i="3"/>
  <c r="P315" i="3"/>
  <c r="V315" i="3"/>
  <c r="W315" i="3"/>
  <c r="X315" i="3"/>
  <c r="Y315" i="3"/>
  <c r="Z315" i="3"/>
  <c r="AA315" i="3"/>
  <c r="AB315" i="3"/>
  <c r="G316" i="3"/>
  <c r="C318" i="3" s="1"/>
  <c r="H316" i="3"/>
  <c r="I316" i="3"/>
  <c r="J316" i="3"/>
  <c r="K316" i="3"/>
  <c r="L316" i="3"/>
  <c r="M316" i="3"/>
  <c r="N316" i="3"/>
  <c r="O316" i="3"/>
  <c r="P316" i="3"/>
  <c r="V316" i="3"/>
  <c r="W316" i="3"/>
  <c r="X316" i="3"/>
  <c r="Y316" i="3"/>
  <c r="Z316" i="3"/>
  <c r="AA316" i="3"/>
  <c r="AB316" i="3"/>
  <c r="G317" i="3"/>
  <c r="C317" i="3" s="1"/>
  <c r="H317" i="3"/>
  <c r="I317" i="3"/>
  <c r="J317" i="3"/>
  <c r="K317" i="3"/>
  <c r="L317" i="3"/>
  <c r="M317" i="3"/>
  <c r="N317" i="3"/>
  <c r="O317" i="3"/>
  <c r="P317" i="3"/>
  <c r="V317" i="3"/>
  <c r="W317" i="3"/>
  <c r="X317" i="3"/>
  <c r="Y317" i="3"/>
  <c r="Z317" i="3"/>
  <c r="AA317" i="3"/>
  <c r="AB317" i="3"/>
  <c r="G318" i="3"/>
  <c r="H318" i="3"/>
  <c r="I318" i="3"/>
  <c r="J318" i="3"/>
  <c r="K318" i="3"/>
  <c r="L318" i="3"/>
  <c r="M318" i="3"/>
  <c r="N318" i="3"/>
  <c r="O318" i="3"/>
  <c r="P318" i="3"/>
  <c r="V318" i="3"/>
  <c r="W318" i="3"/>
  <c r="X318" i="3"/>
  <c r="Y318" i="3"/>
  <c r="Z318" i="3"/>
  <c r="AA318" i="3"/>
  <c r="AB318" i="3"/>
  <c r="G319" i="3"/>
  <c r="C319" i="3" s="1"/>
  <c r="H319" i="3"/>
  <c r="I319" i="3"/>
  <c r="J319" i="3"/>
  <c r="K319" i="3"/>
  <c r="L319" i="3"/>
  <c r="M319" i="3"/>
  <c r="N319" i="3"/>
  <c r="O319" i="3"/>
  <c r="P319" i="3"/>
  <c r="V319" i="3"/>
  <c r="W319" i="3"/>
  <c r="X319" i="3"/>
  <c r="Y319" i="3"/>
  <c r="Z319" i="3"/>
  <c r="AA319" i="3"/>
  <c r="AB319" i="3"/>
  <c r="R315" i="1"/>
  <c r="R314" i="1"/>
  <c r="R313" i="1"/>
  <c r="R312" i="1"/>
  <c r="R318" i="1"/>
  <c r="R317" i="1"/>
  <c r="R316" i="1"/>
  <c r="F290" i="3"/>
  <c r="G290" i="3"/>
  <c r="H290" i="3"/>
  <c r="I290" i="3"/>
  <c r="J290" i="3"/>
  <c r="K290" i="3"/>
  <c r="L290" i="3"/>
  <c r="M290" i="3"/>
  <c r="N290" i="3"/>
  <c r="O290" i="3"/>
  <c r="P290" i="3"/>
  <c r="V290" i="3"/>
  <c r="W290" i="3"/>
  <c r="X290" i="3"/>
  <c r="Y290" i="3"/>
  <c r="Z290" i="3"/>
  <c r="AA290" i="3"/>
  <c r="AB290" i="3"/>
  <c r="F291" i="3"/>
  <c r="G291" i="3"/>
  <c r="H291" i="3"/>
  <c r="I291" i="3"/>
  <c r="J291" i="3"/>
  <c r="K291" i="3"/>
  <c r="L291" i="3"/>
  <c r="M291" i="3"/>
  <c r="N291" i="3"/>
  <c r="O291" i="3"/>
  <c r="P291" i="3"/>
  <c r="V291" i="3"/>
  <c r="W291" i="3"/>
  <c r="X291" i="3"/>
  <c r="Y291" i="3"/>
  <c r="Z291" i="3"/>
  <c r="AA291" i="3"/>
  <c r="AB291" i="3"/>
  <c r="F292" i="3"/>
  <c r="G292" i="3"/>
  <c r="H292" i="3"/>
  <c r="I292" i="3"/>
  <c r="J292" i="3"/>
  <c r="K292" i="3"/>
  <c r="L292" i="3"/>
  <c r="M292" i="3"/>
  <c r="N292" i="3"/>
  <c r="O292" i="3"/>
  <c r="P292" i="3"/>
  <c r="V292" i="3"/>
  <c r="W292" i="3"/>
  <c r="X292" i="3"/>
  <c r="Y292" i="3"/>
  <c r="Z292" i="3"/>
  <c r="AA292" i="3"/>
  <c r="AB292" i="3"/>
  <c r="F293" i="3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G293" i="3"/>
  <c r="H293" i="3"/>
  <c r="I293" i="3"/>
  <c r="J293" i="3"/>
  <c r="K293" i="3"/>
  <c r="L293" i="3"/>
  <c r="M293" i="3"/>
  <c r="N293" i="3"/>
  <c r="O293" i="3"/>
  <c r="P293" i="3"/>
  <c r="V293" i="3"/>
  <c r="W293" i="3"/>
  <c r="X293" i="3"/>
  <c r="Y293" i="3"/>
  <c r="Z293" i="3"/>
  <c r="AA293" i="3"/>
  <c r="AB293" i="3"/>
  <c r="G294" i="3"/>
  <c r="H294" i="3"/>
  <c r="I294" i="3"/>
  <c r="J294" i="3"/>
  <c r="K294" i="3"/>
  <c r="L294" i="3"/>
  <c r="M294" i="3"/>
  <c r="N294" i="3"/>
  <c r="O294" i="3"/>
  <c r="P294" i="3"/>
  <c r="V294" i="3"/>
  <c r="W294" i="3"/>
  <c r="X294" i="3"/>
  <c r="Y294" i="3"/>
  <c r="Z294" i="3"/>
  <c r="AA294" i="3"/>
  <c r="AB294" i="3"/>
  <c r="G295" i="3"/>
  <c r="H295" i="3"/>
  <c r="I295" i="3"/>
  <c r="J295" i="3"/>
  <c r="K295" i="3"/>
  <c r="L295" i="3"/>
  <c r="M295" i="3"/>
  <c r="N295" i="3"/>
  <c r="O295" i="3"/>
  <c r="P295" i="3"/>
  <c r="V295" i="3"/>
  <c r="W295" i="3"/>
  <c r="X295" i="3"/>
  <c r="Y295" i="3"/>
  <c r="Z295" i="3"/>
  <c r="AA295" i="3"/>
  <c r="AB295" i="3"/>
  <c r="G296" i="3"/>
  <c r="H296" i="3"/>
  <c r="I296" i="3"/>
  <c r="J296" i="3"/>
  <c r="K296" i="3"/>
  <c r="L296" i="3"/>
  <c r="M296" i="3"/>
  <c r="N296" i="3"/>
  <c r="O296" i="3"/>
  <c r="P296" i="3"/>
  <c r="V296" i="3"/>
  <c r="W296" i="3"/>
  <c r="X296" i="3"/>
  <c r="Y296" i="3"/>
  <c r="Z296" i="3"/>
  <c r="AA296" i="3"/>
  <c r="AB296" i="3"/>
  <c r="G297" i="3"/>
  <c r="H297" i="3"/>
  <c r="I297" i="3"/>
  <c r="J297" i="3"/>
  <c r="K297" i="3"/>
  <c r="L297" i="3"/>
  <c r="M297" i="3"/>
  <c r="N297" i="3"/>
  <c r="O297" i="3"/>
  <c r="P297" i="3"/>
  <c r="V297" i="3"/>
  <c r="W297" i="3"/>
  <c r="X297" i="3"/>
  <c r="Y297" i="3"/>
  <c r="Z297" i="3"/>
  <c r="AA297" i="3"/>
  <c r="AB297" i="3"/>
  <c r="G298" i="3"/>
  <c r="H298" i="3"/>
  <c r="I298" i="3"/>
  <c r="J298" i="3"/>
  <c r="K298" i="3"/>
  <c r="L298" i="3"/>
  <c r="M298" i="3"/>
  <c r="N298" i="3"/>
  <c r="O298" i="3"/>
  <c r="P298" i="3"/>
  <c r="V298" i="3"/>
  <c r="W298" i="3"/>
  <c r="X298" i="3"/>
  <c r="Y298" i="3"/>
  <c r="Z298" i="3"/>
  <c r="AA298" i="3"/>
  <c r="AB298" i="3"/>
  <c r="G299" i="3"/>
  <c r="H299" i="3"/>
  <c r="I299" i="3"/>
  <c r="J299" i="3"/>
  <c r="K299" i="3"/>
  <c r="L299" i="3"/>
  <c r="M299" i="3"/>
  <c r="N299" i="3"/>
  <c r="O299" i="3"/>
  <c r="P299" i="3"/>
  <c r="V299" i="3"/>
  <c r="W299" i="3"/>
  <c r="X299" i="3"/>
  <c r="Y299" i="3"/>
  <c r="Z299" i="3"/>
  <c r="AA299" i="3"/>
  <c r="AB299" i="3"/>
  <c r="G300" i="3"/>
  <c r="H300" i="3"/>
  <c r="I300" i="3"/>
  <c r="J300" i="3"/>
  <c r="K300" i="3"/>
  <c r="L300" i="3"/>
  <c r="M300" i="3"/>
  <c r="N300" i="3"/>
  <c r="O300" i="3"/>
  <c r="P300" i="3"/>
  <c r="V300" i="3"/>
  <c r="W300" i="3"/>
  <c r="X300" i="3"/>
  <c r="Y300" i="3"/>
  <c r="Z300" i="3"/>
  <c r="AA300" i="3"/>
  <c r="AB300" i="3"/>
  <c r="G301" i="3"/>
  <c r="H301" i="3"/>
  <c r="I301" i="3"/>
  <c r="J301" i="3"/>
  <c r="K301" i="3"/>
  <c r="L301" i="3"/>
  <c r="M301" i="3"/>
  <c r="N301" i="3"/>
  <c r="O301" i="3"/>
  <c r="P301" i="3"/>
  <c r="V301" i="3"/>
  <c r="W301" i="3"/>
  <c r="X301" i="3"/>
  <c r="Y301" i="3"/>
  <c r="Z301" i="3"/>
  <c r="AA301" i="3"/>
  <c r="AB301" i="3"/>
  <c r="G302" i="3"/>
  <c r="H302" i="3"/>
  <c r="I302" i="3"/>
  <c r="J302" i="3"/>
  <c r="K302" i="3"/>
  <c r="L302" i="3"/>
  <c r="M302" i="3"/>
  <c r="N302" i="3"/>
  <c r="O302" i="3"/>
  <c r="P302" i="3"/>
  <c r="V302" i="3"/>
  <c r="W302" i="3"/>
  <c r="X302" i="3"/>
  <c r="Y302" i="3"/>
  <c r="Z302" i="3"/>
  <c r="AA302" i="3"/>
  <c r="AB302" i="3"/>
  <c r="G303" i="3"/>
  <c r="H303" i="3"/>
  <c r="I303" i="3"/>
  <c r="J303" i="3"/>
  <c r="K303" i="3"/>
  <c r="L303" i="3"/>
  <c r="M303" i="3"/>
  <c r="N303" i="3"/>
  <c r="O303" i="3"/>
  <c r="P303" i="3"/>
  <c r="V303" i="3"/>
  <c r="W303" i="3"/>
  <c r="X303" i="3"/>
  <c r="Y303" i="3"/>
  <c r="Z303" i="3"/>
  <c r="AA303" i="3"/>
  <c r="AB303" i="3"/>
  <c r="G304" i="3"/>
  <c r="H304" i="3"/>
  <c r="I304" i="3"/>
  <c r="J304" i="3"/>
  <c r="K304" i="3"/>
  <c r="L304" i="3"/>
  <c r="M304" i="3"/>
  <c r="N304" i="3"/>
  <c r="O304" i="3"/>
  <c r="P304" i="3"/>
  <c r="V304" i="3"/>
  <c r="W304" i="3"/>
  <c r="X304" i="3"/>
  <c r="Y304" i="3"/>
  <c r="Z304" i="3"/>
  <c r="AA304" i="3"/>
  <c r="AB304" i="3"/>
  <c r="G305" i="3"/>
  <c r="H305" i="3"/>
  <c r="I305" i="3"/>
  <c r="J305" i="3"/>
  <c r="K305" i="3"/>
  <c r="L305" i="3"/>
  <c r="M305" i="3"/>
  <c r="N305" i="3"/>
  <c r="O305" i="3"/>
  <c r="P305" i="3"/>
  <c r="V305" i="3"/>
  <c r="W305" i="3"/>
  <c r="X305" i="3"/>
  <c r="Y305" i="3"/>
  <c r="Z305" i="3"/>
  <c r="AA305" i="3"/>
  <c r="AB305" i="3"/>
  <c r="G306" i="3"/>
  <c r="H306" i="3"/>
  <c r="I306" i="3"/>
  <c r="J306" i="3"/>
  <c r="K306" i="3"/>
  <c r="L306" i="3"/>
  <c r="M306" i="3"/>
  <c r="N306" i="3"/>
  <c r="O306" i="3"/>
  <c r="P306" i="3"/>
  <c r="V306" i="3"/>
  <c r="W306" i="3"/>
  <c r="X306" i="3"/>
  <c r="Y306" i="3"/>
  <c r="Z306" i="3"/>
  <c r="AA306" i="3"/>
  <c r="AB306" i="3"/>
  <c r="G307" i="3"/>
  <c r="H307" i="3"/>
  <c r="I307" i="3"/>
  <c r="J307" i="3"/>
  <c r="K307" i="3"/>
  <c r="L307" i="3"/>
  <c r="M307" i="3"/>
  <c r="N307" i="3"/>
  <c r="O307" i="3"/>
  <c r="P307" i="3"/>
  <c r="V307" i="3"/>
  <c r="W307" i="3"/>
  <c r="X307" i="3"/>
  <c r="Y307" i="3"/>
  <c r="Z307" i="3"/>
  <c r="AA307" i="3"/>
  <c r="AB307" i="3"/>
  <c r="G308" i="3"/>
  <c r="H308" i="3"/>
  <c r="I308" i="3"/>
  <c r="J308" i="3"/>
  <c r="K308" i="3"/>
  <c r="L308" i="3"/>
  <c r="M308" i="3"/>
  <c r="N308" i="3"/>
  <c r="O308" i="3"/>
  <c r="P308" i="3"/>
  <c r="V308" i="3"/>
  <c r="W308" i="3"/>
  <c r="X308" i="3"/>
  <c r="Y308" i="3"/>
  <c r="Z308" i="3"/>
  <c r="AA308" i="3"/>
  <c r="AB308" i="3"/>
  <c r="G309" i="3"/>
  <c r="H309" i="3"/>
  <c r="I309" i="3"/>
  <c r="J309" i="3"/>
  <c r="K309" i="3"/>
  <c r="L309" i="3"/>
  <c r="M309" i="3"/>
  <c r="N309" i="3"/>
  <c r="O309" i="3"/>
  <c r="P309" i="3"/>
  <c r="V309" i="3"/>
  <c r="W309" i="3"/>
  <c r="X309" i="3"/>
  <c r="Y309" i="3"/>
  <c r="Z309" i="3"/>
  <c r="AA309" i="3"/>
  <c r="AB309" i="3"/>
  <c r="G310" i="3"/>
  <c r="H310" i="3"/>
  <c r="I310" i="3"/>
  <c r="J310" i="3"/>
  <c r="K310" i="3"/>
  <c r="L310" i="3"/>
  <c r="M310" i="3"/>
  <c r="N310" i="3"/>
  <c r="O310" i="3"/>
  <c r="P310" i="3"/>
  <c r="V310" i="3"/>
  <c r="W310" i="3"/>
  <c r="X310" i="3"/>
  <c r="Y310" i="3"/>
  <c r="Z310" i="3"/>
  <c r="AA310" i="3"/>
  <c r="AB310" i="3"/>
  <c r="G311" i="3"/>
  <c r="H311" i="3"/>
  <c r="I311" i="3"/>
  <c r="J311" i="3"/>
  <c r="K311" i="3"/>
  <c r="L311" i="3"/>
  <c r="M311" i="3"/>
  <c r="N311" i="3"/>
  <c r="O311" i="3"/>
  <c r="P311" i="3"/>
  <c r="V311" i="3"/>
  <c r="W311" i="3"/>
  <c r="X311" i="3"/>
  <c r="Y311" i="3"/>
  <c r="Z311" i="3"/>
  <c r="AA311" i="3"/>
  <c r="AB311" i="3"/>
  <c r="F266" i="3"/>
  <c r="G266" i="3"/>
  <c r="H266" i="3"/>
  <c r="I266" i="3"/>
  <c r="J266" i="3"/>
  <c r="K266" i="3"/>
  <c r="L266" i="3"/>
  <c r="M266" i="3"/>
  <c r="N266" i="3"/>
  <c r="O266" i="3"/>
  <c r="P266" i="3"/>
  <c r="V266" i="3"/>
  <c r="W266" i="3"/>
  <c r="X266" i="3"/>
  <c r="Y266" i="3"/>
  <c r="Z266" i="3"/>
  <c r="AA266" i="3"/>
  <c r="AB266" i="3"/>
  <c r="F267" i="3"/>
  <c r="G267" i="3"/>
  <c r="C267" i="3" s="1"/>
  <c r="H267" i="3"/>
  <c r="I267" i="3"/>
  <c r="J267" i="3"/>
  <c r="K267" i="3"/>
  <c r="L267" i="3"/>
  <c r="M267" i="3"/>
  <c r="N267" i="3"/>
  <c r="O267" i="3"/>
  <c r="P267" i="3"/>
  <c r="V267" i="3"/>
  <c r="W267" i="3"/>
  <c r="X267" i="3"/>
  <c r="Y267" i="3"/>
  <c r="Z267" i="3"/>
  <c r="AA267" i="3"/>
  <c r="AB267" i="3"/>
  <c r="F268" i="3"/>
  <c r="G268" i="3"/>
  <c r="H268" i="3"/>
  <c r="I268" i="3"/>
  <c r="J268" i="3"/>
  <c r="K268" i="3"/>
  <c r="L268" i="3"/>
  <c r="M268" i="3"/>
  <c r="N268" i="3"/>
  <c r="O268" i="3"/>
  <c r="P268" i="3"/>
  <c r="V268" i="3"/>
  <c r="W268" i="3"/>
  <c r="X268" i="3"/>
  <c r="Y268" i="3"/>
  <c r="Z268" i="3"/>
  <c r="AA268" i="3"/>
  <c r="AB268" i="3"/>
  <c r="F269" i="3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9" i="3" s="1"/>
  <c r="G269" i="3"/>
  <c r="H269" i="3"/>
  <c r="I269" i="3"/>
  <c r="J269" i="3"/>
  <c r="K269" i="3"/>
  <c r="L269" i="3"/>
  <c r="M269" i="3"/>
  <c r="N269" i="3"/>
  <c r="O269" i="3"/>
  <c r="P269" i="3"/>
  <c r="V269" i="3"/>
  <c r="W269" i="3"/>
  <c r="X269" i="3"/>
  <c r="Y269" i="3"/>
  <c r="Z269" i="3"/>
  <c r="AA269" i="3"/>
  <c r="AB269" i="3"/>
  <c r="G270" i="3"/>
  <c r="H270" i="3"/>
  <c r="I270" i="3"/>
  <c r="J270" i="3"/>
  <c r="K270" i="3"/>
  <c r="L270" i="3"/>
  <c r="M270" i="3"/>
  <c r="N270" i="3"/>
  <c r="O270" i="3"/>
  <c r="P270" i="3"/>
  <c r="V270" i="3"/>
  <c r="W270" i="3"/>
  <c r="X270" i="3"/>
  <c r="Y270" i="3"/>
  <c r="Z270" i="3"/>
  <c r="AA270" i="3"/>
  <c r="AB270" i="3"/>
  <c r="G271" i="3"/>
  <c r="C271" i="3" s="1"/>
  <c r="H271" i="3"/>
  <c r="I271" i="3"/>
  <c r="J271" i="3"/>
  <c r="K271" i="3"/>
  <c r="L271" i="3"/>
  <c r="M271" i="3"/>
  <c r="N271" i="3"/>
  <c r="O271" i="3"/>
  <c r="P271" i="3"/>
  <c r="V271" i="3"/>
  <c r="W271" i="3"/>
  <c r="X271" i="3"/>
  <c r="Y271" i="3"/>
  <c r="Z271" i="3"/>
  <c r="AA271" i="3"/>
  <c r="AB271" i="3"/>
  <c r="G272" i="3"/>
  <c r="H272" i="3"/>
  <c r="I272" i="3"/>
  <c r="J272" i="3"/>
  <c r="K272" i="3"/>
  <c r="L272" i="3"/>
  <c r="M272" i="3"/>
  <c r="N272" i="3"/>
  <c r="O272" i="3"/>
  <c r="P272" i="3"/>
  <c r="V272" i="3"/>
  <c r="W272" i="3"/>
  <c r="X272" i="3"/>
  <c r="Y272" i="3"/>
  <c r="Z272" i="3"/>
  <c r="AA272" i="3"/>
  <c r="AB272" i="3"/>
  <c r="G273" i="3"/>
  <c r="H273" i="3"/>
  <c r="I273" i="3"/>
  <c r="J273" i="3"/>
  <c r="K273" i="3"/>
  <c r="L273" i="3"/>
  <c r="M273" i="3"/>
  <c r="N273" i="3"/>
  <c r="O273" i="3"/>
  <c r="P273" i="3"/>
  <c r="V273" i="3"/>
  <c r="W273" i="3"/>
  <c r="X273" i="3"/>
  <c r="Y273" i="3"/>
  <c r="Z273" i="3"/>
  <c r="AA273" i="3"/>
  <c r="AB273" i="3"/>
  <c r="G274" i="3"/>
  <c r="H274" i="3"/>
  <c r="I274" i="3"/>
  <c r="J274" i="3"/>
  <c r="K274" i="3"/>
  <c r="L274" i="3"/>
  <c r="M274" i="3"/>
  <c r="N274" i="3"/>
  <c r="O274" i="3"/>
  <c r="P274" i="3"/>
  <c r="V274" i="3"/>
  <c r="W274" i="3"/>
  <c r="X274" i="3"/>
  <c r="Y274" i="3"/>
  <c r="Z274" i="3"/>
  <c r="AA274" i="3"/>
  <c r="AB274" i="3"/>
  <c r="G275" i="3"/>
  <c r="H275" i="3"/>
  <c r="I275" i="3"/>
  <c r="J275" i="3"/>
  <c r="K275" i="3"/>
  <c r="L275" i="3"/>
  <c r="M275" i="3"/>
  <c r="N275" i="3"/>
  <c r="O275" i="3"/>
  <c r="P275" i="3"/>
  <c r="V275" i="3"/>
  <c r="W275" i="3"/>
  <c r="X275" i="3"/>
  <c r="Y275" i="3"/>
  <c r="Z275" i="3"/>
  <c r="AA275" i="3"/>
  <c r="AB275" i="3"/>
  <c r="G276" i="3"/>
  <c r="H276" i="3"/>
  <c r="I276" i="3"/>
  <c r="J276" i="3"/>
  <c r="K276" i="3"/>
  <c r="L276" i="3"/>
  <c r="M276" i="3"/>
  <c r="N276" i="3"/>
  <c r="O276" i="3"/>
  <c r="P276" i="3"/>
  <c r="V276" i="3"/>
  <c r="W276" i="3"/>
  <c r="X276" i="3"/>
  <c r="Y276" i="3"/>
  <c r="Z276" i="3"/>
  <c r="AA276" i="3"/>
  <c r="AB276" i="3"/>
  <c r="G277" i="3"/>
  <c r="H277" i="3"/>
  <c r="I277" i="3"/>
  <c r="J277" i="3"/>
  <c r="K277" i="3"/>
  <c r="L277" i="3"/>
  <c r="M277" i="3"/>
  <c r="N277" i="3"/>
  <c r="O277" i="3"/>
  <c r="P277" i="3"/>
  <c r="V277" i="3"/>
  <c r="W277" i="3"/>
  <c r="X277" i="3"/>
  <c r="Y277" i="3"/>
  <c r="Z277" i="3"/>
  <c r="AA277" i="3"/>
  <c r="AB277" i="3"/>
  <c r="G278" i="3"/>
  <c r="H278" i="3"/>
  <c r="I278" i="3"/>
  <c r="J278" i="3"/>
  <c r="K278" i="3"/>
  <c r="L278" i="3"/>
  <c r="M278" i="3"/>
  <c r="N278" i="3"/>
  <c r="O278" i="3"/>
  <c r="P278" i="3"/>
  <c r="V278" i="3"/>
  <c r="W278" i="3"/>
  <c r="X278" i="3"/>
  <c r="Y278" i="3"/>
  <c r="Z278" i="3"/>
  <c r="AA278" i="3"/>
  <c r="AB278" i="3"/>
  <c r="G279" i="3"/>
  <c r="H279" i="3"/>
  <c r="I279" i="3"/>
  <c r="J279" i="3"/>
  <c r="K279" i="3"/>
  <c r="L279" i="3"/>
  <c r="M279" i="3"/>
  <c r="N279" i="3"/>
  <c r="O279" i="3"/>
  <c r="P279" i="3"/>
  <c r="V279" i="3"/>
  <c r="W279" i="3"/>
  <c r="X279" i="3"/>
  <c r="Y279" i="3"/>
  <c r="Z279" i="3"/>
  <c r="AA279" i="3"/>
  <c r="AB279" i="3"/>
  <c r="G280" i="3"/>
  <c r="H280" i="3"/>
  <c r="I280" i="3"/>
  <c r="J280" i="3"/>
  <c r="K280" i="3"/>
  <c r="L280" i="3"/>
  <c r="M280" i="3"/>
  <c r="N280" i="3"/>
  <c r="O280" i="3"/>
  <c r="P280" i="3"/>
  <c r="V280" i="3"/>
  <c r="W280" i="3"/>
  <c r="X280" i="3"/>
  <c r="Y280" i="3"/>
  <c r="Z280" i="3"/>
  <c r="AA280" i="3"/>
  <c r="AB280" i="3"/>
  <c r="G281" i="3"/>
  <c r="H281" i="3"/>
  <c r="I281" i="3"/>
  <c r="J281" i="3"/>
  <c r="K281" i="3"/>
  <c r="L281" i="3"/>
  <c r="M281" i="3"/>
  <c r="N281" i="3"/>
  <c r="O281" i="3"/>
  <c r="P281" i="3"/>
  <c r="V281" i="3"/>
  <c r="W281" i="3"/>
  <c r="X281" i="3"/>
  <c r="Y281" i="3"/>
  <c r="Z281" i="3"/>
  <c r="AA281" i="3"/>
  <c r="AB281" i="3"/>
  <c r="G282" i="3"/>
  <c r="H282" i="3"/>
  <c r="I282" i="3"/>
  <c r="J282" i="3"/>
  <c r="K282" i="3"/>
  <c r="L282" i="3"/>
  <c r="M282" i="3"/>
  <c r="N282" i="3"/>
  <c r="O282" i="3"/>
  <c r="P282" i="3"/>
  <c r="V282" i="3"/>
  <c r="W282" i="3"/>
  <c r="X282" i="3"/>
  <c r="Y282" i="3"/>
  <c r="Z282" i="3"/>
  <c r="AA282" i="3"/>
  <c r="AB282" i="3"/>
  <c r="G283" i="3"/>
  <c r="C283" i="3" s="1"/>
  <c r="H283" i="3"/>
  <c r="I283" i="3"/>
  <c r="J283" i="3"/>
  <c r="K283" i="3"/>
  <c r="L283" i="3"/>
  <c r="M283" i="3"/>
  <c r="N283" i="3"/>
  <c r="O283" i="3"/>
  <c r="P283" i="3"/>
  <c r="V283" i="3"/>
  <c r="W283" i="3"/>
  <c r="X283" i="3"/>
  <c r="Y283" i="3"/>
  <c r="Z283" i="3"/>
  <c r="AA283" i="3"/>
  <c r="AB283" i="3"/>
  <c r="G284" i="3"/>
  <c r="H284" i="3"/>
  <c r="I284" i="3"/>
  <c r="J284" i="3"/>
  <c r="K284" i="3"/>
  <c r="L284" i="3"/>
  <c r="M284" i="3"/>
  <c r="N284" i="3"/>
  <c r="O284" i="3"/>
  <c r="P284" i="3"/>
  <c r="V284" i="3"/>
  <c r="W284" i="3"/>
  <c r="X284" i="3"/>
  <c r="Y284" i="3"/>
  <c r="Z284" i="3"/>
  <c r="AA284" i="3"/>
  <c r="AB284" i="3"/>
  <c r="G285" i="3"/>
  <c r="H285" i="3"/>
  <c r="I285" i="3"/>
  <c r="J285" i="3"/>
  <c r="K285" i="3"/>
  <c r="L285" i="3"/>
  <c r="M285" i="3"/>
  <c r="N285" i="3"/>
  <c r="O285" i="3"/>
  <c r="P285" i="3"/>
  <c r="V285" i="3"/>
  <c r="W285" i="3"/>
  <c r="X285" i="3"/>
  <c r="Y285" i="3"/>
  <c r="Z285" i="3"/>
  <c r="AA285" i="3"/>
  <c r="AB285" i="3"/>
  <c r="G286" i="3"/>
  <c r="H286" i="3"/>
  <c r="I286" i="3"/>
  <c r="J286" i="3"/>
  <c r="K286" i="3"/>
  <c r="L286" i="3"/>
  <c r="M286" i="3"/>
  <c r="N286" i="3"/>
  <c r="O286" i="3"/>
  <c r="P286" i="3"/>
  <c r="V286" i="3"/>
  <c r="W286" i="3"/>
  <c r="X286" i="3"/>
  <c r="Y286" i="3"/>
  <c r="Z286" i="3"/>
  <c r="AA286" i="3"/>
  <c r="AB286" i="3"/>
  <c r="G287" i="3"/>
  <c r="H287" i="3"/>
  <c r="I287" i="3"/>
  <c r="J287" i="3"/>
  <c r="K287" i="3"/>
  <c r="L287" i="3"/>
  <c r="M287" i="3"/>
  <c r="N287" i="3"/>
  <c r="O287" i="3"/>
  <c r="P287" i="3"/>
  <c r="V287" i="3"/>
  <c r="W287" i="3"/>
  <c r="X287" i="3"/>
  <c r="Y287" i="3"/>
  <c r="Z287" i="3"/>
  <c r="AA287" i="3"/>
  <c r="AB287" i="3"/>
  <c r="G289" i="3"/>
  <c r="H289" i="3"/>
  <c r="I289" i="3"/>
  <c r="J289" i="3"/>
  <c r="K289" i="3"/>
  <c r="L289" i="3"/>
  <c r="M289" i="3"/>
  <c r="N289" i="3"/>
  <c r="O289" i="3"/>
  <c r="P289" i="3"/>
  <c r="V289" i="3"/>
  <c r="W289" i="3"/>
  <c r="X289" i="3"/>
  <c r="Y289" i="3"/>
  <c r="Z289" i="3"/>
  <c r="AA289" i="3"/>
  <c r="AB289" i="3"/>
  <c r="F265" i="3"/>
  <c r="G265" i="3"/>
  <c r="H265" i="3"/>
  <c r="I265" i="3"/>
  <c r="J265" i="3"/>
  <c r="K265" i="3"/>
  <c r="L265" i="3"/>
  <c r="M265" i="3"/>
  <c r="N265" i="3"/>
  <c r="O265" i="3"/>
  <c r="P265" i="3"/>
  <c r="V265" i="3"/>
  <c r="W265" i="3"/>
  <c r="X265" i="3"/>
  <c r="Y265" i="3"/>
  <c r="Z265" i="3"/>
  <c r="AA265" i="3"/>
  <c r="AB265" i="3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68" i="1"/>
  <c r="R267" i="1"/>
  <c r="R266" i="1"/>
  <c r="R265" i="1"/>
  <c r="R264" i="1"/>
  <c r="R263" i="1"/>
  <c r="R262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F241" i="3"/>
  <c r="F217" i="3"/>
  <c r="F193" i="3"/>
  <c r="F169" i="3"/>
  <c r="G246" i="3"/>
  <c r="H246" i="3"/>
  <c r="I246" i="3"/>
  <c r="J246" i="3"/>
  <c r="K246" i="3"/>
  <c r="L246" i="3"/>
  <c r="M246" i="3"/>
  <c r="N246" i="3"/>
  <c r="O246" i="3"/>
  <c r="P246" i="3"/>
  <c r="V246" i="3"/>
  <c r="W246" i="3"/>
  <c r="X246" i="3"/>
  <c r="Y246" i="3"/>
  <c r="Z246" i="3"/>
  <c r="AA246" i="3"/>
  <c r="AB246" i="3"/>
  <c r="G247" i="3"/>
  <c r="H247" i="3"/>
  <c r="I247" i="3"/>
  <c r="J247" i="3"/>
  <c r="K247" i="3"/>
  <c r="L247" i="3"/>
  <c r="M247" i="3"/>
  <c r="N247" i="3"/>
  <c r="O247" i="3"/>
  <c r="P247" i="3"/>
  <c r="V247" i="3"/>
  <c r="W247" i="3"/>
  <c r="X247" i="3"/>
  <c r="Y247" i="3"/>
  <c r="Z247" i="3"/>
  <c r="AA247" i="3"/>
  <c r="AB247" i="3"/>
  <c r="G248" i="3"/>
  <c r="H248" i="3"/>
  <c r="I248" i="3"/>
  <c r="J248" i="3"/>
  <c r="K248" i="3"/>
  <c r="L248" i="3"/>
  <c r="M248" i="3"/>
  <c r="N248" i="3"/>
  <c r="O248" i="3"/>
  <c r="P248" i="3"/>
  <c r="V248" i="3"/>
  <c r="W248" i="3"/>
  <c r="X248" i="3"/>
  <c r="Y248" i="3"/>
  <c r="Z248" i="3"/>
  <c r="AA248" i="3"/>
  <c r="AB248" i="3"/>
  <c r="G249" i="3"/>
  <c r="H249" i="3"/>
  <c r="I249" i="3"/>
  <c r="J249" i="3"/>
  <c r="K249" i="3"/>
  <c r="L249" i="3"/>
  <c r="M249" i="3"/>
  <c r="N249" i="3"/>
  <c r="O249" i="3"/>
  <c r="P249" i="3"/>
  <c r="V249" i="3"/>
  <c r="W249" i="3"/>
  <c r="X249" i="3"/>
  <c r="Y249" i="3"/>
  <c r="Z249" i="3"/>
  <c r="AA249" i="3"/>
  <c r="AB249" i="3"/>
  <c r="G250" i="3"/>
  <c r="H250" i="3"/>
  <c r="I250" i="3"/>
  <c r="J250" i="3"/>
  <c r="K250" i="3"/>
  <c r="L250" i="3"/>
  <c r="M250" i="3"/>
  <c r="N250" i="3"/>
  <c r="O250" i="3"/>
  <c r="P250" i="3"/>
  <c r="V250" i="3"/>
  <c r="W250" i="3"/>
  <c r="X250" i="3"/>
  <c r="Y250" i="3"/>
  <c r="Z250" i="3"/>
  <c r="AA250" i="3"/>
  <c r="AB250" i="3"/>
  <c r="G251" i="3"/>
  <c r="H251" i="3"/>
  <c r="I251" i="3"/>
  <c r="J251" i="3"/>
  <c r="K251" i="3"/>
  <c r="L251" i="3"/>
  <c r="M251" i="3"/>
  <c r="N251" i="3"/>
  <c r="O251" i="3"/>
  <c r="P251" i="3"/>
  <c r="V251" i="3"/>
  <c r="W251" i="3"/>
  <c r="X251" i="3"/>
  <c r="Y251" i="3"/>
  <c r="Z251" i="3"/>
  <c r="AA251" i="3"/>
  <c r="AB251" i="3"/>
  <c r="G252" i="3"/>
  <c r="H252" i="3"/>
  <c r="I252" i="3"/>
  <c r="J252" i="3"/>
  <c r="K252" i="3"/>
  <c r="L252" i="3"/>
  <c r="M252" i="3"/>
  <c r="N252" i="3"/>
  <c r="O252" i="3"/>
  <c r="P252" i="3"/>
  <c r="V252" i="3"/>
  <c r="W252" i="3"/>
  <c r="X252" i="3"/>
  <c r="Y252" i="3"/>
  <c r="Z252" i="3"/>
  <c r="AA252" i="3"/>
  <c r="AB252" i="3"/>
  <c r="G253" i="3"/>
  <c r="H253" i="3"/>
  <c r="I253" i="3"/>
  <c r="J253" i="3"/>
  <c r="K253" i="3"/>
  <c r="L253" i="3"/>
  <c r="M253" i="3"/>
  <c r="N253" i="3"/>
  <c r="O253" i="3"/>
  <c r="P253" i="3"/>
  <c r="V253" i="3"/>
  <c r="W253" i="3"/>
  <c r="X253" i="3"/>
  <c r="Y253" i="3"/>
  <c r="Z253" i="3"/>
  <c r="AA253" i="3"/>
  <c r="AB253" i="3"/>
  <c r="G254" i="3"/>
  <c r="H254" i="3"/>
  <c r="I254" i="3"/>
  <c r="J254" i="3"/>
  <c r="K254" i="3"/>
  <c r="L254" i="3"/>
  <c r="M254" i="3"/>
  <c r="N254" i="3"/>
  <c r="O254" i="3"/>
  <c r="P254" i="3"/>
  <c r="V254" i="3"/>
  <c r="W254" i="3"/>
  <c r="X254" i="3"/>
  <c r="Y254" i="3"/>
  <c r="Z254" i="3"/>
  <c r="AA254" i="3"/>
  <c r="AB254" i="3"/>
  <c r="G255" i="3"/>
  <c r="H255" i="3"/>
  <c r="I255" i="3"/>
  <c r="J255" i="3"/>
  <c r="K255" i="3"/>
  <c r="L255" i="3"/>
  <c r="M255" i="3"/>
  <c r="N255" i="3"/>
  <c r="O255" i="3"/>
  <c r="P255" i="3"/>
  <c r="V255" i="3"/>
  <c r="W255" i="3"/>
  <c r="X255" i="3"/>
  <c r="Y255" i="3"/>
  <c r="Z255" i="3"/>
  <c r="AA255" i="3"/>
  <c r="AB255" i="3"/>
  <c r="G256" i="3"/>
  <c r="H256" i="3"/>
  <c r="I256" i="3"/>
  <c r="J256" i="3"/>
  <c r="K256" i="3"/>
  <c r="L256" i="3"/>
  <c r="M256" i="3"/>
  <c r="N256" i="3"/>
  <c r="O256" i="3"/>
  <c r="P256" i="3"/>
  <c r="V256" i="3"/>
  <c r="W256" i="3"/>
  <c r="X256" i="3"/>
  <c r="Y256" i="3"/>
  <c r="Z256" i="3"/>
  <c r="AA256" i="3"/>
  <c r="AB256" i="3"/>
  <c r="G257" i="3"/>
  <c r="H257" i="3"/>
  <c r="I257" i="3"/>
  <c r="J257" i="3"/>
  <c r="K257" i="3"/>
  <c r="L257" i="3"/>
  <c r="M257" i="3"/>
  <c r="N257" i="3"/>
  <c r="O257" i="3"/>
  <c r="P257" i="3"/>
  <c r="V257" i="3"/>
  <c r="W257" i="3"/>
  <c r="X257" i="3"/>
  <c r="Y257" i="3"/>
  <c r="Z257" i="3"/>
  <c r="AA257" i="3"/>
  <c r="AB257" i="3"/>
  <c r="G258" i="3"/>
  <c r="H258" i="3"/>
  <c r="I258" i="3"/>
  <c r="J258" i="3"/>
  <c r="K258" i="3"/>
  <c r="L258" i="3"/>
  <c r="M258" i="3"/>
  <c r="N258" i="3"/>
  <c r="O258" i="3"/>
  <c r="P258" i="3"/>
  <c r="V258" i="3"/>
  <c r="W258" i="3"/>
  <c r="X258" i="3"/>
  <c r="Y258" i="3"/>
  <c r="Z258" i="3"/>
  <c r="AA258" i="3"/>
  <c r="AB258" i="3"/>
  <c r="G259" i="3"/>
  <c r="H259" i="3"/>
  <c r="I259" i="3"/>
  <c r="J259" i="3"/>
  <c r="K259" i="3"/>
  <c r="L259" i="3"/>
  <c r="M259" i="3"/>
  <c r="N259" i="3"/>
  <c r="O259" i="3"/>
  <c r="P259" i="3"/>
  <c r="V259" i="3"/>
  <c r="W259" i="3"/>
  <c r="X259" i="3"/>
  <c r="Y259" i="3"/>
  <c r="Z259" i="3"/>
  <c r="AA259" i="3"/>
  <c r="AB259" i="3"/>
  <c r="G260" i="3"/>
  <c r="H260" i="3"/>
  <c r="I260" i="3"/>
  <c r="J260" i="3"/>
  <c r="K260" i="3"/>
  <c r="L260" i="3"/>
  <c r="M260" i="3"/>
  <c r="N260" i="3"/>
  <c r="O260" i="3"/>
  <c r="P260" i="3"/>
  <c r="V260" i="3"/>
  <c r="W260" i="3"/>
  <c r="X260" i="3"/>
  <c r="Y260" i="3"/>
  <c r="Z260" i="3"/>
  <c r="AA260" i="3"/>
  <c r="AB260" i="3"/>
  <c r="G261" i="3"/>
  <c r="H261" i="3"/>
  <c r="I261" i="3"/>
  <c r="J261" i="3"/>
  <c r="K261" i="3"/>
  <c r="L261" i="3"/>
  <c r="M261" i="3"/>
  <c r="N261" i="3"/>
  <c r="O261" i="3"/>
  <c r="P261" i="3"/>
  <c r="V261" i="3"/>
  <c r="W261" i="3"/>
  <c r="X261" i="3"/>
  <c r="Y261" i="3"/>
  <c r="Z261" i="3"/>
  <c r="AA261" i="3"/>
  <c r="AB261" i="3"/>
  <c r="G262" i="3"/>
  <c r="H262" i="3"/>
  <c r="I262" i="3"/>
  <c r="J262" i="3"/>
  <c r="K262" i="3"/>
  <c r="L262" i="3"/>
  <c r="M262" i="3"/>
  <c r="N262" i="3"/>
  <c r="O262" i="3"/>
  <c r="P262" i="3"/>
  <c r="V262" i="3"/>
  <c r="W262" i="3"/>
  <c r="X262" i="3"/>
  <c r="Y262" i="3"/>
  <c r="Z262" i="3"/>
  <c r="AA262" i="3"/>
  <c r="AB262" i="3"/>
  <c r="G263" i="3"/>
  <c r="H263" i="3"/>
  <c r="I263" i="3"/>
  <c r="J263" i="3"/>
  <c r="K263" i="3"/>
  <c r="L263" i="3"/>
  <c r="M263" i="3"/>
  <c r="N263" i="3"/>
  <c r="O263" i="3"/>
  <c r="P263" i="3"/>
  <c r="V263" i="3"/>
  <c r="W263" i="3"/>
  <c r="X263" i="3"/>
  <c r="Y263" i="3"/>
  <c r="Z263" i="3"/>
  <c r="AA263" i="3"/>
  <c r="AB263" i="3"/>
  <c r="G219" i="3"/>
  <c r="H219" i="3"/>
  <c r="I219" i="3"/>
  <c r="J219" i="3"/>
  <c r="K219" i="3"/>
  <c r="L219" i="3"/>
  <c r="M219" i="3"/>
  <c r="N219" i="3"/>
  <c r="O219" i="3"/>
  <c r="P219" i="3"/>
  <c r="V219" i="3"/>
  <c r="W219" i="3"/>
  <c r="X219" i="3"/>
  <c r="Y219" i="3"/>
  <c r="Z219" i="3"/>
  <c r="AA219" i="3"/>
  <c r="AB219" i="3"/>
  <c r="G220" i="3"/>
  <c r="H220" i="3"/>
  <c r="I220" i="3"/>
  <c r="J220" i="3"/>
  <c r="K220" i="3"/>
  <c r="L220" i="3"/>
  <c r="M220" i="3"/>
  <c r="N220" i="3"/>
  <c r="O220" i="3"/>
  <c r="P220" i="3"/>
  <c r="V220" i="3"/>
  <c r="W220" i="3"/>
  <c r="X220" i="3"/>
  <c r="Y220" i="3"/>
  <c r="Z220" i="3"/>
  <c r="AA220" i="3"/>
  <c r="AB220" i="3"/>
  <c r="G221" i="3"/>
  <c r="H221" i="3"/>
  <c r="I221" i="3"/>
  <c r="J221" i="3"/>
  <c r="K221" i="3"/>
  <c r="L221" i="3"/>
  <c r="M221" i="3"/>
  <c r="N221" i="3"/>
  <c r="O221" i="3"/>
  <c r="P221" i="3"/>
  <c r="V221" i="3"/>
  <c r="W221" i="3"/>
  <c r="X221" i="3"/>
  <c r="Y221" i="3"/>
  <c r="Z221" i="3"/>
  <c r="AA221" i="3"/>
  <c r="AB221" i="3"/>
  <c r="G222" i="3"/>
  <c r="H222" i="3"/>
  <c r="I222" i="3"/>
  <c r="J222" i="3"/>
  <c r="K222" i="3"/>
  <c r="L222" i="3"/>
  <c r="M222" i="3"/>
  <c r="N222" i="3"/>
  <c r="O222" i="3"/>
  <c r="P222" i="3"/>
  <c r="V222" i="3"/>
  <c r="W222" i="3"/>
  <c r="X222" i="3"/>
  <c r="Y222" i="3"/>
  <c r="Z222" i="3"/>
  <c r="AA222" i="3"/>
  <c r="AB222" i="3"/>
  <c r="G223" i="3"/>
  <c r="H223" i="3"/>
  <c r="I223" i="3"/>
  <c r="J223" i="3"/>
  <c r="K223" i="3"/>
  <c r="L223" i="3"/>
  <c r="M223" i="3"/>
  <c r="N223" i="3"/>
  <c r="O223" i="3"/>
  <c r="P223" i="3"/>
  <c r="V223" i="3"/>
  <c r="W223" i="3"/>
  <c r="X223" i="3"/>
  <c r="Y223" i="3"/>
  <c r="Z223" i="3"/>
  <c r="AA223" i="3"/>
  <c r="AB223" i="3"/>
  <c r="G224" i="3"/>
  <c r="H224" i="3"/>
  <c r="I224" i="3"/>
  <c r="J224" i="3"/>
  <c r="K224" i="3"/>
  <c r="L224" i="3"/>
  <c r="M224" i="3"/>
  <c r="N224" i="3"/>
  <c r="O224" i="3"/>
  <c r="P224" i="3"/>
  <c r="V224" i="3"/>
  <c r="W224" i="3"/>
  <c r="X224" i="3"/>
  <c r="Y224" i="3"/>
  <c r="Z224" i="3"/>
  <c r="AA224" i="3"/>
  <c r="AB224" i="3"/>
  <c r="G225" i="3"/>
  <c r="H225" i="3"/>
  <c r="I225" i="3"/>
  <c r="J225" i="3"/>
  <c r="K225" i="3"/>
  <c r="L225" i="3"/>
  <c r="M225" i="3"/>
  <c r="N225" i="3"/>
  <c r="O225" i="3"/>
  <c r="P225" i="3"/>
  <c r="V225" i="3"/>
  <c r="W225" i="3"/>
  <c r="X225" i="3"/>
  <c r="Y225" i="3"/>
  <c r="Z225" i="3"/>
  <c r="AA225" i="3"/>
  <c r="AB225" i="3"/>
  <c r="G226" i="3"/>
  <c r="H226" i="3"/>
  <c r="I226" i="3"/>
  <c r="J226" i="3"/>
  <c r="K226" i="3"/>
  <c r="L226" i="3"/>
  <c r="M226" i="3"/>
  <c r="N226" i="3"/>
  <c r="O226" i="3"/>
  <c r="P226" i="3"/>
  <c r="V226" i="3"/>
  <c r="W226" i="3"/>
  <c r="X226" i="3"/>
  <c r="Y226" i="3"/>
  <c r="Z226" i="3"/>
  <c r="AA226" i="3"/>
  <c r="AB226" i="3"/>
  <c r="G227" i="3"/>
  <c r="H227" i="3"/>
  <c r="I227" i="3"/>
  <c r="J227" i="3"/>
  <c r="K227" i="3"/>
  <c r="L227" i="3"/>
  <c r="M227" i="3"/>
  <c r="N227" i="3"/>
  <c r="O227" i="3"/>
  <c r="P227" i="3"/>
  <c r="V227" i="3"/>
  <c r="W227" i="3"/>
  <c r="X227" i="3"/>
  <c r="Y227" i="3"/>
  <c r="Z227" i="3"/>
  <c r="AA227" i="3"/>
  <c r="AB227" i="3"/>
  <c r="G228" i="3"/>
  <c r="H228" i="3"/>
  <c r="I228" i="3"/>
  <c r="J228" i="3"/>
  <c r="K228" i="3"/>
  <c r="L228" i="3"/>
  <c r="M228" i="3"/>
  <c r="N228" i="3"/>
  <c r="O228" i="3"/>
  <c r="P228" i="3"/>
  <c r="V228" i="3"/>
  <c r="W228" i="3"/>
  <c r="X228" i="3"/>
  <c r="Y228" i="3"/>
  <c r="Z228" i="3"/>
  <c r="AA228" i="3"/>
  <c r="AB228" i="3"/>
  <c r="G229" i="3"/>
  <c r="H229" i="3"/>
  <c r="I229" i="3"/>
  <c r="J229" i="3"/>
  <c r="K229" i="3"/>
  <c r="L229" i="3"/>
  <c r="M229" i="3"/>
  <c r="N229" i="3"/>
  <c r="O229" i="3"/>
  <c r="P229" i="3"/>
  <c r="V229" i="3"/>
  <c r="W229" i="3"/>
  <c r="X229" i="3"/>
  <c r="Y229" i="3"/>
  <c r="Z229" i="3"/>
  <c r="AA229" i="3"/>
  <c r="AB229" i="3"/>
  <c r="G230" i="3"/>
  <c r="H230" i="3"/>
  <c r="I230" i="3"/>
  <c r="J230" i="3"/>
  <c r="K230" i="3"/>
  <c r="L230" i="3"/>
  <c r="M230" i="3"/>
  <c r="N230" i="3"/>
  <c r="O230" i="3"/>
  <c r="P230" i="3"/>
  <c r="V230" i="3"/>
  <c r="W230" i="3"/>
  <c r="X230" i="3"/>
  <c r="Y230" i="3"/>
  <c r="Z230" i="3"/>
  <c r="AA230" i="3"/>
  <c r="AB230" i="3"/>
  <c r="G231" i="3"/>
  <c r="H231" i="3"/>
  <c r="I231" i="3"/>
  <c r="J231" i="3"/>
  <c r="K231" i="3"/>
  <c r="L231" i="3"/>
  <c r="M231" i="3"/>
  <c r="N231" i="3"/>
  <c r="O231" i="3"/>
  <c r="P231" i="3"/>
  <c r="V231" i="3"/>
  <c r="W231" i="3"/>
  <c r="X231" i="3"/>
  <c r="Y231" i="3"/>
  <c r="Z231" i="3"/>
  <c r="AA231" i="3"/>
  <c r="AB231" i="3"/>
  <c r="G232" i="3"/>
  <c r="H232" i="3"/>
  <c r="I232" i="3"/>
  <c r="J232" i="3"/>
  <c r="K232" i="3"/>
  <c r="L232" i="3"/>
  <c r="M232" i="3"/>
  <c r="N232" i="3"/>
  <c r="O232" i="3"/>
  <c r="P232" i="3"/>
  <c r="V232" i="3"/>
  <c r="W232" i="3"/>
  <c r="X232" i="3"/>
  <c r="Y232" i="3"/>
  <c r="Z232" i="3"/>
  <c r="AA232" i="3"/>
  <c r="AB232" i="3"/>
  <c r="G233" i="3"/>
  <c r="H233" i="3"/>
  <c r="I233" i="3"/>
  <c r="J233" i="3"/>
  <c r="K233" i="3"/>
  <c r="L233" i="3"/>
  <c r="M233" i="3"/>
  <c r="N233" i="3"/>
  <c r="O233" i="3"/>
  <c r="P233" i="3"/>
  <c r="V233" i="3"/>
  <c r="W233" i="3"/>
  <c r="X233" i="3"/>
  <c r="Y233" i="3"/>
  <c r="Z233" i="3"/>
  <c r="AA233" i="3"/>
  <c r="AB233" i="3"/>
  <c r="G234" i="3"/>
  <c r="H234" i="3"/>
  <c r="I234" i="3"/>
  <c r="J234" i="3"/>
  <c r="K234" i="3"/>
  <c r="L234" i="3"/>
  <c r="M234" i="3"/>
  <c r="N234" i="3"/>
  <c r="O234" i="3"/>
  <c r="P234" i="3"/>
  <c r="V234" i="3"/>
  <c r="W234" i="3"/>
  <c r="X234" i="3"/>
  <c r="Y234" i="3"/>
  <c r="Z234" i="3"/>
  <c r="AA234" i="3"/>
  <c r="AB234" i="3"/>
  <c r="G235" i="3"/>
  <c r="H235" i="3"/>
  <c r="I235" i="3"/>
  <c r="J235" i="3"/>
  <c r="K235" i="3"/>
  <c r="L235" i="3"/>
  <c r="M235" i="3"/>
  <c r="N235" i="3"/>
  <c r="O235" i="3"/>
  <c r="P235" i="3"/>
  <c r="V235" i="3"/>
  <c r="W235" i="3"/>
  <c r="X235" i="3"/>
  <c r="Y235" i="3"/>
  <c r="Z235" i="3"/>
  <c r="AA235" i="3"/>
  <c r="AB235" i="3"/>
  <c r="G236" i="3"/>
  <c r="H236" i="3"/>
  <c r="I236" i="3"/>
  <c r="J236" i="3"/>
  <c r="K236" i="3"/>
  <c r="L236" i="3"/>
  <c r="M236" i="3"/>
  <c r="N236" i="3"/>
  <c r="O236" i="3"/>
  <c r="P236" i="3"/>
  <c r="V236" i="3"/>
  <c r="W236" i="3"/>
  <c r="X236" i="3"/>
  <c r="Y236" i="3"/>
  <c r="Z236" i="3"/>
  <c r="AA236" i="3"/>
  <c r="AB236" i="3"/>
  <c r="G237" i="3"/>
  <c r="H237" i="3"/>
  <c r="I237" i="3"/>
  <c r="J237" i="3"/>
  <c r="K237" i="3"/>
  <c r="L237" i="3"/>
  <c r="M237" i="3"/>
  <c r="N237" i="3"/>
  <c r="O237" i="3"/>
  <c r="P237" i="3"/>
  <c r="V237" i="3"/>
  <c r="W237" i="3"/>
  <c r="X237" i="3"/>
  <c r="Y237" i="3"/>
  <c r="Z237" i="3"/>
  <c r="AA237" i="3"/>
  <c r="AB237" i="3"/>
  <c r="G238" i="3"/>
  <c r="H238" i="3"/>
  <c r="I238" i="3"/>
  <c r="J238" i="3"/>
  <c r="K238" i="3"/>
  <c r="L238" i="3"/>
  <c r="M238" i="3"/>
  <c r="N238" i="3"/>
  <c r="O238" i="3"/>
  <c r="P238" i="3"/>
  <c r="V238" i="3"/>
  <c r="W238" i="3"/>
  <c r="X238" i="3"/>
  <c r="Y238" i="3"/>
  <c r="Z238" i="3"/>
  <c r="AA238" i="3"/>
  <c r="AB238" i="3"/>
  <c r="G239" i="3"/>
  <c r="H239" i="3"/>
  <c r="I239" i="3"/>
  <c r="J239" i="3"/>
  <c r="K239" i="3"/>
  <c r="L239" i="3"/>
  <c r="M239" i="3"/>
  <c r="N239" i="3"/>
  <c r="O239" i="3"/>
  <c r="P239" i="3"/>
  <c r="V239" i="3"/>
  <c r="W239" i="3"/>
  <c r="X239" i="3"/>
  <c r="Y239" i="3"/>
  <c r="Z239" i="3"/>
  <c r="AA239" i="3"/>
  <c r="AB239" i="3"/>
  <c r="G241" i="3"/>
  <c r="H241" i="3"/>
  <c r="I241" i="3"/>
  <c r="J241" i="3"/>
  <c r="K241" i="3"/>
  <c r="L241" i="3"/>
  <c r="M241" i="3"/>
  <c r="N241" i="3"/>
  <c r="O241" i="3"/>
  <c r="P241" i="3"/>
  <c r="V241" i="3"/>
  <c r="W241" i="3"/>
  <c r="X241" i="3"/>
  <c r="Y241" i="3"/>
  <c r="Z241" i="3"/>
  <c r="AA241" i="3"/>
  <c r="AB241" i="3"/>
  <c r="G242" i="3"/>
  <c r="H242" i="3"/>
  <c r="I242" i="3"/>
  <c r="J242" i="3"/>
  <c r="K242" i="3"/>
  <c r="L242" i="3"/>
  <c r="M242" i="3"/>
  <c r="N242" i="3"/>
  <c r="O242" i="3"/>
  <c r="P242" i="3"/>
  <c r="V242" i="3"/>
  <c r="W242" i="3"/>
  <c r="X242" i="3"/>
  <c r="Y242" i="3"/>
  <c r="Z242" i="3"/>
  <c r="AA242" i="3"/>
  <c r="AB242" i="3"/>
  <c r="G243" i="3"/>
  <c r="H243" i="3"/>
  <c r="I243" i="3"/>
  <c r="J243" i="3"/>
  <c r="K243" i="3"/>
  <c r="L243" i="3"/>
  <c r="M243" i="3"/>
  <c r="N243" i="3"/>
  <c r="O243" i="3"/>
  <c r="P243" i="3"/>
  <c r="V243" i="3"/>
  <c r="W243" i="3"/>
  <c r="X243" i="3"/>
  <c r="Y243" i="3"/>
  <c r="Z243" i="3"/>
  <c r="AA243" i="3"/>
  <c r="AB243" i="3"/>
  <c r="G244" i="3"/>
  <c r="H244" i="3"/>
  <c r="I244" i="3"/>
  <c r="J244" i="3"/>
  <c r="K244" i="3"/>
  <c r="L244" i="3"/>
  <c r="M244" i="3"/>
  <c r="N244" i="3"/>
  <c r="O244" i="3"/>
  <c r="P244" i="3"/>
  <c r="V244" i="3"/>
  <c r="W244" i="3"/>
  <c r="X244" i="3"/>
  <c r="Y244" i="3"/>
  <c r="Z244" i="3"/>
  <c r="AA244" i="3"/>
  <c r="AB244" i="3"/>
  <c r="G245" i="3"/>
  <c r="H245" i="3"/>
  <c r="I245" i="3"/>
  <c r="J245" i="3"/>
  <c r="K245" i="3"/>
  <c r="L245" i="3"/>
  <c r="M245" i="3"/>
  <c r="N245" i="3"/>
  <c r="O245" i="3"/>
  <c r="P245" i="3"/>
  <c r="V245" i="3"/>
  <c r="W245" i="3"/>
  <c r="X245" i="3"/>
  <c r="Y245" i="3"/>
  <c r="Z245" i="3"/>
  <c r="AA245" i="3"/>
  <c r="AB245" i="3"/>
  <c r="F194" i="3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G194" i="3"/>
  <c r="H194" i="3"/>
  <c r="I194" i="3"/>
  <c r="J194" i="3"/>
  <c r="K194" i="3"/>
  <c r="L194" i="3"/>
  <c r="M194" i="3"/>
  <c r="N194" i="3"/>
  <c r="O194" i="3"/>
  <c r="P194" i="3"/>
  <c r="V194" i="3"/>
  <c r="W194" i="3"/>
  <c r="X194" i="3"/>
  <c r="Y194" i="3"/>
  <c r="Z194" i="3"/>
  <c r="AA194" i="3"/>
  <c r="AB194" i="3"/>
  <c r="G195" i="3"/>
  <c r="H195" i="3"/>
  <c r="I195" i="3"/>
  <c r="J195" i="3"/>
  <c r="K195" i="3"/>
  <c r="L195" i="3"/>
  <c r="M195" i="3"/>
  <c r="N195" i="3"/>
  <c r="O195" i="3"/>
  <c r="P195" i="3"/>
  <c r="V195" i="3"/>
  <c r="W195" i="3"/>
  <c r="X195" i="3"/>
  <c r="Y195" i="3"/>
  <c r="Z195" i="3"/>
  <c r="AA195" i="3"/>
  <c r="AB195" i="3"/>
  <c r="G196" i="3"/>
  <c r="H196" i="3"/>
  <c r="I196" i="3"/>
  <c r="J196" i="3"/>
  <c r="K196" i="3"/>
  <c r="L196" i="3"/>
  <c r="M196" i="3"/>
  <c r="N196" i="3"/>
  <c r="O196" i="3"/>
  <c r="P196" i="3"/>
  <c r="V196" i="3"/>
  <c r="W196" i="3"/>
  <c r="X196" i="3"/>
  <c r="Y196" i="3"/>
  <c r="Z196" i="3"/>
  <c r="AA196" i="3"/>
  <c r="AB196" i="3"/>
  <c r="G197" i="3"/>
  <c r="H197" i="3"/>
  <c r="I197" i="3"/>
  <c r="J197" i="3"/>
  <c r="K197" i="3"/>
  <c r="L197" i="3"/>
  <c r="M197" i="3"/>
  <c r="N197" i="3"/>
  <c r="O197" i="3"/>
  <c r="P197" i="3"/>
  <c r="V197" i="3"/>
  <c r="W197" i="3"/>
  <c r="X197" i="3"/>
  <c r="Y197" i="3"/>
  <c r="Z197" i="3"/>
  <c r="AA197" i="3"/>
  <c r="AB197" i="3"/>
  <c r="G198" i="3"/>
  <c r="H198" i="3"/>
  <c r="I198" i="3"/>
  <c r="J198" i="3"/>
  <c r="K198" i="3"/>
  <c r="L198" i="3"/>
  <c r="M198" i="3"/>
  <c r="N198" i="3"/>
  <c r="O198" i="3"/>
  <c r="P198" i="3"/>
  <c r="V198" i="3"/>
  <c r="W198" i="3"/>
  <c r="X198" i="3"/>
  <c r="Y198" i="3"/>
  <c r="Z198" i="3"/>
  <c r="AA198" i="3"/>
  <c r="AB198" i="3"/>
  <c r="G199" i="3"/>
  <c r="H199" i="3"/>
  <c r="I199" i="3"/>
  <c r="J199" i="3"/>
  <c r="K199" i="3"/>
  <c r="L199" i="3"/>
  <c r="M199" i="3"/>
  <c r="N199" i="3"/>
  <c r="O199" i="3"/>
  <c r="P199" i="3"/>
  <c r="V199" i="3"/>
  <c r="W199" i="3"/>
  <c r="X199" i="3"/>
  <c r="Y199" i="3"/>
  <c r="Z199" i="3"/>
  <c r="AA199" i="3"/>
  <c r="AB199" i="3"/>
  <c r="G200" i="3"/>
  <c r="H200" i="3"/>
  <c r="I200" i="3"/>
  <c r="J200" i="3"/>
  <c r="K200" i="3"/>
  <c r="L200" i="3"/>
  <c r="M200" i="3"/>
  <c r="N200" i="3"/>
  <c r="O200" i="3"/>
  <c r="P200" i="3"/>
  <c r="V200" i="3"/>
  <c r="W200" i="3"/>
  <c r="X200" i="3"/>
  <c r="Y200" i="3"/>
  <c r="Z200" i="3"/>
  <c r="AA200" i="3"/>
  <c r="AB200" i="3"/>
  <c r="G201" i="3"/>
  <c r="H201" i="3"/>
  <c r="I201" i="3"/>
  <c r="J201" i="3"/>
  <c r="K201" i="3"/>
  <c r="L201" i="3"/>
  <c r="M201" i="3"/>
  <c r="N201" i="3"/>
  <c r="O201" i="3"/>
  <c r="P201" i="3"/>
  <c r="V201" i="3"/>
  <c r="W201" i="3"/>
  <c r="X201" i="3"/>
  <c r="Y201" i="3"/>
  <c r="Z201" i="3"/>
  <c r="AA201" i="3"/>
  <c r="AB201" i="3"/>
  <c r="G202" i="3"/>
  <c r="H202" i="3"/>
  <c r="I202" i="3"/>
  <c r="J202" i="3"/>
  <c r="K202" i="3"/>
  <c r="L202" i="3"/>
  <c r="M202" i="3"/>
  <c r="N202" i="3"/>
  <c r="O202" i="3"/>
  <c r="P202" i="3"/>
  <c r="V202" i="3"/>
  <c r="W202" i="3"/>
  <c r="X202" i="3"/>
  <c r="Y202" i="3"/>
  <c r="Z202" i="3"/>
  <c r="AA202" i="3"/>
  <c r="AB202" i="3"/>
  <c r="G203" i="3"/>
  <c r="H203" i="3"/>
  <c r="I203" i="3"/>
  <c r="J203" i="3"/>
  <c r="K203" i="3"/>
  <c r="L203" i="3"/>
  <c r="M203" i="3"/>
  <c r="N203" i="3"/>
  <c r="O203" i="3"/>
  <c r="P203" i="3"/>
  <c r="V203" i="3"/>
  <c r="W203" i="3"/>
  <c r="X203" i="3"/>
  <c r="Y203" i="3"/>
  <c r="Z203" i="3"/>
  <c r="AA203" i="3"/>
  <c r="AB203" i="3"/>
  <c r="G204" i="3"/>
  <c r="H204" i="3"/>
  <c r="I204" i="3"/>
  <c r="J204" i="3"/>
  <c r="K204" i="3"/>
  <c r="L204" i="3"/>
  <c r="M204" i="3"/>
  <c r="N204" i="3"/>
  <c r="O204" i="3"/>
  <c r="P204" i="3"/>
  <c r="V204" i="3"/>
  <c r="W204" i="3"/>
  <c r="X204" i="3"/>
  <c r="Y204" i="3"/>
  <c r="Z204" i="3"/>
  <c r="AA204" i="3"/>
  <c r="AB204" i="3"/>
  <c r="G205" i="3"/>
  <c r="H205" i="3"/>
  <c r="I205" i="3"/>
  <c r="J205" i="3"/>
  <c r="K205" i="3"/>
  <c r="L205" i="3"/>
  <c r="M205" i="3"/>
  <c r="N205" i="3"/>
  <c r="O205" i="3"/>
  <c r="P205" i="3"/>
  <c r="V205" i="3"/>
  <c r="W205" i="3"/>
  <c r="X205" i="3"/>
  <c r="Y205" i="3"/>
  <c r="Z205" i="3"/>
  <c r="AA205" i="3"/>
  <c r="AB205" i="3"/>
  <c r="G206" i="3"/>
  <c r="H206" i="3"/>
  <c r="I206" i="3"/>
  <c r="J206" i="3"/>
  <c r="K206" i="3"/>
  <c r="L206" i="3"/>
  <c r="M206" i="3"/>
  <c r="N206" i="3"/>
  <c r="O206" i="3"/>
  <c r="P206" i="3"/>
  <c r="V206" i="3"/>
  <c r="W206" i="3"/>
  <c r="X206" i="3"/>
  <c r="Y206" i="3"/>
  <c r="Z206" i="3"/>
  <c r="AA206" i="3"/>
  <c r="AB206" i="3"/>
  <c r="G207" i="3"/>
  <c r="H207" i="3"/>
  <c r="I207" i="3"/>
  <c r="J207" i="3"/>
  <c r="K207" i="3"/>
  <c r="L207" i="3"/>
  <c r="M207" i="3"/>
  <c r="N207" i="3"/>
  <c r="O207" i="3"/>
  <c r="P207" i="3"/>
  <c r="V207" i="3"/>
  <c r="W207" i="3"/>
  <c r="X207" i="3"/>
  <c r="Y207" i="3"/>
  <c r="Z207" i="3"/>
  <c r="AA207" i="3"/>
  <c r="AB207" i="3"/>
  <c r="G208" i="3"/>
  <c r="H208" i="3"/>
  <c r="I208" i="3"/>
  <c r="J208" i="3"/>
  <c r="K208" i="3"/>
  <c r="L208" i="3"/>
  <c r="M208" i="3"/>
  <c r="N208" i="3"/>
  <c r="O208" i="3"/>
  <c r="P208" i="3"/>
  <c r="V208" i="3"/>
  <c r="W208" i="3"/>
  <c r="X208" i="3"/>
  <c r="Y208" i="3"/>
  <c r="Z208" i="3"/>
  <c r="AA208" i="3"/>
  <c r="AB208" i="3"/>
  <c r="G209" i="3"/>
  <c r="H209" i="3"/>
  <c r="I209" i="3"/>
  <c r="J209" i="3"/>
  <c r="K209" i="3"/>
  <c r="L209" i="3"/>
  <c r="M209" i="3"/>
  <c r="N209" i="3"/>
  <c r="O209" i="3"/>
  <c r="P209" i="3"/>
  <c r="V209" i="3"/>
  <c r="W209" i="3"/>
  <c r="X209" i="3"/>
  <c r="Y209" i="3"/>
  <c r="Z209" i="3"/>
  <c r="AA209" i="3"/>
  <c r="AB209" i="3"/>
  <c r="G210" i="3"/>
  <c r="H210" i="3"/>
  <c r="I210" i="3"/>
  <c r="J210" i="3"/>
  <c r="K210" i="3"/>
  <c r="L210" i="3"/>
  <c r="M210" i="3"/>
  <c r="N210" i="3"/>
  <c r="O210" i="3"/>
  <c r="P210" i="3"/>
  <c r="V210" i="3"/>
  <c r="W210" i="3"/>
  <c r="X210" i="3"/>
  <c r="Y210" i="3"/>
  <c r="Z210" i="3"/>
  <c r="AA210" i="3"/>
  <c r="AB210" i="3"/>
  <c r="G211" i="3"/>
  <c r="H211" i="3"/>
  <c r="I211" i="3"/>
  <c r="J211" i="3"/>
  <c r="K211" i="3"/>
  <c r="L211" i="3"/>
  <c r="M211" i="3"/>
  <c r="N211" i="3"/>
  <c r="O211" i="3"/>
  <c r="P211" i="3"/>
  <c r="V211" i="3"/>
  <c r="W211" i="3"/>
  <c r="X211" i="3"/>
  <c r="Y211" i="3"/>
  <c r="Z211" i="3"/>
  <c r="AA211" i="3"/>
  <c r="AB211" i="3"/>
  <c r="G212" i="3"/>
  <c r="H212" i="3"/>
  <c r="I212" i="3"/>
  <c r="J212" i="3"/>
  <c r="K212" i="3"/>
  <c r="L212" i="3"/>
  <c r="M212" i="3"/>
  <c r="N212" i="3"/>
  <c r="O212" i="3"/>
  <c r="P212" i="3"/>
  <c r="V212" i="3"/>
  <c r="W212" i="3"/>
  <c r="X212" i="3"/>
  <c r="Y212" i="3"/>
  <c r="Z212" i="3"/>
  <c r="AA212" i="3"/>
  <c r="AB212" i="3"/>
  <c r="G213" i="3"/>
  <c r="H213" i="3"/>
  <c r="I213" i="3"/>
  <c r="J213" i="3"/>
  <c r="K213" i="3"/>
  <c r="L213" i="3"/>
  <c r="M213" i="3"/>
  <c r="N213" i="3"/>
  <c r="O213" i="3"/>
  <c r="P213" i="3"/>
  <c r="V213" i="3"/>
  <c r="W213" i="3"/>
  <c r="X213" i="3"/>
  <c r="Y213" i="3"/>
  <c r="Z213" i="3"/>
  <c r="AA213" i="3"/>
  <c r="AB213" i="3"/>
  <c r="G214" i="3"/>
  <c r="H214" i="3"/>
  <c r="I214" i="3"/>
  <c r="J214" i="3"/>
  <c r="K214" i="3"/>
  <c r="L214" i="3"/>
  <c r="M214" i="3"/>
  <c r="N214" i="3"/>
  <c r="O214" i="3"/>
  <c r="P214" i="3"/>
  <c r="V214" i="3"/>
  <c r="W214" i="3"/>
  <c r="X214" i="3"/>
  <c r="Y214" i="3"/>
  <c r="Z214" i="3"/>
  <c r="AA214" i="3"/>
  <c r="AB214" i="3"/>
  <c r="G215" i="3"/>
  <c r="H215" i="3"/>
  <c r="I215" i="3"/>
  <c r="J215" i="3"/>
  <c r="K215" i="3"/>
  <c r="L215" i="3"/>
  <c r="M215" i="3"/>
  <c r="N215" i="3"/>
  <c r="O215" i="3"/>
  <c r="P215" i="3"/>
  <c r="V215" i="3"/>
  <c r="W215" i="3"/>
  <c r="X215" i="3"/>
  <c r="Y215" i="3"/>
  <c r="Z215" i="3"/>
  <c r="AA215" i="3"/>
  <c r="AB215" i="3"/>
  <c r="G217" i="3"/>
  <c r="H217" i="3"/>
  <c r="I217" i="3"/>
  <c r="J217" i="3"/>
  <c r="K217" i="3"/>
  <c r="L217" i="3"/>
  <c r="M217" i="3"/>
  <c r="N217" i="3"/>
  <c r="O217" i="3"/>
  <c r="P217" i="3"/>
  <c r="V217" i="3"/>
  <c r="W217" i="3"/>
  <c r="X217" i="3"/>
  <c r="Y217" i="3"/>
  <c r="Z217" i="3"/>
  <c r="AA217" i="3"/>
  <c r="AB217" i="3"/>
  <c r="G218" i="3"/>
  <c r="H218" i="3"/>
  <c r="I218" i="3"/>
  <c r="J218" i="3"/>
  <c r="K218" i="3"/>
  <c r="L218" i="3"/>
  <c r="M218" i="3"/>
  <c r="N218" i="3"/>
  <c r="O218" i="3"/>
  <c r="P218" i="3"/>
  <c r="V218" i="3"/>
  <c r="W218" i="3"/>
  <c r="X218" i="3"/>
  <c r="Y218" i="3"/>
  <c r="Z218" i="3"/>
  <c r="AA218" i="3"/>
  <c r="AB218" i="3"/>
  <c r="G170" i="3"/>
  <c r="H170" i="3"/>
  <c r="I170" i="3"/>
  <c r="J170" i="3"/>
  <c r="K170" i="3"/>
  <c r="L170" i="3"/>
  <c r="M170" i="3"/>
  <c r="N170" i="3"/>
  <c r="O170" i="3"/>
  <c r="P170" i="3"/>
  <c r="V170" i="3"/>
  <c r="W170" i="3"/>
  <c r="X170" i="3"/>
  <c r="Y170" i="3"/>
  <c r="Z170" i="3"/>
  <c r="AA170" i="3"/>
  <c r="AB170" i="3"/>
  <c r="G171" i="3"/>
  <c r="H171" i="3"/>
  <c r="I171" i="3"/>
  <c r="J171" i="3"/>
  <c r="K171" i="3"/>
  <c r="L171" i="3"/>
  <c r="M171" i="3"/>
  <c r="N171" i="3"/>
  <c r="O171" i="3"/>
  <c r="P171" i="3"/>
  <c r="V171" i="3"/>
  <c r="W171" i="3"/>
  <c r="X171" i="3"/>
  <c r="Y171" i="3"/>
  <c r="Z171" i="3"/>
  <c r="AA171" i="3"/>
  <c r="AB171" i="3"/>
  <c r="G172" i="3"/>
  <c r="H172" i="3"/>
  <c r="I172" i="3"/>
  <c r="J172" i="3"/>
  <c r="K172" i="3"/>
  <c r="L172" i="3"/>
  <c r="M172" i="3"/>
  <c r="N172" i="3"/>
  <c r="O172" i="3"/>
  <c r="P172" i="3"/>
  <c r="V172" i="3"/>
  <c r="W172" i="3"/>
  <c r="X172" i="3"/>
  <c r="Y172" i="3"/>
  <c r="Z172" i="3"/>
  <c r="AA172" i="3"/>
  <c r="AB172" i="3"/>
  <c r="G173" i="3"/>
  <c r="H173" i="3"/>
  <c r="I173" i="3"/>
  <c r="J173" i="3"/>
  <c r="K173" i="3"/>
  <c r="L173" i="3"/>
  <c r="M173" i="3"/>
  <c r="N173" i="3"/>
  <c r="O173" i="3"/>
  <c r="P173" i="3"/>
  <c r="V173" i="3"/>
  <c r="W173" i="3"/>
  <c r="X173" i="3"/>
  <c r="Y173" i="3"/>
  <c r="Z173" i="3"/>
  <c r="AA173" i="3"/>
  <c r="AB173" i="3"/>
  <c r="G174" i="3"/>
  <c r="H174" i="3"/>
  <c r="I174" i="3"/>
  <c r="J174" i="3"/>
  <c r="K174" i="3"/>
  <c r="L174" i="3"/>
  <c r="M174" i="3"/>
  <c r="N174" i="3"/>
  <c r="O174" i="3"/>
  <c r="P174" i="3"/>
  <c r="V174" i="3"/>
  <c r="W174" i="3"/>
  <c r="X174" i="3"/>
  <c r="Y174" i="3"/>
  <c r="Z174" i="3"/>
  <c r="AA174" i="3"/>
  <c r="AB174" i="3"/>
  <c r="G175" i="3"/>
  <c r="H175" i="3"/>
  <c r="I175" i="3"/>
  <c r="J175" i="3"/>
  <c r="K175" i="3"/>
  <c r="L175" i="3"/>
  <c r="M175" i="3"/>
  <c r="N175" i="3"/>
  <c r="O175" i="3"/>
  <c r="P175" i="3"/>
  <c r="V175" i="3"/>
  <c r="W175" i="3"/>
  <c r="X175" i="3"/>
  <c r="Y175" i="3"/>
  <c r="Z175" i="3"/>
  <c r="AA175" i="3"/>
  <c r="AB175" i="3"/>
  <c r="G176" i="3"/>
  <c r="H176" i="3"/>
  <c r="I176" i="3"/>
  <c r="J176" i="3"/>
  <c r="K176" i="3"/>
  <c r="L176" i="3"/>
  <c r="M176" i="3"/>
  <c r="N176" i="3"/>
  <c r="O176" i="3"/>
  <c r="P176" i="3"/>
  <c r="V176" i="3"/>
  <c r="W176" i="3"/>
  <c r="X176" i="3"/>
  <c r="Y176" i="3"/>
  <c r="Z176" i="3"/>
  <c r="AA176" i="3"/>
  <c r="AB176" i="3"/>
  <c r="G177" i="3"/>
  <c r="H177" i="3"/>
  <c r="I177" i="3"/>
  <c r="J177" i="3"/>
  <c r="K177" i="3"/>
  <c r="L177" i="3"/>
  <c r="M177" i="3"/>
  <c r="N177" i="3"/>
  <c r="O177" i="3"/>
  <c r="P177" i="3"/>
  <c r="V177" i="3"/>
  <c r="W177" i="3"/>
  <c r="X177" i="3"/>
  <c r="Y177" i="3"/>
  <c r="Z177" i="3"/>
  <c r="AA177" i="3"/>
  <c r="AB177" i="3"/>
  <c r="G178" i="3"/>
  <c r="H178" i="3"/>
  <c r="I178" i="3"/>
  <c r="J178" i="3"/>
  <c r="K178" i="3"/>
  <c r="L178" i="3"/>
  <c r="M178" i="3"/>
  <c r="N178" i="3"/>
  <c r="O178" i="3"/>
  <c r="P178" i="3"/>
  <c r="V178" i="3"/>
  <c r="W178" i="3"/>
  <c r="X178" i="3"/>
  <c r="Y178" i="3"/>
  <c r="Z178" i="3"/>
  <c r="AA178" i="3"/>
  <c r="AB178" i="3"/>
  <c r="G179" i="3"/>
  <c r="H179" i="3"/>
  <c r="I179" i="3"/>
  <c r="J179" i="3"/>
  <c r="K179" i="3"/>
  <c r="L179" i="3"/>
  <c r="M179" i="3"/>
  <c r="N179" i="3"/>
  <c r="O179" i="3"/>
  <c r="P179" i="3"/>
  <c r="V179" i="3"/>
  <c r="W179" i="3"/>
  <c r="X179" i="3"/>
  <c r="Y179" i="3"/>
  <c r="Z179" i="3"/>
  <c r="AA179" i="3"/>
  <c r="AB179" i="3"/>
  <c r="G180" i="3"/>
  <c r="H180" i="3"/>
  <c r="I180" i="3"/>
  <c r="J180" i="3"/>
  <c r="K180" i="3"/>
  <c r="L180" i="3"/>
  <c r="M180" i="3"/>
  <c r="N180" i="3"/>
  <c r="O180" i="3"/>
  <c r="P180" i="3"/>
  <c r="V180" i="3"/>
  <c r="W180" i="3"/>
  <c r="X180" i="3"/>
  <c r="Y180" i="3"/>
  <c r="Z180" i="3"/>
  <c r="AA180" i="3"/>
  <c r="AB180" i="3"/>
  <c r="G181" i="3"/>
  <c r="H181" i="3"/>
  <c r="I181" i="3"/>
  <c r="J181" i="3"/>
  <c r="K181" i="3"/>
  <c r="L181" i="3"/>
  <c r="M181" i="3"/>
  <c r="N181" i="3"/>
  <c r="O181" i="3"/>
  <c r="P181" i="3"/>
  <c r="V181" i="3"/>
  <c r="W181" i="3"/>
  <c r="X181" i="3"/>
  <c r="Y181" i="3"/>
  <c r="Z181" i="3"/>
  <c r="AA181" i="3"/>
  <c r="AB181" i="3"/>
  <c r="G182" i="3"/>
  <c r="H182" i="3"/>
  <c r="I182" i="3"/>
  <c r="J182" i="3"/>
  <c r="K182" i="3"/>
  <c r="L182" i="3"/>
  <c r="M182" i="3"/>
  <c r="N182" i="3"/>
  <c r="O182" i="3"/>
  <c r="P182" i="3"/>
  <c r="V182" i="3"/>
  <c r="W182" i="3"/>
  <c r="X182" i="3"/>
  <c r="Y182" i="3"/>
  <c r="Z182" i="3"/>
  <c r="AA182" i="3"/>
  <c r="AB182" i="3"/>
  <c r="G183" i="3"/>
  <c r="H183" i="3"/>
  <c r="I183" i="3"/>
  <c r="J183" i="3"/>
  <c r="K183" i="3"/>
  <c r="L183" i="3"/>
  <c r="M183" i="3"/>
  <c r="N183" i="3"/>
  <c r="O183" i="3"/>
  <c r="P183" i="3"/>
  <c r="V183" i="3"/>
  <c r="W183" i="3"/>
  <c r="X183" i="3"/>
  <c r="Y183" i="3"/>
  <c r="Z183" i="3"/>
  <c r="AA183" i="3"/>
  <c r="AB183" i="3"/>
  <c r="G184" i="3"/>
  <c r="H184" i="3"/>
  <c r="I184" i="3"/>
  <c r="J184" i="3"/>
  <c r="K184" i="3"/>
  <c r="L184" i="3"/>
  <c r="M184" i="3"/>
  <c r="N184" i="3"/>
  <c r="O184" i="3"/>
  <c r="P184" i="3"/>
  <c r="V184" i="3"/>
  <c r="W184" i="3"/>
  <c r="X184" i="3"/>
  <c r="Y184" i="3"/>
  <c r="Z184" i="3"/>
  <c r="AA184" i="3"/>
  <c r="AB184" i="3"/>
  <c r="G185" i="3"/>
  <c r="H185" i="3"/>
  <c r="I185" i="3"/>
  <c r="J185" i="3"/>
  <c r="K185" i="3"/>
  <c r="L185" i="3"/>
  <c r="M185" i="3"/>
  <c r="N185" i="3"/>
  <c r="O185" i="3"/>
  <c r="P185" i="3"/>
  <c r="V185" i="3"/>
  <c r="W185" i="3"/>
  <c r="X185" i="3"/>
  <c r="Y185" i="3"/>
  <c r="Z185" i="3"/>
  <c r="AA185" i="3"/>
  <c r="AB185" i="3"/>
  <c r="G186" i="3"/>
  <c r="H186" i="3"/>
  <c r="I186" i="3"/>
  <c r="J186" i="3"/>
  <c r="K186" i="3"/>
  <c r="L186" i="3"/>
  <c r="M186" i="3"/>
  <c r="N186" i="3"/>
  <c r="O186" i="3"/>
  <c r="P186" i="3"/>
  <c r="V186" i="3"/>
  <c r="W186" i="3"/>
  <c r="X186" i="3"/>
  <c r="Y186" i="3"/>
  <c r="Z186" i="3"/>
  <c r="AA186" i="3"/>
  <c r="AB186" i="3"/>
  <c r="G187" i="3"/>
  <c r="H187" i="3"/>
  <c r="I187" i="3"/>
  <c r="J187" i="3"/>
  <c r="K187" i="3"/>
  <c r="L187" i="3"/>
  <c r="M187" i="3"/>
  <c r="N187" i="3"/>
  <c r="O187" i="3"/>
  <c r="P187" i="3"/>
  <c r="V187" i="3"/>
  <c r="W187" i="3"/>
  <c r="X187" i="3"/>
  <c r="Y187" i="3"/>
  <c r="Z187" i="3"/>
  <c r="AA187" i="3"/>
  <c r="AB187" i="3"/>
  <c r="G188" i="3"/>
  <c r="H188" i="3"/>
  <c r="I188" i="3"/>
  <c r="J188" i="3"/>
  <c r="K188" i="3"/>
  <c r="L188" i="3"/>
  <c r="M188" i="3"/>
  <c r="N188" i="3"/>
  <c r="O188" i="3"/>
  <c r="P188" i="3"/>
  <c r="V188" i="3"/>
  <c r="W188" i="3"/>
  <c r="X188" i="3"/>
  <c r="Y188" i="3"/>
  <c r="Z188" i="3"/>
  <c r="AA188" i="3"/>
  <c r="AB188" i="3"/>
  <c r="G189" i="3"/>
  <c r="H189" i="3"/>
  <c r="I189" i="3"/>
  <c r="J189" i="3"/>
  <c r="K189" i="3"/>
  <c r="L189" i="3"/>
  <c r="M189" i="3"/>
  <c r="N189" i="3"/>
  <c r="O189" i="3"/>
  <c r="P189" i="3"/>
  <c r="V189" i="3"/>
  <c r="W189" i="3"/>
  <c r="X189" i="3"/>
  <c r="Y189" i="3"/>
  <c r="Z189" i="3"/>
  <c r="AA189" i="3"/>
  <c r="AB189" i="3"/>
  <c r="G190" i="3"/>
  <c r="H190" i="3"/>
  <c r="I190" i="3"/>
  <c r="J190" i="3"/>
  <c r="K190" i="3"/>
  <c r="L190" i="3"/>
  <c r="M190" i="3"/>
  <c r="N190" i="3"/>
  <c r="O190" i="3"/>
  <c r="P190" i="3"/>
  <c r="V190" i="3"/>
  <c r="W190" i="3"/>
  <c r="X190" i="3"/>
  <c r="Y190" i="3"/>
  <c r="Z190" i="3"/>
  <c r="AA190" i="3"/>
  <c r="AB190" i="3"/>
  <c r="G191" i="3"/>
  <c r="H191" i="3"/>
  <c r="I191" i="3"/>
  <c r="J191" i="3"/>
  <c r="K191" i="3"/>
  <c r="L191" i="3"/>
  <c r="M191" i="3"/>
  <c r="N191" i="3"/>
  <c r="O191" i="3"/>
  <c r="P191" i="3"/>
  <c r="V191" i="3"/>
  <c r="W191" i="3"/>
  <c r="X191" i="3"/>
  <c r="Y191" i="3"/>
  <c r="Z191" i="3"/>
  <c r="AA191" i="3"/>
  <c r="AB191" i="3"/>
  <c r="G193" i="3"/>
  <c r="H193" i="3"/>
  <c r="I193" i="3"/>
  <c r="J193" i="3"/>
  <c r="K193" i="3"/>
  <c r="L193" i="3"/>
  <c r="M193" i="3"/>
  <c r="N193" i="3"/>
  <c r="O193" i="3"/>
  <c r="P193" i="3"/>
  <c r="V193" i="3"/>
  <c r="W193" i="3"/>
  <c r="X193" i="3"/>
  <c r="Y193" i="3"/>
  <c r="Z193" i="3"/>
  <c r="AA193" i="3"/>
  <c r="AB193" i="3"/>
  <c r="F170" i="3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G169" i="3"/>
  <c r="H169" i="3"/>
  <c r="I169" i="3"/>
  <c r="J169" i="3"/>
  <c r="K169" i="3"/>
  <c r="L169" i="3"/>
  <c r="M169" i="3"/>
  <c r="N169" i="3"/>
  <c r="O169" i="3"/>
  <c r="P169" i="3"/>
  <c r="V169" i="3"/>
  <c r="W169" i="3"/>
  <c r="X169" i="3"/>
  <c r="Y169" i="3"/>
  <c r="Z169" i="3"/>
  <c r="AA169" i="3"/>
  <c r="AB169" i="3"/>
  <c r="G146" i="3"/>
  <c r="H146" i="3"/>
  <c r="I146" i="3"/>
  <c r="J146" i="3"/>
  <c r="K146" i="3"/>
  <c r="L146" i="3"/>
  <c r="M146" i="3"/>
  <c r="N146" i="3"/>
  <c r="O146" i="3"/>
  <c r="P146" i="3"/>
  <c r="V146" i="3"/>
  <c r="W146" i="3"/>
  <c r="X146" i="3"/>
  <c r="Y146" i="3"/>
  <c r="Z146" i="3"/>
  <c r="AA146" i="3"/>
  <c r="AB146" i="3"/>
  <c r="G147" i="3"/>
  <c r="H147" i="3"/>
  <c r="I147" i="3"/>
  <c r="J147" i="3"/>
  <c r="K147" i="3"/>
  <c r="L147" i="3"/>
  <c r="M147" i="3"/>
  <c r="N147" i="3"/>
  <c r="O147" i="3"/>
  <c r="P147" i="3"/>
  <c r="V147" i="3"/>
  <c r="W147" i="3"/>
  <c r="X147" i="3"/>
  <c r="Y147" i="3"/>
  <c r="Z147" i="3"/>
  <c r="AA147" i="3"/>
  <c r="AB147" i="3"/>
  <c r="G148" i="3"/>
  <c r="H148" i="3"/>
  <c r="I148" i="3"/>
  <c r="J148" i="3"/>
  <c r="K148" i="3"/>
  <c r="L148" i="3"/>
  <c r="M148" i="3"/>
  <c r="N148" i="3"/>
  <c r="O148" i="3"/>
  <c r="P148" i="3"/>
  <c r="V148" i="3"/>
  <c r="W148" i="3"/>
  <c r="X148" i="3"/>
  <c r="Y148" i="3"/>
  <c r="Z148" i="3"/>
  <c r="AA148" i="3"/>
  <c r="AB148" i="3"/>
  <c r="G149" i="3"/>
  <c r="H149" i="3"/>
  <c r="I149" i="3"/>
  <c r="J149" i="3"/>
  <c r="K149" i="3"/>
  <c r="L149" i="3"/>
  <c r="M149" i="3"/>
  <c r="N149" i="3"/>
  <c r="O149" i="3"/>
  <c r="P149" i="3"/>
  <c r="V149" i="3"/>
  <c r="W149" i="3"/>
  <c r="X149" i="3"/>
  <c r="Y149" i="3"/>
  <c r="Z149" i="3"/>
  <c r="AA149" i="3"/>
  <c r="AB149" i="3"/>
  <c r="G150" i="3"/>
  <c r="H150" i="3"/>
  <c r="I150" i="3"/>
  <c r="J150" i="3"/>
  <c r="K150" i="3"/>
  <c r="L150" i="3"/>
  <c r="M150" i="3"/>
  <c r="N150" i="3"/>
  <c r="O150" i="3"/>
  <c r="P150" i="3"/>
  <c r="V150" i="3"/>
  <c r="W150" i="3"/>
  <c r="X150" i="3"/>
  <c r="Y150" i="3"/>
  <c r="Z150" i="3"/>
  <c r="AA150" i="3"/>
  <c r="AB150" i="3"/>
  <c r="G151" i="3"/>
  <c r="H151" i="3"/>
  <c r="I151" i="3"/>
  <c r="J151" i="3"/>
  <c r="K151" i="3"/>
  <c r="L151" i="3"/>
  <c r="M151" i="3"/>
  <c r="N151" i="3"/>
  <c r="O151" i="3"/>
  <c r="P151" i="3"/>
  <c r="V151" i="3"/>
  <c r="W151" i="3"/>
  <c r="X151" i="3"/>
  <c r="Y151" i="3"/>
  <c r="Z151" i="3"/>
  <c r="AA151" i="3"/>
  <c r="AB151" i="3"/>
  <c r="G152" i="3"/>
  <c r="H152" i="3"/>
  <c r="I152" i="3"/>
  <c r="J152" i="3"/>
  <c r="K152" i="3"/>
  <c r="L152" i="3"/>
  <c r="M152" i="3"/>
  <c r="N152" i="3"/>
  <c r="O152" i="3"/>
  <c r="P152" i="3"/>
  <c r="V152" i="3"/>
  <c r="W152" i="3"/>
  <c r="X152" i="3"/>
  <c r="Y152" i="3"/>
  <c r="Z152" i="3"/>
  <c r="AA152" i="3"/>
  <c r="AB152" i="3"/>
  <c r="G153" i="3"/>
  <c r="H153" i="3"/>
  <c r="I153" i="3"/>
  <c r="J153" i="3"/>
  <c r="K153" i="3"/>
  <c r="L153" i="3"/>
  <c r="M153" i="3"/>
  <c r="N153" i="3"/>
  <c r="O153" i="3"/>
  <c r="P153" i="3"/>
  <c r="V153" i="3"/>
  <c r="W153" i="3"/>
  <c r="X153" i="3"/>
  <c r="Y153" i="3"/>
  <c r="Z153" i="3"/>
  <c r="AA153" i="3"/>
  <c r="AB153" i="3"/>
  <c r="G154" i="3"/>
  <c r="H154" i="3"/>
  <c r="I154" i="3"/>
  <c r="J154" i="3"/>
  <c r="K154" i="3"/>
  <c r="L154" i="3"/>
  <c r="M154" i="3"/>
  <c r="N154" i="3"/>
  <c r="O154" i="3"/>
  <c r="P154" i="3"/>
  <c r="V154" i="3"/>
  <c r="W154" i="3"/>
  <c r="X154" i="3"/>
  <c r="Y154" i="3"/>
  <c r="Z154" i="3"/>
  <c r="AA154" i="3"/>
  <c r="AB154" i="3"/>
  <c r="G155" i="3"/>
  <c r="H155" i="3"/>
  <c r="I155" i="3"/>
  <c r="J155" i="3"/>
  <c r="K155" i="3"/>
  <c r="L155" i="3"/>
  <c r="M155" i="3"/>
  <c r="N155" i="3"/>
  <c r="O155" i="3"/>
  <c r="P155" i="3"/>
  <c r="V155" i="3"/>
  <c r="W155" i="3"/>
  <c r="X155" i="3"/>
  <c r="Y155" i="3"/>
  <c r="Z155" i="3"/>
  <c r="AA155" i="3"/>
  <c r="AB155" i="3"/>
  <c r="G156" i="3"/>
  <c r="H156" i="3"/>
  <c r="I156" i="3"/>
  <c r="J156" i="3"/>
  <c r="K156" i="3"/>
  <c r="L156" i="3"/>
  <c r="M156" i="3"/>
  <c r="N156" i="3"/>
  <c r="O156" i="3"/>
  <c r="P156" i="3"/>
  <c r="V156" i="3"/>
  <c r="W156" i="3"/>
  <c r="X156" i="3"/>
  <c r="Y156" i="3"/>
  <c r="Z156" i="3"/>
  <c r="AA156" i="3"/>
  <c r="AB156" i="3"/>
  <c r="G157" i="3"/>
  <c r="H157" i="3"/>
  <c r="I157" i="3"/>
  <c r="J157" i="3"/>
  <c r="K157" i="3"/>
  <c r="L157" i="3"/>
  <c r="M157" i="3"/>
  <c r="N157" i="3"/>
  <c r="O157" i="3"/>
  <c r="P157" i="3"/>
  <c r="V157" i="3"/>
  <c r="W157" i="3"/>
  <c r="X157" i="3"/>
  <c r="Y157" i="3"/>
  <c r="Z157" i="3"/>
  <c r="AA157" i="3"/>
  <c r="AB157" i="3"/>
  <c r="G158" i="3"/>
  <c r="H158" i="3"/>
  <c r="I158" i="3"/>
  <c r="J158" i="3"/>
  <c r="K158" i="3"/>
  <c r="L158" i="3"/>
  <c r="M158" i="3"/>
  <c r="N158" i="3"/>
  <c r="O158" i="3"/>
  <c r="P158" i="3"/>
  <c r="V158" i="3"/>
  <c r="W158" i="3"/>
  <c r="X158" i="3"/>
  <c r="Y158" i="3"/>
  <c r="Z158" i="3"/>
  <c r="AA158" i="3"/>
  <c r="AB158" i="3"/>
  <c r="G159" i="3"/>
  <c r="H159" i="3"/>
  <c r="I159" i="3"/>
  <c r="J159" i="3"/>
  <c r="K159" i="3"/>
  <c r="L159" i="3"/>
  <c r="M159" i="3"/>
  <c r="N159" i="3"/>
  <c r="O159" i="3"/>
  <c r="P159" i="3"/>
  <c r="V159" i="3"/>
  <c r="W159" i="3"/>
  <c r="X159" i="3"/>
  <c r="Y159" i="3"/>
  <c r="Z159" i="3"/>
  <c r="AA159" i="3"/>
  <c r="AB159" i="3"/>
  <c r="G160" i="3"/>
  <c r="H160" i="3"/>
  <c r="I160" i="3"/>
  <c r="J160" i="3"/>
  <c r="K160" i="3"/>
  <c r="L160" i="3"/>
  <c r="M160" i="3"/>
  <c r="N160" i="3"/>
  <c r="O160" i="3"/>
  <c r="P160" i="3"/>
  <c r="V160" i="3"/>
  <c r="W160" i="3"/>
  <c r="X160" i="3"/>
  <c r="Y160" i="3"/>
  <c r="Z160" i="3"/>
  <c r="AA160" i="3"/>
  <c r="AB160" i="3"/>
  <c r="G161" i="3"/>
  <c r="H161" i="3"/>
  <c r="I161" i="3"/>
  <c r="J161" i="3"/>
  <c r="K161" i="3"/>
  <c r="L161" i="3"/>
  <c r="M161" i="3"/>
  <c r="N161" i="3"/>
  <c r="O161" i="3"/>
  <c r="P161" i="3"/>
  <c r="V161" i="3"/>
  <c r="W161" i="3"/>
  <c r="X161" i="3"/>
  <c r="Y161" i="3"/>
  <c r="Z161" i="3"/>
  <c r="AA161" i="3"/>
  <c r="AB161" i="3"/>
  <c r="G162" i="3"/>
  <c r="H162" i="3"/>
  <c r="I162" i="3"/>
  <c r="J162" i="3"/>
  <c r="K162" i="3"/>
  <c r="L162" i="3"/>
  <c r="M162" i="3"/>
  <c r="N162" i="3"/>
  <c r="O162" i="3"/>
  <c r="P162" i="3"/>
  <c r="V162" i="3"/>
  <c r="W162" i="3"/>
  <c r="X162" i="3"/>
  <c r="Y162" i="3"/>
  <c r="Z162" i="3"/>
  <c r="AA162" i="3"/>
  <c r="AB162" i="3"/>
  <c r="G163" i="3"/>
  <c r="H163" i="3"/>
  <c r="I163" i="3"/>
  <c r="J163" i="3"/>
  <c r="K163" i="3"/>
  <c r="L163" i="3"/>
  <c r="M163" i="3"/>
  <c r="N163" i="3"/>
  <c r="O163" i="3"/>
  <c r="P163" i="3"/>
  <c r="V163" i="3"/>
  <c r="W163" i="3"/>
  <c r="X163" i="3"/>
  <c r="Y163" i="3"/>
  <c r="Z163" i="3"/>
  <c r="AA163" i="3"/>
  <c r="AB163" i="3"/>
  <c r="G164" i="3"/>
  <c r="H164" i="3"/>
  <c r="I164" i="3"/>
  <c r="J164" i="3"/>
  <c r="K164" i="3"/>
  <c r="L164" i="3"/>
  <c r="M164" i="3"/>
  <c r="N164" i="3"/>
  <c r="O164" i="3"/>
  <c r="P164" i="3"/>
  <c r="V164" i="3"/>
  <c r="W164" i="3"/>
  <c r="X164" i="3"/>
  <c r="Y164" i="3"/>
  <c r="Z164" i="3"/>
  <c r="AA164" i="3"/>
  <c r="AB164" i="3"/>
  <c r="G165" i="3"/>
  <c r="H165" i="3"/>
  <c r="I165" i="3"/>
  <c r="J165" i="3"/>
  <c r="K165" i="3"/>
  <c r="L165" i="3"/>
  <c r="M165" i="3"/>
  <c r="N165" i="3"/>
  <c r="O165" i="3"/>
  <c r="P165" i="3"/>
  <c r="V165" i="3"/>
  <c r="W165" i="3"/>
  <c r="X165" i="3"/>
  <c r="Y165" i="3"/>
  <c r="Z165" i="3"/>
  <c r="AA165" i="3"/>
  <c r="AB165" i="3"/>
  <c r="G166" i="3"/>
  <c r="H166" i="3"/>
  <c r="I166" i="3"/>
  <c r="J166" i="3"/>
  <c r="K166" i="3"/>
  <c r="L166" i="3"/>
  <c r="M166" i="3"/>
  <c r="N166" i="3"/>
  <c r="O166" i="3"/>
  <c r="P166" i="3"/>
  <c r="V166" i="3"/>
  <c r="W166" i="3"/>
  <c r="X166" i="3"/>
  <c r="Y166" i="3"/>
  <c r="Z166" i="3"/>
  <c r="AA166" i="3"/>
  <c r="AB166" i="3"/>
  <c r="G167" i="3"/>
  <c r="H167" i="3"/>
  <c r="I167" i="3"/>
  <c r="J167" i="3"/>
  <c r="K167" i="3"/>
  <c r="L167" i="3"/>
  <c r="M167" i="3"/>
  <c r="N167" i="3"/>
  <c r="O167" i="3"/>
  <c r="P167" i="3"/>
  <c r="V167" i="3"/>
  <c r="W167" i="3"/>
  <c r="X167" i="3"/>
  <c r="Y167" i="3"/>
  <c r="Z167" i="3"/>
  <c r="AA167" i="3"/>
  <c r="AB167" i="3"/>
  <c r="F145" i="3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G145" i="3"/>
  <c r="H145" i="3"/>
  <c r="I145" i="3"/>
  <c r="J145" i="3"/>
  <c r="K145" i="3"/>
  <c r="L145" i="3"/>
  <c r="M145" i="3"/>
  <c r="N145" i="3"/>
  <c r="O145" i="3"/>
  <c r="P145" i="3"/>
  <c r="V145" i="3"/>
  <c r="W145" i="3"/>
  <c r="X145" i="3"/>
  <c r="Y145" i="3"/>
  <c r="Z145" i="3"/>
  <c r="AA145" i="3"/>
  <c r="AB145" i="3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57" i="1"/>
  <c r="R158" i="1"/>
  <c r="R159" i="1"/>
  <c r="R138" i="1"/>
  <c r="R139" i="1"/>
  <c r="R140" i="1"/>
  <c r="R141" i="1"/>
  <c r="R142" i="1"/>
  <c r="R143" i="1"/>
  <c r="R13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G143" i="3"/>
  <c r="H143" i="3"/>
  <c r="I143" i="3"/>
  <c r="J143" i="3"/>
  <c r="K143" i="3"/>
  <c r="L143" i="3"/>
  <c r="M143" i="3"/>
  <c r="N143" i="3"/>
  <c r="O143" i="3"/>
  <c r="P143" i="3"/>
  <c r="V143" i="3"/>
  <c r="W143" i="3"/>
  <c r="X143" i="3"/>
  <c r="Y143" i="3"/>
  <c r="Z143" i="3"/>
  <c r="AA143" i="3"/>
  <c r="AB143" i="3"/>
  <c r="G102" i="3"/>
  <c r="H102" i="3"/>
  <c r="I102" i="3"/>
  <c r="J102" i="3"/>
  <c r="K102" i="3"/>
  <c r="L102" i="3"/>
  <c r="M102" i="3"/>
  <c r="N102" i="3"/>
  <c r="O102" i="3"/>
  <c r="P102" i="3"/>
  <c r="V102" i="3"/>
  <c r="W102" i="3"/>
  <c r="X102" i="3"/>
  <c r="Y102" i="3"/>
  <c r="Z102" i="3"/>
  <c r="AA102" i="3"/>
  <c r="AB102" i="3"/>
  <c r="G103" i="3"/>
  <c r="H103" i="3"/>
  <c r="I103" i="3"/>
  <c r="J103" i="3"/>
  <c r="K103" i="3"/>
  <c r="L103" i="3"/>
  <c r="M103" i="3"/>
  <c r="N103" i="3"/>
  <c r="O103" i="3"/>
  <c r="P103" i="3"/>
  <c r="V103" i="3"/>
  <c r="W103" i="3"/>
  <c r="X103" i="3"/>
  <c r="Y103" i="3"/>
  <c r="Z103" i="3"/>
  <c r="AA103" i="3"/>
  <c r="AB103" i="3"/>
  <c r="G104" i="3"/>
  <c r="H104" i="3"/>
  <c r="I104" i="3"/>
  <c r="J104" i="3"/>
  <c r="K104" i="3"/>
  <c r="L104" i="3"/>
  <c r="M104" i="3"/>
  <c r="N104" i="3"/>
  <c r="O104" i="3"/>
  <c r="P104" i="3"/>
  <c r="V104" i="3"/>
  <c r="W104" i="3"/>
  <c r="X104" i="3"/>
  <c r="Y104" i="3"/>
  <c r="Z104" i="3"/>
  <c r="AA104" i="3"/>
  <c r="AB104" i="3"/>
  <c r="G105" i="3"/>
  <c r="H105" i="3"/>
  <c r="I105" i="3"/>
  <c r="J105" i="3"/>
  <c r="K105" i="3"/>
  <c r="L105" i="3"/>
  <c r="M105" i="3"/>
  <c r="N105" i="3"/>
  <c r="O105" i="3"/>
  <c r="P105" i="3"/>
  <c r="V105" i="3"/>
  <c r="W105" i="3"/>
  <c r="X105" i="3"/>
  <c r="Y105" i="3"/>
  <c r="Z105" i="3"/>
  <c r="AA105" i="3"/>
  <c r="AB105" i="3"/>
  <c r="G106" i="3"/>
  <c r="H106" i="3"/>
  <c r="I106" i="3"/>
  <c r="J106" i="3"/>
  <c r="K106" i="3"/>
  <c r="L106" i="3"/>
  <c r="M106" i="3"/>
  <c r="N106" i="3"/>
  <c r="O106" i="3"/>
  <c r="P106" i="3"/>
  <c r="V106" i="3"/>
  <c r="W106" i="3"/>
  <c r="X106" i="3"/>
  <c r="Y106" i="3"/>
  <c r="Z106" i="3"/>
  <c r="AA106" i="3"/>
  <c r="AB106" i="3"/>
  <c r="G107" i="3"/>
  <c r="H107" i="3"/>
  <c r="I107" i="3"/>
  <c r="J107" i="3"/>
  <c r="K107" i="3"/>
  <c r="L107" i="3"/>
  <c r="M107" i="3"/>
  <c r="N107" i="3"/>
  <c r="O107" i="3"/>
  <c r="P107" i="3"/>
  <c r="V107" i="3"/>
  <c r="W107" i="3"/>
  <c r="X107" i="3"/>
  <c r="Y107" i="3"/>
  <c r="Z107" i="3"/>
  <c r="AA107" i="3"/>
  <c r="AB107" i="3"/>
  <c r="G108" i="3"/>
  <c r="H108" i="3"/>
  <c r="I108" i="3"/>
  <c r="J108" i="3"/>
  <c r="K108" i="3"/>
  <c r="L108" i="3"/>
  <c r="M108" i="3"/>
  <c r="N108" i="3"/>
  <c r="O108" i="3"/>
  <c r="P108" i="3"/>
  <c r="V108" i="3"/>
  <c r="W108" i="3"/>
  <c r="X108" i="3"/>
  <c r="Y108" i="3"/>
  <c r="Z108" i="3"/>
  <c r="AA108" i="3"/>
  <c r="AB108" i="3"/>
  <c r="G109" i="3"/>
  <c r="H109" i="3"/>
  <c r="I109" i="3"/>
  <c r="J109" i="3"/>
  <c r="K109" i="3"/>
  <c r="L109" i="3"/>
  <c r="M109" i="3"/>
  <c r="N109" i="3"/>
  <c r="O109" i="3"/>
  <c r="P109" i="3"/>
  <c r="V109" i="3"/>
  <c r="W109" i="3"/>
  <c r="X109" i="3"/>
  <c r="Y109" i="3"/>
  <c r="Z109" i="3"/>
  <c r="AA109" i="3"/>
  <c r="AB109" i="3"/>
  <c r="G110" i="3"/>
  <c r="H110" i="3"/>
  <c r="I110" i="3"/>
  <c r="J110" i="3"/>
  <c r="K110" i="3"/>
  <c r="L110" i="3"/>
  <c r="M110" i="3"/>
  <c r="N110" i="3"/>
  <c r="O110" i="3"/>
  <c r="P110" i="3"/>
  <c r="V110" i="3"/>
  <c r="W110" i="3"/>
  <c r="X110" i="3"/>
  <c r="Y110" i="3"/>
  <c r="Z110" i="3"/>
  <c r="AA110" i="3"/>
  <c r="AB110" i="3"/>
  <c r="G111" i="3"/>
  <c r="H111" i="3"/>
  <c r="I111" i="3"/>
  <c r="J111" i="3"/>
  <c r="K111" i="3"/>
  <c r="L111" i="3"/>
  <c r="M111" i="3"/>
  <c r="N111" i="3"/>
  <c r="O111" i="3"/>
  <c r="P111" i="3"/>
  <c r="V111" i="3"/>
  <c r="W111" i="3"/>
  <c r="X111" i="3"/>
  <c r="Y111" i="3"/>
  <c r="Z111" i="3"/>
  <c r="AA111" i="3"/>
  <c r="AB111" i="3"/>
  <c r="G112" i="3"/>
  <c r="H112" i="3"/>
  <c r="I112" i="3"/>
  <c r="J112" i="3"/>
  <c r="K112" i="3"/>
  <c r="L112" i="3"/>
  <c r="M112" i="3"/>
  <c r="N112" i="3"/>
  <c r="O112" i="3"/>
  <c r="P112" i="3"/>
  <c r="V112" i="3"/>
  <c r="W112" i="3"/>
  <c r="X112" i="3"/>
  <c r="Y112" i="3"/>
  <c r="Z112" i="3"/>
  <c r="AA112" i="3"/>
  <c r="AB112" i="3"/>
  <c r="G113" i="3"/>
  <c r="H113" i="3"/>
  <c r="I113" i="3"/>
  <c r="J113" i="3"/>
  <c r="K113" i="3"/>
  <c r="L113" i="3"/>
  <c r="M113" i="3"/>
  <c r="N113" i="3"/>
  <c r="O113" i="3"/>
  <c r="P113" i="3"/>
  <c r="V113" i="3"/>
  <c r="W113" i="3"/>
  <c r="X113" i="3"/>
  <c r="Y113" i="3"/>
  <c r="Z113" i="3"/>
  <c r="AA113" i="3"/>
  <c r="AB113" i="3"/>
  <c r="G114" i="3"/>
  <c r="H114" i="3"/>
  <c r="I114" i="3"/>
  <c r="J114" i="3"/>
  <c r="K114" i="3"/>
  <c r="L114" i="3"/>
  <c r="M114" i="3"/>
  <c r="N114" i="3"/>
  <c r="O114" i="3"/>
  <c r="P114" i="3"/>
  <c r="V114" i="3"/>
  <c r="W114" i="3"/>
  <c r="X114" i="3"/>
  <c r="Y114" i="3"/>
  <c r="Z114" i="3"/>
  <c r="AA114" i="3"/>
  <c r="AB114" i="3"/>
  <c r="G115" i="3"/>
  <c r="H115" i="3"/>
  <c r="I115" i="3"/>
  <c r="J115" i="3"/>
  <c r="K115" i="3"/>
  <c r="L115" i="3"/>
  <c r="M115" i="3"/>
  <c r="N115" i="3"/>
  <c r="O115" i="3"/>
  <c r="P115" i="3"/>
  <c r="V115" i="3"/>
  <c r="W115" i="3"/>
  <c r="X115" i="3"/>
  <c r="Y115" i="3"/>
  <c r="Z115" i="3"/>
  <c r="AA115" i="3"/>
  <c r="AB115" i="3"/>
  <c r="G116" i="3"/>
  <c r="H116" i="3"/>
  <c r="I116" i="3"/>
  <c r="J116" i="3"/>
  <c r="K116" i="3"/>
  <c r="L116" i="3"/>
  <c r="M116" i="3"/>
  <c r="N116" i="3"/>
  <c r="O116" i="3"/>
  <c r="P116" i="3"/>
  <c r="V116" i="3"/>
  <c r="W116" i="3"/>
  <c r="X116" i="3"/>
  <c r="Y116" i="3"/>
  <c r="Z116" i="3"/>
  <c r="AA116" i="3"/>
  <c r="AB116" i="3"/>
  <c r="G117" i="3"/>
  <c r="H117" i="3"/>
  <c r="I117" i="3"/>
  <c r="J117" i="3"/>
  <c r="K117" i="3"/>
  <c r="L117" i="3"/>
  <c r="M117" i="3"/>
  <c r="N117" i="3"/>
  <c r="O117" i="3"/>
  <c r="P117" i="3"/>
  <c r="V117" i="3"/>
  <c r="W117" i="3"/>
  <c r="X117" i="3"/>
  <c r="Y117" i="3"/>
  <c r="Z117" i="3"/>
  <c r="AA117" i="3"/>
  <c r="AB117" i="3"/>
  <c r="G118" i="3"/>
  <c r="H118" i="3"/>
  <c r="I118" i="3"/>
  <c r="J118" i="3"/>
  <c r="K118" i="3"/>
  <c r="L118" i="3"/>
  <c r="M118" i="3"/>
  <c r="N118" i="3"/>
  <c r="O118" i="3"/>
  <c r="P118" i="3"/>
  <c r="V118" i="3"/>
  <c r="W118" i="3"/>
  <c r="X118" i="3"/>
  <c r="Y118" i="3"/>
  <c r="Z118" i="3"/>
  <c r="AA118" i="3"/>
  <c r="AB118" i="3"/>
  <c r="G119" i="3"/>
  <c r="H119" i="3"/>
  <c r="I119" i="3"/>
  <c r="J119" i="3"/>
  <c r="K119" i="3"/>
  <c r="L119" i="3"/>
  <c r="M119" i="3"/>
  <c r="N119" i="3"/>
  <c r="O119" i="3"/>
  <c r="P119" i="3"/>
  <c r="V119" i="3"/>
  <c r="W119" i="3"/>
  <c r="X119" i="3"/>
  <c r="Y119" i="3"/>
  <c r="Z119" i="3"/>
  <c r="AA119" i="3"/>
  <c r="AB119" i="3"/>
  <c r="G120" i="3"/>
  <c r="H120" i="3"/>
  <c r="I120" i="3"/>
  <c r="J120" i="3"/>
  <c r="K120" i="3"/>
  <c r="L120" i="3"/>
  <c r="M120" i="3"/>
  <c r="N120" i="3"/>
  <c r="O120" i="3"/>
  <c r="P120" i="3"/>
  <c r="V120" i="3"/>
  <c r="W120" i="3"/>
  <c r="X120" i="3"/>
  <c r="Y120" i="3"/>
  <c r="Z120" i="3"/>
  <c r="AA120" i="3"/>
  <c r="AB120" i="3"/>
  <c r="G121" i="3"/>
  <c r="H121" i="3"/>
  <c r="I121" i="3"/>
  <c r="J121" i="3"/>
  <c r="K121" i="3"/>
  <c r="L121" i="3"/>
  <c r="M121" i="3"/>
  <c r="N121" i="3"/>
  <c r="O121" i="3"/>
  <c r="P121" i="3"/>
  <c r="V121" i="3"/>
  <c r="W121" i="3"/>
  <c r="X121" i="3"/>
  <c r="Y121" i="3"/>
  <c r="Z121" i="3"/>
  <c r="AA121" i="3"/>
  <c r="AB121" i="3"/>
  <c r="G122" i="3"/>
  <c r="H122" i="3"/>
  <c r="I122" i="3"/>
  <c r="J122" i="3"/>
  <c r="K122" i="3"/>
  <c r="L122" i="3"/>
  <c r="M122" i="3"/>
  <c r="N122" i="3"/>
  <c r="O122" i="3"/>
  <c r="P122" i="3"/>
  <c r="V122" i="3"/>
  <c r="W122" i="3"/>
  <c r="X122" i="3"/>
  <c r="Y122" i="3"/>
  <c r="Z122" i="3"/>
  <c r="AA122" i="3"/>
  <c r="AB122" i="3"/>
  <c r="G123" i="3"/>
  <c r="H123" i="3"/>
  <c r="I123" i="3"/>
  <c r="J123" i="3"/>
  <c r="K123" i="3"/>
  <c r="L123" i="3"/>
  <c r="M123" i="3"/>
  <c r="N123" i="3"/>
  <c r="O123" i="3"/>
  <c r="P123" i="3"/>
  <c r="V123" i="3"/>
  <c r="W123" i="3"/>
  <c r="X123" i="3"/>
  <c r="Y123" i="3"/>
  <c r="Z123" i="3"/>
  <c r="AA123" i="3"/>
  <c r="AB123" i="3"/>
  <c r="G124" i="3"/>
  <c r="H124" i="3"/>
  <c r="I124" i="3"/>
  <c r="J124" i="3"/>
  <c r="K124" i="3"/>
  <c r="L124" i="3"/>
  <c r="M124" i="3"/>
  <c r="N124" i="3"/>
  <c r="O124" i="3"/>
  <c r="P124" i="3"/>
  <c r="V124" i="3"/>
  <c r="W124" i="3"/>
  <c r="X124" i="3"/>
  <c r="Y124" i="3"/>
  <c r="Z124" i="3"/>
  <c r="AA124" i="3"/>
  <c r="AB124" i="3"/>
  <c r="G125" i="3"/>
  <c r="H125" i="3"/>
  <c r="I125" i="3"/>
  <c r="J125" i="3"/>
  <c r="K125" i="3"/>
  <c r="L125" i="3"/>
  <c r="M125" i="3"/>
  <c r="N125" i="3"/>
  <c r="O125" i="3"/>
  <c r="P125" i="3"/>
  <c r="V125" i="3"/>
  <c r="W125" i="3"/>
  <c r="X125" i="3"/>
  <c r="Y125" i="3"/>
  <c r="Z125" i="3"/>
  <c r="AA125" i="3"/>
  <c r="AB125" i="3"/>
  <c r="G126" i="3"/>
  <c r="H126" i="3"/>
  <c r="I126" i="3"/>
  <c r="J126" i="3"/>
  <c r="K126" i="3"/>
  <c r="L126" i="3"/>
  <c r="M126" i="3"/>
  <c r="N126" i="3"/>
  <c r="O126" i="3"/>
  <c r="P126" i="3"/>
  <c r="V126" i="3"/>
  <c r="W126" i="3"/>
  <c r="X126" i="3"/>
  <c r="Y126" i="3"/>
  <c r="Z126" i="3"/>
  <c r="AA126" i="3"/>
  <c r="AB126" i="3"/>
  <c r="G127" i="3"/>
  <c r="H127" i="3"/>
  <c r="I127" i="3"/>
  <c r="J127" i="3"/>
  <c r="K127" i="3"/>
  <c r="L127" i="3"/>
  <c r="M127" i="3"/>
  <c r="N127" i="3"/>
  <c r="O127" i="3"/>
  <c r="P127" i="3"/>
  <c r="V127" i="3"/>
  <c r="W127" i="3"/>
  <c r="X127" i="3"/>
  <c r="Y127" i="3"/>
  <c r="Z127" i="3"/>
  <c r="AA127" i="3"/>
  <c r="AB127" i="3"/>
  <c r="G128" i="3"/>
  <c r="H128" i="3"/>
  <c r="I128" i="3"/>
  <c r="J128" i="3"/>
  <c r="K128" i="3"/>
  <c r="L128" i="3"/>
  <c r="M128" i="3"/>
  <c r="N128" i="3"/>
  <c r="O128" i="3"/>
  <c r="P128" i="3"/>
  <c r="V128" i="3"/>
  <c r="W128" i="3"/>
  <c r="X128" i="3"/>
  <c r="Y128" i="3"/>
  <c r="Z128" i="3"/>
  <c r="AA128" i="3"/>
  <c r="AB128" i="3"/>
  <c r="G129" i="3"/>
  <c r="H129" i="3"/>
  <c r="I129" i="3"/>
  <c r="J129" i="3"/>
  <c r="K129" i="3"/>
  <c r="L129" i="3"/>
  <c r="M129" i="3"/>
  <c r="N129" i="3"/>
  <c r="O129" i="3"/>
  <c r="P129" i="3"/>
  <c r="V129" i="3"/>
  <c r="W129" i="3"/>
  <c r="X129" i="3"/>
  <c r="Y129" i="3"/>
  <c r="Z129" i="3"/>
  <c r="AA129" i="3"/>
  <c r="AB129" i="3"/>
  <c r="G130" i="3"/>
  <c r="H130" i="3"/>
  <c r="I130" i="3"/>
  <c r="J130" i="3"/>
  <c r="K130" i="3"/>
  <c r="L130" i="3"/>
  <c r="M130" i="3"/>
  <c r="N130" i="3"/>
  <c r="O130" i="3"/>
  <c r="P130" i="3"/>
  <c r="V130" i="3"/>
  <c r="W130" i="3"/>
  <c r="X130" i="3"/>
  <c r="Y130" i="3"/>
  <c r="Z130" i="3"/>
  <c r="AA130" i="3"/>
  <c r="AB130" i="3"/>
  <c r="G131" i="3"/>
  <c r="H131" i="3"/>
  <c r="I131" i="3"/>
  <c r="J131" i="3"/>
  <c r="K131" i="3"/>
  <c r="L131" i="3"/>
  <c r="M131" i="3"/>
  <c r="N131" i="3"/>
  <c r="O131" i="3"/>
  <c r="P131" i="3"/>
  <c r="V131" i="3"/>
  <c r="W131" i="3"/>
  <c r="X131" i="3"/>
  <c r="Y131" i="3"/>
  <c r="Z131" i="3"/>
  <c r="AA131" i="3"/>
  <c r="AB131" i="3"/>
  <c r="G132" i="3"/>
  <c r="H132" i="3"/>
  <c r="I132" i="3"/>
  <c r="J132" i="3"/>
  <c r="K132" i="3"/>
  <c r="L132" i="3"/>
  <c r="M132" i="3"/>
  <c r="N132" i="3"/>
  <c r="O132" i="3"/>
  <c r="P132" i="3"/>
  <c r="V132" i="3"/>
  <c r="W132" i="3"/>
  <c r="X132" i="3"/>
  <c r="Y132" i="3"/>
  <c r="Z132" i="3"/>
  <c r="AA132" i="3"/>
  <c r="AB132" i="3"/>
  <c r="G133" i="3"/>
  <c r="H133" i="3"/>
  <c r="I133" i="3"/>
  <c r="J133" i="3"/>
  <c r="K133" i="3"/>
  <c r="L133" i="3"/>
  <c r="M133" i="3"/>
  <c r="N133" i="3"/>
  <c r="O133" i="3"/>
  <c r="P133" i="3"/>
  <c r="V133" i="3"/>
  <c r="W133" i="3"/>
  <c r="X133" i="3"/>
  <c r="Y133" i="3"/>
  <c r="Z133" i="3"/>
  <c r="AA133" i="3"/>
  <c r="AB133" i="3"/>
  <c r="G134" i="3"/>
  <c r="H134" i="3"/>
  <c r="I134" i="3"/>
  <c r="J134" i="3"/>
  <c r="K134" i="3"/>
  <c r="L134" i="3"/>
  <c r="M134" i="3"/>
  <c r="N134" i="3"/>
  <c r="O134" i="3"/>
  <c r="P134" i="3"/>
  <c r="V134" i="3"/>
  <c r="W134" i="3"/>
  <c r="X134" i="3"/>
  <c r="Y134" i="3"/>
  <c r="Z134" i="3"/>
  <c r="AA134" i="3"/>
  <c r="AB134" i="3"/>
  <c r="G135" i="3"/>
  <c r="H135" i="3"/>
  <c r="I135" i="3"/>
  <c r="J135" i="3"/>
  <c r="K135" i="3"/>
  <c r="L135" i="3"/>
  <c r="M135" i="3"/>
  <c r="N135" i="3"/>
  <c r="O135" i="3"/>
  <c r="P135" i="3"/>
  <c r="V135" i="3"/>
  <c r="W135" i="3"/>
  <c r="X135" i="3"/>
  <c r="Y135" i="3"/>
  <c r="Z135" i="3"/>
  <c r="AA135" i="3"/>
  <c r="AB135" i="3"/>
  <c r="G136" i="3"/>
  <c r="H136" i="3"/>
  <c r="I136" i="3"/>
  <c r="J136" i="3"/>
  <c r="K136" i="3"/>
  <c r="L136" i="3"/>
  <c r="M136" i="3"/>
  <c r="N136" i="3"/>
  <c r="O136" i="3"/>
  <c r="P136" i="3"/>
  <c r="V136" i="3"/>
  <c r="W136" i="3"/>
  <c r="X136" i="3"/>
  <c r="Y136" i="3"/>
  <c r="Z136" i="3"/>
  <c r="AA136" i="3"/>
  <c r="AB136" i="3"/>
  <c r="G137" i="3"/>
  <c r="H137" i="3"/>
  <c r="I137" i="3"/>
  <c r="J137" i="3"/>
  <c r="K137" i="3"/>
  <c r="L137" i="3"/>
  <c r="M137" i="3"/>
  <c r="N137" i="3"/>
  <c r="O137" i="3"/>
  <c r="P137" i="3"/>
  <c r="V137" i="3"/>
  <c r="W137" i="3"/>
  <c r="X137" i="3"/>
  <c r="Y137" i="3"/>
  <c r="Z137" i="3"/>
  <c r="AA137" i="3"/>
  <c r="AB137" i="3"/>
  <c r="G138" i="3"/>
  <c r="H138" i="3"/>
  <c r="I138" i="3"/>
  <c r="J138" i="3"/>
  <c r="K138" i="3"/>
  <c r="L138" i="3"/>
  <c r="M138" i="3"/>
  <c r="N138" i="3"/>
  <c r="O138" i="3"/>
  <c r="P138" i="3"/>
  <c r="V138" i="3"/>
  <c r="W138" i="3"/>
  <c r="X138" i="3"/>
  <c r="Y138" i="3"/>
  <c r="Z138" i="3"/>
  <c r="AA138" i="3"/>
  <c r="AB138" i="3"/>
  <c r="G139" i="3"/>
  <c r="H139" i="3"/>
  <c r="I139" i="3"/>
  <c r="J139" i="3"/>
  <c r="K139" i="3"/>
  <c r="L139" i="3"/>
  <c r="M139" i="3"/>
  <c r="N139" i="3"/>
  <c r="O139" i="3"/>
  <c r="P139" i="3"/>
  <c r="V139" i="3"/>
  <c r="W139" i="3"/>
  <c r="X139" i="3"/>
  <c r="Y139" i="3"/>
  <c r="Z139" i="3"/>
  <c r="AA139" i="3"/>
  <c r="AB139" i="3"/>
  <c r="G140" i="3"/>
  <c r="H140" i="3"/>
  <c r="I140" i="3"/>
  <c r="J140" i="3"/>
  <c r="K140" i="3"/>
  <c r="L140" i="3"/>
  <c r="M140" i="3"/>
  <c r="N140" i="3"/>
  <c r="O140" i="3"/>
  <c r="P140" i="3"/>
  <c r="V140" i="3"/>
  <c r="W140" i="3"/>
  <c r="X140" i="3"/>
  <c r="Y140" i="3"/>
  <c r="Z140" i="3"/>
  <c r="AA140" i="3"/>
  <c r="AB140" i="3"/>
  <c r="G141" i="3"/>
  <c r="H141" i="3"/>
  <c r="I141" i="3"/>
  <c r="J141" i="3"/>
  <c r="K141" i="3"/>
  <c r="L141" i="3"/>
  <c r="M141" i="3"/>
  <c r="N141" i="3"/>
  <c r="O141" i="3"/>
  <c r="P141" i="3"/>
  <c r="V141" i="3"/>
  <c r="W141" i="3"/>
  <c r="X141" i="3"/>
  <c r="Y141" i="3"/>
  <c r="Z141" i="3"/>
  <c r="AA141" i="3"/>
  <c r="AB141" i="3"/>
  <c r="G142" i="3"/>
  <c r="H142" i="3"/>
  <c r="I142" i="3"/>
  <c r="J142" i="3"/>
  <c r="K142" i="3"/>
  <c r="L142" i="3"/>
  <c r="M142" i="3"/>
  <c r="N142" i="3"/>
  <c r="O142" i="3"/>
  <c r="P142" i="3"/>
  <c r="V142" i="3"/>
  <c r="W142" i="3"/>
  <c r="X142" i="3"/>
  <c r="Y142" i="3"/>
  <c r="Z142" i="3"/>
  <c r="AA142" i="3"/>
  <c r="AB142" i="3"/>
  <c r="F101" i="3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G98" i="3"/>
  <c r="H98" i="3"/>
  <c r="I98" i="3"/>
  <c r="J98" i="3"/>
  <c r="K98" i="3"/>
  <c r="L98" i="3"/>
  <c r="M98" i="3"/>
  <c r="N98" i="3"/>
  <c r="O98" i="3"/>
  <c r="P98" i="3"/>
  <c r="V98" i="3"/>
  <c r="W98" i="3"/>
  <c r="X98" i="3"/>
  <c r="Y98" i="3"/>
  <c r="Z98" i="3"/>
  <c r="AA98" i="3"/>
  <c r="AB98" i="3"/>
  <c r="G99" i="3"/>
  <c r="H99" i="3"/>
  <c r="I99" i="3"/>
  <c r="J99" i="3"/>
  <c r="K99" i="3"/>
  <c r="L99" i="3"/>
  <c r="M99" i="3"/>
  <c r="N99" i="3"/>
  <c r="O99" i="3"/>
  <c r="P99" i="3"/>
  <c r="V99" i="3"/>
  <c r="W99" i="3"/>
  <c r="X99" i="3"/>
  <c r="Y99" i="3"/>
  <c r="Z99" i="3"/>
  <c r="AA99" i="3"/>
  <c r="AB99" i="3"/>
  <c r="G101" i="3"/>
  <c r="H101" i="3"/>
  <c r="I101" i="3"/>
  <c r="J101" i="3"/>
  <c r="K101" i="3"/>
  <c r="L101" i="3"/>
  <c r="M101" i="3"/>
  <c r="N101" i="3"/>
  <c r="O101" i="3"/>
  <c r="P101" i="3"/>
  <c r="V101" i="3"/>
  <c r="W101" i="3"/>
  <c r="X101" i="3"/>
  <c r="Y101" i="3"/>
  <c r="Z101" i="3"/>
  <c r="AA101" i="3"/>
  <c r="AB101" i="3"/>
  <c r="G58" i="3"/>
  <c r="H58" i="3"/>
  <c r="I58" i="3"/>
  <c r="J58" i="3"/>
  <c r="K58" i="3"/>
  <c r="L58" i="3"/>
  <c r="M58" i="3"/>
  <c r="N58" i="3"/>
  <c r="O58" i="3"/>
  <c r="P58" i="3"/>
  <c r="V58" i="3"/>
  <c r="W58" i="3"/>
  <c r="X58" i="3"/>
  <c r="Y58" i="3"/>
  <c r="Z58" i="3"/>
  <c r="AA58" i="3"/>
  <c r="AB58" i="3"/>
  <c r="G59" i="3"/>
  <c r="H59" i="3"/>
  <c r="I59" i="3"/>
  <c r="J59" i="3"/>
  <c r="K59" i="3"/>
  <c r="L59" i="3"/>
  <c r="M59" i="3"/>
  <c r="N59" i="3"/>
  <c r="O59" i="3"/>
  <c r="P59" i="3"/>
  <c r="V59" i="3"/>
  <c r="W59" i="3"/>
  <c r="X59" i="3"/>
  <c r="Y59" i="3"/>
  <c r="Z59" i="3"/>
  <c r="AA59" i="3"/>
  <c r="AB59" i="3"/>
  <c r="G60" i="3"/>
  <c r="H60" i="3"/>
  <c r="I60" i="3"/>
  <c r="J60" i="3"/>
  <c r="K60" i="3"/>
  <c r="L60" i="3"/>
  <c r="M60" i="3"/>
  <c r="N60" i="3"/>
  <c r="O60" i="3"/>
  <c r="P60" i="3"/>
  <c r="V60" i="3"/>
  <c r="W60" i="3"/>
  <c r="X60" i="3"/>
  <c r="Y60" i="3"/>
  <c r="Z60" i="3"/>
  <c r="AA60" i="3"/>
  <c r="AB60" i="3"/>
  <c r="G61" i="3"/>
  <c r="H61" i="3"/>
  <c r="I61" i="3"/>
  <c r="J61" i="3"/>
  <c r="K61" i="3"/>
  <c r="L61" i="3"/>
  <c r="M61" i="3"/>
  <c r="N61" i="3"/>
  <c r="O61" i="3"/>
  <c r="P61" i="3"/>
  <c r="V61" i="3"/>
  <c r="W61" i="3"/>
  <c r="X61" i="3"/>
  <c r="Y61" i="3"/>
  <c r="Z61" i="3"/>
  <c r="AA61" i="3"/>
  <c r="AB61" i="3"/>
  <c r="G62" i="3"/>
  <c r="H62" i="3"/>
  <c r="I62" i="3"/>
  <c r="J62" i="3"/>
  <c r="K62" i="3"/>
  <c r="L62" i="3"/>
  <c r="M62" i="3"/>
  <c r="N62" i="3"/>
  <c r="O62" i="3"/>
  <c r="P62" i="3"/>
  <c r="V62" i="3"/>
  <c r="W62" i="3"/>
  <c r="X62" i="3"/>
  <c r="Y62" i="3"/>
  <c r="Z62" i="3"/>
  <c r="AA62" i="3"/>
  <c r="AB62" i="3"/>
  <c r="G63" i="3"/>
  <c r="H63" i="3"/>
  <c r="I63" i="3"/>
  <c r="J63" i="3"/>
  <c r="K63" i="3"/>
  <c r="L63" i="3"/>
  <c r="M63" i="3"/>
  <c r="N63" i="3"/>
  <c r="O63" i="3"/>
  <c r="P63" i="3"/>
  <c r="V63" i="3"/>
  <c r="W63" i="3"/>
  <c r="X63" i="3"/>
  <c r="Y63" i="3"/>
  <c r="Z63" i="3"/>
  <c r="AA63" i="3"/>
  <c r="AB63" i="3"/>
  <c r="G64" i="3"/>
  <c r="H64" i="3"/>
  <c r="I64" i="3"/>
  <c r="J64" i="3"/>
  <c r="K64" i="3"/>
  <c r="L64" i="3"/>
  <c r="M64" i="3"/>
  <c r="N64" i="3"/>
  <c r="O64" i="3"/>
  <c r="P64" i="3"/>
  <c r="V64" i="3"/>
  <c r="W64" i="3"/>
  <c r="X64" i="3"/>
  <c r="Y64" i="3"/>
  <c r="Z64" i="3"/>
  <c r="AA64" i="3"/>
  <c r="AB64" i="3"/>
  <c r="G65" i="3"/>
  <c r="H65" i="3"/>
  <c r="I65" i="3"/>
  <c r="J65" i="3"/>
  <c r="K65" i="3"/>
  <c r="L65" i="3"/>
  <c r="M65" i="3"/>
  <c r="N65" i="3"/>
  <c r="O65" i="3"/>
  <c r="P65" i="3"/>
  <c r="V65" i="3"/>
  <c r="W65" i="3"/>
  <c r="X65" i="3"/>
  <c r="Y65" i="3"/>
  <c r="Z65" i="3"/>
  <c r="AA65" i="3"/>
  <c r="AB65" i="3"/>
  <c r="G66" i="3"/>
  <c r="H66" i="3"/>
  <c r="I66" i="3"/>
  <c r="J66" i="3"/>
  <c r="K66" i="3"/>
  <c r="L66" i="3"/>
  <c r="M66" i="3"/>
  <c r="N66" i="3"/>
  <c r="O66" i="3"/>
  <c r="P66" i="3"/>
  <c r="V66" i="3"/>
  <c r="W66" i="3"/>
  <c r="X66" i="3"/>
  <c r="Y66" i="3"/>
  <c r="Z66" i="3"/>
  <c r="AA66" i="3"/>
  <c r="AB66" i="3"/>
  <c r="G67" i="3"/>
  <c r="H67" i="3"/>
  <c r="I67" i="3"/>
  <c r="J67" i="3"/>
  <c r="K67" i="3"/>
  <c r="L67" i="3"/>
  <c r="M67" i="3"/>
  <c r="N67" i="3"/>
  <c r="O67" i="3"/>
  <c r="P67" i="3"/>
  <c r="V67" i="3"/>
  <c r="W67" i="3"/>
  <c r="X67" i="3"/>
  <c r="Y67" i="3"/>
  <c r="Z67" i="3"/>
  <c r="AA67" i="3"/>
  <c r="AB67" i="3"/>
  <c r="G68" i="3"/>
  <c r="H68" i="3"/>
  <c r="I68" i="3"/>
  <c r="J68" i="3"/>
  <c r="K68" i="3"/>
  <c r="L68" i="3"/>
  <c r="M68" i="3"/>
  <c r="N68" i="3"/>
  <c r="O68" i="3"/>
  <c r="P68" i="3"/>
  <c r="V68" i="3"/>
  <c r="W68" i="3"/>
  <c r="X68" i="3"/>
  <c r="Y68" i="3"/>
  <c r="Z68" i="3"/>
  <c r="AA68" i="3"/>
  <c r="AB68" i="3"/>
  <c r="G69" i="3"/>
  <c r="H69" i="3"/>
  <c r="I69" i="3"/>
  <c r="J69" i="3"/>
  <c r="K69" i="3"/>
  <c r="L69" i="3"/>
  <c r="M69" i="3"/>
  <c r="N69" i="3"/>
  <c r="O69" i="3"/>
  <c r="P69" i="3"/>
  <c r="V69" i="3"/>
  <c r="W69" i="3"/>
  <c r="X69" i="3"/>
  <c r="Y69" i="3"/>
  <c r="Z69" i="3"/>
  <c r="AA69" i="3"/>
  <c r="AB69" i="3"/>
  <c r="G70" i="3"/>
  <c r="H70" i="3"/>
  <c r="I70" i="3"/>
  <c r="J70" i="3"/>
  <c r="K70" i="3"/>
  <c r="L70" i="3"/>
  <c r="M70" i="3"/>
  <c r="N70" i="3"/>
  <c r="O70" i="3"/>
  <c r="P70" i="3"/>
  <c r="V70" i="3"/>
  <c r="W70" i="3"/>
  <c r="X70" i="3"/>
  <c r="Y70" i="3"/>
  <c r="Z70" i="3"/>
  <c r="AA70" i="3"/>
  <c r="AB70" i="3"/>
  <c r="G71" i="3"/>
  <c r="H71" i="3"/>
  <c r="I71" i="3"/>
  <c r="J71" i="3"/>
  <c r="K71" i="3"/>
  <c r="L71" i="3"/>
  <c r="M71" i="3"/>
  <c r="N71" i="3"/>
  <c r="O71" i="3"/>
  <c r="P71" i="3"/>
  <c r="V71" i="3"/>
  <c r="W71" i="3"/>
  <c r="X71" i="3"/>
  <c r="Y71" i="3"/>
  <c r="Z71" i="3"/>
  <c r="AA71" i="3"/>
  <c r="AB71" i="3"/>
  <c r="G72" i="3"/>
  <c r="H72" i="3"/>
  <c r="I72" i="3"/>
  <c r="J72" i="3"/>
  <c r="K72" i="3"/>
  <c r="L72" i="3"/>
  <c r="M72" i="3"/>
  <c r="N72" i="3"/>
  <c r="O72" i="3"/>
  <c r="P72" i="3"/>
  <c r="V72" i="3"/>
  <c r="W72" i="3"/>
  <c r="X72" i="3"/>
  <c r="Y72" i="3"/>
  <c r="Z72" i="3"/>
  <c r="AA72" i="3"/>
  <c r="AB72" i="3"/>
  <c r="G73" i="3"/>
  <c r="H73" i="3"/>
  <c r="I73" i="3"/>
  <c r="J73" i="3"/>
  <c r="K73" i="3"/>
  <c r="L73" i="3"/>
  <c r="M73" i="3"/>
  <c r="N73" i="3"/>
  <c r="O73" i="3"/>
  <c r="P73" i="3"/>
  <c r="V73" i="3"/>
  <c r="W73" i="3"/>
  <c r="X73" i="3"/>
  <c r="Y73" i="3"/>
  <c r="Z73" i="3"/>
  <c r="AA73" i="3"/>
  <c r="AB73" i="3"/>
  <c r="G74" i="3"/>
  <c r="H74" i="3"/>
  <c r="I74" i="3"/>
  <c r="J74" i="3"/>
  <c r="K74" i="3"/>
  <c r="L74" i="3"/>
  <c r="M74" i="3"/>
  <c r="N74" i="3"/>
  <c r="O74" i="3"/>
  <c r="P74" i="3"/>
  <c r="V74" i="3"/>
  <c r="W74" i="3"/>
  <c r="X74" i="3"/>
  <c r="Y74" i="3"/>
  <c r="Z74" i="3"/>
  <c r="AA74" i="3"/>
  <c r="AB74" i="3"/>
  <c r="G75" i="3"/>
  <c r="H75" i="3"/>
  <c r="I75" i="3"/>
  <c r="J75" i="3"/>
  <c r="K75" i="3"/>
  <c r="L75" i="3"/>
  <c r="M75" i="3"/>
  <c r="N75" i="3"/>
  <c r="O75" i="3"/>
  <c r="P75" i="3"/>
  <c r="V75" i="3"/>
  <c r="W75" i="3"/>
  <c r="X75" i="3"/>
  <c r="Y75" i="3"/>
  <c r="Z75" i="3"/>
  <c r="AA75" i="3"/>
  <c r="AB75" i="3"/>
  <c r="G76" i="3"/>
  <c r="H76" i="3"/>
  <c r="I76" i="3"/>
  <c r="J76" i="3"/>
  <c r="K76" i="3"/>
  <c r="L76" i="3"/>
  <c r="M76" i="3"/>
  <c r="N76" i="3"/>
  <c r="O76" i="3"/>
  <c r="P76" i="3"/>
  <c r="V76" i="3"/>
  <c r="W76" i="3"/>
  <c r="X76" i="3"/>
  <c r="Y76" i="3"/>
  <c r="Z76" i="3"/>
  <c r="AA76" i="3"/>
  <c r="AB76" i="3"/>
  <c r="G77" i="3"/>
  <c r="H77" i="3"/>
  <c r="I77" i="3"/>
  <c r="J77" i="3"/>
  <c r="K77" i="3"/>
  <c r="L77" i="3"/>
  <c r="M77" i="3"/>
  <c r="N77" i="3"/>
  <c r="O77" i="3"/>
  <c r="P77" i="3"/>
  <c r="V77" i="3"/>
  <c r="W77" i="3"/>
  <c r="X77" i="3"/>
  <c r="Y77" i="3"/>
  <c r="Z77" i="3"/>
  <c r="AA77" i="3"/>
  <c r="AB77" i="3"/>
  <c r="G78" i="3"/>
  <c r="H78" i="3"/>
  <c r="I78" i="3"/>
  <c r="J78" i="3"/>
  <c r="K78" i="3"/>
  <c r="L78" i="3"/>
  <c r="M78" i="3"/>
  <c r="N78" i="3"/>
  <c r="O78" i="3"/>
  <c r="P78" i="3"/>
  <c r="V78" i="3"/>
  <c r="W78" i="3"/>
  <c r="X78" i="3"/>
  <c r="Y78" i="3"/>
  <c r="Z78" i="3"/>
  <c r="AA78" i="3"/>
  <c r="AB78" i="3"/>
  <c r="G79" i="3"/>
  <c r="H79" i="3"/>
  <c r="I79" i="3"/>
  <c r="J79" i="3"/>
  <c r="K79" i="3"/>
  <c r="L79" i="3"/>
  <c r="M79" i="3"/>
  <c r="N79" i="3"/>
  <c r="O79" i="3"/>
  <c r="P79" i="3"/>
  <c r="V79" i="3"/>
  <c r="W79" i="3"/>
  <c r="X79" i="3"/>
  <c r="Y79" i="3"/>
  <c r="Z79" i="3"/>
  <c r="AA79" i="3"/>
  <c r="AB79" i="3"/>
  <c r="G80" i="3"/>
  <c r="H80" i="3"/>
  <c r="I80" i="3"/>
  <c r="J80" i="3"/>
  <c r="K80" i="3"/>
  <c r="L80" i="3"/>
  <c r="M80" i="3"/>
  <c r="N80" i="3"/>
  <c r="O80" i="3"/>
  <c r="P80" i="3"/>
  <c r="V80" i="3"/>
  <c r="W80" i="3"/>
  <c r="X80" i="3"/>
  <c r="Y80" i="3"/>
  <c r="Z80" i="3"/>
  <c r="AA80" i="3"/>
  <c r="AB80" i="3"/>
  <c r="G81" i="3"/>
  <c r="H81" i="3"/>
  <c r="I81" i="3"/>
  <c r="J81" i="3"/>
  <c r="K81" i="3"/>
  <c r="L81" i="3"/>
  <c r="M81" i="3"/>
  <c r="N81" i="3"/>
  <c r="O81" i="3"/>
  <c r="P81" i="3"/>
  <c r="V81" i="3"/>
  <c r="W81" i="3"/>
  <c r="X81" i="3"/>
  <c r="Y81" i="3"/>
  <c r="Z81" i="3"/>
  <c r="AA81" i="3"/>
  <c r="AB81" i="3"/>
  <c r="G82" i="3"/>
  <c r="H82" i="3"/>
  <c r="I82" i="3"/>
  <c r="J82" i="3"/>
  <c r="K82" i="3"/>
  <c r="L82" i="3"/>
  <c r="M82" i="3"/>
  <c r="N82" i="3"/>
  <c r="O82" i="3"/>
  <c r="P82" i="3"/>
  <c r="V82" i="3"/>
  <c r="W82" i="3"/>
  <c r="X82" i="3"/>
  <c r="Y82" i="3"/>
  <c r="Z82" i="3"/>
  <c r="AA82" i="3"/>
  <c r="AB82" i="3"/>
  <c r="G83" i="3"/>
  <c r="H83" i="3"/>
  <c r="I83" i="3"/>
  <c r="J83" i="3"/>
  <c r="K83" i="3"/>
  <c r="L83" i="3"/>
  <c r="M83" i="3"/>
  <c r="N83" i="3"/>
  <c r="O83" i="3"/>
  <c r="P83" i="3"/>
  <c r="V83" i="3"/>
  <c r="W83" i="3"/>
  <c r="X83" i="3"/>
  <c r="Y83" i="3"/>
  <c r="Z83" i="3"/>
  <c r="AA83" i="3"/>
  <c r="AB83" i="3"/>
  <c r="G84" i="3"/>
  <c r="H84" i="3"/>
  <c r="I84" i="3"/>
  <c r="J84" i="3"/>
  <c r="K84" i="3"/>
  <c r="L84" i="3"/>
  <c r="M84" i="3"/>
  <c r="N84" i="3"/>
  <c r="O84" i="3"/>
  <c r="P84" i="3"/>
  <c r="V84" i="3"/>
  <c r="W84" i="3"/>
  <c r="X84" i="3"/>
  <c r="Y84" i="3"/>
  <c r="Z84" i="3"/>
  <c r="AA84" i="3"/>
  <c r="AB84" i="3"/>
  <c r="G85" i="3"/>
  <c r="H85" i="3"/>
  <c r="I85" i="3"/>
  <c r="J85" i="3"/>
  <c r="K85" i="3"/>
  <c r="L85" i="3"/>
  <c r="M85" i="3"/>
  <c r="N85" i="3"/>
  <c r="O85" i="3"/>
  <c r="P85" i="3"/>
  <c r="V85" i="3"/>
  <c r="W85" i="3"/>
  <c r="X85" i="3"/>
  <c r="Y85" i="3"/>
  <c r="Z85" i="3"/>
  <c r="AA85" i="3"/>
  <c r="AB85" i="3"/>
  <c r="G86" i="3"/>
  <c r="H86" i="3"/>
  <c r="I86" i="3"/>
  <c r="J86" i="3"/>
  <c r="K86" i="3"/>
  <c r="L86" i="3"/>
  <c r="M86" i="3"/>
  <c r="N86" i="3"/>
  <c r="O86" i="3"/>
  <c r="P86" i="3"/>
  <c r="V86" i="3"/>
  <c r="W86" i="3"/>
  <c r="X86" i="3"/>
  <c r="Y86" i="3"/>
  <c r="Z86" i="3"/>
  <c r="AA86" i="3"/>
  <c r="AB86" i="3"/>
  <c r="G87" i="3"/>
  <c r="H87" i="3"/>
  <c r="I87" i="3"/>
  <c r="J87" i="3"/>
  <c r="K87" i="3"/>
  <c r="L87" i="3"/>
  <c r="M87" i="3"/>
  <c r="N87" i="3"/>
  <c r="O87" i="3"/>
  <c r="P87" i="3"/>
  <c r="V87" i="3"/>
  <c r="W87" i="3"/>
  <c r="X87" i="3"/>
  <c r="Y87" i="3"/>
  <c r="Z87" i="3"/>
  <c r="AA87" i="3"/>
  <c r="AB87" i="3"/>
  <c r="G88" i="3"/>
  <c r="H88" i="3"/>
  <c r="I88" i="3"/>
  <c r="J88" i="3"/>
  <c r="K88" i="3"/>
  <c r="L88" i="3"/>
  <c r="M88" i="3"/>
  <c r="N88" i="3"/>
  <c r="O88" i="3"/>
  <c r="P88" i="3"/>
  <c r="V88" i="3"/>
  <c r="W88" i="3"/>
  <c r="X88" i="3"/>
  <c r="Y88" i="3"/>
  <c r="Z88" i="3"/>
  <c r="AA88" i="3"/>
  <c r="AB88" i="3"/>
  <c r="G89" i="3"/>
  <c r="H89" i="3"/>
  <c r="I89" i="3"/>
  <c r="J89" i="3"/>
  <c r="K89" i="3"/>
  <c r="L89" i="3"/>
  <c r="M89" i="3"/>
  <c r="N89" i="3"/>
  <c r="O89" i="3"/>
  <c r="P89" i="3"/>
  <c r="V89" i="3"/>
  <c r="W89" i="3"/>
  <c r="X89" i="3"/>
  <c r="Y89" i="3"/>
  <c r="Z89" i="3"/>
  <c r="AA89" i="3"/>
  <c r="AB89" i="3"/>
  <c r="G90" i="3"/>
  <c r="H90" i="3"/>
  <c r="I90" i="3"/>
  <c r="J90" i="3"/>
  <c r="K90" i="3"/>
  <c r="L90" i="3"/>
  <c r="M90" i="3"/>
  <c r="N90" i="3"/>
  <c r="O90" i="3"/>
  <c r="P90" i="3"/>
  <c r="V90" i="3"/>
  <c r="W90" i="3"/>
  <c r="X90" i="3"/>
  <c r="Y90" i="3"/>
  <c r="Z90" i="3"/>
  <c r="AA90" i="3"/>
  <c r="AB90" i="3"/>
  <c r="G91" i="3"/>
  <c r="H91" i="3"/>
  <c r="I91" i="3"/>
  <c r="J91" i="3"/>
  <c r="K91" i="3"/>
  <c r="L91" i="3"/>
  <c r="M91" i="3"/>
  <c r="N91" i="3"/>
  <c r="O91" i="3"/>
  <c r="P91" i="3"/>
  <c r="V91" i="3"/>
  <c r="W91" i="3"/>
  <c r="X91" i="3"/>
  <c r="Y91" i="3"/>
  <c r="Z91" i="3"/>
  <c r="AA91" i="3"/>
  <c r="AB91" i="3"/>
  <c r="G92" i="3"/>
  <c r="H92" i="3"/>
  <c r="I92" i="3"/>
  <c r="J92" i="3"/>
  <c r="K92" i="3"/>
  <c r="L92" i="3"/>
  <c r="M92" i="3"/>
  <c r="N92" i="3"/>
  <c r="O92" i="3"/>
  <c r="P92" i="3"/>
  <c r="V92" i="3"/>
  <c r="W92" i="3"/>
  <c r="X92" i="3"/>
  <c r="Y92" i="3"/>
  <c r="Z92" i="3"/>
  <c r="AA92" i="3"/>
  <c r="AB92" i="3"/>
  <c r="G93" i="3"/>
  <c r="H93" i="3"/>
  <c r="I93" i="3"/>
  <c r="J93" i="3"/>
  <c r="K93" i="3"/>
  <c r="L93" i="3"/>
  <c r="M93" i="3"/>
  <c r="N93" i="3"/>
  <c r="O93" i="3"/>
  <c r="P93" i="3"/>
  <c r="V93" i="3"/>
  <c r="W93" i="3"/>
  <c r="X93" i="3"/>
  <c r="Y93" i="3"/>
  <c r="Z93" i="3"/>
  <c r="AA93" i="3"/>
  <c r="AB93" i="3"/>
  <c r="G94" i="3"/>
  <c r="H94" i="3"/>
  <c r="I94" i="3"/>
  <c r="J94" i="3"/>
  <c r="K94" i="3"/>
  <c r="L94" i="3"/>
  <c r="M94" i="3"/>
  <c r="N94" i="3"/>
  <c r="O94" i="3"/>
  <c r="P94" i="3"/>
  <c r="V94" i="3"/>
  <c r="W94" i="3"/>
  <c r="X94" i="3"/>
  <c r="Y94" i="3"/>
  <c r="Z94" i="3"/>
  <c r="AA94" i="3"/>
  <c r="AB94" i="3"/>
  <c r="G95" i="3"/>
  <c r="H95" i="3"/>
  <c r="I95" i="3"/>
  <c r="J95" i="3"/>
  <c r="K95" i="3"/>
  <c r="L95" i="3"/>
  <c r="M95" i="3"/>
  <c r="N95" i="3"/>
  <c r="O95" i="3"/>
  <c r="P95" i="3"/>
  <c r="V95" i="3"/>
  <c r="W95" i="3"/>
  <c r="X95" i="3"/>
  <c r="Y95" i="3"/>
  <c r="Z95" i="3"/>
  <c r="AA95" i="3"/>
  <c r="AB95" i="3"/>
  <c r="G96" i="3"/>
  <c r="H96" i="3"/>
  <c r="I96" i="3"/>
  <c r="J96" i="3"/>
  <c r="K96" i="3"/>
  <c r="L96" i="3"/>
  <c r="M96" i="3"/>
  <c r="N96" i="3"/>
  <c r="O96" i="3"/>
  <c r="P96" i="3"/>
  <c r="V96" i="3"/>
  <c r="W96" i="3"/>
  <c r="X96" i="3"/>
  <c r="Y96" i="3"/>
  <c r="Z96" i="3"/>
  <c r="AA96" i="3"/>
  <c r="AB96" i="3"/>
  <c r="G97" i="3"/>
  <c r="H97" i="3"/>
  <c r="I97" i="3"/>
  <c r="J97" i="3"/>
  <c r="K97" i="3"/>
  <c r="L97" i="3"/>
  <c r="M97" i="3"/>
  <c r="N97" i="3"/>
  <c r="O97" i="3"/>
  <c r="P97" i="3"/>
  <c r="V97" i="3"/>
  <c r="W97" i="3"/>
  <c r="X97" i="3"/>
  <c r="Y97" i="3"/>
  <c r="Z97" i="3"/>
  <c r="AA97" i="3"/>
  <c r="AB97" i="3"/>
  <c r="G14" i="3"/>
  <c r="H14" i="3"/>
  <c r="I14" i="3"/>
  <c r="J14" i="3"/>
  <c r="K14" i="3"/>
  <c r="L14" i="3"/>
  <c r="M14" i="3"/>
  <c r="N14" i="3"/>
  <c r="O14" i="3"/>
  <c r="P14" i="3"/>
  <c r="V14" i="3"/>
  <c r="W14" i="3"/>
  <c r="X14" i="3"/>
  <c r="Y14" i="3"/>
  <c r="Z14" i="3"/>
  <c r="AA14" i="3"/>
  <c r="AB14" i="3"/>
  <c r="G15" i="3"/>
  <c r="H15" i="3"/>
  <c r="I15" i="3"/>
  <c r="J15" i="3"/>
  <c r="K15" i="3"/>
  <c r="L15" i="3"/>
  <c r="M15" i="3"/>
  <c r="N15" i="3"/>
  <c r="O15" i="3"/>
  <c r="P15" i="3"/>
  <c r="V15" i="3"/>
  <c r="W15" i="3"/>
  <c r="X15" i="3"/>
  <c r="Y15" i="3"/>
  <c r="Z15" i="3"/>
  <c r="AA15" i="3"/>
  <c r="AB15" i="3"/>
  <c r="G16" i="3"/>
  <c r="H16" i="3"/>
  <c r="I16" i="3"/>
  <c r="J16" i="3"/>
  <c r="K16" i="3"/>
  <c r="L16" i="3"/>
  <c r="M16" i="3"/>
  <c r="N16" i="3"/>
  <c r="O16" i="3"/>
  <c r="P16" i="3"/>
  <c r="V16" i="3"/>
  <c r="W16" i="3"/>
  <c r="X16" i="3"/>
  <c r="Y16" i="3"/>
  <c r="Z16" i="3"/>
  <c r="AA16" i="3"/>
  <c r="AB16" i="3"/>
  <c r="G17" i="3"/>
  <c r="H17" i="3"/>
  <c r="I17" i="3"/>
  <c r="J17" i="3"/>
  <c r="K17" i="3"/>
  <c r="L17" i="3"/>
  <c r="M17" i="3"/>
  <c r="N17" i="3"/>
  <c r="O17" i="3"/>
  <c r="P17" i="3"/>
  <c r="V17" i="3"/>
  <c r="W17" i="3"/>
  <c r="X17" i="3"/>
  <c r="Y17" i="3"/>
  <c r="Z17" i="3"/>
  <c r="AA17" i="3"/>
  <c r="AB17" i="3"/>
  <c r="G18" i="3"/>
  <c r="H18" i="3"/>
  <c r="I18" i="3"/>
  <c r="J18" i="3"/>
  <c r="K18" i="3"/>
  <c r="L18" i="3"/>
  <c r="M18" i="3"/>
  <c r="N18" i="3"/>
  <c r="O18" i="3"/>
  <c r="P18" i="3"/>
  <c r="V18" i="3"/>
  <c r="W18" i="3"/>
  <c r="X18" i="3"/>
  <c r="Y18" i="3"/>
  <c r="Z18" i="3"/>
  <c r="AA18" i="3"/>
  <c r="AB18" i="3"/>
  <c r="G19" i="3"/>
  <c r="H19" i="3"/>
  <c r="I19" i="3"/>
  <c r="J19" i="3"/>
  <c r="K19" i="3"/>
  <c r="L19" i="3"/>
  <c r="M19" i="3"/>
  <c r="N19" i="3"/>
  <c r="O19" i="3"/>
  <c r="P19" i="3"/>
  <c r="V19" i="3"/>
  <c r="W19" i="3"/>
  <c r="X19" i="3"/>
  <c r="Y19" i="3"/>
  <c r="Z19" i="3"/>
  <c r="AA19" i="3"/>
  <c r="AB19" i="3"/>
  <c r="G20" i="3"/>
  <c r="H20" i="3"/>
  <c r="I20" i="3"/>
  <c r="J20" i="3"/>
  <c r="K20" i="3"/>
  <c r="L20" i="3"/>
  <c r="M20" i="3"/>
  <c r="N20" i="3"/>
  <c r="O20" i="3"/>
  <c r="P20" i="3"/>
  <c r="V20" i="3"/>
  <c r="W20" i="3"/>
  <c r="X20" i="3"/>
  <c r="Y20" i="3"/>
  <c r="Z20" i="3"/>
  <c r="AA20" i="3"/>
  <c r="AB20" i="3"/>
  <c r="G21" i="3"/>
  <c r="H21" i="3"/>
  <c r="I21" i="3"/>
  <c r="J21" i="3"/>
  <c r="K21" i="3"/>
  <c r="L21" i="3"/>
  <c r="M21" i="3"/>
  <c r="N21" i="3"/>
  <c r="O21" i="3"/>
  <c r="P21" i="3"/>
  <c r="V21" i="3"/>
  <c r="W21" i="3"/>
  <c r="X21" i="3"/>
  <c r="Y21" i="3"/>
  <c r="Z21" i="3"/>
  <c r="AA21" i="3"/>
  <c r="AB21" i="3"/>
  <c r="G22" i="3"/>
  <c r="H22" i="3"/>
  <c r="I22" i="3"/>
  <c r="J22" i="3"/>
  <c r="K22" i="3"/>
  <c r="L22" i="3"/>
  <c r="M22" i="3"/>
  <c r="N22" i="3"/>
  <c r="O22" i="3"/>
  <c r="P22" i="3"/>
  <c r="V22" i="3"/>
  <c r="W22" i="3"/>
  <c r="X22" i="3"/>
  <c r="Y22" i="3"/>
  <c r="Z22" i="3"/>
  <c r="AA22" i="3"/>
  <c r="AB22" i="3"/>
  <c r="G23" i="3"/>
  <c r="H23" i="3"/>
  <c r="I23" i="3"/>
  <c r="J23" i="3"/>
  <c r="K23" i="3"/>
  <c r="L23" i="3"/>
  <c r="M23" i="3"/>
  <c r="N23" i="3"/>
  <c r="O23" i="3"/>
  <c r="P23" i="3"/>
  <c r="V23" i="3"/>
  <c r="W23" i="3"/>
  <c r="X23" i="3"/>
  <c r="Y23" i="3"/>
  <c r="Z23" i="3"/>
  <c r="AA23" i="3"/>
  <c r="AB23" i="3"/>
  <c r="G24" i="3"/>
  <c r="H24" i="3"/>
  <c r="I24" i="3"/>
  <c r="J24" i="3"/>
  <c r="K24" i="3"/>
  <c r="L24" i="3"/>
  <c r="M24" i="3"/>
  <c r="N24" i="3"/>
  <c r="O24" i="3"/>
  <c r="P24" i="3"/>
  <c r="V24" i="3"/>
  <c r="W24" i="3"/>
  <c r="X24" i="3"/>
  <c r="Y24" i="3"/>
  <c r="Z24" i="3"/>
  <c r="AA24" i="3"/>
  <c r="AB24" i="3"/>
  <c r="G25" i="3"/>
  <c r="H25" i="3"/>
  <c r="I25" i="3"/>
  <c r="J25" i="3"/>
  <c r="K25" i="3"/>
  <c r="L25" i="3"/>
  <c r="M25" i="3"/>
  <c r="N25" i="3"/>
  <c r="O25" i="3"/>
  <c r="P25" i="3"/>
  <c r="V25" i="3"/>
  <c r="W25" i="3"/>
  <c r="X25" i="3"/>
  <c r="Y25" i="3"/>
  <c r="Z25" i="3"/>
  <c r="AA25" i="3"/>
  <c r="AB25" i="3"/>
  <c r="G26" i="3"/>
  <c r="H26" i="3"/>
  <c r="I26" i="3"/>
  <c r="J26" i="3"/>
  <c r="K26" i="3"/>
  <c r="L26" i="3"/>
  <c r="M26" i="3"/>
  <c r="N26" i="3"/>
  <c r="O26" i="3"/>
  <c r="P26" i="3"/>
  <c r="V26" i="3"/>
  <c r="W26" i="3"/>
  <c r="X26" i="3"/>
  <c r="Y26" i="3"/>
  <c r="Z26" i="3"/>
  <c r="AA26" i="3"/>
  <c r="AB26" i="3"/>
  <c r="G27" i="3"/>
  <c r="H27" i="3"/>
  <c r="I27" i="3"/>
  <c r="J27" i="3"/>
  <c r="K27" i="3"/>
  <c r="L27" i="3"/>
  <c r="M27" i="3"/>
  <c r="N27" i="3"/>
  <c r="O27" i="3"/>
  <c r="P27" i="3"/>
  <c r="V27" i="3"/>
  <c r="W27" i="3"/>
  <c r="X27" i="3"/>
  <c r="Y27" i="3"/>
  <c r="Z27" i="3"/>
  <c r="AA27" i="3"/>
  <c r="AB27" i="3"/>
  <c r="G28" i="3"/>
  <c r="H28" i="3"/>
  <c r="I28" i="3"/>
  <c r="J28" i="3"/>
  <c r="K28" i="3"/>
  <c r="L28" i="3"/>
  <c r="M28" i="3"/>
  <c r="N28" i="3"/>
  <c r="O28" i="3"/>
  <c r="P28" i="3"/>
  <c r="V28" i="3"/>
  <c r="W28" i="3"/>
  <c r="X28" i="3"/>
  <c r="Y28" i="3"/>
  <c r="Z28" i="3"/>
  <c r="AA28" i="3"/>
  <c r="AB28" i="3"/>
  <c r="G29" i="3"/>
  <c r="H29" i="3"/>
  <c r="I29" i="3"/>
  <c r="J29" i="3"/>
  <c r="K29" i="3"/>
  <c r="L29" i="3"/>
  <c r="M29" i="3"/>
  <c r="N29" i="3"/>
  <c r="O29" i="3"/>
  <c r="P29" i="3"/>
  <c r="V29" i="3"/>
  <c r="W29" i="3"/>
  <c r="X29" i="3"/>
  <c r="Y29" i="3"/>
  <c r="Z29" i="3"/>
  <c r="AA29" i="3"/>
  <c r="AB29" i="3"/>
  <c r="G30" i="3"/>
  <c r="H30" i="3"/>
  <c r="I30" i="3"/>
  <c r="J30" i="3"/>
  <c r="K30" i="3"/>
  <c r="L30" i="3"/>
  <c r="M30" i="3"/>
  <c r="N30" i="3"/>
  <c r="O30" i="3"/>
  <c r="P30" i="3"/>
  <c r="V30" i="3"/>
  <c r="W30" i="3"/>
  <c r="X30" i="3"/>
  <c r="Y30" i="3"/>
  <c r="Z30" i="3"/>
  <c r="AA30" i="3"/>
  <c r="AB30" i="3"/>
  <c r="G31" i="3"/>
  <c r="H31" i="3"/>
  <c r="I31" i="3"/>
  <c r="J31" i="3"/>
  <c r="K31" i="3"/>
  <c r="L31" i="3"/>
  <c r="M31" i="3"/>
  <c r="N31" i="3"/>
  <c r="O31" i="3"/>
  <c r="P31" i="3"/>
  <c r="V31" i="3"/>
  <c r="W31" i="3"/>
  <c r="X31" i="3"/>
  <c r="Y31" i="3"/>
  <c r="Z31" i="3"/>
  <c r="AA31" i="3"/>
  <c r="AB31" i="3"/>
  <c r="G32" i="3"/>
  <c r="H32" i="3"/>
  <c r="I32" i="3"/>
  <c r="J32" i="3"/>
  <c r="K32" i="3"/>
  <c r="L32" i="3"/>
  <c r="M32" i="3"/>
  <c r="N32" i="3"/>
  <c r="O32" i="3"/>
  <c r="P32" i="3"/>
  <c r="V32" i="3"/>
  <c r="W32" i="3"/>
  <c r="X32" i="3"/>
  <c r="Y32" i="3"/>
  <c r="Z32" i="3"/>
  <c r="AA32" i="3"/>
  <c r="AB32" i="3"/>
  <c r="G33" i="3"/>
  <c r="H33" i="3"/>
  <c r="I33" i="3"/>
  <c r="J33" i="3"/>
  <c r="K33" i="3"/>
  <c r="L33" i="3"/>
  <c r="M33" i="3"/>
  <c r="N33" i="3"/>
  <c r="O33" i="3"/>
  <c r="P33" i="3"/>
  <c r="V33" i="3"/>
  <c r="W33" i="3"/>
  <c r="X33" i="3"/>
  <c r="Y33" i="3"/>
  <c r="Z33" i="3"/>
  <c r="AA33" i="3"/>
  <c r="AB33" i="3"/>
  <c r="G34" i="3"/>
  <c r="H34" i="3"/>
  <c r="I34" i="3"/>
  <c r="J34" i="3"/>
  <c r="K34" i="3"/>
  <c r="L34" i="3"/>
  <c r="M34" i="3"/>
  <c r="N34" i="3"/>
  <c r="O34" i="3"/>
  <c r="P34" i="3"/>
  <c r="V34" i="3"/>
  <c r="W34" i="3"/>
  <c r="X34" i="3"/>
  <c r="Y34" i="3"/>
  <c r="Z34" i="3"/>
  <c r="AA34" i="3"/>
  <c r="AB34" i="3"/>
  <c r="G35" i="3"/>
  <c r="H35" i="3"/>
  <c r="I35" i="3"/>
  <c r="J35" i="3"/>
  <c r="K35" i="3"/>
  <c r="L35" i="3"/>
  <c r="M35" i="3"/>
  <c r="N35" i="3"/>
  <c r="O35" i="3"/>
  <c r="P35" i="3"/>
  <c r="V35" i="3"/>
  <c r="W35" i="3"/>
  <c r="X35" i="3"/>
  <c r="Y35" i="3"/>
  <c r="Z35" i="3"/>
  <c r="AA35" i="3"/>
  <c r="AB35" i="3"/>
  <c r="G36" i="3"/>
  <c r="H36" i="3"/>
  <c r="I36" i="3"/>
  <c r="J36" i="3"/>
  <c r="K36" i="3"/>
  <c r="L36" i="3"/>
  <c r="M36" i="3"/>
  <c r="N36" i="3"/>
  <c r="O36" i="3"/>
  <c r="P36" i="3"/>
  <c r="V36" i="3"/>
  <c r="W36" i="3"/>
  <c r="X36" i="3"/>
  <c r="Y36" i="3"/>
  <c r="Z36" i="3"/>
  <c r="AA36" i="3"/>
  <c r="AB36" i="3"/>
  <c r="G37" i="3"/>
  <c r="H37" i="3"/>
  <c r="I37" i="3"/>
  <c r="J37" i="3"/>
  <c r="K37" i="3"/>
  <c r="L37" i="3"/>
  <c r="M37" i="3"/>
  <c r="N37" i="3"/>
  <c r="O37" i="3"/>
  <c r="P37" i="3"/>
  <c r="V37" i="3"/>
  <c r="W37" i="3"/>
  <c r="X37" i="3"/>
  <c r="Y37" i="3"/>
  <c r="Z37" i="3"/>
  <c r="AA37" i="3"/>
  <c r="AB37" i="3"/>
  <c r="G38" i="3"/>
  <c r="H38" i="3"/>
  <c r="I38" i="3"/>
  <c r="J38" i="3"/>
  <c r="K38" i="3"/>
  <c r="L38" i="3"/>
  <c r="M38" i="3"/>
  <c r="N38" i="3"/>
  <c r="O38" i="3"/>
  <c r="P38" i="3"/>
  <c r="V38" i="3"/>
  <c r="W38" i="3"/>
  <c r="X38" i="3"/>
  <c r="Y38" i="3"/>
  <c r="Z38" i="3"/>
  <c r="AA38" i="3"/>
  <c r="AB38" i="3"/>
  <c r="G39" i="3"/>
  <c r="H39" i="3"/>
  <c r="I39" i="3"/>
  <c r="J39" i="3"/>
  <c r="K39" i="3"/>
  <c r="L39" i="3"/>
  <c r="M39" i="3"/>
  <c r="N39" i="3"/>
  <c r="O39" i="3"/>
  <c r="P39" i="3"/>
  <c r="V39" i="3"/>
  <c r="W39" i="3"/>
  <c r="X39" i="3"/>
  <c r="Y39" i="3"/>
  <c r="Z39" i="3"/>
  <c r="AA39" i="3"/>
  <c r="AB39" i="3"/>
  <c r="G40" i="3"/>
  <c r="H40" i="3"/>
  <c r="I40" i="3"/>
  <c r="J40" i="3"/>
  <c r="K40" i="3"/>
  <c r="L40" i="3"/>
  <c r="M40" i="3"/>
  <c r="N40" i="3"/>
  <c r="O40" i="3"/>
  <c r="P40" i="3"/>
  <c r="V40" i="3"/>
  <c r="W40" i="3"/>
  <c r="X40" i="3"/>
  <c r="Y40" i="3"/>
  <c r="Z40" i="3"/>
  <c r="AA40" i="3"/>
  <c r="AB40" i="3"/>
  <c r="G41" i="3"/>
  <c r="H41" i="3"/>
  <c r="I41" i="3"/>
  <c r="J41" i="3"/>
  <c r="K41" i="3"/>
  <c r="L41" i="3"/>
  <c r="M41" i="3"/>
  <c r="N41" i="3"/>
  <c r="O41" i="3"/>
  <c r="P41" i="3"/>
  <c r="V41" i="3"/>
  <c r="W41" i="3"/>
  <c r="X41" i="3"/>
  <c r="Y41" i="3"/>
  <c r="Z41" i="3"/>
  <c r="AA41" i="3"/>
  <c r="AB41" i="3"/>
  <c r="G42" i="3"/>
  <c r="H42" i="3"/>
  <c r="I42" i="3"/>
  <c r="J42" i="3"/>
  <c r="K42" i="3"/>
  <c r="L42" i="3"/>
  <c r="M42" i="3"/>
  <c r="N42" i="3"/>
  <c r="O42" i="3"/>
  <c r="P42" i="3"/>
  <c r="V42" i="3"/>
  <c r="W42" i="3"/>
  <c r="X42" i="3"/>
  <c r="Y42" i="3"/>
  <c r="Z42" i="3"/>
  <c r="AA42" i="3"/>
  <c r="AB42" i="3"/>
  <c r="G43" i="3"/>
  <c r="H43" i="3"/>
  <c r="I43" i="3"/>
  <c r="J43" i="3"/>
  <c r="K43" i="3"/>
  <c r="L43" i="3"/>
  <c r="M43" i="3"/>
  <c r="N43" i="3"/>
  <c r="O43" i="3"/>
  <c r="P43" i="3"/>
  <c r="V43" i="3"/>
  <c r="W43" i="3"/>
  <c r="X43" i="3"/>
  <c r="Y43" i="3"/>
  <c r="Z43" i="3"/>
  <c r="AA43" i="3"/>
  <c r="AB43" i="3"/>
  <c r="G44" i="3"/>
  <c r="H44" i="3"/>
  <c r="I44" i="3"/>
  <c r="J44" i="3"/>
  <c r="K44" i="3"/>
  <c r="L44" i="3"/>
  <c r="M44" i="3"/>
  <c r="N44" i="3"/>
  <c r="O44" i="3"/>
  <c r="P44" i="3"/>
  <c r="V44" i="3"/>
  <c r="W44" i="3"/>
  <c r="X44" i="3"/>
  <c r="Y44" i="3"/>
  <c r="Z44" i="3"/>
  <c r="AA44" i="3"/>
  <c r="AB44" i="3"/>
  <c r="G45" i="3"/>
  <c r="H45" i="3"/>
  <c r="I45" i="3"/>
  <c r="J45" i="3"/>
  <c r="K45" i="3"/>
  <c r="L45" i="3"/>
  <c r="M45" i="3"/>
  <c r="N45" i="3"/>
  <c r="O45" i="3"/>
  <c r="P45" i="3"/>
  <c r="V45" i="3"/>
  <c r="W45" i="3"/>
  <c r="X45" i="3"/>
  <c r="Y45" i="3"/>
  <c r="Z45" i="3"/>
  <c r="AA45" i="3"/>
  <c r="AB45" i="3"/>
  <c r="G46" i="3"/>
  <c r="H46" i="3"/>
  <c r="I46" i="3"/>
  <c r="J46" i="3"/>
  <c r="K46" i="3"/>
  <c r="L46" i="3"/>
  <c r="M46" i="3"/>
  <c r="N46" i="3"/>
  <c r="O46" i="3"/>
  <c r="P46" i="3"/>
  <c r="V46" i="3"/>
  <c r="W46" i="3"/>
  <c r="X46" i="3"/>
  <c r="Y46" i="3"/>
  <c r="Z46" i="3"/>
  <c r="AA46" i="3"/>
  <c r="AB46" i="3"/>
  <c r="G47" i="3"/>
  <c r="H47" i="3"/>
  <c r="I47" i="3"/>
  <c r="J47" i="3"/>
  <c r="K47" i="3"/>
  <c r="L47" i="3"/>
  <c r="M47" i="3"/>
  <c r="N47" i="3"/>
  <c r="O47" i="3"/>
  <c r="P47" i="3"/>
  <c r="V47" i="3"/>
  <c r="W47" i="3"/>
  <c r="X47" i="3"/>
  <c r="Y47" i="3"/>
  <c r="Z47" i="3"/>
  <c r="AA47" i="3"/>
  <c r="AB47" i="3"/>
  <c r="G48" i="3"/>
  <c r="H48" i="3"/>
  <c r="I48" i="3"/>
  <c r="J48" i="3"/>
  <c r="K48" i="3"/>
  <c r="L48" i="3"/>
  <c r="M48" i="3"/>
  <c r="N48" i="3"/>
  <c r="O48" i="3"/>
  <c r="P48" i="3"/>
  <c r="V48" i="3"/>
  <c r="W48" i="3"/>
  <c r="X48" i="3"/>
  <c r="Y48" i="3"/>
  <c r="Z48" i="3"/>
  <c r="AA48" i="3"/>
  <c r="AB48" i="3"/>
  <c r="G49" i="3"/>
  <c r="H49" i="3"/>
  <c r="I49" i="3"/>
  <c r="J49" i="3"/>
  <c r="K49" i="3"/>
  <c r="L49" i="3"/>
  <c r="M49" i="3"/>
  <c r="N49" i="3"/>
  <c r="O49" i="3"/>
  <c r="P49" i="3"/>
  <c r="V49" i="3"/>
  <c r="W49" i="3"/>
  <c r="X49" i="3"/>
  <c r="Y49" i="3"/>
  <c r="Z49" i="3"/>
  <c r="AA49" i="3"/>
  <c r="AB49" i="3"/>
  <c r="G50" i="3"/>
  <c r="H50" i="3"/>
  <c r="I50" i="3"/>
  <c r="J50" i="3"/>
  <c r="K50" i="3"/>
  <c r="L50" i="3"/>
  <c r="M50" i="3"/>
  <c r="N50" i="3"/>
  <c r="O50" i="3"/>
  <c r="P50" i="3"/>
  <c r="V50" i="3"/>
  <c r="W50" i="3"/>
  <c r="X50" i="3"/>
  <c r="Y50" i="3"/>
  <c r="Z50" i="3"/>
  <c r="AA50" i="3"/>
  <c r="AB50" i="3"/>
  <c r="G51" i="3"/>
  <c r="H51" i="3"/>
  <c r="I51" i="3"/>
  <c r="J51" i="3"/>
  <c r="K51" i="3"/>
  <c r="L51" i="3"/>
  <c r="M51" i="3"/>
  <c r="N51" i="3"/>
  <c r="O51" i="3"/>
  <c r="P51" i="3"/>
  <c r="V51" i="3"/>
  <c r="W51" i="3"/>
  <c r="X51" i="3"/>
  <c r="Y51" i="3"/>
  <c r="Z51" i="3"/>
  <c r="AA51" i="3"/>
  <c r="AB51" i="3"/>
  <c r="G52" i="3"/>
  <c r="H52" i="3"/>
  <c r="I52" i="3"/>
  <c r="J52" i="3"/>
  <c r="K52" i="3"/>
  <c r="L52" i="3"/>
  <c r="M52" i="3"/>
  <c r="N52" i="3"/>
  <c r="O52" i="3"/>
  <c r="P52" i="3"/>
  <c r="V52" i="3"/>
  <c r="W52" i="3"/>
  <c r="X52" i="3"/>
  <c r="Y52" i="3"/>
  <c r="Z52" i="3"/>
  <c r="AA52" i="3"/>
  <c r="AB52" i="3"/>
  <c r="G53" i="3"/>
  <c r="H53" i="3"/>
  <c r="I53" i="3"/>
  <c r="J53" i="3"/>
  <c r="K53" i="3"/>
  <c r="L53" i="3"/>
  <c r="M53" i="3"/>
  <c r="N53" i="3"/>
  <c r="O53" i="3"/>
  <c r="P53" i="3"/>
  <c r="V53" i="3"/>
  <c r="W53" i="3"/>
  <c r="X53" i="3"/>
  <c r="Y53" i="3"/>
  <c r="Z53" i="3"/>
  <c r="AA53" i="3"/>
  <c r="AB53" i="3"/>
  <c r="G54" i="3"/>
  <c r="H54" i="3"/>
  <c r="I54" i="3"/>
  <c r="J54" i="3"/>
  <c r="K54" i="3"/>
  <c r="L54" i="3"/>
  <c r="M54" i="3"/>
  <c r="N54" i="3"/>
  <c r="O54" i="3"/>
  <c r="P54" i="3"/>
  <c r="V54" i="3"/>
  <c r="W54" i="3"/>
  <c r="X54" i="3"/>
  <c r="Y54" i="3"/>
  <c r="Z54" i="3"/>
  <c r="AA54" i="3"/>
  <c r="AB54" i="3"/>
  <c r="G55" i="3"/>
  <c r="H55" i="3"/>
  <c r="I55" i="3"/>
  <c r="J55" i="3"/>
  <c r="K55" i="3"/>
  <c r="L55" i="3"/>
  <c r="M55" i="3"/>
  <c r="N55" i="3"/>
  <c r="O55" i="3"/>
  <c r="P55" i="3"/>
  <c r="V55" i="3"/>
  <c r="W55" i="3"/>
  <c r="X55" i="3"/>
  <c r="Y55" i="3"/>
  <c r="Z55" i="3"/>
  <c r="AA55" i="3"/>
  <c r="AB55" i="3"/>
  <c r="G57" i="3"/>
  <c r="H57" i="3"/>
  <c r="I57" i="3"/>
  <c r="J57" i="3"/>
  <c r="K57" i="3"/>
  <c r="L57" i="3"/>
  <c r="M57" i="3"/>
  <c r="N57" i="3"/>
  <c r="O57" i="3"/>
  <c r="P57" i="3"/>
  <c r="V57" i="3"/>
  <c r="W57" i="3"/>
  <c r="X57" i="3"/>
  <c r="Y57" i="3"/>
  <c r="Z57" i="3"/>
  <c r="AA57" i="3"/>
  <c r="AB57" i="3"/>
  <c r="AB13" i="3"/>
  <c r="AA13" i="3"/>
  <c r="Z13" i="3"/>
  <c r="Y13" i="3"/>
  <c r="X13" i="3"/>
  <c r="W13" i="3"/>
  <c r="V13" i="3"/>
  <c r="P13" i="3"/>
  <c r="O13" i="3"/>
  <c r="N13" i="3"/>
  <c r="M13" i="3"/>
  <c r="L13" i="3"/>
  <c r="K13" i="3"/>
  <c r="J13" i="3"/>
  <c r="I13" i="3"/>
  <c r="H13" i="3"/>
  <c r="G13" i="3"/>
  <c r="C307" i="3" s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F57" i="3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R4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7" i="1"/>
  <c r="R8" i="1"/>
  <c r="R9" i="1"/>
  <c r="R10" i="1"/>
  <c r="R11" i="1"/>
  <c r="R12" i="1"/>
  <c r="R13" i="1"/>
  <c r="R14" i="1"/>
  <c r="R15" i="1"/>
  <c r="R16" i="1"/>
  <c r="R17" i="1"/>
  <c r="R18" i="1"/>
  <c r="R6" i="1"/>
  <c r="C316" i="3" l="1"/>
  <c r="C272" i="3"/>
  <c r="C304" i="3"/>
  <c r="C285" i="3"/>
  <c r="C292" i="3"/>
  <c r="C306" i="3"/>
  <c r="C290" i="3"/>
  <c r="C265" i="3"/>
  <c r="C282" i="3"/>
  <c r="C278" i="3"/>
  <c r="C310" i="3"/>
  <c r="C277" i="3"/>
  <c r="C266" i="3"/>
  <c r="C305" i="3"/>
  <c r="C308" i="3"/>
  <c r="C302" i="3"/>
  <c r="C289" i="3"/>
  <c r="C281" i="3"/>
  <c r="C297" i="3"/>
  <c r="C311" i="3"/>
  <c r="C299" i="3"/>
  <c r="C294" i="3"/>
  <c r="C287" i="3"/>
  <c r="C280" i="3"/>
  <c r="C301" i="3"/>
  <c r="C270" i="3"/>
  <c r="C298" i="3"/>
  <c r="C286" i="3"/>
  <c r="C273" i="3"/>
  <c r="C275" i="3"/>
  <c r="C274" i="3"/>
  <c r="C291" i="3"/>
  <c r="C293" i="3"/>
  <c r="C296" i="3"/>
  <c r="C295" i="3"/>
  <c r="C303" i="3"/>
  <c r="C309" i="3"/>
  <c r="C300" i="3"/>
  <c r="C269" i="3"/>
  <c r="C276" i="3"/>
  <c r="C279" i="3"/>
  <c r="C284" i="3"/>
  <c r="C268" i="3"/>
  <c r="C224" i="3"/>
  <c r="C187" i="3"/>
  <c r="C236" i="3"/>
  <c r="C175" i="3"/>
  <c r="C211" i="3"/>
  <c r="C199" i="3"/>
  <c r="C251" i="3"/>
  <c r="C228" i="3"/>
  <c r="C221" i="3"/>
  <c r="C210" i="3"/>
  <c r="C254" i="3"/>
  <c r="C193" i="3"/>
  <c r="C185" i="3"/>
  <c r="C214" i="3"/>
  <c r="C207" i="3"/>
  <c r="C225" i="3"/>
  <c r="C255" i="3"/>
  <c r="C205" i="3"/>
  <c r="C196" i="3"/>
  <c r="C239" i="3"/>
  <c r="C231" i="3"/>
  <c r="C189" i="3"/>
  <c r="C182" i="3"/>
  <c r="C197" i="3"/>
  <c r="C253" i="3"/>
  <c r="C198" i="3"/>
  <c r="C235" i="3"/>
  <c r="C248" i="3"/>
  <c r="C171" i="3"/>
  <c r="C237" i="3"/>
  <c r="C227" i="3"/>
  <c r="C234" i="3"/>
  <c r="C177" i="3"/>
  <c r="C170" i="3"/>
  <c r="C246" i="3"/>
  <c r="C191" i="3"/>
  <c r="C184" i="3"/>
  <c r="C213" i="3"/>
  <c r="C206" i="3"/>
  <c r="C183" i="3"/>
  <c r="C178" i="3"/>
  <c r="C263" i="3"/>
  <c r="C247" i="3"/>
  <c r="C202" i="3"/>
  <c r="C232" i="3"/>
  <c r="C258" i="3"/>
  <c r="C169" i="3"/>
  <c r="C179" i="3"/>
  <c r="C172" i="3"/>
  <c r="C201" i="3"/>
  <c r="C194" i="3"/>
  <c r="C238" i="3"/>
  <c r="C262" i="3"/>
  <c r="C190" i="3"/>
  <c r="C230" i="3"/>
  <c r="C186" i="3"/>
  <c r="C215" i="3"/>
  <c r="C226" i="3"/>
  <c r="C219" i="3"/>
  <c r="C257" i="3"/>
  <c r="C250" i="3"/>
  <c r="C223" i="3"/>
  <c r="C181" i="3"/>
  <c r="C217" i="3"/>
  <c r="C242" i="3"/>
  <c r="C174" i="3"/>
  <c r="C203" i="3"/>
  <c r="C233" i="3"/>
  <c r="C256" i="3"/>
  <c r="C261" i="3"/>
  <c r="C249" i="3"/>
  <c r="C252" i="3"/>
  <c r="C260" i="3"/>
  <c r="C259" i="3"/>
  <c r="C244" i="3"/>
  <c r="C241" i="3"/>
  <c r="C245" i="3"/>
  <c r="C229" i="3"/>
  <c r="C222" i="3"/>
  <c r="C220" i="3"/>
  <c r="C243" i="3"/>
  <c r="C218" i="3"/>
  <c r="C204" i="3"/>
  <c r="C209" i="3"/>
  <c r="C195" i="3"/>
  <c r="C212" i="3"/>
  <c r="C200" i="3"/>
  <c r="C208" i="3"/>
  <c r="C173" i="3"/>
  <c r="C180" i="3"/>
  <c r="C188" i="3"/>
  <c r="C176" i="3"/>
  <c r="C159" i="3"/>
  <c r="C147" i="3"/>
  <c r="C166" i="3"/>
  <c r="C145" i="3"/>
  <c r="C154" i="3"/>
  <c r="C165" i="3"/>
  <c r="C158" i="3"/>
  <c r="C160" i="3"/>
  <c r="C153" i="3"/>
  <c r="C146" i="3"/>
  <c r="C167" i="3"/>
  <c r="C148" i="3"/>
  <c r="C162" i="3"/>
  <c r="C155" i="3"/>
  <c r="C150" i="3"/>
  <c r="C157" i="3"/>
  <c r="C164" i="3"/>
  <c r="C163" i="3"/>
  <c r="C151" i="3"/>
  <c r="C156" i="3"/>
  <c r="C161" i="3"/>
  <c r="C149" i="3"/>
  <c r="C152" i="3"/>
  <c r="C119" i="3"/>
  <c r="C75" i="3"/>
  <c r="C131" i="3"/>
  <c r="C77" i="3"/>
  <c r="C138" i="3"/>
  <c r="C72" i="3"/>
  <c r="C60" i="3"/>
  <c r="C130" i="3"/>
  <c r="C128" i="3"/>
  <c r="C126" i="3"/>
  <c r="C122" i="3"/>
  <c r="C118" i="3"/>
  <c r="C116" i="3"/>
  <c r="C114" i="3"/>
  <c r="C110" i="3"/>
  <c r="C106" i="3"/>
  <c r="C104" i="3"/>
  <c r="C96" i="3"/>
  <c r="C81" i="3"/>
  <c r="C89" i="3"/>
  <c r="C65" i="3"/>
  <c r="C142" i="3"/>
  <c r="C140" i="3"/>
  <c r="C102" i="3"/>
  <c r="C69" i="3"/>
  <c r="C83" i="3"/>
  <c r="C78" i="3"/>
  <c r="C71" i="3"/>
  <c r="C67" i="3"/>
  <c r="C133" i="3"/>
  <c r="C97" i="3"/>
  <c r="C85" i="3"/>
  <c r="C66" i="3"/>
  <c r="C129" i="3"/>
  <c r="C125" i="3"/>
  <c r="C123" i="3"/>
  <c r="C73" i="3"/>
  <c r="C74" i="3"/>
  <c r="C117" i="3"/>
  <c r="C113" i="3"/>
  <c r="C111" i="3"/>
  <c r="C132" i="3"/>
  <c r="C109" i="3"/>
  <c r="C70" i="3"/>
  <c r="C58" i="3"/>
  <c r="C84" i="3"/>
  <c r="C98" i="3"/>
  <c r="C101" i="3"/>
  <c r="C141" i="3"/>
  <c r="C135" i="3"/>
  <c r="C99" i="3"/>
  <c r="C143" i="3"/>
  <c r="C134" i="3"/>
  <c r="C93" i="3"/>
  <c r="C95" i="3"/>
  <c r="C90" i="3"/>
  <c r="C137" i="3"/>
  <c r="C94" i="3"/>
  <c r="C82" i="3"/>
  <c r="C103" i="3"/>
  <c r="C124" i="3"/>
  <c r="C105" i="3"/>
  <c r="C139" i="3"/>
  <c r="C127" i="3"/>
  <c r="C108" i="3"/>
  <c r="C112" i="3"/>
  <c r="C120" i="3"/>
  <c r="C121" i="3"/>
  <c r="C107" i="3"/>
  <c r="C136" i="3"/>
  <c r="C115" i="3"/>
  <c r="C61" i="3"/>
  <c r="C87" i="3"/>
  <c r="C80" i="3"/>
  <c r="C68" i="3"/>
  <c r="C59" i="3"/>
  <c r="C88" i="3"/>
  <c r="C76" i="3"/>
  <c r="C64" i="3"/>
  <c r="C91" i="3"/>
  <c r="C79" i="3"/>
  <c r="C63" i="3"/>
  <c r="C92" i="3"/>
  <c r="C86" i="3"/>
  <c r="C62" i="3"/>
  <c r="C22" i="3"/>
  <c r="C21" i="3"/>
  <c r="C20" i="3"/>
  <c r="C19" i="3"/>
  <c r="C30" i="3"/>
  <c r="C18" i="3"/>
  <c r="C35" i="3"/>
  <c r="C57" i="3"/>
  <c r="C55" i="3"/>
  <c r="C34" i="3"/>
  <c r="C26" i="3"/>
  <c r="C28" i="3"/>
  <c r="C38" i="3"/>
  <c r="C37" i="3"/>
  <c r="C32" i="3"/>
  <c r="C39" i="3"/>
  <c r="C36" i="3"/>
  <c r="C31" i="3"/>
  <c r="C33" i="3"/>
  <c r="C42" i="3"/>
  <c r="C41" i="3"/>
  <c r="C29" i="3"/>
  <c r="C17" i="3"/>
  <c r="C40" i="3"/>
  <c r="C16" i="3"/>
  <c r="C27" i="3"/>
  <c r="C15" i="3"/>
  <c r="C25" i="3"/>
  <c r="C24" i="3"/>
  <c r="C23" i="3"/>
  <c r="C53" i="3"/>
  <c r="C52" i="3"/>
  <c r="C51" i="3"/>
  <c r="C50" i="3"/>
  <c r="C49" i="3"/>
  <c r="C48" i="3"/>
  <c r="C47" i="3"/>
  <c r="C46" i="3"/>
  <c r="C45" i="3"/>
  <c r="C44" i="3"/>
  <c r="C43" i="3"/>
  <c r="C54" i="3"/>
  <c r="C13" i="3"/>
  <c r="F13" i="3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C14" i="3" l="1"/>
</calcChain>
</file>

<file path=xl/sharedStrings.xml><?xml version="1.0" encoding="utf-8"?>
<sst xmlns="http://schemas.openxmlformats.org/spreadsheetml/2006/main" count="5832" uniqueCount="566">
  <si>
    <t>Gas Turbine Generator GT-7510</t>
  </si>
  <si>
    <t>Gas Turbine Generator GT-7520</t>
  </si>
  <si>
    <t>Gas Turbine Generator GT-7530</t>
  </si>
  <si>
    <t>VCB-7563</t>
  </si>
  <si>
    <t>BUS TIE</t>
  </si>
  <si>
    <t>Out Going</t>
  </si>
  <si>
    <t>VCB-7564</t>
  </si>
  <si>
    <t>FUTURE ESP</t>
  </si>
  <si>
    <t>VCB-7565</t>
  </si>
  <si>
    <t>FUTURE WHP</t>
  </si>
  <si>
    <t>VCB-7566</t>
  </si>
  <si>
    <t>KM-2460 VRU COMPRESSOR (450kW)</t>
  </si>
  <si>
    <t>VCB-7567A</t>
  </si>
  <si>
    <t>TF-7560A 6./0.4kV 4000kVA</t>
  </si>
  <si>
    <t>VCB-7567B</t>
  </si>
  <si>
    <t>TF-7560B 6./0.4kV 4000kVA</t>
  </si>
  <si>
    <t>VCB-7568</t>
  </si>
  <si>
    <t>FUTURE 3RD STAGE VRU COMPRESSOR (PHASE-2)</t>
  </si>
  <si>
    <t>VCB-7569</t>
  </si>
  <si>
    <t>FUTURE WHP (PHASE2)</t>
  </si>
  <si>
    <t>DEVICE</t>
  </si>
  <si>
    <t>SIGNAL TYPE</t>
  </si>
  <si>
    <t>ECMS I/O MODULE</t>
  </si>
  <si>
    <t>ECMS
CONT.</t>
  </si>
  <si>
    <t>IED TO ECMS CONTROLLER</t>
  </si>
  <si>
    <t>ECMS CONTROLLER TO EMCS SERVER</t>
  </si>
  <si>
    <t>IMCS to PMCS
(Modbus RTU - RS485)</t>
  </si>
  <si>
    <t>PMCS</t>
  </si>
  <si>
    <t>AI</t>
  </si>
  <si>
    <t>DI</t>
  </si>
  <si>
    <t>DO</t>
  </si>
  <si>
    <t>HARDWIRE</t>
  </si>
  <si>
    <t>Protocol</t>
  </si>
  <si>
    <t>Telegram Address</t>
  </si>
  <si>
    <t>Type</t>
  </si>
  <si>
    <t>Register / Address</t>
  </si>
  <si>
    <t>Unit</t>
  </si>
  <si>
    <t>HMI
SCREEN</t>
  </si>
  <si>
    <t>EVENT</t>
  </si>
  <si>
    <t>ALARM</t>
  </si>
  <si>
    <t>TREND</t>
  </si>
  <si>
    <t>Generator Protection Relay (GPR) for GTG at MV SWGR</t>
  </si>
  <si>
    <t>Y/N</t>
  </si>
  <si>
    <t xml:space="preserve">IOA1 </t>
  </si>
  <si>
    <t>IOA2</t>
  </si>
  <si>
    <t>IOA3</t>
  </si>
  <si>
    <t>IOA</t>
  </si>
  <si>
    <t>GT7510-01</t>
  </si>
  <si>
    <t>24 - Volts per Hertz relay</t>
  </si>
  <si>
    <t>TBA</t>
  </si>
  <si>
    <t>-</t>
  </si>
  <si>
    <t>X</t>
  </si>
  <si>
    <t>N</t>
  </si>
  <si>
    <t>IEC61850</t>
  </si>
  <si>
    <t>IEC104</t>
  </si>
  <si>
    <t>SP</t>
  </si>
  <si>
    <t>GT7510-02</t>
  </si>
  <si>
    <t>27 - Undervoltage relay</t>
  </si>
  <si>
    <t>GT7510-03</t>
  </si>
  <si>
    <t>32 - Directional power relay</t>
  </si>
  <si>
    <t>GT7510-04</t>
  </si>
  <si>
    <t>40 - Loss of field relay</t>
  </si>
  <si>
    <t>GT7510-05</t>
  </si>
  <si>
    <t>46 - Reverse-phase or phase-balance current relay</t>
  </si>
  <si>
    <t>GT7510-06</t>
  </si>
  <si>
    <t>49 - Thermal overload relay</t>
  </si>
  <si>
    <t>GT7510-07</t>
  </si>
  <si>
    <t>50 - Instantaneuous Over-current relay</t>
  </si>
  <si>
    <t>GT7510-08</t>
  </si>
  <si>
    <t>51 - Time Over-current relay</t>
  </si>
  <si>
    <t>GT7510-09</t>
  </si>
  <si>
    <t>59 - Overvoltage relay</t>
  </si>
  <si>
    <t>GT7510-10</t>
  </si>
  <si>
    <t>87 - Differential protective relay</t>
  </si>
  <si>
    <t>GT7510-11</t>
  </si>
  <si>
    <t>51G - Ground overcurrent relay</t>
  </si>
  <si>
    <t>GT7510-12</t>
  </si>
  <si>
    <t>51V - Voltage-controlled or voltage-restrained overcurrent relay</t>
  </si>
  <si>
    <t>GT7510-13</t>
  </si>
  <si>
    <t>81 U - Under Frequency relay</t>
  </si>
  <si>
    <t>GT7510-14</t>
  </si>
  <si>
    <t>82 0 - Over Frequency relay</t>
  </si>
  <si>
    <t>GT7510-15</t>
  </si>
  <si>
    <t>47 - Phase sequence voltage relay</t>
  </si>
  <si>
    <t>GT7510-16</t>
  </si>
  <si>
    <t>74 - Trip Circuit Supervision Alarm</t>
  </si>
  <si>
    <t>GT7510-17</t>
  </si>
  <si>
    <t>Line-Neutral Voltage (L1-G)</t>
  </si>
  <si>
    <t>MX</t>
  </si>
  <si>
    <t>kV</t>
  </si>
  <si>
    <t>GT7510-18</t>
  </si>
  <si>
    <t>Line-Neutral Voltage (L2-G)</t>
  </si>
  <si>
    <t>GT7510-19</t>
  </si>
  <si>
    <t>Line-Neutral Voltage (L3-G)</t>
  </si>
  <si>
    <t>GT7510-20</t>
  </si>
  <si>
    <t>Line-Line Voltage (L1-L2)</t>
  </si>
  <si>
    <t>GT7510-21</t>
  </si>
  <si>
    <t>Line-Line Voltage (L1-L3)</t>
  </si>
  <si>
    <t>GT7510-22</t>
  </si>
  <si>
    <t>Line-Line Voltage (L2-L3)</t>
  </si>
  <si>
    <t>GT7510-23</t>
  </si>
  <si>
    <t>Current Phase L1</t>
  </si>
  <si>
    <t>Amp</t>
  </si>
  <si>
    <t>GT7510-24</t>
  </si>
  <si>
    <t>Current Phase L2</t>
  </si>
  <si>
    <t>GT7510-25</t>
  </si>
  <si>
    <t>Current Phase L3</t>
  </si>
  <si>
    <t>GT7510-26</t>
  </si>
  <si>
    <t>Power Factor</t>
  </si>
  <si>
    <t>GT7510-27</t>
  </si>
  <si>
    <t>Frequency</t>
  </si>
  <si>
    <t>Hz</t>
  </si>
  <si>
    <t>GT7510-28</t>
  </si>
  <si>
    <t>Active Power</t>
  </si>
  <si>
    <t>kW</t>
  </si>
  <si>
    <t>GT7510-29</t>
  </si>
  <si>
    <t>Reactive Power</t>
  </si>
  <si>
    <t>Kvar</t>
  </si>
  <si>
    <t>GT7510-30</t>
  </si>
  <si>
    <t>VCB incomer (VCB-7560) at MV SWGR Opened/Closed</t>
  </si>
  <si>
    <t>DP</t>
  </si>
  <si>
    <t>GT7510-31</t>
  </si>
  <si>
    <t>VCB incomer (VCB-7560) at MV SWGR Trip</t>
  </si>
  <si>
    <t>GT7510-32</t>
  </si>
  <si>
    <t>GTG Engine Parameters 1</t>
  </si>
  <si>
    <t>GT7510-33</t>
  </si>
  <si>
    <t>GTG Engine Parameters 2</t>
  </si>
  <si>
    <t>GT7510-34</t>
  </si>
  <si>
    <t>GTG Engine Parameters 3</t>
  </si>
  <si>
    <t>GT7510-35</t>
  </si>
  <si>
    <t>GTG Engine Parameters 4</t>
  </si>
  <si>
    <t>GT7510-36</t>
  </si>
  <si>
    <t>GTG Engine Parameters 5</t>
  </si>
  <si>
    <t>GT7510-37</t>
  </si>
  <si>
    <t>GTG Engine Parameters 6</t>
  </si>
  <si>
    <t>GT7510-38</t>
  </si>
  <si>
    <t>GTG Engine Parameters 7</t>
  </si>
  <si>
    <t>GT7510-39</t>
  </si>
  <si>
    <t>GTG Engine Parameters 8</t>
  </si>
  <si>
    <t>GT7510-40</t>
  </si>
  <si>
    <t>GTG Engine Parameters 9</t>
  </si>
  <si>
    <t>GT7510-41</t>
  </si>
  <si>
    <t>GTG Engine Parameters 10</t>
  </si>
  <si>
    <t>GT7510-42</t>
  </si>
  <si>
    <t>Synchro command</t>
  </si>
  <si>
    <t>SC</t>
  </si>
  <si>
    <t>GT7510-43</t>
  </si>
  <si>
    <r>
      <rPr>
        <sz val="8"/>
        <color rgb="FF0000FF"/>
        <rFont val="Arial"/>
        <family val="2"/>
      </rPr>
      <t>Automatic Synchronize Initiate</t>
    </r>
  </si>
  <si>
    <t>GT7520-01</t>
  </si>
  <si>
    <t>GT7520-02</t>
  </si>
  <si>
    <t>GT7520-03</t>
  </si>
  <si>
    <t>GT7520-04</t>
  </si>
  <si>
    <t>GT7520-05</t>
  </si>
  <si>
    <t>GT7520-06</t>
  </si>
  <si>
    <t>GT7520-07</t>
  </si>
  <si>
    <t>GT7520-08</t>
  </si>
  <si>
    <t>GT7520-09</t>
  </si>
  <si>
    <t>GT7520-10</t>
  </si>
  <si>
    <t>GT7520-11</t>
  </si>
  <si>
    <t>GT7520-12</t>
  </si>
  <si>
    <t>GT7520-13</t>
  </si>
  <si>
    <t>GT7520-14</t>
  </si>
  <si>
    <t>GT7520-15</t>
  </si>
  <si>
    <t>GT7520-16</t>
  </si>
  <si>
    <t>GT7520-17</t>
  </si>
  <si>
    <t>GT7520-18</t>
  </si>
  <si>
    <t>GT7520-19</t>
  </si>
  <si>
    <t>GT7520-20</t>
  </si>
  <si>
    <t>GT7520-21</t>
  </si>
  <si>
    <t>GT7520-22</t>
  </si>
  <si>
    <t>GT7520-23</t>
  </si>
  <si>
    <t>GT7520-24</t>
  </si>
  <si>
    <t>GT7520-25</t>
  </si>
  <si>
    <t>GT7520-26</t>
  </si>
  <si>
    <t>GT7520-27</t>
  </si>
  <si>
    <t>GT7520-28</t>
  </si>
  <si>
    <t>GT7520-29</t>
  </si>
  <si>
    <t>GT7520-30</t>
  </si>
  <si>
    <t>GT7520-31</t>
  </si>
  <si>
    <t>GT7520-32</t>
  </si>
  <si>
    <t>GT7520-33</t>
  </si>
  <si>
    <t>GT7520-34</t>
  </si>
  <si>
    <t>GT7520-35</t>
  </si>
  <si>
    <t>GT7520-36</t>
  </si>
  <si>
    <t>GT7520-37</t>
  </si>
  <si>
    <t>GT7520-38</t>
  </si>
  <si>
    <t>GT7520-39</t>
  </si>
  <si>
    <t>GT7520-40</t>
  </si>
  <si>
    <t>GT7520-41</t>
  </si>
  <si>
    <t>GT7520-42</t>
  </si>
  <si>
    <t>GT7520-43</t>
  </si>
  <si>
    <t>GT7530-01</t>
  </si>
  <si>
    <t>GT7530-02</t>
  </si>
  <si>
    <t>GT7530-03</t>
  </si>
  <si>
    <t>GT7530-04</t>
  </si>
  <si>
    <t>GT7530-05</t>
  </si>
  <si>
    <t>GT7530-06</t>
  </si>
  <si>
    <t>GT7530-07</t>
  </si>
  <si>
    <t>GT7530-08</t>
  </si>
  <si>
    <t>GT7530-09</t>
  </si>
  <si>
    <t>GT7530-10</t>
  </si>
  <si>
    <t>GT7530-11</t>
  </si>
  <si>
    <t>GT7530-12</t>
  </si>
  <si>
    <t>GT7530-13</t>
  </si>
  <si>
    <t>GT7530-14</t>
  </si>
  <si>
    <t>GT7530-15</t>
  </si>
  <si>
    <t>GT7530-16</t>
  </si>
  <si>
    <t>GT7530-17</t>
  </si>
  <si>
    <t>GT7530-18</t>
  </si>
  <si>
    <t>GT7530-19</t>
  </si>
  <si>
    <t>GT7530-20</t>
  </si>
  <si>
    <t>GT7530-21</t>
  </si>
  <si>
    <t>GT7530-22</t>
  </si>
  <si>
    <t>GT7530-23</t>
  </si>
  <si>
    <t>GT7530-24</t>
  </si>
  <si>
    <t>GT7530-25</t>
  </si>
  <si>
    <t>GT7530-26</t>
  </si>
  <si>
    <t>GT7530-27</t>
  </si>
  <si>
    <t>GT7530-28</t>
  </si>
  <si>
    <t>GT7530-29</t>
  </si>
  <si>
    <t>GT7530-30</t>
  </si>
  <si>
    <t>GT7530-31</t>
  </si>
  <si>
    <t>GT7530-32</t>
  </si>
  <si>
    <t>GT7530-33</t>
  </si>
  <si>
    <t>GT7530-34</t>
  </si>
  <si>
    <t>GT7530-35</t>
  </si>
  <si>
    <t>GT7530-36</t>
  </si>
  <si>
    <t>GT7530-37</t>
  </si>
  <si>
    <t>GT7530-38</t>
  </si>
  <si>
    <t>GT7530-39</t>
  </si>
  <si>
    <t>GT7530-40</t>
  </si>
  <si>
    <t>GT7530-41</t>
  </si>
  <si>
    <t>GT7530-42</t>
  </si>
  <si>
    <t>GT7530-43</t>
  </si>
  <si>
    <t>VCB7564-01</t>
  </si>
  <si>
    <t>27R - Undervoltage Remanent relay</t>
  </si>
  <si>
    <t>VCB7564-02</t>
  </si>
  <si>
    <t>IEC61851</t>
  </si>
  <si>
    <t>VCB7564-03</t>
  </si>
  <si>
    <t>IEC61852</t>
  </si>
  <si>
    <t>VCB7564-04</t>
  </si>
  <si>
    <t>50G - Instantaneuous Over-current relay</t>
  </si>
  <si>
    <t>IEC61853</t>
  </si>
  <si>
    <t>VCB7564-05</t>
  </si>
  <si>
    <t>IEC61854</t>
  </si>
  <si>
    <t>VCB7564-06</t>
  </si>
  <si>
    <t>IEC61855</t>
  </si>
  <si>
    <t>VCB7564-07</t>
  </si>
  <si>
    <t>51N - Neutral overcurrent relay</t>
  </si>
  <si>
    <t>IEC61856</t>
  </si>
  <si>
    <t>VCB7564-08</t>
  </si>
  <si>
    <t>VCB7564-09</t>
  </si>
  <si>
    <t>VCB7564-10</t>
  </si>
  <si>
    <t>VCB7564-11</t>
  </si>
  <si>
    <t>VCB7564-12</t>
  </si>
  <si>
    <t>VCB7564-13</t>
  </si>
  <si>
    <t>VCB7564-14</t>
  </si>
  <si>
    <t>VCB7564-15</t>
  </si>
  <si>
    <t>VCB7564-16</t>
  </si>
  <si>
    <t>VCB7564-17</t>
  </si>
  <si>
    <t>VCB7564-18</t>
  </si>
  <si>
    <t>VCB7564-19</t>
  </si>
  <si>
    <t>VCB7564-20</t>
  </si>
  <si>
    <t>VCB7564-21</t>
  </si>
  <si>
    <t>CB Open/Close command</t>
  </si>
  <si>
    <t>Y</t>
  </si>
  <si>
    <t>DC</t>
  </si>
  <si>
    <t>VCB7564-23</t>
  </si>
  <si>
    <t>CB Opened/Closed Position</t>
  </si>
  <si>
    <t>VCB7564-24</t>
  </si>
  <si>
    <t>CB Trip</t>
  </si>
  <si>
    <t>VCB7565-01</t>
  </si>
  <si>
    <t>VCB7565-02</t>
  </si>
  <si>
    <t>VCB7565-03</t>
  </si>
  <si>
    <t>VCB7565-04</t>
  </si>
  <si>
    <t>VCB7565-05</t>
  </si>
  <si>
    <t>VCB7565-06</t>
  </si>
  <si>
    <t>VCB7565-07</t>
  </si>
  <si>
    <t>VCB7565-08</t>
  </si>
  <si>
    <t>VCB7565-09</t>
  </si>
  <si>
    <t>VCB7565-10</t>
  </si>
  <si>
    <t>VCB7565-11</t>
  </si>
  <si>
    <t>VCB7565-12</t>
  </si>
  <si>
    <t>VCB7565-13</t>
  </si>
  <si>
    <t>VCB7565-14</t>
  </si>
  <si>
    <t>VCB7565-15</t>
  </si>
  <si>
    <t>VCB7565-16</t>
  </si>
  <si>
    <t>VCB7565-17</t>
  </si>
  <si>
    <t>VCB7565-18</t>
  </si>
  <si>
    <t>VCB7565-19</t>
  </si>
  <si>
    <t>VCB7565-20</t>
  </si>
  <si>
    <t>VCB7565-21</t>
  </si>
  <si>
    <t>VCB7565-22</t>
  </si>
  <si>
    <t>VCB7565-23</t>
  </si>
  <si>
    <t>VCB7567A-01</t>
  </si>
  <si>
    <t>VCB7567A-02</t>
  </si>
  <si>
    <t>VCB7567A-03</t>
  </si>
  <si>
    <t>VCB7567A-04</t>
  </si>
  <si>
    <t>VCB7567A-05</t>
  </si>
  <si>
    <t>VCB7567A-06</t>
  </si>
  <si>
    <t>VCB7567A-07</t>
  </si>
  <si>
    <t>VCB7567A-08</t>
  </si>
  <si>
    <t>VCB7567A-09</t>
  </si>
  <si>
    <t>VCB7567A-10</t>
  </si>
  <si>
    <t>VCB7567A-11</t>
  </si>
  <si>
    <t>VCB7567A-12</t>
  </si>
  <si>
    <t>VCB7567A-13</t>
  </si>
  <si>
    <t>VCB7567A-14</t>
  </si>
  <si>
    <t>VCB7567A-15</t>
  </si>
  <si>
    <t>VCB7567A-16</t>
  </si>
  <si>
    <t>VCB7567A-17</t>
  </si>
  <si>
    <t>VCB7567A-18</t>
  </si>
  <si>
    <t>VCB7567A-19</t>
  </si>
  <si>
    <t>VCB7567A-20</t>
  </si>
  <si>
    <t>VCB7567A-21</t>
  </si>
  <si>
    <t>VCB7567A-22</t>
  </si>
  <si>
    <t>VCB7567A-23</t>
  </si>
  <si>
    <t>VCB7567B-01</t>
  </si>
  <si>
    <t>VCB7567B-02</t>
  </si>
  <si>
    <t>VCB7567B-03</t>
  </si>
  <si>
    <t>VCB7567B-04</t>
  </si>
  <si>
    <t>VCB7567B-05</t>
  </si>
  <si>
    <t>VCB7567B-06</t>
  </si>
  <si>
    <t>VCB7567B-07</t>
  </si>
  <si>
    <t>VCB7567B-08</t>
  </si>
  <si>
    <t>VCB7567B-09</t>
  </si>
  <si>
    <t>VCB7567B-10</t>
  </si>
  <si>
    <t>VCB7567B-11</t>
  </si>
  <si>
    <t>VCB7567B-12</t>
  </si>
  <si>
    <t>VCB7567B-13</t>
  </si>
  <si>
    <t>VCB7567B-14</t>
  </si>
  <si>
    <t>VCB7567B-15</t>
  </si>
  <si>
    <t>VCB7567B-16</t>
  </si>
  <si>
    <t>VCB7567B-17</t>
  </si>
  <si>
    <t>VCB7567B-18</t>
  </si>
  <si>
    <t>VCB7567B-19</t>
  </si>
  <si>
    <t>VCB7567B-20</t>
  </si>
  <si>
    <t>VCB7567B-21</t>
  </si>
  <si>
    <t>VCB7567B-22</t>
  </si>
  <si>
    <t>VCB7567B-23</t>
  </si>
  <si>
    <t>VCB7569-01</t>
  </si>
  <si>
    <t>VCB7569-02</t>
  </si>
  <si>
    <t>VCB7569-03</t>
  </si>
  <si>
    <t>VCB7569-04</t>
  </si>
  <si>
    <t>VCB7569-05</t>
  </si>
  <si>
    <t>VCB7569-06</t>
  </si>
  <si>
    <t>VCB7569-07</t>
  </si>
  <si>
    <t>VCB7569-08</t>
  </si>
  <si>
    <t>VCB7569-09</t>
  </si>
  <si>
    <t>VCB7569-10</t>
  </si>
  <si>
    <t>VCB7569-11</t>
  </si>
  <si>
    <t>VCB7569-12</t>
  </si>
  <si>
    <t>VCB7569-13</t>
  </si>
  <si>
    <t>VCB7569-14</t>
  </si>
  <si>
    <t>VCB7569-15</t>
  </si>
  <si>
    <t>VCB7569-16</t>
  </si>
  <si>
    <t>VCB7569-17</t>
  </si>
  <si>
    <t>VCB7569-18</t>
  </si>
  <si>
    <t>VCB7569-19</t>
  </si>
  <si>
    <t>VCB7569-20</t>
  </si>
  <si>
    <t>VCB7569-21</t>
  </si>
  <si>
    <t>VCB7569-22</t>
  </si>
  <si>
    <t>VCB7569-23</t>
  </si>
  <si>
    <t>VCB-7566-01</t>
  </si>
  <si>
    <t>VCB-7566-02</t>
  </si>
  <si>
    <t>VCB-7566-03</t>
  </si>
  <si>
    <t>VCB-7566-04</t>
  </si>
  <si>
    <t>VCB-7566-05</t>
  </si>
  <si>
    <t>VCB-7566-06</t>
  </si>
  <si>
    <t>VCB-7566-07</t>
  </si>
  <si>
    <t>VCB-7566-08</t>
  </si>
  <si>
    <t>VCB-7566-09</t>
  </si>
  <si>
    <t>VCB-7566-10</t>
  </si>
  <si>
    <t>VCB-7566-11</t>
  </si>
  <si>
    <t>VCB-7566-12</t>
  </si>
  <si>
    <t>VCB-7566-13</t>
  </si>
  <si>
    <t>VCB-7566-14</t>
  </si>
  <si>
    <t>VCB-7566-15</t>
  </si>
  <si>
    <t>VCB-7566-16</t>
  </si>
  <si>
    <t>VCB-7566-17</t>
  </si>
  <si>
    <t>VCB-7566-18</t>
  </si>
  <si>
    <t>VCB-7566-19</t>
  </si>
  <si>
    <t>VCB-7566-20</t>
  </si>
  <si>
    <t>VCB-7566-21</t>
  </si>
  <si>
    <t>VCB-7566-22</t>
  </si>
  <si>
    <t>VCB-7566-23</t>
  </si>
  <si>
    <t>VCB-7568-01</t>
  </si>
  <si>
    <t>VCB-7568-02</t>
  </si>
  <si>
    <t>VCB-7568-03</t>
  </si>
  <si>
    <t>VCB-7568-04</t>
  </si>
  <si>
    <t>VCB-7568-05</t>
  </si>
  <si>
    <t>VCB-7568-06</t>
  </si>
  <si>
    <t>VCB-7568-07</t>
  </si>
  <si>
    <t>VCB-7568-08</t>
  </si>
  <si>
    <t>VCB-7568-09</t>
  </si>
  <si>
    <t>VCB-7568-10</t>
  </si>
  <si>
    <t>VCB-7568-11</t>
  </si>
  <si>
    <t>VCB-7568-12</t>
  </si>
  <si>
    <t>VCB-7568-13</t>
  </si>
  <si>
    <t>VCB-7568-14</t>
  </si>
  <si>
    <t>VCB-7568-15</t>
  </si>
  <si>
    <t>VCB-7568-16</t>
  </si>
  <si>
    <t>VCB-7568-17</t>
  </si>
  <si>
    <t>VCB-7568-18</t>
  </si>
  <si>
    <t>VCB-7568-19</t>
  </si>
  <si>
    <t>VCB-7568-20</t>
  </si>
  <si>
    <t>VCB-7568-21</t>
  </si>
  <si>
    <t>VCB-7568-22</t>
  </si>
  <si>
    <t>VCB-7568-23</t>
  </si>
  <si>
    <t>VCB-7563-01</t>
  </si>
  <si>
    <t>Bus-tie Protection Relay at MV SWGR</t>
  </si>
  <si>
    <t>VCB-7563-02</t>
  </si>
  <si>
    <t>VCB-7563-03</t>
  </si>
  <si>
    <t>VCB-7563-04</t>
  </si>
  <si>
    <t>VCB-7563-05</t>
  </si>
  <si>
    <t>VCB-7563-06</t>
  </si>
  <si>
    <t>VCB-7563-07</t>
  </si>
  <si>
    <t>EDG (GD-7760) consist of:</t>
  </si>
  <si>
    <t>Generator Protection Relay for EDG at LV SWGR SB-7760</t>
  </si>
  <si>
    <r>
      <rPr>
        <b/>
        <sz val="8"/>
        <color rgb="FF000000"/>
        <rFont val="Arial"/>
        <family val="2"/>
      </rPr>
      <t>24</t>
    </r>
    <r>
      <rPr>
        <sz val="8"/>
        <color rgb="FF000000"/>
        <rFont val="Arial"/>
        <family val="2"/>
      </rPr>
      <t xml:space="preserve"> - Volts per Hertz relay</t>
    </r>
  </si>
  <si>
    <r>
      <rPr>
        <b/>
        <sz val="8"/>
        <color rgb="FF000000"/>
        <rFont val="Arial"/>
        <family val="2"/>
      </rPr>
      <t>25</t>
    </r>
    <r>
      <rPr>
        <sz val="8"/>
        <color rgb="FF000000"/>
        <rFont val="Arial"/>
        <family val="2"/>
      </rPr>
      <t xml:space="preserve"> - Synch. Check</t>
    </r>
  </si>
  <si>
    <r>
      <rPr>
        <b/>
        <sz val="8"/>
        <color rgb="FF000000"/>
        <rFont val="Arial"/>
        <family val="2"/>
      </rPr>
      <t>27</t>
    </r>
    <r>
      <rPr>
        <sz val="8"/>
        <color rgb="FF000000"/>
        <rFont val="Arial"/>
        <family val="2"/>
      </rPr>
      <t xml:space="preserve"> - Undervoltage relay</t>
    </r>
  </si>
  <si>
    <r>
      <rPr>
        <b/>
        <sz val="8"/>
        <color rgb="FF000000"/>
        <rFont val="Arial"/>
        <family val="2"/>
      </rPr>
      <t>32P/Q</t>
    </r>
    <r>
      <rPr>
        <sz val="8"/>
        <color rgb="FF000000"/>
        <rFont val="Arial"/>
        <family val="2"/>
      </rPr>
      <t xml:space="preserve"> - Directional power relay</t>
    </r>
  </si>
  <si>
    <r>
      <rPr>
        <b/>
        <sz val="8"/>
        <color rgb="FF000000"/>
        <rFont val="Arial"/>
        <family val="2"/>
      </rPr>
      <t>40</t>
    </r>
    <r>
      <rPr>
        <sz val="8"/>
        <color rgb="FF000000"/>
        <rFont val="Arial"/>
        <family val="2"/>
      </rPr>
      <t xml:space="preserve"> - Loss of field relay</t>
    </r>
  </si>
  <si>
    <r>
      <rPr>
        <b/>
        <sz val="8"/>
        <color rgb="FF000000"/>
        <rFont val="Arial"/>
        <family val="2"/>
      </rPr>
      <t>46</t>
    </r>
    <r>
      <rPr>
        <sz val="8"/>
        <color rgb="FF000000"/>
        <rFont val="Arial"/>
        <family val="2"/>
      </rPr>
      <t xml:space="preserve"> - Reverse-phase or phase-balance current relay</t>
    </r>
  </si>
  <si>
    <r>
      <rPr>
        <b/>
        <sz val="8"/>
        <color rgb="FF000000"/>
        <rFont val="Arial"/>
        <family val="2"/>
      </rPr>
      <t>49</t>
    </r>
    <r>
      <rPr>
        <sz val="8"/>
        <color rgb="FF000000"/>
        <rFont val="Arial"/>
        <family val="2"/>
      </rPr>
      <t xml:space="preserve"> - Thermal overload relay</t>
    </r>
  </si>
  <si>
    <r>
      <rPr>
        <b/>
        <sz val="8"/>
        <color rgb="FF000000"/>
        <rFont val="Arial"/>
        <family val="2"/>
      </rPr>
      <t>50</t>
    </r>
    <r>
      <rPr>
        <sz val="8"/>
        <color rgb="FF000000"/>
        <rFont val="Arial"/>
        <family val="2"/>
      </rPr>
      <t xml:space="preserve"> - Instantaneuous Over-current relay</t>
    </r>
  </si>
  <si>
    <r>
      <rPr>
        <b/>
        <sz val="8"/>
        <color rgb="FF000000"/>
        <rFont val="Arial"/>
        <family val="2"/>
      </rPr>
      <t xml:space="preserve">51 </t>
    </r>
    <r>
      <rPr>
        <sz val="8"/>
        <color rgb="FF000000"/>
        <rFont val="Arial"/>
        <family val="2"/>
      </rPr>
      <t>- Time Over-current relay</t>
    </r>
  </si>
  <si>
    <r>
      <rPr>
        <b/>
        <sz val="8"/>
        <color rgb="FF000000"/>
        <rFont val="Arial"/>
        <family val="2"/>
      </rPr>
      <t xml:space="preserve">51N </t>
    </r>
    <r>
      <rPr>
        <sz val="8"/>
        <color rgb="FF000000"/>
        <rFont val="Arial"/>
        <family val="2"/>
      </rPr>
      <t>-Neutral Time Over-current relay</t>
    </r>
  </si>
  <si>
    <r>
      <rPr>
        <b/>
        <sz val="8"/>
        <color rgb="FF000000"/>
        <rFont val="Arial"/>
        <family val="2"/>
      </rPr>
      <t>59</t>
    </r>
    <r>
      <rPr>
        <sz val="8"/>
        <color rgb="FF000000"/>
        <rFont val="Arial"/>
        <family val="2"/>
      </rPr>
      <t xml:space="preserve"> - Overvoltage relay</t>
    </r>
  </si>
  <si>
    <r>
      <rPr>
        <b/>
        <sz val="8"/>
        <color rgb="FF000000"/>
        <rFont val="Arial"/>
        <family val="2"/>
      </rPr>
      <t>87</t>
    </r>
    <r>
      <rPr>
        <sz val="8"/>
        <color rgb="FF000000"/>
        <rFont val="Arial"/>
        <family val="2"/>
      </rPr>
      <t xml:space="preserve"> - Differential protection</t>
    </r>
  </si>
  <si>
    <r>
      <rPr>
        <b/>
        <sz val="8"/>
        <color rgb="FF000000"/>
        <rFont val="Arial"/>
        <family val="2"/>
      </rPr>
      <t>51G</t>
    </r>
    <r>
      <rPr>
        <sz val="8"/>
        <color rgb="FF000000"/>
        <rFont val="Arial"/>
        <family val="2"/>
      </rPr>
      <t xml:space="preserve"> - Ground overcurrent</t>
    </r>
  </si>
  <si>
    <r>
      <rPr>
        <b/>
        <sz val="8"/>
        <color rgb="FF000000"/>
        <rFont val="Arial"/>
        <family val="2"/>
      </rPr>
      <t>51V</t>
    </r>
    <r>
      <rPr>
        <sz val="8"/>
        <color rgb="FF000000"/>
        <rFont val="Arial"/>
        <family val="2"/>
      </rPr>
      <t xml:space="preserve"> - Voltage-controlled or voltage-restrained overcurrent relay</t>
    </r>
  </si>
  <si>
    <r>
      <rPr>
        <b/>
        <sz val="8"/>
        <color rgb="FF000000"/>
        <rFont val="Arial"/>
        <family val="2"/>
      </rPr>
      <t>74</t>
    </r>
    <r>
      <rPr>
        <sz val="8"/>
        <color rgb="FF000000"/>
        <rFont val="Arial"/>
        <family val="2"/>
      </rPr>
      <t xml:space="preserve"> - Alarm relay</t>
    </r>
  </si>
  <si>
    <r>
      <rPr>
        <b/>
        <sz val="8"/>
        <color rgb="FF000000"/>
        <rFont val="Arial"/>
        <family val="2"/>
      </rPr>
      <t>81 0/U</t>
    </r>
    <r>
      <rPr>
        <sz val="8"/>
        <color rgb="FF000000"/>
        <rFont val="Arial"/>
        <family val="2"/>
      </rPr>
      <t xml:space="preserve"> - Frequency relay (over/under-frequency)</t>
    </r>
  </si>
  <si>
    <r>
      <rPr>
        <sz val="8"/>
        <color rgb="FF000000"/>
        <rFont val="Arial"/>
        <family val="2"/>
      </rPr>
      <t>Ampere Meter</t>
    </r>
  </si>
  <si>
    <r>
      <rPr>
        <sz val="8"/>
        <color rgb="FF000000"/>
        <rFont val="Arial"/>
        <family val="2"/>
      </rPr>
      <t>Volt Meter</t>
    </r>
  </si>
  <si>
    <r>
      <rPr>
        <sz val="8"/>
        <color rgb="FF000000"/>
        <rFont val="Arial"/>
        <family val="2"/>
      </rPr>
      <t>Frequency Meter</t>
    </r>
  </si>
  <si>
    <r>
      <rPr>
        <sz val="8"/>
        <color rgb="FF000000"/>
        <rFont val="Arial"/>
        <family val="2"/>
      </rPr>
      <t>PF</t>
    </r>
  </si>
  <si>
    <r>
      <rPr>
        <sz val="8"/>
        <color rgb="FF000000"/>
        <rFont val="Arial"/>
        <family val="2"/>
      </rPr>
      <t>kW</t>
    </r>
  </si>
  <si>
    <r>
      <rPr>
        <sz val="8"/>
        <color rgb="FF000000"/>
        <rFont val="Arial"/>
        <family val="2"/>
      </rPr>
      <t>kVAR</t>
    </r>
  </si>
  <si>
    <t>CB Opened</t>
  </si>
  <si>
    <t>CB Closed</t>
  </si>
  <si>
    <r>
      <rPr>
        <b/>
        <sz val="8"/>
        <color rgb="FF000000"/>
        <rFont val="Arial"/>
        <family val="2"/>
      </rPr>
      <t>UCP EDG (UCP-7760)</t>
    </r>
  </si>
  <si>
    <r>
      <rPr>
        <sz val="8"/>
        <color rgb="FF000000"/>
        <rFont val="Arial"/>
        <family val="2"/>
      </rPr>
      <t>Synch command</t>
    </r>
  </si>
  <si>
    <r>
      <rPr>
        <sz val="8"/>
        <color rgb="FF000000"/>
        <rFont val="Arial"/>
        <family val="2"/>
      </rPr>
      <t>Automatic Synchronize Initiate</t>
    </r>
  </si>
  <si>
    <r>
      <rPr>
        <sz val="8"/>
        <color rgb="FF000000"/>
        <rFont val="Arial"/>
        <family val="2"/>
      </rPr>
      <t>ESD Trip Command</t>
    </r>
  </si>
  <si>
    <t>EDG Engine Parameters 1</t>
  </si>
  <si>
    <t>EDG Engine Parameters 2</t>
  </si>
  <si>
    <t>EDG Engine Parameters 3</t>
  </si>
  <si>
    <t>EDG Engine Parameters 4</t>
  </si>
  <si>
    <t>EDG Engine Parameters 5</t>
  </si>
  <si>
    <t>EDG Engine Parameters 6</t>
  </si>
  <si>
    <t>EDG Engine Parameters 7</t>
  </si>
  <si>
    <t>EDG Engine Parameters 8</t>
  </si>
  <si>
    <t>EDG Engine Parameters 9</t>
  </si>
  <si>
    <t>EDG Engine Parameters 10</t>
  </si>
  <si>
    <t>Outgoing and Bus-Tie Breaker of MV SWGR SG-7560:</t>
  </si>
  <si>
    <t>Ampere Meter</t>
  </si>
  <si>
    <t>Volt Meter</t>
  </si>
  <si>
    <t>Frequency Meter</t>
  </si>
  <si>
    <t>PF</t>
  </si>
  <si>
    <t>kVAR</t>
  </si>
  <si>
    <t>CB Open command</t>
  </si>
  <si>
    <t>CB Close command</t>
  </si>
  <si>
    <t>Temperature &amp; Partial Discharge Online Monitoring System</t>
  </si>
  <si>
    <t>Motor &amp; Power and Bus Tie Feeder Load Shedding Trip</t>
  </si>
  <si>
    <r>
      <rPr>
        <b/>
        <sz val="9"/>
        <color rgb="FF000000"/>
        <rFont val="Arial"/>
        <family val="2"/>
      </rPr>
      <t>LV SWITCHGEAR/MCC (SB-7760)</t>
    </r>
  </si>
  <si>
    <r>
      <rPr>
        <b/>
        <sz val="9"/>
        <color rgb="FF000000"/>
        <rFont val="Arial"/>
        <family val="2"/>
      </rPr>
      <t>Protection Relay for Transformer TF-7560A at Incomer</t>
    </r>
  </si>
  <si>
    <r>
      <rPr>
        <b/>
        <sz val="8"/>
        <color rgb="FF000000"/>
        <rFont val="Arial"/>
        <family val="2"/>
      </rPr>
      <t>Protection Relay</t>
    </r>
  </si>
  <si>
    <t>25 - Synchronizing In Progress</t>
  </si>
  <si>
    <t>25 - Synchronizing Time Exceeded</t>
  </si>
  <si>
    <t>25 - Synchronizing Release Close Command</t>
  </si>
  <si>
    <t>50 - Instantaneuous Overcurrent relay</t>
  </si>
  <si>
    <t>51 - Time Overcurrent relay</t>
  </si>
  <si>
    <t>ACB Opened</t>
  </si>
  <si>
    <t>ACB Closed</t>
  </si>
  <si>
    <t>ACB Trip</t>
  </si>
  <si>
    <r>
      <rPr>
        <sz val="8"/>
        <color rgb="FF000000"/>
        <rFont val="Arial"/>
        <family val="2"/>
      </rPr>
      <t>Temperature Monitoring</t>
    </r>
  </si>
  <si>
    <r>
      <rPr>
        <sz val="8"/>
        <color rgb="FF000000"/>
        <rFont val="Arial"/>
        <family val="2"/>
      </rPr>
      <t>Motor &amp; Power and Bus Tie Feeder Load Shedding Trip</t>
    </r>
  </si>
  <si>
    <t>ACB Open command</t>
  </si>
  <si>
    <t>ACB Close command</t>
  </si>
  <si>
    <t>Protection Relay for Transformer TF-7560B at Incomer</t>
  </si>
  <si>
    <t>Protection Relay for JB-7760 at Incomer ACB-7762</t>
  </si>
  <si>
    <t>Protection Relay</t>
  </si>
  <si>
    <t>Voltage Status/Monitoring/Metering</t>
  </si>
  <si>
    <t>LV Bus Tie Breaker ACB-7763</t>
  </si>
  <si>
    <t>Incomimg breaker ACB-7762</t>
  </si>
  <si>
    <t>EMCS IO List</t>
  </si>
  <si>
    <t>DOCUMENT ID NO:</t>
  </si>
  <si>
    <t>9832-ELE-3210006035-LST-1010</t>
  </si>
  <si>
    <t>VENDOR'S DOCUMENT NO.</t>
  </si>
  <si>
    <t>(3)G37014-K4222-B100005</t>
  </si>
  <si>
    <t>CHANGE :</t>
  </si>
  <si>
    <t>ISSUED FOR CONSTRUCTION</t>
  </si>
  <si>
    <t xml:space="preserve">REVISION NUMBER:          </t>
  </si>
  <si>
    <t>PROJECT NAME:</t>
  </si>
  <si>
    <t>PCMS PKT Revamp Amonia</t>
  </si>
  <si>
    <t>END USER:</t>
  </si>
  <si>
    <t>PT. Pupuk Kalimantan Timur</t>
  </si>
  <si>
    <t>CUSTOMER:</t>
  </si>
  <si>
    <t>PT. Tripatra Engineers and Constructors</t>
  </si>
  <si>
    <t>NO.</t>
  </si>
  <si>
    <t>LINE UP</t>
  </si>
  <si>
    <t>Tag Number</t>
  </si>
  <si>
    <t>FEEDER NAME</t>
  </si>
  <si>
    <t>SIGNAL</t>
  </si>
  <si>
    <t xml:space="preserve"> Devices to RTU</t>
  </si>
  <si>
    <t>RTU to EMCS</t>
  </si>
  <si>
    <t>REMARKS</t>
  </si>
  <si>
    <t>Register / Telegram Address</t>
  </si>
  <si>
    <t>IOA1</t>
  </si>
  <si>
    <t>SG7560</t>
  </si>
  <si>
    <t>SG7562</t>
  </si>
  <si>
    <t>SG7563</t>
  </si>
  <si>
    <t>SG7564</t>
  </si>
  <si>
    <t>SG7565</t>
  </si>
  <si>
    <t>SG7566</t>
  </si>
  <si>
    <t>SG7567</t>
  </si>
  <si>
    <t>SG7568</t>
  </si>
  <si>
    <t>SG7569</t>
  </si>
  <si>
    <t>SG7570</t>
  </si>
  <si>
    <t>SG7571</t>
  </si>
  <si>
    <t>SG7572</t>
  </si>
  <si>
    <t>SG7573</t>
  </si>
  <si>
    <t>SG7574</t>
  </si>
  <si>
    <t>SG7575</t>
  </si>
  <si>
    <t>SG7576</t>
  </si>
  <si>
    <t>SG7577</t>
  </si>
  <si>
    <t>SG7578</t>
  </si>
  <si>
    <t>SG7579</t>
  </si>
  <si>
    <t>SG7580</t>
  </si>
  <si>
    <t>SG7581</t>
  </si>
  <si>
    <t>SG7582</t>
  </si>
  <si>
    <t>SG7583</t>
  </si>
  <si>
    <t>SG7584</t>
  </si>
  <si>
    <t>SG7586</t>
  </si>
  <si>
    <t>SG7587</t>
  </si>
  <si>
    <t>SG7588</t>
  </si>
  <si>
    <t>SG7589</t>
  </si>
  <si>
    <t>SG7590</t>
  </si>
  <si>
    <t>SG7591</t>
  </si>
  <si>
    <t>SG7592</t>
  </si>
  <si>
    <t>SG7593</t>
  </si>
  <si>
    <t>SG7594</t>
  </si>
  <si>
    <t>SG7595</t>
  </si>
  <si>
    <t>SG7596</t>
  </si>
  <si>
    <t>SG7597</t>
  </si>
  <si>
    <t>SG7598</t>
  </si>
  <si>
    <t>SG7599</t>
  </si>
  <si>
    <t>SG7600</t>
  </si>
  <si>
    <t>SG7601</t>
  </si>
  <si>
    <t>SG7602</t>
  </si>
  <si>
    <t>SG7603</t>
  </si>
  <si>
    <t>SG7604</t>
  </si>
  <si>
    <t>SG7605</t>
  </si>
  <si>
    <t>SG7606</t>
  </si>
  <si>
    <t>SG7607</t>
  </si>
  <si>
    <t>SG7608</t>
  </si>
  <si>
    <t>SG7610</t>
  </si>
  <si>
    <t>SG7611</t>
  </si>
  <si>
    <t>SG7612</t>
  </si>
  <si>
    <t>SG7613</t>
  </si>
  <si>
    <t>SG7614</t>
  </si>
  <si>
    <t>SG7615</t>
  </si>
  <si>
    <t>SG7616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</si>
</sst>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FF"/>
      <name val="Arial"/>
      <family val="2"/>
    </font>
    <font>
      <sz val="8"/>
      <name val="Arial Narrow"/>
      <family val="2"/>
    </font>
    <font>
      <b/>
      <sz val="9"/>
      <color rgb="FF000000"/>
      <name val="Arial"/>
      <family val="2"/>
    </font>
    <font>
      <sz val="11"/>
      <name val="Arial"/>
      <family val="2"/>
    </font>
    <font>
      <b/>
      <sz val="20"/>
      <name val="Aptos Narrow"/>
      <family val="2"/>
      <scheme val="minor"/>
    </font>
    <font>
      <b/>
      <sz val="11"/>
      <name val="Arial"/>
      <family val="2"/>
    </font>
    <font>
      <sz val="11"/>
      <color theme="1"/>
      <name val="Aptos Narrow"/>
      <family val="3"/>
      <charset val="128"/>
      <scheme val="minor"/>
    </font>
    <font>
      <b/>
      <sz val="10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>
      <alignment vertical="center"/>
    </xf>
  </cellStyleXfs>
  <cellXfs count="82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9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8" xfId="0" applyFont="1" applyBorder="1" applyAlignment="1">
      <alignment vertical="center"/>
    </xf>
    <xf numFmtId="0" fontId="7" fillId="0" borderId="5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7" fillId="0" borderId="5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/>
    </xf>
    <xf numFmtId="0" fontId="11" fillId="0" borderId="14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 wrapText="1"/>
    </xf>
    <xf numFmtId="0" fontId="14" fillId="0" borderId="13" xfId="0" applyFont="1" applyBorder="1" applyAlignment="1">
      <alignment vertical="center"/>
    </xf>
    <xf numFmtId="0" fontId="14" fillId="0" borderId="13" xfId="0" applyFont="1" applyBorder="1" applyAlignment="1">
      <alignment horizontal="center" vertical="top"/>
    </xf>
    <xf numFmtId="0" fontId="15" fillId="0" borderId="13" xfId="0" applyFont="1" applyBorder="1" applyAlignment="1">
      <alignment horizontal="center"/>
    </xf>
    <xf numFmtId="0" fontId="15" fillId="0" borderId="13" xfId="0" applyFont="1" applyBorder="1"/>
    <xf numFmtId="0" fontId="15" fillId="0" borderId="0" xfId="0" applyFont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4" xfId="0" applyFont="1" applyBorder="1" applyAlignment="1">
      <alignment vertical="top"/>
    </xf>
    <xf numFmtId="0" fontId="15" fillId="0" borderId="0" xfId="0" applyFont="1"/>
    <xf numFmtId="0" fontId="0" fillId="0" borderId="0" xfId="0" applyAlignment="1">
      <alignment horizontal="center"/>
    </xf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0" fontId="14" fillId="0" borderId="0" xfId="0" applyFont="1" applyAlignment="1">
      <alignment horizontal="center" vertical="top"/>
    </xf>
    <xf numFmtId="0" fontId="11" fillId="0" borderId="15" xfId="1" applyFont="1" applyBorder="1" applyAlignment="1">
      <alignment horizontal="center" vertical="center"/>
    </xf>
    <xf numFmtId="0" fontId="13" fillId="0" borderId="10" xfId="0" applyFont="1" applyBorder="1" applyAlignment="1">
      <alignment vertical="center" wrapText="1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15" fillId="0" borderId="13" xfId="0" applyFont="1" applyBorder="1" applyAlignment="1">
      <alignment vertical="top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left" indent="1"/>
    </xf>
    <xf numFmtId="0" fontId="11" fillId="0" borderId="1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11" fillId="0" borderId="9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1" fillId="0" borderId="10" xfId="1" applyFont="1" applyBorder="1" applyAlignment="1" applyProtection="1">
      <alignment horizontal="center" vertical="center" wrapText="1"/>
      <protection locked="0"/>
    </xf>
    <xf numFmtId="0" fontId="11" fillId="0" borderId="13" xfId="1" applyFont="1" applyBorder="1" applyAlignment="1" applyProtection="1">
      <alignment horizontal="center" vertical="center" wrapText="1"/>
      <protection locked="0"/>
    </xf>
    <xf numFmtId="0" fontId="11" fillId="0" borderId="10" xfId="1" applyFont="1" applyBorder="1" applyAlignment="1" applyProtection="1">
      <alignment horizontal="center" vertical="center" shrinkToFit="1"/>
      <protection locked="0"/>
    </xf>
    <xf numFmtId="0" fontId="11" fillId="0" borderId="13" xfId="1" applyFont="1" applyBorder="1" applyAlignment="1" applyProtection="1">
      <alignment horizontal="center" vertical="center" shrinkToFit="1"/>
      <protection locked="0"/>
    </xf>
    <xf numFmtId="0" fontId="13" fillId="0" borderId="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</cellXfs>
  <cellStyles count="2">
    <cellStyle name="Normal" xfId="0" builtinId="0"/>
    <cellStyle name="Normal 4" xfId="1" xr:uid="{7974AA14-C9B4-4D1F-9FE1-D055B71C4B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D775-D6A7-45E0-BEEC-0C0699CFF25E}">
  <dimension ref="A2:C12"/>
  <sheetViews>
    <sheetView workbookViewId="0">
      <selection activeCell="B5" sqref="B5"/>
    </sheetView>
  </sheetViews>
  <sheetFormatPr defaultRowHeight="13.8" x14ac:dyDescent="0.3"/>
  <cols>
    <col min="2" max="2" width="33.625" bestFit="1" customWidth="1"/>
  </cols>
  <sheetData>
    <row r="2" spans="1:3" x14ac:dyDescent="0.3">
      <c r="B2" t="s">
        <v>0</v>
      </c>
    </row>
    <row r="3" spans="1:3" x14ac:dyDescent="0.3">
      <c r="B3" t="s">
        <v>1</v>
      </c>
    </row>
    <row r="4" spans="1:3" x14ac:dyDescent="0.3">
      <c r="B4" t="s">
        <v>2</v>
      </c>
    </row>
    <row r="5" spans="1:3" x14ac:dyDescent="0.3">
      <c r="B5" t="s">
        <v>3</v>
      </c>
      <c r="C5" t="s">
        <v>4</v>
      </c>
    </row>
    <row r="6" spans="1:3" x14ac:dyDescent="0.3">
      <c r="A6" t="s">
        <v>5</v>
      </c>
      <c r="B6" s="45" t="s">
        <v>6</v>
      </c>
      <c r="C6" t="s">
        <v>7</v>
      </c>
    </row>
    <row r="7" spans="1:3" x14ac:dyDescent="0.3">
      <c r="B7" s="45" t="s">
        <v>8</v>
      </c>
      <c r="C7" t="s">
        <v>9</v>
      </c>
    </row>
    <row r="8" spans="1:3" x14ac:dyDescent="0.3">
      <c r="B8" s="45" t="s">
        <v>10</v>
      </c>
      <c r="C8" t="s">
        <v>11</v>
      </c>
    </row>
    <row r="9" spans="1:3" x14ac:dyDescent="0.3">
      <c r="B9" s="45" t="s">
        <v>12</v>
      </c>
      <c r="C9" t="s">
        <v>13</v>
      </c>
    </row>
    <row r="10" spans="1:3" x14ac:dyDescent="0.3">
      <c r="B10" s="45" t="s">
        <v>14</v>
      </c>
      <c r="C10" t="s">
        <v>15</v>
      </c>
    </row>
    <row r="11" spans="1:3" x14ac:dyDescent="0.3">
      <c r="B11" s="45" t="s">
        <v>16</v>
      </c>
      <c r="C11" t="s">
        <v>17</v>
      </c>
    </row>
    <row r="12" spans="1:3" x14ac:dyDescent="0.3">
      <c r="B12" s="45" t="s">
        <v>18</v>
      </c>
      <c r="C12" t="s">
        <v>19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46E22-4361-411B-8EB0-2C8346C3B366}">
  <dimension ref="A1:AD389"/>
  <sheetViews>
    <sheetView zoomScaleNormal="100" workbookViewId="0">
      <pane ySplit="5" topLeftCell="A282" activePane="bottomLeft" state="frozen"/>
      <selection pane="bottomLeft" activeCell="A312" sqref="A312:A318"/>
    </sheetView>
  </sheetViews>
  <sheetFormatPr defaultRowHeight="13.8" x14ac:dyDescent="0.3"/>
  <cols>
    <col min="1" max="1" width="12.5" customWidth="1"/>
    <col min="2" max="2" width="55.875" customWidth="1"/>
    <col min="4" max="6" width="6.5" style="35" customWidth="1"/>
    <col min="7" max="7" width="6.375" style="35" customWidth="1"/>
    <col min="8" max="11" width="9.375" style="35"/>
    <col min="12" max="12" width="36.5" style="35" customWidth="1"/>
    <col min="13" max="13" width="12.5" customWidth="1"/>
    <col min="14" max="14" width="8.875" customWidth="1"/>
    <col min="15" max="18" width="9.375" style="35"/>
  </cols>
  <sheetData>
    <row r="1" spans="1:30" ht="30" customHeight="1" x14ac:dyDescent="0.3">
      <c r="C1" s="65" t="s">
        <v>20</v>
      </c>
      <c r="D1" s="58" t="s">
        <v>21</v>
      </c>
      <c r="E1" s="59"/>
      <c r="F1" s="60"/>
      <c r="G1" s="58" t="s">
        <v>22</v>
      </c>
      <c r="H1" s="59"/>
      <c r="I1" s="60"/>
      <c r="J1" s="61" t="s">
        <v>23</v>
      </c>
      <c r="K1" s="58" t="s">
        <v>24</v>
      </c>
      <c r="L1" s="59"/>
      <c r="M1" s="58" t="s">
        <v>25</v>
      </c>
      <c r="N1" s="59"/>
      <c r="O1" s="59"/>
      <c r="P1" s="59"/>
      <c r="Q1" s="59"/>
      <c r="R1" s="60"/>
      <c r="S1" s="40"/>
      <c r="T1" s="40"/>
      <c r="U1" s="40" t="s">
        <v>26</v>
      </c>
      <c r="V1" s="40"/>
      <c r="W1" s="40"/>
      <c r="X1" s="40"/>
      <c r="Y1" s="40"/>
      <c r="Z1" s="67" t="s">
        <v>27</v>
      </c>
      <c r="AA1" s="67"/>
      <c r="AB1" s="67"/>
      <c r="AC1" s="67"/>
      <c r="AD1" s="67"/>
    </row>
    <row r="2" spans="1:30" ht="15" customHeight="1" x14ac:dyDescent="0.3">
      <c r="B2" s="5" t="s">
        <v>0</v>
      </c>
      <c r="C2" s="66"/>
      <c r="D2" s="68" t="s">
        <v>28</v>
      </c>
      <c r="E2" s="68" t="s">
        <v>29</v>
      </c>
      <c r="F2" s="68" t="s">
        <v>30</v>
      </c>
      <c r="G2" s="55" t="s">
        <v>31</v>
      </c>
      <c r="H2" s="56"/>
      <c r="I2" s="57"/>
      <c r="J2" s="61"/>
      <c r="K2" s="62" t="s">
        <v>32</v>
      </c>
      <c r="L2" s="64" t="s">
        <v>33</v>
      </c>
      <c r="M2" s="62" t="s">
        <v>32</v>
      </c>
      <c r="N2" s="64" t="s">
        <v>34</v>
      </c>
      <c r="O2" s="49" t="s">
        <v>33</v>
      </c>
      <c r="P2" s="50"/>
      <c r="Q2" s="50"/>
      <c r="R2" s="51"/>
      <c r="S2" s="27"/>
      <c r="T2" s="27"/>
      <c r="U2" s="27"/>
      <c r="V2" s="27"/>
      <c r="W2" s="27"/>
      <c r="X2" s="64" t="s">
        <v>34</v>
      </c>
      <c r="Y2" s="64" t="s">
        <v>35</v>
      </c>
      <c r="Z2" s="64" t="s">
        <v>36</v>
      </c>
      <c r="AA2" s="64" t="s">
        <v>37</v>
      </c>
      <c r="AB2" s="64" t="s">
        <v>38</v>
      </c>
      <c r="AC2" s="64" t="s">
        <v>39</v>
      </c>
      <c r="AD2" s="64" t="s">
        <v>40</v>
      </c>
    </row>
    <row r="3" spans="1:30" ht="13.5" customHeight="1" x14ac:dyDescent="0.3">
      <c r="B3" s="5" t="s">
        <v>41</v>
      </c>
      <c r="C3" s="66"/>
      <c r="D3" s="65"/>
      <c r="E3" s="65"/>
      <c r="F3" s="65"/>
      <c r="G3" s="39" t="s">
        <v>42</v>
      </c>
      <c r="H3" s="25" t="s">
        <v>29</v>
      </c>
      <c r="I3" s="25" t="s">
        <v>30</v>
      </c>
      <c r="J3" s="61"/>
      <c r="K3" s="63"/>
      <c r="L3" s="64"/>
      <c r="M3" s="63"/>
      <c r="N3" s="64"/>
      <c r="O3" s="52"/>
      <c r="P3" s="53"/>
      <c r="Q3" s="53"/>
      <c r="R3" s="54"/>
      <c r="S3" s="28"/>
      <c r="T3" s="28"/>
      <c r="U3" s="26"/>
      <c r="V3" s="26"/>
      <c r="W3" s="26"/>
      <c r="X3" s="64"/>
      <c r="Y3" s="64"/>
      <c r="Z3" s="64"/>
      <c r="AA3" s="64"/>
      <c r="AB3" s="64"/>
      <c r="AC3" s="64"/>
      <c r="AD3" s="64"/>
    </row>
    <row r="4" spans="1:30" ht="13.5" customHeight="1" x14ac:dyDescent="0.3">
      <c r="B4" s="5"/>
      <c r="C4" s="36"/>
      <c r="D4" s="36"/>
      <c r="E4" s="36"/>
      <c r="F4" s="36"/>
      <c r="G4" s="36"/>
      <c r="H4" s="36"/>
      <c r="I4" s="36"/>
      <c r="J4" s="36"/>
      <c r="K4" s="36"/>
      <c r="L4" s="36"/>
      <c r="M4" s="37"/>
      <c r="O4" s="37" t="s">
        <v>43</v>
      </c>
      <c r="P4" s="37" t="s">
        <v>44</v>
      </c>
      <c r="Q4" s="37" t="s">
        <v>45</v>
      </c>
      <c r="R4" s="37" t="s">
        <v>46</v>
      </c>
      <c r="S4" s="38"/>
      <c r="T4" s="38"/>
      <c r="U4" s="37"/>
      <c r="V4" s="37"/>
      <c r="W4" s="37"/>
      <c r="X4" s="37"/>
      <c r="Y4" s="37"/>
      <c r="Z4" s="37"/>
      <c r="AA4" s="37"/>
      <c r="AB4" s="37"/>
      <c r="AC4" s="37"/>
      <c r="AD4" s="37"/>
    </row>
    <row r="5" spans="1:30" s="43" customFormat="1" ht="13.5" customHeight="1" x14ac:dyDescent="0.3">
      <c r="A5" s="43">
        <v>1</v>
      </c>
      <c r="B5" s="43">
        <v>2</v>
      </c>
      <c r="C5" s="36">
        <v>3</v>
      </c>
      <c r="D5" s="43">
        <v>4</v>
      </c>
      <c r="E5" s="36">
        <v>5</v>
      </c>
      <c r="F5" s="43">
        <v>6</v>
      </c>
      <c r="G5" s="36">
        <v>7</v>
      </c>
      <c r="H5" s="43">
        <v>8</v>
      </c>
      <c r="I5" s="36">
        <v>9</v>
      </c>
      <c r="J5" s="43">
        <v>10</v>
      </c>
      <c r="K5" s="36">
        <v>11</v>
      </c>
      <c r="L5" s="43">
        <v>12</v>
      </c>
      <c r="M5" s="36">
        <v>13</v>
      </c>
      <c r="N5" s="43">
        <v>14</v>
      </c>
      <c r="O5" s="36">
        <v>15</v>
      </c>
      <c r="P5" s="43">
        <v>16</v>
      </c>
      <c r="Q5" s="36">
        <v>17</v>
      </c>
      <c r="R5" s="43">
        <v>18</v>
      </c>
      <c r="S5" s="36">
        <v>19</v>
      </c>
      <c r="T5" s="43">
        <v>20</v>
      </c>
      <c r="U5" s="36">
        <v>21</v>
      </c>
      <c r="V5" s="43">
        <v>22</v>
      </c>
      <c r="W5" s="36">
        <v>23</v>
      </c>
      <c r="X5" s="43">
        <v>24</v>
      </c>
      <c r="Y5" s="36">
        <v>25</v>
      </c>
      <c r="Z5" s="43">
        <v>26</v>
      </c>
      <c r="AA5" s="36">
        <v>27</v>
      </c>
      <c r="AB5" s="43">
        <v>28</v>
      </c>
      <c r="AC5" s="36">
        <v>29</v>
      </c>
      <c r="AD5" s="43">
        <v>30</v>
      </c>
    </row>
    <row r="6" spans="1:30" x14ac:dyDescent="0.3">
      <c r="A6" t="s">
        <v>47</v>
      </c>
      <c r="B6" t="s">
        <v>48</v>
      </c>
      <c r="C6" t="s">
        <v>49</v>
      </c>
      <c r="D6" s="42" t="s">
        <v>50</v>
      </c>
      <c r="E6" s="35" t="s">
        <v>51</v>
      </c>
      <c r="F6" s="42" t="s">
        <v>50</v>
      </c>
      <c r="G6" s="35" t="s">
        <v>52</v>
      </c>
      <c r="J6" s="35" t="s">
        <v>51</v>
      </c>
      <c r="K6" s="35" t="s">
        <v>53</v>
      </c>
      <c r="L6" s="35" t="s">
        <v>49</v>
      </c>
      <c r="M6" t="s">
        <v>54</v>
      </c>
      <c r="N6" s="35" t="s">
        <v>55</v>
      </c>
      <c r="O6" s="35">
        <v>1</v>
      </c>
      <c r="P6" s="35">
        <v>1</v>
      </c>
      <c r="Q6" s="35">
        <v>0</v>
      </c>
      <c r="R6" s="41">
        <f>((256^0)*O6)+((256^1)*P6+((256^2*Q6)))</f>
        <v>257</v>
      </c>
      <c r="Z6" t="s">
        <v>50</v>
      </c>
      <c r="AA6" t="s">
        <v>51</v>
      </c>
      <c r="AB6" t="s">
        <v>51</v>
      </c>
      <c r="AC6" t="s">
        <v>51</v>
      </c>
      <c r="AD6" t="s">
        <v>50</v>
      </c>
    </row>
    <row r="7" spans="1:30" x14ac:dyDescent="0.3">
      <c r="A7" t="s">
        <v>56</v>
      </c>
      <c r="B7" t="s">
        <v>57</v>
      </c>
      <c r="C7" t="s">
        <v>49</v>
      </c>
      <c r="D7" s="42" t="s">
        <v>50</v>
      </c>
      <c r="E7" s="35" t="s">
        <v>51</v>
      </c>
      <c r="F7" s="42" t="s">
        <v>50</v>
      </c>
      <c r="G7" s="35" t="s">
        <v>52</v>
      </c>
      <c r="J7" s="35" t="s">
        <v>51</v>
      </c>
      <c r="K7" s="35" t="s">
        <v>53</v>
      </c>
      <c r="L7" s="35" t="s">
        <v>49</v>
      </c>
      <c r="M7" t="s">
        <v>54</v>
      </c>
      <c r="N7" s="35" t="s">
        <v>55</v>
      </c>
      <c r="O7" s="35">
        <v>1</v>
      </c>
      <c r="P7" s="35">
        <v>2</v>
      </c>
      <c r="Q7" s="35">
        <v>0</v>
      </c>
      <c r="R7" s="41">
        <f t="shared" ref="R7:R18" si="0">((256^0)*O7)+((256^1)*P7+((256^2*Q7)))</f>
        <v>513</v>
      </c>
      <c r="Z7" t="s">
        <v>50</v>
      </c>
      <c r="AA7" t="s">
        <v>51</v>
      </c>
      <c r="AB7" t="s">
        <v>51</v>
      </c>
      <c r="AC7" t="s">
        <v>51</v>
      </c>
      <c r="AD7" t="s">
        <v>50</v>
      </c>
    </row>
    <row r="8" spans="1:30" x14ac:dyDescent="0.3">
      <c r="A8" t="s">
        <v>58</v>
      </c>
      <c r="B8" t="s">
        <v>59</v>
      </c>
      <c r="C8" t="s">
        <v>49</v>
      </c>
      <c r="D8" s="42" t="s">
        <v>50</v>
      </c>
      <c r="E8" s="35" t="s">
        <v>51</v>
      </c>
      <c r="F8" s="42" t="s">
        <v>50</v>
      </c>
      <c r="G8" s="35" t="s">
        <v>52</v>
      </c>
      <c r="J8" s="35" t="s">
        <v>51</v>
      </c>
      <c r="K8" s="35" t="s">
        <v>53</v>
      </c>
      <c r="L8" s="35" t="s">
        <v>49</v>
      </c>
      <c r="M8" t="s">
        <v>54</v>
      </c>
      <c r="N8" s="35" t="s">
        <v>55</v>
      </c>
      <c r="O8" s="35">
        <v>1</v>
      </c>
      <c r="P8" s="35">
        <v>3</v>
      </c>
      <c r="Q8" s="35">
        <v>0</v>
      </c>
      <c r="R8" s="41">
        <f t="shared" si="0"/>
        <v>769</v>
      </c>
      <c r="Z8" t="s">
        <v>50</v>
      </c>
      <c r="AA8" t="s">
        <v>51</v>
      </c>
      <c r="AB8" t="s">
        <v>51</v>
      </c>
      <c r="AC8" t="s">
        <v>51</v>
      </c>
      <c r="AD8" t="s">
        <v>50</v>
      </c>
    </row>
    <row r="9" spans="1:30" x14ac:dyDescent="0.3">
      <c r="A9" t="s">
        <v>60</v>
      </c>
      <c r="B9" t="s">
        <v>61</v>
      </c>
      <c r="C9" t="s">
        <v>49</v>
      </c>
      <c r="D9" s="42" t="s">
        <v>50</v>
      </c>
      <c r="E9" s="35" t="s">
        <v>51</v>
      </c>
      <c r="F9" s="42" t="s">
        <v>50</v>
      </c>
      <c r="G9" s="35" t="s">
        <v>52</v>
      </c>
      <c r="J9" s="35" t="s">
        <v>51</v>
      </c>
      <c r="K9" s="35" t="s">
        <v>53</v>
      </c>
      <c r="L9" s="35" t="s">
        <v>49</v>
      </c>
      <c r="M9" t="s">
        <v>54</v>
      </c>
      <c r="N9" s="35" t="s">
        <v>55</v>
      </c>
      <c r="O9" s="35">
        <v>1</v>
      </c>
      <c r="P9" s="35">
        <v>4</v>
      </c>
      <c r="Q9" s="35">
        <v>0</v>
      </c>
      <c r="R9" s="41">
        <f t="shared" si="0"/>
        <v>1025</v>
      </c>
      <c r="Z9" t="s">
        <v>50</v>
      </c>
      <c r="AA9" t="s">
        <v>51</v>
      </c>
      <c r="AB9" t="s">
        <v>51</v>
      </c>
      <c r="AC9" t="s">
        <v>51</v>
      </c>
      <c r="AD9" t="s">
        <v>50</v>
      </c>
    </row>
    <row r="10" spans="1:30" x14ac:dyDescent="0.3">
      <c r="A10" t="s">
        <v>62</v>
      </c>
      <c r="B10" t="s">
        <v>63</v>
      </c>
      <c r="C10" t="s">
        <v>49</v>
      </c>
      <c r="D10" s="42" t="s">
        <v>50</v>
      </c>
      <c r="E10" s="35" t="s">
        <v>51</v>
      </c>
      <c r="F10" s="42" t="s">
        <v>50</v>
      </c>
      <c r="G10" s="35" t="s">
        <v>52</v>
      </c>
      <c r="J10" s="35" t="s">
        <v>51</v>
      </c>
      <c r="K10" s="35" t="s">
        <v>53</v>
      </c>
      <c r="L10" s="35" t="s">
        <v>49</v>
      </c>
      <c r="M10" t="s">
        <v>54</v>
      </c>
      <c r="N10" s="35" t="s">
        <v>55</v>
      </c>
      <c r="O10" s="35">
        <v>1</v>
      </c>
      <c r="P10" s="35">
        <v>5</v>
      </c>
      <c r="Q10" s="35">
        <v>0</v>
      </c>
      <c r="R10" s="41">
        <f t="shared" si="0"/>
        <v>1281</v>
      </c>
      <c r="Z10" t="s">
        <v>50</v>
      </c>
      <c r="AA10" t="s">
        <v>51</v>
      </c>
      <c r="AB10" t="s">
        <v>51</v>
      </c>
      <c r="AC10" t="s">
        <v>51</v>
      </c>
      <c r="AD10" t="s">
        <v>50</v>
      </c>
    </row>
    <row r="11" spans="1:30" x14ac:dyDescent="0.3">
      <c r="A11" t="s">
        <v>64</v>
      </c>
      <c r="B11" t="s">
        <v>65</v>
      </c>
      <c r="C11" t="s">
        <v>49</v>
      </c>
      <c r="D11" s="42" t="s">
        <v>50</v>
      </c>
      <c r="E11" s="35" t="s">
        <v>51</v>
      </c>
      <c r="F11" s="42" t="s">
        <v>50</v>
      </c>
      <c r="G11" s="35" t="s">
        <v>52</v>
      </c>
      <c r="J11" s="35" t="s">
        <v>51</v>
      </c>
      <c r="K11" s="35" t="s">
        <v>53</v>
      </c>
      <c r="L11" s="35" t="s">
        <v>49</v>
      </c>
      <c r="M11" t="s">
        <v>54</v>
      </c>
      <c r="N11" s="35" t="s">
        <v>55</v>
      </c>
      <c r="O11" s="35">
        <v>1</v>
      </c>
      <c r="P11" s="35">
        <v>6</v>
      </c>
      <c r="Q11" s="35">
        <v>0</v>
      </c>
      <c r="R11" s="41">
        <f t="shared" si="0"/>
        <v>1537</v>
      </c>
      <c r="Z11" t="s">
        <v>50</v>
      </c>
      <c r="AA11" t="s">
        <v>51</v>
      </c>
      <c r="AB11" t="s">
        <v>51</v>
      </c>
      <c r="AC11" t="s">
        <v>51</v>
      </c>
      <c r="AD11" t="s">
        <v>50</v>
      </c>
    </row>
    <row r="12" spans="1:30" x14ac:dyDescent="0.3">
      <c r="A12" t="s">
        <v>66</v>
      </c>
      <c r="B12" t="s">
        <v>67</v>
      </c>
      <c r="C12" t="s">
        <v>49</v>
      </c>
      <c r="D12" s="42" t="s">
        <v>50</v>
      </c>
      <c r="E12" s="35" t="s">
        <v>51</v>
      </c>
      <c r="F12" s="42" t="s">
        <v>50</v>
      </c>
      <c r="G12" s="35" t="s">
        <v>52</v>
      </c>
      <c r="J12" s="35" t="s">
        <v>51</v>
      </c>
      <c r="K12" s="35" t="s">
        <v>53</v>
      </c>
      <c r="L12" s="35" t="s">
        <v>49</v>
      </c>
      <c r="M12" t="s">
        <v>54</v>
      </c>
      <c r="N12" s="35" t="s">
        <v>55</v>
      </c>
      <c r="O12" s="35">
        <v>1</v>
      </c>
      <c r="P12" s="35">
        <v>7</v>
      </c>
      <c r="Q12" s="35">
        <v>0</v>
      </c>
      <c r="R12" s="41">
        <f t="shared" si="0"/>
        <v>1793</v>
      </c>
      <c r="Z12" t="s">
        <v>50</v>
      </c>
      <c r="AA12" t="s">
        <v>51</v>
      </c>
      <c r="AB12" t="s">
        <v>51</v>
      </c>
      <c r="AC12" t="s">
        <v>51</v>
      </c>
      <c r="AD12" t="s">
        <v>50</v>
      </c>
    </row>
    <row r="13" spans="1:30" x14ac:dyDescent="0.3">
      <c r="A13" t="s">
        <v>68</v>
      </c>
      <c r="B13" t="s">
        <v>69</v>
      </c>
      <c r="C13" t="s">
        <v>49</v>
      </c>
      <c r="D13" s="42" t="s">
        <v>50</v>
      </c>
      <c r="E13" s="35" t="s">
        <v>51</v>
      </c>
      <c r="F13" s="42" t="s">
        <v>50</v>
      </c>
      <c r="G13" s="35" t="s">
        <v>52</v>
      </c>
      <c r="J13" s="35" t="s">
        <v>51</v>
      </c>
      <c r="K13" s="35" t="s">
        <v>53</v>
      </c>
      <c r="L13" s="35" t="s">
        <v>49</v>
      </c>
      <c r="M13" t="s">
        <v>54</v>
      </c>
      <c r="N13" s="35" t="s">
        <v>55</v>
      </c>
      <c r="O13" s="35">
        <v>1</v>
      </c>
      <c r="P13" s="35">
        <v>8</v>
      </c>
      <c r="Q13" s="35">
        <v>0</v>
      </c>
      <c r="R13" s="41">
        <f t="shared" si="0"/>
        <v>2049</v>
      </c>
      <c r="Z13" t="s">
        <v>50</v>
      </c>
      <c r="AA13" t="s">
        <v>51</v>
      </c>
      <c r="AB13" t="s">
        <v>51</v>
      </c>
      <c r="AC13" t="s">
        <v>51</v>
      </c>
      <c r="AD13" t="s">
        <v>50</v>
      </c>
    </row>
    <row r="14" spans="1:30" x14ac:dyDescent="0.3">
      <c r="A14" t="s">
        <v>70</v>
      </c>
      <c r="B14" t="s">
        <v>71</v>
      </c>
      <c r="C14" t="s">
        <v>49</v>
      </c>
      <c r="D14" s="42" t="s">
        <v>50</v>
      </c>
      <c r="E14" s="35" t="s">
        <v>51</v>
      </c>
      <c r="F14" s="42" t="s">
        <v>50</v>
      </c>
      <c r="G14" s="35" t="s">
        <v>52</v>
      </c>
      <c r="J14" s="35" t="s">
        <v>51</v>
      </c>
      <c r="K14" s="35" t="s">
        <v>53</v>
      </c>
      <c r="L14" s="35" t="s">
        <v>49</v>
      </c>
      <c r="M14" t="s">
        <v>54</v>
      </c>
      <c r="N14" s="35" t="s">
        <v>55</v>
      </c>
      <c r="O14" s="35">
        <v>1</v>
      </c>
      <c r="P14" s="35">
        <v>9</v>
      </c>
      <c r="Q14" s="35">
        <v>0</v>
      </c>
      <c r="R14" s="41">
        <f t="shared" si="0"/>
        <v>2305</v>
      </c>
      <c r="Z14" t="s">
        <v>50</v>
      </c>
      <c r="AA14" t="s">
        <v>51</v>
      </c>
      <c r="AB14" t="s">
        <v>51</v>
      </c>
      <c r="AC14" t="s">
        <v>51</v>
      </c>
      <c r="AD14" t="s">
        <v>50</v>
      </c>
    </row>
    <row r="15" spans="1:30" x14ac:dyDescent="0.3">
      <c r="A15" t="s">
        <v>72</v>
      </c>
      <c r="B15" t="s">
        <v>73</v>
      </c>
      <c r="C15" t="s">
        <v>49</v>
      </c>
      <c r="D15" s="42" t="s">
        <v>50</v>
      </c>
      <c r="E15" s="35" t="s">
        <v>51</v>
      </c>
      <c r="F15" s="42" t="s">
        <v>50</v>
      </c>
      <c r="G15" s="35" t="s">
        <v>52</v>
      </c>
      <c r="J15" s="35" t="s">
        <v>51</v>
      </c>
      <c r="K15" s="35" t="s">
        <v>53</v>
      </c>
      <c r="L15" s="35" t="s">
        <v>49</v>
      </c>
      <c r="M15" t="s">
        <v>54</v>
      </c>
      <c r="N15" s="35" t="s">
        <v>55</v>
      </c>
      <c r="O15" s="35">
        <v>1</v>
      </c>
      <c r="P15" s="35">
        <v>10</v>
      </c>
      <c r="Q15" s="35">
        <v>0</v>
      </c>
      <c r="R15" s="41">
        <f t="shared" si="0"/>
        <v>2561</v>
      </c>
      <c r="Z15" t="s">
        <v>50</v>
      </c>
      <c r="AA15" t="s">
        <v>51</v>
      </c>
      <c r="AB15" t="s">
        <v>51</v>
      </c>
      <c r="AC15" t="s">
        <v>51</v>
      </c>
      <c r="AD15" t="s">
        <v>50</v>
      </c>
    </row>
    <row r="16" spans="1:30" x14ac:dyDescent="0.3">
      <c r="A16" t="s">
        <v>74</v>
      </c>
      <c r="B16" t="s">
        <v>75</v>
      </c>
      <c r="C16" t="s">
        <v>49</v>
      </c>
      <c r="D16" s="42" t="s">
        <v>50</v>
      </c>
      <c r="E16" s="35" t="s">
        <v>51</v>
      </c>
      <c r="F16" s="42" t="s">
        <v>50</v>
      </c>
      <c r="G16" s="35" t="s">
        <v>52</v>
      </c>
      <c r="J16" s="35" t="s">
        <v>51</v>
      </c>
      <c r="K16" s="35" t="s">
        <v>53</v>
      </c>
      <c r="L16" s="35" t="s">
        <v>49</v>
      </c>
      <c r="M16" t="s">
        <v>54</v>
      </c>
      <c r="N16" s="35" t="s">
        <v>55</v>
      </c>
      <c r="O16" s="35">
        <v>1</v>
      </c>
      <c r="P16" s="35">
        <v>11</v>
      </c>
      <c r="Q16" s="35">
        <v>0</v>
      </c>
      <c r="R16" s="41">
        <f t="shared" si="0"/>
        <v>2817</v>
      </c>
      <c r="Z16" t="s">
        <v>50</v>
      </c>
      <c r="AA16" t="s">
        <v>51</v>
      </c>
      <c r="AB16" t="s">
        <v>51</v>
      </c>
      <c r="AC16" t="s">
        <v>51</v>
      </c>
      <c r="AD16" t="s">
        <v>50</v>
      </c>
    </row>
    <row r="17" spans="1:30" x14ac:dyDescent="0.3">
      <c r="A17" t="s">
        <v>76</v>
      </c>
      <c r="B17" t="s">
        <v>77</v>
      </c>
      <c r="C17" t="s">
        <v>49</v>
      </c>
      <c r="D17" s="42" t="s">
        <v>50</v>
      </c>
      <c r="E17" s="35" t="s">
        <v>51</v>
      </c>
      <c r="F17" s="42" t="s">
        <v>50</v>
      </c>
      <c r="G17" s="35" t="s">
        <v>52</v>
      </c>
      <c r="J17" s="35" t="s">
        <v>51</v>
      </c>
      <c r="K17" s="35" t="s">
        <v>53</v>
      </c>
      <c r="L17" s="35" t="s">
        <v>49</v>
      </c>
      <c r="M17" t="s">
        <v>54</v>
      </c>
      <c r="N17" s="35" t="s">
        <v>55</v>
      </c>
      <c r="O17" s="35">
        <v>1</v>
      </c>
      <c r="P17" s="35">
        <v>12</v>
      </c>
      <c r="Q17" s="35">
        <v>0</v>
      </c>
      <c r="R17" s="41">
        <f t="shared" si="0"/>
        <v>3073</v>
      </c>
      <c r="Z17" t="s">
        <v>50</v>
      </c>
      <c r="AA17" t="s">
        <v>51</v>
      </c>
      <c r="AB17" t="s">
        <v>51</v>
      </c>
      <c r="AC17" t="s">
        <v>51</v>
      </c>
      <c r="AD17" t="s">
        <v>50</v>
      </c>
    </row>
    <row r="18" spans="1:30" x14ac:dyDescent="0.3">
      <c r="A18" t="s">
        <v>78</v>
      </c>
      <c r="B18" t="s">
        <v>79</v>
      </c>
      <c r="C18" t="s">
        <v>49</v>
      </c>
      <c r="D18" s="42" t="s">
        <v>50</v>
      </c>
      <c r="E18" s="35" t="s">
        <v>51</v>
      </c>
      <c r="F18" s="42" t="s">
        <v>50</v>
      </c>
      <c r="G18" s="35" t="s">
        <v>52</v>
      </c>
      <c r="J18" s="35" t="s">
        <v>51</v>
      </c>
      <c r="K18" s="35" t="s">
        <v>53</v>
      </c>
      <c r="L18" s="35" t="s">
        <v>49</v>
      </c>
      <c r="M18" t="s">
        <v>54</v>
      </c>
      <c r="N18" s="35" t="s">
        <v>55</v>
      </c>
      <c r="O18" s="35">
        <v>1</v>
      </c>
      <c r="P18" s="35">
        <v>13</v>
      </c>
      <c r="Q18" s="35">
        <v>0</v>
      </c>
      <c r="R18" s="41">
        <f t="shared" si="0"/>
        <v>3329</v>
      </c>
      <c r="Z18" t="s">
        <v>50</v>
      </c>
      <c r="AA18" t="s">
        <v>51</v>
      </c>
      <c r="AB18" t="s">
        <v>51</v>
      </c>
      <c r="AC18" t="s">
        <v>51</v>
      </c>
      <c r="AD18" t="s">
        <v>50</v>
      </c>
    </row>
    <row r="19" spans="1:30" x14ac:dyDescent="0.3">
      <c r="A19" t="s">
        <v>80</v>
      </c>
      <c r="B19" t="s">
        <v>81</v>
      </c>
      <c r="C19" t="s">
        <v>49</v>
      </c>
      <c r="D19" s="42" t="s">
        <v>50</v>
      </c>
      <c r="E19" s="35" t="s">
        <v>51</v>
      </c>
      <c r="F19" s="42" t="s">
        <v>50</v>
      </c>
      <c r="G19" s="35" t="s">
        <v>52</v>
      </c>
      <c r="J19" s="35" t="s">
        <v>51</v>
      </c>
      <c r="K19" s="35" t="s">
        <v>53</v>
      </c>
      <c r="L19" s="35" t="s">
        <v>49</v>
      </c>
      <c r="M19" t="s">
        <v>54</v>
      </c>
      <c r="N19" s="35" t="s">
        <v>55</v>
      </c>
      <c r="O19" s="35">
        <v>1</v>
      </c>
      <c r="P19" s="35">
        <v>14</v>
      </c>
      <c r="Q19" s="35">
        <v>0</v>
      </c>
      <c r="R19" s="41">
        <f t="shared" ref="R19:R47" si="1">((256^0)*O19)+((256^1)*P19+((256^2*Q19)))</f>
        <v>3585</v>
      </c>
      <c r="Z19" t="s">
        <v>50</v>
      </c>
      <c r="AA19" t="s">
        <v>51</v>
      </c>
      <c r="AB19" t="s">
        <v>51</v>
      </c>
      <c r="AC19" t="s">
        <v>51</v>
      </c>
      <c r="AD19" t="s">
        <v>50</v>
      </c>
    </row>
    <row r="20" spans="1:30" x14ac:dyDescent="0.3">
      <c r="A20" t="s">
        <v>82</v>
      </c>
      <c r="B20" t="s">
        <v>83</v>
      </c>
      <c r="C20" t="s">
        <v>49</v>
      </c>
      <c r="D20" s="42" t="s">
        <v>50</v>
      </c>
      <c r="E20" s="35" t="s">
        <v>51</v>
      </c>
      <c r="F20" s="42" t="s">
        <v>50</v>
      </c>
      <c r="G20" s="35" t="s">
        <v>52</v>
      </c>
      <c r="J20" s="35" t="s">
        <v>51</v>
      </c>
      <c r="K20" s="35" t="s">
        <v>53</v>
      </c>
      <c r="L20" s="35" t="s">
        <v>49</v>
      </c>
      <c r="M20" t="s">
        <v>54</v>
      </c>
      <c r="N20" s="35" t="s">
        <v>55</v>
      </c>
      <c r="O20" s="35">
        <v>1</v>
      </c>
      <c r="P20" s="35">
        <v>15</v>
      </c>
      <c r="Q20" s="35">
        <v>0</v>
      </c>
      <c r="R20" s="41">
        <f t="shared" si="1"/>
        <v>3841</v>
      </c>
      <c r="Z20" t="s">
        <v>50</v>
      </c>
      <c r="AA20" t="s">
        <v>51</v>
      </c>
      <c r="AB20" t="s">
        <v>51</v>
      </c>
      <c r="AC20" t="s">
        <v>51</v>
      </c>
      <c r="AD20" t="s">
        <v>50</v>
      </c>
    </row>
    <row r="21" spans="1:30" x14ac:dyDescent="0.3">
      <c r="A21" t="s">
        <v>84</v>
      </c>
      <c r="B21" t="s">
        <v>85</v>
      </c>
      <c r="C21" t="s">
        <v>49</v>
      </c>
      <c r="D21" s="42" t="s">
        <v>50</v>
      </c>
      <c r="E21" s="35" t="s">
        <v>51</v>
      </c>
      <c r="F21" s="42" t="s">
        <v>50</v>
      </c>
      <c r="G21" s="35" t="s">
        <v>52</v>
      </c>
      <c r="J21" s="35" t="s">
        <v>51</v>
      </c>
      <c r="K21" s="35" t="s">
        <v>53</v>
      </c>
      <c r="L21" s="35" t="s">
        <v>49</v>
      </c>
      <c r="M21" t="s">
        <v>54</v>
      </c>
      <c r="N21" s="35" t="s">
        <v>55</v>
      </c>
      <c r="O21" s="35">
        <v>1</v>
      </c>
      <c r="P21" s="35">
        <v>16</v>
      </c>
      <c r="Q21" s="35">
        <v>0</v>
      </c>
      <c r="R21" s="41">
        <f t="shared" si="1"/>
        <v>4097</v>
      </c>
      <c r="Z21" t="s">
        <v>50</v>
      </c>
      <c r="AA21" t="s">
        <v>51</v>
      </c>
      <c r="AB21" t="s">
        <v>51</v>
      </c>
      <c r="AC21" t="s">
        <v>51</v>
      </c>
      <c r="AD21" t="s">
        <v>50</v>
      </c>
    </row>
    <row r="22" spans="1:30" x14ac:dyDescent="0.3">
      <c r="A22" t="s">
        <v>86</v>
      </c>
      <c r="B22" t="s">
        <v>87</v>
      </c>
      <c r="C22" t="s">
        <v>49</v>
      </c>
      <c r="D22" s="35" t="s">
        <v>51</v>
      </c>
      <c r="E22" s="42" t="s">
        <v>50</v>
      </c>
      <c r="F22" s="42" t="s">
        <v>50</v>
      </c>
      <c r="G22" s="35" t="s">
        <v>52</v>
      </c>
      <c r="J22" s="35" t="s">
        <v>51</v>
      </c>
      <c r="K22" s="35" t="s">
        <v>53</v>
      </c>
      <c r="L22" s="35" t="s">
        <v>49</v>
      </c>
      <c r="M22" t="s">
        <v>54</v>
      </c>
      <c r="N22" s="35" t="s">
        <v>88</v>
      </c>
      <c r="O22" s="35">
        <v>1</v>
      </c>
      <c r="P22" s="35">
        <v>17</v>
      </c>
      <c r="Q22" s="35">
        <v>0</v>
      </c>
      <c r="R22" s="41">
        <f t="shared" si="1"/>
        <v>4353</v>
      </c>
      <c r="Z22" t="s">
        <v>89</v>
      </c>
      <c r="AA22" t="s">
        <v>51</v>
      </c>
      <c r="AB22" t="s">
        <v>50</v>
      </c>
      <c r="AC22" t="s">
        <v>50</v>
      </c>
      <c r="AD22" t="s">
        <v>51</v>
      </c>
    </row>
    <row r="23" spans="1:30" x14ac:dyDescent="0.3">
      <c r="A23" t="s">
        <v>90</v>
      </c>
      <c r="B23" t="s">
        <v>91</v>
      </c>
      <c r="C23" t="s">
        <v>49</v>
      </c>
      <c r="D23" s="35" t="s">
        <v>51</v>
      </c>
      <c r="E23" s="42" t="s">
        <v>50</v>
      </c>
      <c r="F23" s="42" t="s">
        <v>50</v>
      </c>
      <c r="G23" s="35" t="s">
        <v>52</v>
      </c>
      <c r="J23" s="35" t="s">
        <v>51</v>
      </c>
      <c r="K23" s="35" t="s">
        <v>53</v>
      </c>
      <c r="L23" s="35" t="s">
        <v>49</v>
      </c>
      <c r="M23" t="s">
        <v>54</v>
      </c>
      <c r="N23" s="35" t="s">
        <v>88</v>
      </c>
      <c r="O23" s="35">
        <v>1</v>
      </c>
      <c r="P23" s="35">
        <v>18</v>
      </c>
      <c r="Q23" s="35">
        <v>0</v>
      </c>
      <c r="R23" s="41">
        <f t="shared" si="1"/>
        <v>4609</v>
      </c>
      <c r="Z23" t="s">
        <v>89</v>
      </c>
      <c r="AA23" t="s">
        <v>51</v>
      </c>
      <c r="AB23" t="s">
        <v>50</v>
      </c>
      <c r="AC23" t="s">
        <v>50</v>
      </c>
      <c r="AD23" t="s">
        <v>51</v>
      </c>
    </row>
    <row r="24" spans="1:30" x14ac:dyDescent="0.3">
      <c r="A24" t="s">
        <v>92</v>
      </c>
      <c r="B24" t="s">
        <v>93</v>
      </c>
      <c r="C24" t="s">
        <v>49</v>
      </c>
      <c r="D24" s="35" t="s">
        <v>51</v>
      </c>
      <c r="E24" s="42" t="s">
        <v>50</v>
      </c>
      <c r="F24" s="42" t="s">
        <v>50</v>
      </c>
      <c r="G24" s="35" t="s">
        <v>52</v>
      </c>
      <c r="J24" s="35" t="s">
        <v>51</v>
      </c>
      <c r="K24" s="35" t="s">
        <v>53</v>
      </c>
      <c r="L24" s="35" t="s">
        <v>49</v>
      </c>
      <c r="M24" t="s">
        <v>54</v>
      </c>
      <c r="N24" s="35" t="s">
        <v>88</v>
      </c>
      <c r="O24" s="35">
        <v>1</v>
      </c>
      <c r="P24" s="35">
        <v>19</v>
      </c>
      <c r="Q24" s="35">
        <v>0</v>
      </c>
      <c r="R24" s="41">
        <f t="shared" si="1"/>
        <v>4865</v>
      </c>
      <c r="Z24" t="s">
        <v>89</v>
      </c>
      <c r="AA24" t="s">
        <v>51</v>
      </c>
      <c r="AB24" t="s">
        <v>50</v>
      </c>
      <c r="AC24" t="s">
        <v>50</v>
      </c>
      <c r="AD24" t="s">
        <v>51</v>
      </c>
    </row>
    <row r="25" spans="1:30" x14ac:dyDescent="0.3">
      <c r="A25" t="s">
        <v>94</v>
      </c>
      <c r="B25" t="s">
        <v>95</v>
      </c>
      <c r="C25" t="s">
        <v>49</v>
      </c>
      <c r="D25" s="35" t="s">
        <v>51</v>
      </c>
      <c r="E25" s="42" t="s">
        <v>50</v>
      </c>
      <c r="F25" s="42" t="s">
        <v>50</v>
      </c>
      <c r="G25" s="35" t="s">
        <v>52</v>
      </c>
      <c r="J25" s="35" t="s">
        <v>51</v>
      </c>
      <c r="K25" s="35" t="s">
        <v>53</v>
      </c>
      <c r="L25" s="35" t="s">
        <v>49</v>
      </c>
      <c r="M25" t="s">
        <v>54</v>
      </c>
      <c r="N25" s="35" t="s">
        <v>88</v>
      </c>
      <c r="O25" s="35">
        <v>1</v>
      </c>
      <c r="P25" s="35">
        <v>20</v>
      </c>
      <c r="Q25" s="35">
        <v>0</v>
      </c>
      <c r="R25" s="41">
        <f t="shared" si="1"/>
        <v>5121</v>
      </c>
      <c r="Z25" t="s">
        <v>89</v>
      </c>
      <c r="AA25" t="s">
        <v>51</v>
      </c>
      <c r="AB25" t="s">
        <v>50</v>
      </c>
      <c r="AC25" t="s">
        <v>50</v>
      </c>
      <c r="AD25" t="s">
        <v>51</v>
      </c>
    </row>
    <row r="26" spans="1:30" x14ac:dyDescent="0.3">
      <c r="A26" t="s">
        <v>96</v>
      </c>
      <c r="B26" t="s">
        <v>97</v>
      </c>
      <c r="C26" t="s">
        <v>49</v>
      </c>
      <c r="D26" s="35" t="s">
        <v>51</v>
      </c>
      <c r="E26" s="42" t="s">
        <v>50</v>
      </c>
      <c r="F26" s="42" t="s">
        <v>50</v>
      </c>
      <c r="G26" s="35" t="s">
        <v>52</v>
      </c>
      <c r="J26" s="35" t="s">
        <v>51</v>
      </c>
      <c r="K26" s="35" t="s">
        <v>53</v>
      </c>
      <c r="L26" s="35" t="s">
        <v>49</v>
      </c>
      <c r="M26" t="s">
        <v>54</v>
      </c>
      <c r="N26" s="35" t="s">
        <v>88</v>
      </c>
      <c r="O26" s="35">
        <v>1</v>
      </c>
      <c r="P26" s="35">
        <v>21</v>
      </c>
      <c r="Q26" s="35">
        <v>0</v>
      </c>
      <c r="R26" s="41">
        <f t="shared" si="1"/>
        <v>5377</v>
      </c>
      <c r="Z26" t="s">
        <v>89</v>
      </c>
      <c r="AA26" t="s">
        <v>51</v>
      </c>
      <c r="AB26" t="s">
        <v>50</v>
      </c>
      <c r="AC26" t="s">
        <v>50</v>
      </c>
      <c r="AD26" t="s">
        <v>51</v>
      </c>
    </row>
    <row r="27" spans="1:30" x14ac:dyDescent="0.3">
      <c r="A27" t="s">
        <v>98</v>
      </c>
      <c r="B27" t="s">
        <v>99</v>
      </c>
      <c r="C27" t="s">
        <v>49</v>
      </c>
      <c r="D27" s="35" t="s">
        <v>51</v>
      </c>
      <c r="E27" s="42" t="s">
        <v>50</v>
      </c>
      <c r="F27" s="42" t="s">
        <v>50</v>
      </c>
      <c r="G27" s="35" t="s">
        <v>52</v>
      </c>
      <c r="J27" s="35" t="s">
        <v>51</v>
      </c>
      <c r="K27" s="35" t="s">
        <v>53</v>
      </c>
      <c r="L27" s="35" t="s">
        <v>49</v>
      </c>
      <c r="M27" t="s">
        <v>54</v>
      </c>
      <c r="N27" s="35" t="s">
        <v>88</v>
      </c>
      <c r="O27" s="35">
        <v>1</v>
      </c>
      <c r="P27" s="35">
        <v>22</v>
      </c>
      <c r="Q27" s="35">
        <v>0</v>
      </c>
      <c r="R27" s="41">
        <f t="shared" si="1"/>
        <v>5633</v>
      </c>
      <c r="Z27" t="s">
        <v>89</v>
      </c>
      <c r="AA27" t="s">
        <v>51</v>
      </c>
      <c r="AB27" t="s">
        <v>50</v>
      </c>
      <c r="AC27" t="s">
        <v>50</v>
      </c>
      <c r="AD27" t="s">
        <v>51</v>
      </c>
    </row>
    <row r="28" spans="1:30" x14ac:dyDescent="0.3">
      <c r="A28" t="s">
        <v>100</v>
      </c>
      <c r="B28" t="s">
        <v>101</v>
      </c>
      <c r="C28" t="s">
        <v>49</v>
      </c>
      <c r="D28" s="35" t="s">
        <v>51</v>
      </c>
      <c r="E28" s="42" t="s">
        <v>50</v>
      </c>
      <c r="F28" s="42" t="s">
        <v>50</v>
      </c>
      <c r="G28" s="35" t="s">
        <v>52</v>
      </c>
      <c r="J28" s="35" t="s">
        <v>51</v>
      </c>
      <c r="K28" s="35" t="s">
        <v>53</v>
      </c>
      <c r="L28" s="35" t="s">
        <v>49</v>
      </c>
      <c r="M28" t="s">
        <v>54</v>
      </c>
      <c r="N28" s="35" t="s">
        <v>88</v>
      </c>
      <c r="O28" s="35">
        <v>1</v>
      </c>
      <c r="P28" s="35">
        <v>23</v>
      </c>
      <c r="Q28" s="35">
        <v>0</v>
      </c>
      <c r="R28" s="41">
        <f t="shared" si="1"/>
        <v>5889</v>
      </c>
      <c r="Z28" t="s">
        <v>102</v>
      </c>
      <c r="AA28" t="s">
        <v>51</v>
      </c>
      <c r="AB28" t="s">
        <v>50</v>
      </c>
      <c r="AC28" t="s">
        <v>50</v>
      </c>
      <c r="AD28" t="s">
        <v>51</v>
      </c>
    </row>
    <row r="29" spans="1:30" x14ac:dyDescent="0.3">
      <c r="A29" t="s">
        <v>103</v>
      </c>
      <c r="B29" t="s">
        <v>104</v>
      </c>
      <c r="C29" t="s">
        <v>49</v>
      </c>
      <c r="D29" s="35" t="s">
        <v>51</v>
      </c>
      <c r="E29" s="42" t="s">
        <v>50</v>
      </c>
      <c r="F29" s="42" t="s">
        <v>50</v>
      </c>
      <c r="G29" s="35" t="s">
        <v>52</v>
      </c>
      <c r="J29" s="35" t="s">
        <v>51</v>
      </c>
      <c r="K29" s="35" t="s">
        <v>53</v>
      </c>
      <c r="L29" s="35" t="s">
        <v>49</v>
      </c>
      <c r="M29" t="s">
        <v>54</v>
      </c>
      <c r="N29" s="35" t="s">
        <v>88</v>
      </c>
      <c r="O29" s="35">
        <v>1</v>
      </c>
      <c r="P29" s="35">
        <v>24</v>
      </c>
      <c r="Q29" s="35">
        <v>0</v>
      </c>
      <c r="R29" s="41">
        <f t="shared" si="1"/>
        <v>6145</v>
      </c>
      <c r="Z29" t="s">
        <v>102</v>
      </c>
      <c r="AA29" t="s">
        <v>51</v>
      </c>
      <c r="AB29" t="s">
        <v>50</v>
      </c>
      <c r="AC29" t="s">
        <v>50</v>
      </c>
      <c r="AD29" t="s">
        <v>51</v>
      </c>
    </row>
    <row r="30" spans="1:30" x14ac:dyDescent="0.3">
      <c r="A30" t="s">
        <v>105</v>
      </c>
      <c r="B30" t="s">
        <v>106</v>
      </c>
      <c r="C30" t="s">
        <v>49</v>
      </c>
      <c r="D30" s="35" t="s">
        <v>51</v>
      </c>
      <c r="E30" s="42" t="s">
        <v>50</v>
      </c>
      <c r="F30" s="42" t="s">
        <v>50</v>
      </c>
      <c r="G30" s="35" t="s">
        <v>52</v>
      </c>
      <c r="J30" s="35" t="s">
        <v>51</v>
      </c>
      <c r="K30" s="35" t="s">
        <v>53</v>
      </c>
      <c r="L30" s="35" t="s">
        <v>49</v>
      </c>
      <c r="M30" t="s">
        <v>54</v>
      </c>
      <c r="N30" s="35" t="s">
        <v>88</v>
      </c>
      <c r="O30" s="35">
        <v>1</v>
      </c>
      <c r="P30" s="35">
        <v>25</v>
      </c>
      <c r="Q30" s="35">
        <v>0</v>
      </c>
      <c r="R30" s="41">
        <f t="shared" si="1"/>
        <v>6401</v>
      </c>
      <c r="Z30" t="s">
        <v>102</v>
      </c>
      <c r="AA30" t="s">
        <v>51</v>
      </c>
      <c r="AB30" t="s">
        <v>50</v>
      </c>
      <c r="AC30" t="s">
        <v>50</v>
      </c>
      <c r="AD30" t="s">
        <v>51</v>
      </c>
    </row>
    <row r="31" spans="1:30" x14ac:dyDescent="0.3">
      <c r="A31" t="s">
        <v>107</v>
      </c>
      <c r="B31" t="s">
        <v>108</v>
      </c>
      <c r="C31" t="s">
        <v>49</v>
      </c>
      <c r="D31" s="35" t="s">
        <v>51</v>
      </c>
      <c r="E31" s="42" t="s">
        <v>50</v>
      </c>
      <c r="F31" s="42" t="s">
        <v>50</v>
      </c>
      <c r="G31" s="35" t="s">
        <v>52</v>
      </c>
      <c r="J31" s="35" t="s">
        <v>51</v>
      </c>
      <c r="K31" s="35" t="s">
        <v>53</v>
      </c>
      <c r="L31" s="35" t="s">
        <v>49</v>
      </c>
      <c r="M31" t="s">
        <v>54</v>
      </c>
      <c r="N31" s="35" t="s">
        <v>88</v>
      </c>
      <c r="O31" s="35">
        <v>1</v>
      </c>
      <c r="P31" s="35">
        <v>26</v>
      </c>
      <c r="Q31" s="35">
        <v>0</v>
      </c>
      <c r="R31" s="41">
        <f t="shared" si="1"/>
        <v>6657</v>
      </c>
      <c r="Z31" t="s">
        <v>50</v>
      </c>
      <c r="AA31" t="s">
        <v>51</v>
      </c>
      <c r="AB31" t="s">
        <v>50</v>
      </c>
      <c r="AC31" t="s">
        <v>50</v>
      </c>
      <c r="AD31" t="s">
        <v>51</v>
      </c>
    </row>
    <row r="32" spans="1:30" x14ac:dyDescent="0.3">
      <c r="A32" t="s">
        <v>109</v>
      </c>
      <c r="B32" t="s">
        <v>110</v>
      </c>
      <c r="C32" t="s">
        <v>49</v>
      </c>
      <c r="D32" s="35" t="s">
        <v>51</v>
      </c>
      <c r="E32" s="42" t="s">
        <v>50</v>
      </c>
      <c r="F32" s="42" t="s">
        <v>50</v>
      </c>
      <c r="G32" s="35" t="s">
        <v>52</v>
      </c>
      <c r="J32" s="35" t="s">
        <v>51</v>
      </c>
      <c r="K32" s="35" t="s">
        <v>53</v>
      </c>
      <c r="L32" s="35" t="s">
        <v>49</v>
      </c>
      <c r="M32" t="s">
        <v>54</v>
      </c>
      <c r="N32" s="35" t="s">
        <v>88</v>
      </c>
      <c r="O32" s="35">
        <v>1</v>
      </c>
      <c r="P32" s="35">
        <v>27</v>
      </c>
      <c r="Q32" s="35">
        <v>0</v>
      </c>
      <c r="R32" s="41">
        <f t="shared" si="1"/>
        <v>6913</v>
      </c>
      <c r="Z32" t="s">
        <v>111</v>
      </c>
      <c r="AA32" t="s">
        <v>51</v>
      </c>
      <c r="AB32" t="s">
        <v>50</v>
      </c>
      <c r="AC32" t="s">
        <v>50</v>
      </c>
      <c r="AD32" t="s">
        <v>51</v>
      </c>
    </row>
    <row r="33" spans="1:30" x14ac:dyDescent="0.3">
      <c r="A33" t="s">
        <v>112</v>
      </c>
      <c r="B33" t="s">
        <v>113</v>
      </c>
      <c r="C33" t="s">
        <v>49</v>
      </c>
      <c r="D33" s="35" t="s">
        <v>51</v>
      </c>
      <c r="E33" s="42" t="s">
        <v>50</v>
      </c>
      <c r="F33" s="42" t="s">
        <v>50</v>
      </c>
      <c r="G33" s="35" t="s">
        <v>52</v>
      </c>
      <c r="J33" s="35" t="s">
        <v>51</v>
      </c>
      <c r="K33" s="35" t="s">
        <v>53</v>
      </c>
      <c r="L33" s="35" t="s">
        <v>49</v>
      </c>
      <c r="M33" t="s">
        <v>54</v>
      </c>
      <c r="N33" s="35" t="s">
        <v>88</v>
      </c>
      <c r="O33" s="35">
        <v>1</v>
      </c>
      <c r="P33" s="35">
        <v>28</v>
      </c>
      <c r="Q33" s="35">
        <v>0</v>
      </c>
      <c r="R33" s="41">
        <f t="shared" si="1"/>
        <v>7169</v>
      </c>
      <c r="Z33" t="s">
        <v>114</v>
      </c>
      <c r="AA33" t="s">
        <v>51</v>
      </c>
      <c r="AB33" t="s">
        <v>50</v>
      </c>
      <c r="AC33" t="s">
        <v>50</v>
      </c>
      <c r="AD33" t="s">
        <v>51</v>
      </c>
    </row>
    <row r="34" spans="1:30" x14ac:dyDescent="0.3">
      <c r="A34" t="s">
        <v>115</v>
      </c>
      <c r="B34" t="s">
        <v>116</v>
      </c>
      <c r="C34" t="s">
        <v>49</v>
      </c>
      <c r="D34" s="35" t="s">
        <v>51</v>
      </c>
      <c r="E34" s="42" t="s">
        <v>50</v>
      </c>
      <c r="F34" s="42" t="s">
        <v>50</v>
      </c>
      <c r="G34" s="35" t="s">
        <v>52</v>
      </c>
      <c r="J34" s="35" t="s">
        <v>51</v>
      </c>
      <c r="K34" s="35" t="s">
        <v>53</v>
      </c>
      <c r="L34" s="35" t="s">
        <v>49</v>
      </c>
      <c r="M34" t="s">
        <v>54</v>
      </c>
      <c r="N34" s="35" t="s">
        <v>88</v>
      </c>
      <c r="O34" s="35">
        <v>1</v>
      </c>
      <c r="P34" s="35">
        <v>29</v>
      </c>
      <c r="Q34" s="35">
        <v>0</v>
      </c>
      <c r="R34" s="41">
        <f t="shared" si="1"/>
        <v>7425</v>
      </c>
      <c r="Z34" t="s">
        <v>117</v>
      </c>
      <c r="AA34" t="s">
        <v>51</v>
      </c>
      <c r="AB34" t="s">
        <v>50</v>
      </c>
      <c r="AC34" t="s">
        <v>50</v>
      </c>
      <c r="AD34" t="s">
        <v>51</v>
      </c>
    </row>
    <row r="35" spans="1:30" x14ac:dyDescent="0.3">
      <c r="A35" t="s">
        <v>118</v>
      </c>
      <c r="B35" t="s">
        <v>119</v>
      </c>
      <c r="C35" t="s">
        <v>49</v>
      </c>
      <c r="D35" s="42" t="s">
        <v>50</v>
      </c>
      <c r="E35" s="35" t="s">
        <v>51</v>
      </c>
      <c r="F35" s="42" t="s">
        <v>50</v>
      </c>
      <c r="G35" s="35" t="s">
        <v>52</v>
      </c>
      <c r="J35" s="35" t="s">
        <v>51</v>
      </c>
      <c r="K35" s="35" t="s">
        <v>53</v>
      </c>
      <c r="L35" s="35" t="s">
        <v>49</v>
      </c>
      <c r="M35" t="s">
        <v>54</v>
      </c>
      <c r="N35" s="35" t="s">
        <v>120</v>
      </c>
      <c r="O35" s="35">
        <v>1</v>
      </c>
      <c r="P35" s="35">
        <v>30</v>
      </c>
      <c r="Q35" s="35">
        <v>0</v>
      </c>
      <c r="R35" s="41">
        <f t="shared" si="1"/>
        <v>7681</v>
      </c>
      <c r="Z35" t="s">
        <v>50</v>
      </c>
      <c r="AA35" t="s">
        <v>51</v>
      </c>
      <c r="AB35" t="s">
        <v>51</v>
      </c>
      <c r="AC35" t="s">
        <v>50</v>
      </c>
      <c r="AD35" t="s">
        <v>50</v>
      </c>
    </row>
    <row r="36" spans="1:30" x14ac:dyDescent="0.3">
      <c r="A36" t="s">
        <v>121</v>
      </c>
      <c r="B36" t="s">
        <v>122</v>
      </c>
      <c r="C36" t="s">
        <v>49</v>
      </c>
      <c r="D36" s="42" t="s">
        <v>50</v>
      </c>
      <c r="E36" s="35" t="s">
        <v>51</v>
      </c>
      <c r="F36" s="42" t="s">
        <v>50</v>
      </c>
      <c r="G36" s="35" t="s">
        <v>52</v>
      </c>
      <c r="J36" s="35" t="s">
        <v>51</v>
      </c>
      <c r="K36" s="35" t="s">
        <v>53</v>
      </c>
      <c r="L36" s="35" t="s">
        <v>49</v>
      </c>
      <c r="M36" t="s">
        <v>54</v>
      </c>
      <c r="N36" s="35" t="s">
        <v>55</v>
      </c>
      <c r="O36" s="35">
        <v>1</v>
      </c>
      <c r="P36" s="35">
        <v>31</v>
      </c>
      <c r="Q36" s="35">
        <v>0</v>
      </c>
      <c r="R36" s="41">
        <f t="shared" si="1"/>
        <v>7937</v>
      </c>
      <c r="Z36" t="s">
        <v>50</v>
      </c>
      <c r="AA36" t="s">
        <v>51</v>
      </c>
      <c r="AB36" t="s">
        <v>51</v>
      </c>
      <c r="AC36" t="s">
        <v>50</v>
      </c>
      <c r="AD36" t="s">
        <v>50</v>
      </c>
    </row>
    <row r="37" spans="1:30" x14ac:dyDescent="0.3">
      <c r="A37" t="s">
        <v>123</v>
      </c>
      <c r="B37" t="s">
        <v>124</v>
      </c>
      <c r="C37" t="s">
        <v>49</v>
      </c>
      <c r="G37" s="35" t="s">
        <v>52</v>
      </c>
      <c r="J37" s="35" t="s">
        <v>51</v>
      </c>
      <c r="K37" s="35" t="s">
        <v>53</v>
      </c>
      <c r="L37" s="35" t="s">
        <v>49</v>
      </c>
      <c r="M37" t="s">
        <v>54</v>
      </c>
      <c r="N37" s="35" t="s">
        <v>49</v>
      </c>
      <c r="O37" s="35">
        <v>1</v>
      </c>
      <c r="P37" s="35">
        <v>32</v>
      </c>
      <c r="Q37" s="35">
        <v>0</v>
      </c>
      <c r="R37" s="41">
        <f t="shared" si="1"/>
        <v>8193</v>
      </c>
      <c r="Z37" t="s">
        <v>50</v>
      </c>
      <c r="AA37" t="s">
        <v>49</v>
      </c>
      <c r="AB37" t="s">
        <v>49</v>
      </c>
      <c r="AC37" t="s">
        <v>49</v>
      </c>
      <c r="AD37" t="s">
        <v>49</v>
      </c>
    </row>
    <row r="38" spans="1:30" x14ac:dyDescent="0.3">
      <c r="A38" t="s">
        <v>125</v>
      </c>
      <c r="B38" t="s">
        <v>126</v>
      </c>
      <c r="C38" t="s">
        <v>49</v>
      </c>
      <c r="G38" s="35" t="s">
        <v>52</v>
      </c>
      <c r="J38" s="35" t="s">
        <v>51</v>
      </c>
      <c r="K38" s="35" t="s">
        <v>53</v>
      </c>
      <c r="L38" s="35" t="s">
        <v>49</v>
      </c>
      <c r="M38" t="s">
        <v>54</v>
      </c>
      <c r="N38" s="35" t="s">
        <v>49</v>
      </c>
      <c r="O38" s="35">
        <v>1</v>
      </c>
      <c r="P38" s="35">
        <v>33</v>
      </c>
      <c r="Q38" s="35">
        <v>0</v>
      </c>
      <c r="R38" s="41">
        <f t="shared" si="1"/>
        <v>8449</v>
      </c>
      <c r="Z38" t="s">
        <v>50</v>
      </c>
      <c r="AA38" t="s">
        <v>49</v>
      </c>
      <c r="AB38" t="s">
        <v>49</v>
      </c>
      <c r="AC38" t="s">
        <v>49</v>
      </c>
      <c r="AD38" t="s">
        <v>49</v>
      </c>
    </row>
    <row r="39" spans="1:30" x14ac:dyDescent="0.3">
      <c r="A39" t="s">
        <v>127</v>
      </c>
      <c r="B39" t="s">
        <v>128</v>
      </c>
      <c r="C39" t="s">
        <v>49</v>
      </c>
      <c r="G39" s="35" t="s">
        <v>52</v>
      </c>
      <c r="J39" s="35" t="s">
        <v>51</v>
      </c>
      <c r="K39" s="35" t="s">
        <v>53</v>
      </c>
      <c r="L39" s="35" t="s">
        <v>49</v>
      </c>
      <c r="M39" t="s">
        <v>54</v>
      </c>
      <c r="N39" s="35" t="s">
        <v>49</v>
      </c>
      <c r="O39" s="35">
        <v>1</v>
      </c>
      <c r="P39" s="35">
        <v>34</v>
      </c>
      <c r="Q39" s="35">
        <v>0</v>
      </c>
      <c r="R39" s="41">
        <f t="shared" si="1"/>
        <v>8705</v>
      </c>
      <c r="Z39" t="s">
        <v>50</v>
      </c>
      <c r="AA39" t="s">
        <v>49</v>
      </c>
      <c r="AB39" t="s">
        <v>49</v>
      </c>
      <c r="AC39" t="s">
        <v>49</v>
      </c>
      <c r="AD39" t="s">
        <v>49</v>
      </c>
    </row>
    <row r="40" spans="1:30" x14ac:dyDescent="0.3">
      <c r="A40" t="s">
        <v>129</v>
      </c>
      <c r="B40" t="s">
        <v>130</v>
      </c>
      <c r="C40" t="s">
        <v>49</v>
      </c>
      <c r="G40" s="35" t="s">
        <v>52</v>
      </c>
      <c r="J40" s="35" t="s">
        <v>51</v>
      </c>
      <c r="K40" s="35" t="s">
        <v>53</v>
      </c>
      <c r="L40" s="35" t="s">
        <v>49</v>
      </c>
      <c r="M40" t="s">
        <v>54</v>
      </c>
      <c r="N40" s="35" t="s">
        <v>49</v>
      </c>
      <c r="O40" s="35">
        <v>1</v>
      </c>
      <c r="P40" s="35">
        <v>35</v>
      </c>
      <c r="Q40" s="35">
        <v>0</v>
      </c>
      <c r="R40" s="41">
        <f t="shared" si="1"/>
        <v>8961</v>
      </c>
      <c r="Z40" t="s">
        <v>50</v>
      </c>
      <c r="AA40" t="s">
        <v>49</v>
      </c>
      <c r="AB40" t="s">
        <v>49</v>
      </c>
      <c r="AC40" t="s">
        <v>49</v>
      </c>
      <c r="AD40" t="s">
        <v>49</v>
      </c>
    </row>
    <row r="41" spans="1:30" x14ac:dyDescent="0.3">
      <c r="A41" t="s">
        <v>131</v>
      </c>
      <c r="B41" t="s">
        <v>132</v>
      </c>
      <c r="C41" t="s">
        <v>49</v>
      </c>
      <c r="G41" s="35" t="s">
        <v>52</v>
      </c>
      <c r="J41" s="35" t="s">
        <v>51</v>
      </c>
      <c r="K41" s="35" t="s">
        <v>53</v>
      </c>
      <c r="L41" s="35" t="s">
        <v>49</v>
      </c>
      <c r="M41" t="s">
        <v>54</v>
      </c>
      <c r="N41" s="35" t="s">
        <v>49</v>
      </c>
      <c r="O41" s="35">
        <v>1</v>
      </c>
      <c r="P41" s="35">
        <v>36</v>
      </c>
      <c r="Q41" s="35">
        <v>0</v>
      </c>
      <c r="R41" s="41">
        <f t="shared" si="1"/>
        <v>9217</v>
      </c>
      <c r="Z41" t="s">
        <v>50</v>
      </c>
      <c r="AA41" t="s">
        <v>49</v>
      </c>
      <c r="AB41" t="s">
        <v>49</v>
      </c>
      <c r="AC41" t="s">
        <v>49</v>
      </c>
      <c r="AD41" t="s">
        <v>49</v>
      </c>
    </row>
    <row r="42" spans="1:30" x14ac:dyDescent="0.3">
      <c r="A42" t="s">
        <v>133</v>
      </c>
      <c r="B42" t="s">
        <v>134</v>
      </c>
      <c r="C42" t="s">
        <v>49</v>
      </c>
      <c r="G42" s="35" t="s">
        <v>52</v>
      </c>
      <c r="J42" s="35" t="s">
        <v>51</v>
      </c>
      <c r="K42" s="35" t="s">
        <v>53</v>
      </c>
      <c r="L42" s="35" t="s">
        <v>49</v>
      </c>
      <c r="M42" t="s">
        <v>54</v>
      </c>
      <c r="N42" s="35" t="s">
        <v>49</v>
      </c>
      <c r="O42" s="35">
        <v>1</v>
      </c>
      <c r="P42" s="35">
        <v>37</v>
      </c>
      <c r="Q42" s="35">
        <v>0</v>
      </c>
      <c r="R42" s="41">
        <f t="shared" si="1"/>
        <v>9473</v>
      </c>
      <c r="Z42" t="s">
        <v>50</v>
      </c>
      <c r="AA42" t="s">
        <v>49</v>
      </c>
      <c r="AB42" t="s">
        <v>49</v>
      </c>
      <c r="AC42" t="s">
        <v>49</v>
      </c>
      <c r="AD42" t="s">
        <v>49</v>
      </c>
    </row>
    <row r="43" spans="1:30" x14ac:dyDescent="0.3">
      <c r="A43" t="s">
        <v>135</v>
      </c>
      <c r="B43" t="s">
        <v>136</v>
      </c>
      <c r="C43" t="s">
        <v>49</v>
      </c>
      <c r="G43" s="35" t="s">
        <v>52</v>
      </c>
      <c r="J43" s="35" t="s">
        <v>51</v>
      </c>
      <c r="K43" s="35" t="s">
        <v>53</v>
      </c>
      <c r="L43" s="35" t="s">
        <v>49</v>
      </c>
      <c r="M43" t="s">
        <v>54</v>
      </c>
      <c r="N43" s="35" t="s">
        <v>49</v>
      </c>
      <c r="O43" s="35">
        <v>1</v>
      </c>
      <c r="P43" s="35">
        <v>38</v>
      </c>
      <c r="Q43" s="35">
        <v>0</v>
      </c>
      <c r="R43" s="41">
        <f t="shared" si="1"/>
        <v>9729</v>
      </c>
      <c r="Z43" t="s">
        <v>50</v>
      </c>
      <c r="AA43" t="s">
        <v>49</v>
      </c>
      <c r="AB43" t="s">
        <v>49</v>
      </c>
      <c r="AC43" t="s">
        <v>49</v>
      </c>
      <c r="AD43" t="s">
        <v>49</v>
      </c>
    </row>
    <row r="44" spans="1:30" x14ac:dyDescent="0.3">
      <c r="A44" t="s">
        <v>137</v>
      </c>
      <c r="B44" t="s">
        <v>138</v>
      </c>
      <c r="C44" t="s">
        <v>49</v>
      </c>
      <c r="G44" s="35" t="s">
        <v>52</v>
      </c>
      <c r="J44" s="35" t="s">
        <v>51</v>
      </c>
      <c r="K44" s="35" t="s">
        <v>53</v>
      </c>
      <c r="L44" s="35" t="s">
        <v>49</v>
      </c>
      <c r="M44" t="s">
        <v>54</v>
      </c>
      <c r="N44" s="35" t="s">
        <v>49</v>
      </c>
      <c r="O44" s="35">
        <v>1</v>
      </c>
      <c r="P44" s="35">
        <v>39</v>
      </c>
      <c r="Q44" s="35">
        <v>0</v>
      </c>
      <c r="R44" s="41">
        <f t="shared" si="1"/>
        <v>9985</v>
      </c>
      <c r="Z44" t="s">
        <v>50</v>
      </c>
      <c r="AA44" t="s">
        <v>49</v>
      </c>
      <c r="AB44" t="s">
        <v>49</v>
      </c>
      <c r="AC44" t="s">
        <v>49</v>
      </c>
      <c r="AD44" t="s">
        <v>49</v>
      </c>
    </row>
    <row r="45" spans="1:30" x14ac:dyDescent="0.3">
      <c r="A45" t="s">
        <v>139</v>
      </c>
      <c r="B45" t="s">
        <v>140</v>
      </c>
      <c r="C45" t="s">
        <v>49</v>
      </c>
      <c r="G45" s="35" t="s">
        <v>52</v>
      </c>
      <c r="J45" s="35" t="s">
        <v>51</v>
      </c>
      <c r="K45" s="35" t="s">
        <v>53</v>
      </c>
      <c r="L45" s="35" t="s">
        <v>49</v>
      </c>
      <c r="M45" t="s">
        <v>54</v>
      </c>
      <c r="N45" s="35" t="s">
        <v>49</v>
      </c>
      <c r="O45" s="35">
        <v>1</v>
      </c>
      <c r="P45" s="35">
        <v>40</v>
      </c>
      <c r="Q45" s="35">
        <v>0</v>
      </c>
      <c r="R45" s="41">
        <f t="shared" si="1"/>
        <v>10241</v>
      </c>
      <c r="Z45" t="s">
        <v>50</v>
      </c>
      <c r="AA45" t="s">
        <v>49</v>
      </c>
      <c r="AB45" t="s">
        <v>49</v>
      </c>
      <c r="AC45" t="s">
        <v>49</v>
      </c>
      <c r="AD45" t="s">
        <v>49</v>
      </c>
    </row>
    <row r="46" spans="1:30" x14ac:dyDescent="0.3">
      <c r="A46" t="s">
        <v>141</v>
      </c>
      <c r="B46" t="s">
        <v>142</v>
      </c>
      <c r="C46" t="s">
        <v>49</v>
      </c>
      <c r="G46" s="35" t="s">
        <v>52</v>
      </c>
      <c r="J46" s="35" t="s">
        <v>51</v>
      </c>
      <c r="K46" s="35" t="s">
        <v>53</v>
      </c>
      <c r="L46" s="35" t="s">
        <v>49</v>
      </c>
      <c r="M46" t="s">
        <v>54</v>
      </c>
      <c r="N46" s="35" t="s">
        <v>49</v>
      </c>
      <c r="O46" s="35">
        <v>1</v>
      </c>
      <c r="P46" s="35">
        <v>41</v>
      </c>
      <c r="Q46" s="35">
        <v>0</v>
      </c>
      <c r="R46" s="41">
        <f t="shared" si="1"/>
        <v>10497</v>
      </c>
      <c r="Z46" t="s">
        <v>50</v>
      </c>
      <c r="AA46" t="s">
        <v>49</v>
      </c>
      <c r="AB46" t="s">
        <v>49</v>
      </c>
      <c r="AC46" t="s">
        <v>49</v>
      </c>
      <c r="AD46" t="s">
        <v>49</v>
      </c>
    </row>
    <row r="47" spans="1:30" x14ac:dyDescent="0.3">
      <c r="A47" t="s">
        <v>143</v>
      </c>
      <c r="B47" s="6" t="s">
        <v>144</v>
      </c>
      <c r="C47" t="s">
        <v>49</v>
      </c>
      <c r="D47" s="42" t="s">
        <v>50</v>
      </c>
      <c r="E47" s="42" t="s">
        <v>50</v>
      </c>
      <c r="F47" s="35" t="s">
        <v>51</v>
      </c>
      <c r="G47" s="35" t="s">
        <v>52</v>
      </c>
      <c r="J47" s="35" t="s">
        <v>51</v>
      </c>
      <c r="K47" s="35" t="s">
        <v>53</v>
      </c>
      <c r="L47" s="35" t="s">
        <v>49</v>
      </c>
      <c r="M47" t="s">
        <v>54</v>
      </c>
      <c r="N47" s="35" t="s">
        <v>145</v>
      </c>
      <c r="O47" s="35">
        <v>1</v>
      </c>
      <c r="P47" s="35">
        <v>42</v>
      </c>
      <c r="Q47" s="35">
        <v>0</v>
      </c>
      <c r="R47" s="41">
        <f t="shared" si="1"/>
        <v>10753</v>
      </c>
      <c r="Z47" t="s">
        <v>50</v>
      </c>
      <c r="AA47" t="s">
        <v>51</v>
      </c>
      <c r="AB47" t="s">
        <v>51</v>
      </c>
      <c r="AC47" t="s">
        <v>50</v>
      </c>
      <c r="AD47" t="s">
        <v>50</v>
      </c>
    </row>
    <row r="48" spans="1:30" x14ac:dyDescent="0.3">
      <c r="A48" t="s">
        <v>146</v>
      </c>
      <c r="B48" s="6" t="s">
        <v>147</v>
      </c>
      <c r="C48" t="s">
        <v>49</v>
      </c>
      <c r="D48" s="42" t="s">
        <v>50</v>
      </c>
      <c r="E48" s="42" t="s">
        <v>50</v>
      </c>
      <c r="F48" s="35" t="s">
        <v>51</v>
      </c>
      <c r="G48" s="35" t="s">
        <v>52</v>
      </c>
      <c r="J48" s="35" t="s">
        <v>51</v>
      </c>
      <c r="K48" s="35" t="s">
        <v>53</v>
      </c>
      <c r="L48" s="35" t="s">
        <v>49</v>
      </c>
      <c r="M48" t="s">
        <v>54</v>
      </c>
      <c r="N48" s="35" t="s">
        <v>145</v>
      </c>
      <c r="O48" s="35">
        <v>1</v>
      </c>
      <c r="P48" s="35">
        <v>43</v>
      </c>
      <c r="Q48" s="35">
        <v>0</v>
      </c>
      <c r="R48" s="41">
        <f t="shared" ref="R48" si="2">((256^0)*O48)+((256^1)*P48+((256^2*Q48)))</f>
        <v>11009</v>
      </c>
      <c r="Z48" t="s">
        <v>50</v>
      </c>
      <c r="AA48" t="s">
        <v>51</v>
      </c>
      <c r="AB48" t="s">
        <v>51</v>
      </c>
      <c r="AC48" t="s">
        <v>50</v>
      </c>
      <c r="AD48" t="s">
        <v>50</v>
      </c>
    </row>
    <row r="49" spans="1:30" x14ac:dyDescent="0.3">
      <c r="A49" t="s">
        <v>148</v>
      </c>
      <c r="B49" t="s">
        <v>48</v>
      </c>
      <c r="C49" t="s">
        <v>49</v>
      </c>
      <c r="D49" s="42" t="s">
        <v>50</v>
      </c>
      <c r="E49" s="35" t="s">
        <v>51</v>
      </c>
      <c r="F49" s="42" t="s">
        <v>50</v>
      </c>
      <c r="G49" s="35" t="s">
        <v>52</v>
      </c>
      <c r="J49" s="35" t="s">
        <v>51</v>
      </c>
      <c r="K49" s="35" t="s">
        <v>53</v>
      </c>
      <c r="L49" s="35" t="s">
        <v>49</v>
      </c>
      <c r="M49" t="s">
        <v>54</v>
      </c>
      <c r="N49" s="35" t="s">
        <v>55</v>
      </c>
      <c r="O49" s="35">
        <v>2</v>
      </c>
      <c r="P49" s="35">
        <v>1</v>
      </c>
      <c r="Q49" s="35">
        <v>0</v>
      </c>
      <c r="R49" s="41">
        <f>((256^0)*O49)+((256^1)*P49+((256^2*Q49)))</f>
        <v>258</v>
      </c>
      <c r="Z49" t="s">
        <v>50</v>
      </c>
      <c r="AA49" t="s">
        <v>51</v>
      </c>
      <c r="AB49" t="s">
        <v>51</v>
      </c>
      <c r="AC49" t="s">
        <v>51</v>
      </c>
      <c r="AD49" t="s">
        <v>50</v>
      </c>
    </row>
    <row r="50" spans="1:30" x14ac:dyDescent="0.3">
      <c r="A50" t="s">
        <v>149</v>
      </c>
      <c r="B50" t="s">
        <v>57</v>
      </c>
      <c r="C50" t="s">
        <v>49</v>
      </c>
      <c r="D50" s="42" t="s">
        <v>50</v>
      </c>
      <c r="E50" s="35" t="s">
        <v>51</v>
      </c>
      <c r="F50" s="42" t="s">
        <v>50</v>
      </c>
      <c r="G50" s="35" t="s">
        <v>52</v>
      </c>
      <c r="J50" s="35" t="s">
        <v>51</v>
      </c>
      <c r="K50" s="35" t="s">
        <v>53</v>
      </c>
      <c r="L50" s="35" t="s">
        <v>49</v>
      </c>
      <c r="M50" t="s">
        <v>54</v>
      </c>
      <c r="N50" s="35" t="s">
        <v>55</v>
      </c>
      <c r="O50" s="35">
        <v>2</v>
      </c>
      <c r="P50" s="35">
        <v>2</v>
      </c>
      <c r="Q50" s="35">
        <v>0</v>
      </c>
      <c r="R50" s="41">
        <f t="shared" ref="R50:R91" si="3">((256^0)*O50)+((256^1)*P50+((256^2*Q50)))</f>
        <v>514</v>
      </c>
      <c r="Z50" t="s">
        <v>50</v>
      </c>
      <c r="AA50" t="s">
        <v>51</v>
      </c>
      <c r="AB50" t="s">
        <v>51</v>
      </c>
      <c r="AC50" t="s">
        <v>51</v>
      </c>
      <c r="AD50" t="s">
        <v>50</v>
      </c>
    </row>
    <row r="51" spans="1:30" x14ac:dyDescent="0.3">
      <c r="A51" t="s">
        <v>150</v>
      </c>
      <c r="B51" t="s">
        <v>59</v>
      </c>
      <c r="C51" t="s">
        <v>49</v>
      </c>
      <c r="D51" s="42" t="s">
        <v>50</v>
      </c>
      <c r="E51" s="35" t="s">
        <v>51</v>
      </c>
      <c r="F51" s="42" t="s">
        <v>50</v>
      </c>
      <c r="G51" s="35" t="s">
        <v>52</v>
      </c>
      <c r="J51" s="35" t="s">
        <v>51</v>
      </c>
      <c r="K51" s="35" t="s">
        <v>53</v>
      </c>
      <c r="L51" s="35" t="s">
        <v>49</v>
      </c>
      <c r="M51" t="s">
        <v>54</v>
      </c>
      <c r="N51" s="35" t="s">
        <v>55</v>
      </c>
      <c r="O51" s="35">
        <v>2</v>
      </c>
      <c r="P51" s="35">
        <v>3</v>
      </c>
      <c r="Q51" s="35">
        <v>0</v>
      </c>
      <c r="R51" s="41">
        <f t="shared" si="3"/>
        <v>770</v>
      </c>
      <c r="Z51" t="s">
        <v>50</v>
      </c>
      <c r="AA51" t="s">
        <v>51</v>
      </c>
      <c r="AB51" t="s">
        <v>51</v>
      </c>
      <c r="AC51" t="s">
        <v>51</v>
      </c>
      <c r="AD51" t="s">
        <v>50</v>
      </c>
    </row>
    <row r="52" spans="1:30" x14ac:dyDescent="0.3">
      <c r="A52" t="s">
        <v>151</v>
      </c>
      <c r="B52" t="s">
        <v>61</v>
      </c>
      <c r="C52" t="s">
        <v>49</v>
      </c>
      <c r="D52" s="42" t="s">
        <v>50</v>
      </c>
      <c r="E52" s="35" t="s">
        <v>51</v>
      </c>
      <c r="F52" s="42" t="s">
        <v>50</v>
      </c>
      <c r="G52" s="35" t="s">
        <v>52</v>
      </c>
      <c r="J52" s="35" t="s">
        <v>51</v>
      </c>
      <c r="K52" s="35" t="s">
        <v>53</v>
      </c>
      <c r="L52" s="35" t="s">
        <v>49</v>
      </c>
      <c r="M52" t="s">
        <v>54</v>
      </c>
      <c r="N52" s="35" t="s">
        <v>55</v>
      </c>
      <c r="O52" s="35">
        <v>2</v>
      </c>
      <c r="P52" s="35">
        <v>4</v>
      </c>
      <c r="Q52" s="35">
        <v>0</v>
      </c>
      <c r="R52" s="41">
        <f t="shared" si="3"/>
        <v>1026</v>
      </c>
      <c r="Z52" t="s">
        <v>50</v>
      </c>
      <c r="AA52" t="s">
        <v>51</v>
      </c>
      <c r="AB52" t="s">
        <v>51</v>
      </c>
      <c r="AC52" t="s">
        <v>51</v>
      </c>
      <c r="AD52" t="s">
        <v>50</v>
      </c>
    </row>
    <row r="53" spans="1:30" x14ac:dyDescent="0.3">
      <c r="A53" t="s">
        <v>152</v>
      </c>
      <c r="B53" t="s">
        <v>63</v>
      </c>
      <c r="C53" t="s">
        <v>49</v>
      </c>
      <c r="D53" s="42" t="s">
        <v>50</v>
      </c>
      <c r="E53" s="35" t="s">
        <v>51</v>
      </c>
      <c r="F53" s="42" t="s">
        <v>50</v>
      </c>
      <c r="G53" s="35" t="s">
        <v>52</v>
      </c>
      <c r="J53" s="35" t="s">
        <v>51</v>
      </c>
      <c r="K53" s="35" t="s">
        <v>53</v>
      </c>
      <c r="L53" s="35" t="s">
        <v>49</v>
      </c>
      <c r="M53" t="s">
        <v>54</v>
      </c>
      <c r="N53" s="35" t="s">
        <v>55</v>
      </c>
      <c r="O53" s="35">
        <v>2</v>
      </c>
      <c r="P53" s="35">
        <v>5</v>
      </c>
      <c r="Q53" s="35">
        <v>0</v>
      </c>
      <c r="R53" s="41">
        <f t="shared" si="3"/>
        <v>1282</v>
      </c>
      <c r="Z53" t="s">
        <v>50</v>
      </c>
      <c r="AA53" t="s">
        <v>51</v>
      </c>
      <c r="AB53" t="s">
        <v>51</v>
      </c>
      <c r="AC53" t="s">
        <v>51</v>
      </c>
      <c r="AD53" t="s">
        <v>50</v>
      </c>
    </row>
    <row r="54" spans="1:30" x14ac:dyDescent="0.3">
      <c r="A54" t="s">
        <v>153</v>
      </c>
      <c r="B54" t="s">
        <v>65</v>
      </c>
      <c r="C54" t="s">
        <v>49</v>
      </c>
      <c r="D54" s="42" t="s">
        <v>50</v>
      </c>
      <c r="E54" s="35" t="s">
        <v>51</v>
      </c>
      <c r="F54" s="42" t="s">
        <v>50</v>
      </c>
      <c r="G54" s="35" t="s">
        <v>52</v>
      </c>
      <c r="J54" s="35" t="s">
        <v>51</v>
      </c>
      <c r="K54" s="35" t="s">
        <v>53</v>
      </c>
      <c r="L54" s="35" t="s">
        <v>49</v>
      </c>
      <c r="M54" t="s">
        <v>54</v>
      </c>
      <c r="N54" s="35" t="s">
        <v>55</v>
      </c>
      <c r="O54" s="35">
        <v>2</v>
      </c>
      <c r="P54" s="35">
        <v>6</v>
      </c>
      <c r="Q54" s="35">
        <v>0</v>
      </c>
      <c r="R54" s="41">
        <f t="shared" si="3"/>
        <v>1538</v>
      </c>
      <c r="Z54" t="s">
        <v>50</v>
      </c>
      <c r="AA54" t="s">
        <v>51</v>
      </c>
      <c r="AB54" t="s">
        <v>51</v>
      </c>
      <c r="AC54" t="s">
        <v>51</v>
      </c>
      <c r="AD54" t="s">
        <v>50</v>
      </c>
    </row>
    <row r="55" spans="1:30" x14ac:dyDescent="0.3">
      <c r="A55" t="s">
        <v>154</v>
      </c>
      <c r="B55" t="s">
        <v>67</v>
      </c>
      <c r="C55" t="s">
        <v>49</v>
      </c>
      <c r="D55" s="42" t="s">
        <v>50</v>
      </c>
      <c r="E55" s="35" t="s">
        <v>51</v>
      </c>
      <c r="F55" s="42" t="s">
        <v>50</v>
      </c>
      <c r="G55" s="35" t="s">
        <v>52</v>
      </c>
      <c r="J55" s="35" t="s">
        <v>51</v>
      </c>
      <c r="K55" s="35" t="s">
        <v>53</v>
      </c>
      <c r="L55" s="35" t="s">
        <v>49</v>
      </c>
      <c r="M55" t="s">
        <v>54</v>
      </c>
      <c r="N55" s="35" t="s">
        <v>55</v>
      </c>
      <c r="O55" s="35">
        <v>2</v>
      </c>
      <c r="P55" s="35">
        <v>7</v>
      </c>
      <c r="Q55" s="35">
        <v>0</v>
      </c>
      <c r="R55" s="41">
        <f t="shared" si="3"/>
        <v>1794</v>
      </c>
      <c r="Z55" t="s">
        <v>50</v>
      </c>
      <c r="AA55" t="s">
        <v>51</v>
      </c>
      <c r="AB55" t="s">
        <v>51</v>
      </c>
      <c r="AC55" t="s">
        <v>51</v>
      </c>
      <c r="AD55" t="s">
        <v>50</v>
      </c>
    </row>
    <row r="56" spans="1:30" x14ac:dyDescent="0.3">
      <c r="A56" t="s">
        <v>155</v>
      </c>
      <c r="B56" t="s">
        <v>69</v>
      </c>
      <c r="C56" t="s">
        <v>49</v>
      </c>
      <c r="D56" s="42" t="s">
        <v>50</v>
      </c>
      <c r="E56" s="35" t="s">
        <v>51</v>
      </c>
      <c r="F56" s="42" t="s">
        <v>50</v>
      </c>
      <c r="G56" s="35" t="s">
        <v>52</v>
      </c>
      <c r="J56" s="35" t="s">
        <v>51</v>
      </c>
      <c r="K56" s="35" t="s">
        <v>53</v>
      </c>
      <c r="L56" s="35" t="s">
        <v>49</v>
      </c>
      <c r="M56" t="s">
        <v>54</v>
      </c>
      <c r="N56" s="35" t="s">
        <v>55</v>
      </c>
      <c r="O56" s="35">
        <v>2</v>
      </c>
      <c r="P56" s="35">
        <v>8</v>
      </c>
      <c r="Q56" s="35">
        <v>0</v>
      </c>
      <c r="R56" s="41">
        <f t="shared" si="3"/>
        <v>2050</v>
      </c>
      <c r="Z56" t="s">
        <v>50</v>
      </c>
      <c r="AA56" t="s">
        <v>51</v>
      </c>
      <c r="AB56" t="s">
        <v>51</v>
      </c>
      <c r="AC56" t="s">
        <v>51</v>
      </c>
      <c r="AD56" t="s">
        <v>50</v>
      </c>
    </row>
    <row r="57" spans="1:30" x14ac:dyDescent="0.3">
      <c r="A57" t="s">
        <v>156</v>
      </c>
      <c r="B57" t="s">
        <v>71</v>
      </c>
      <c r="C57" t="s">
        <v>49</v>
      </c>
      <c r="D57" s="42" t="s">
        <v>50</v>
      </c>
      <c r="E57" s="35" t="s">
        <v>51</v>
      </c>
      <c r="F57" s="42" t="s">
        <v>50</v>
      </c>
      <c r="G57" s="35" t="s">
        <v>52</v>
      </c>
      <c r="J57" s="35" t="s">
        <v>51</v>
      </c>
      <c r="K57" s="35" t="s">
        <v>53</v>
      </c>
      <c r="L57" s="35" t="s">
        <v>49</v>
      </c>
      <c r="M57" t="s">
        <v>54</v>
      </c>
      <c r="N57" s="35" t="s">
        <v>55</v>
      </c>
      <c r="O57" s="35">
        <v>2</v>
      </c>
      <c r="P57" s="35">
        <v>9</v>
      </c>
      <c r="Q57" s="35">
        <v>0</v>
      </c>
      <c r="R57" s="41">
        <f t="shared" si="3"/>
        <v>2306</v>
      </c>
      <c r="Z57" t="s">
        <v>50</v>
      </c>
      <c r="AA57" t="s">
        <v>51</v>
      </c>
      <c r="AB57" t="s">
        <v>51</v>
      </c>
      <c r="AC57" t="s">
        <v>51</v>
      </c>
      <c r="AD57" t="s">
        <v>50</v>
      </c>
    </row>
    <row r="58" spans="1:30" x14ac:dyDescent="0.3">
      <c r="A58" t="s">
        <v>157</v>
      </c>
      <c r="B58" t="s">
        <v>73</v>
      </c>
      <c r="C58" t="s">
        <v>49</v>
      </c>
      <c r="D58" s="42" t="s">
        <v>50</v>
      </c>
      <c r="E58" s="35" t="s">
        <v>51</v>
      </c>
      <c r="F58" s="42" t="s">
        <v>50</v>
      </c>
      <c r="G58" s="35" t="s">
        <v>52</v>
      </c>
      <c r="J58" s="35" t="s">
        <v>51</v>
      </c>
      <c r="K58" s="35" t="s">
        <v>53</v>
      </c>
      <c r="L58" s="35" t="s">
        <v>49</v>
      </c>
      <c r="M58" t="s">
        <v>54</v>
      </c>
      <c r="N58" s="35" t="s">
        <v>55</v>
      </c>
      <c r="O58" s="35">
        <v>2</v>
      </c>
      <c r="P58" s="35">
        <v>10</v>
      </c>
      <c r="Q58" s="35">
        <v>0</v>
      </c>
      <c r="R58" s="41">
        <f t="shared" si="3"/>
        <v>2562</v>
      </c>
      <c r="Z58" t="s">
        <v>50</v>
      </c>
      <c r="AA58" t="s">
        <v>51</v>
      </c>
      <c r="AB58" t="s">
        <v>51</v>
      </c>
      <c r="AC58" t="s">
        <v>51</v>
      </c>
      <c r="AD58" t="s">
        <v>50</v>
      </c>
    </row>
    <row r="59" spans="1:30" x14ac:dyDescent="0.3">
      <c r="A59" t="s">
        <v>158</v>
      </c>
      <c r="B59" t="s">
        <v>75</v>
      </c>
      <c r="C59" t="s">
        <v>49</v>
      </c>
      <c r="D59" s="42" t="s">
        <v>50</v>
      </c>
      <c r="E59" s="35" t="s">
        <v>51</v>
      </c>
      <c r="F59" s="42" t="s">
        <v>50</v>
      </c>
      <c r="G59" s="35" t="s">
        <v>52</v>
      </c>
      <c r="J59" s="35" t="s">
        <v>51</v>
      </c>
      <c r="K59" s="35" t="s">
        <v>53</v>
      </c>
      <c r="L59" s="35" t="s">
        <v>49</v>
      </c>
      <c r="M59" t="s">
        <v>54</v>
      </c>
      <c r="N59" s="35" t="s">
        <v>55</v>
      </c>
      <c r="O59" s="35">
        <v>2</v>
      </c>
      <c r="P59" s="35">
        <v>11</v>
      </c>
      <c r="Q59" s="35">
        <v>0</v>
      </c>
      <c r="R59" s="41">
        <f t="shared" si="3"/>
        <v>2818</v>
      </c>
      <c r="Z59" t="s">
        <v>50</v>
      </c>
      <c r="AA59" t="s">
        <v>51</v>
      </c>
      <c r="AB59" t="s">
        <v>51</v>
      </c>
      <c r="AC59" t="s">
        <v>51</v>
      </c>
      <c r="AD59" t="s">
        <v>50</v>
      </c>
    </row>
    <row r="60" spans="1:30" x14ac:dyDescent="0.3">
      <c r="A60" t="s">
        <v>159</v>
      </c>
      <c r="B60" t="s">
        <v>77</v>
      </c>
      <c r="C60" t="s">
        <v>49</v>
      </c>
      <c r="D60" s="42" t="s">
        <v>50</v>
      </c>
      <c r="E60" s="35" t="s">
        <v>51</v>
      </c>
      <c r="F60" s="42" t="s">
        <v>50</v>
      </c>
      <c r="G60" s="35" t="s">
        <v>52</v>
      </c>
      <c r="J60" s="35" t="s">
        <v>51</v>
      </c>
      <c r="K60" s="35" t="s">
        <v>53</v>
      </c>
      <c r="L60" s="35" t="s">
        <v>49</v>
      </c>
      <c r="M60" t="s">
        <v>54</v>
      </c>
      <c r="N60" s="35" t="s">
        <v>55</v>
      </c>
      <c r="O60" s="35">
        <v>2</v>
      </c>
      <c r="P60" s="35">
        <v>12</v>
      </c>
      <c r="Q60" s="35">
        <v>0</v>
      </c>
      <c r="R60" s="41">
        <f t="shared" si="3"/>
        <v>3074</v>
      </c>
      <c r="Z60" t="s">
        <v>50</v>
      </c>
      <c r="AA60" t="s">
        <v>51</v>
      </c>
      <c r="AB60" t="s">
        <v>51</v>
      </c>
      <c r="AC60" t="s">
        <v>51</v>
      </c>
      <c r="AD60" t="s">
        <v>50</v>
      </c>
    </row>
    <row r="61" spans="1:30" x14ac:dyDescent="0.3">
      <c r="A61" t="s">
        <v>160</v>
      </c>
      <c r="B61" t="s">
        <v>79</v>
      </c>
      <c r="C61" t="s">
        <v>49</v>
      </c>
      <c r="D61" s="42" t="s">
        <v>50</v>
      </c>
      <c r="E61" s="35" t="s">
        <v>51</v>
      </c>
      <c r="F61" s="42" t="s">
        <v>50</v>
      </c>
      <c r="G61" s="35" t="s">
        <v>52</v>
      </c>
      <c r="J61" s="35" t="s">
        <v>51</v>
      </c>
      <c r="K61" s="35" t="s">
        <v>53</v>
      </c>
      <c r="L61" s="35" t="s">
        <v>49</v>
      </c>
      <c r="M61" t="s">
        <v>54</v>
      </c>
      <c r="N61" s="35" t="s">
        <v>55</v>
      </c>
      <c r="O61" s="35">
        <v>2</v>
      </c>
      <c r="P61" s="35">
        <v>13</v>
      </c>
      <c r="Q61" s="35">
        <v>0</v>
      </c>
      <c r="R61" s="41">
        <f t="shared" si="3"/>
        <v>3330</v>
      </c>
      <c r="Z61" t="s">
        <v>50</v>
      </c>
      <c r="AA61" t="s">
        <v>51</v>
      </c>
      <c r="AB61" t="s">
        <v>51</v>
      </c>
      <c r="AC61" t="s">
        <v>51</v>
      </c>
      <c r="AD61" t="s">
        <v>50</v>
      </c>
    </row>
    <row r="62" spans="1:30" x14ac:dyDescent="0.3">
      <c r="A62" t="s">
        <v>161</v>
      </c>
      <c r="B62" t="s">
        <v>81</v>
      </c>
      <c r="C62" t="s">
        <v>49</v>
      </c>
      <c r="D62" s="42" t="s">
        <v>50</v>
      </c>
      <c r="E62" s="35" t="s">
        <v>51</v>
      </c>
      <c r="F62" s="42" t="s">
        <v>50</v>
      </c>
      <c r="G62" s="35" t="s">
        <v>52</v>
      </c>
      <c r="J62" s="35" t="s">
        <v>51</v>
      </c>
      <c r="K62" s="35" t="s">
        <v>53</v>
      </c>
      <c r="L62" s="35" t="s">
        <v>49</v>
      </c>
      <c r="M62" t="s">
        <v>54</v>
      </c>
      <c r="N62" s="35" t="s">
        <v>55</v>
      </c>
      <c r="O62" s="35">
        <v>2</v>
      </c>
      <c r="P62" s="35">
        <v>14</v>
      </c>
      <c r="Q62" s="35">
        <v>0</v>
      </c>
      <c r="R62" s="41">
        <f t="shared" si="3"/>
        <v>3586</v>
      </c>
      <c r="Z62" t="s">
        <v>50</v>
      </c>
      <c r="AA62" t="s">
        <v>51</v>
      </c>
      <c r="AB62" t="s">
        <v>51</v>
      </c>
      <c r="AC62" t="s">
        <v>51</v>
      </c>
      <c r="AD62" t="s">
        <v>50</v>
      </c>
    </row>
    <row r="63" spans="1:30" x14ac:dyDescent="0.3">
      <c r="A63" t="s">
        <v>162</v>
      </c>
      <c r="B63" t="s">
        <v>83</v>
      </c>
      <c r="C63" t="s">
        <v>49</v>
      </c>
      <c r="D63" s="42" t="s">
        <v>50</v>
      </c>
      <c r="E63" s="35" t="s">
        <v>51</v>
      </c>
      <c r="F63" s="42" t="s">
        <v>50</v>
      </c>
      <c r="G63" s="35" t="s">
        <v>52</v>
      </c>
      <c r="J63" s="35" t="s">
        <v>51</v>
      </c>
      <c r="K63" s="35" t="s">
        <v>53</v>
      </c>
      <c r="L63" s="35" t="s">
        <v>49</v>
      </c>
      <c r="M63" t="s">
        <v>54</v>
      </c>
      <c r="N63" s="35" t="s">
        <v>55</v>
      </c>
      <c r="O63" s="35">
        <v>2</v>
      </c>
      <c r="P63" s="35">
        <v>15</v>
      </c>
      <c r="Q63" s="35">
        <v>0</v>
      </c>
      <c r="R63" s="41">
        <f t="shared" si="3"/>
        <v>3842</v>
      </c>
      <c r="Z63" t="s">
        <v>50</v>
      </c>
      <c r="AA63" t="s">
        <v>51</v>
      </c>
      <c r="AB63" t="s">
        <v>51</v>
      </c>
      <c r="AC63" t="s">
        <v>51</v>
      </c>
      <c r="AD63" t="s">
        <v>50</v>
      </c>
    </row>
    <row r="64" spans="1:30" x14ac:dyDescent="0.3">
      <c r="A64" t="s">
        <v>163</v>
      </c>
      <c r="B64" t="s">
        <v>85</v>
      </c>
      <c r="C64" t="s">
        <v>49</v>
      </c>
      <c r="D64" s="42" t="s">
        <v>50</v>
      </c>
      <c r="E64" s="35" t="s">
        <v>51</v>
      </c>
      <c r="F64" s="42" t="s">
        <v>50</v>
      </c>
      <c r="G64" s="35" t="s">
        <v>52</v>
      </c>
      <c r="J64" s="35" t="s">
        <v>51</v>
      </c>
      <c r="K64" s="35" t="s">
        <v>53</v>
      </c>
      <c r="L64" s="35" t="s">
        <v>49</v>
      </c>
      <c r="M64" t="s">
        <v>54</v>
      </c>
      <c r="N64" s="35" t="s">
        <v>55</v>
      </c>
      <c r="O64" s="35">
        <v>2</v>
      </c>
      <c r="P64" s="35">
        <v>16</v>
      </c>
      <c r="Q64" s="35">
        <v>0</v>
      </c>
      <c r="R64" s="41">
        <f t="shared" si="3"/>
        <v>4098</v>
      </c>
      <c r="Z64" t="s">
        <v>50</v>
      </c>
      <c r="AA64" t="s">
        <v>51</v>
      </c>
      <c r="AB64" t="s">
        <v>51</v>
      </c>
      <c r="AC64" t="s">
        <v>51</v>
      </c>
      <c r="AD64" t="s">
        <v>50</v>
      </c>
    </row>
    <row r="65" spans="1:30" x14ac:dyDescent="0.3">
      <c r="A65" t="s">
        <v>164</v>
      </c>
      <c r="B65" t="s">
        <v>87</v>
      </c>
      <c r="C65" t="s">
        <v>49</v>
      </c>
      <c r="D65" s="35" t="s">
        <v>51</v>
      </c>
      <c r="E65" s="42" t="s">
        <v>50</v>
      </c>
      <c r="F65" s="42" t="s">
        <v>50</v>
      </c>
      <c r="G65" s="35" t="s">
        <v>52</v>
      </c>
      <c r="J65" s="35" t="s">
        <v>51</v>
      </c>
      <c r="K65" s="35" t="s">
        <v>53</v>
      </c>
      <c r="L65" s="35" t="s">
        <v>49</v>
      </c>
      <c r="M65" t="s">
        <v>54</v>
      </c>
      <c r="N65" s="35" t="s">
        <v>88</v>
      </c>
      <c r="O65" s="35">
        <v>2</v>
      </c>
      <c r="P65" s="35">
        <v>17</v>
      </c>
      <c r="Q65" s="35">
        <v>0</v>
      </c>
      <c r="R65" s="41">
        <f t="shared" si="3"/>
        <v>4354</v>
      </c>
      <c r="Z65" t="s">
        <v>89</v>
      </c>
      <c r="AA65" t="s">
        <v>51</v>
      </c>
      <c r="AB65" t="s">
        <v>50</v>
      </c>
      <c r="AC65" t="s">
        <v>50</v>
      </c>
      <c r="AD65" t="s">
        <v>51</v>
      </c>
    </row>
    <row r="66" spans="1:30" x14ac:dyDescent="0.3">
      <c r="A66" t="s">
        <v>165</v>
      </c>
      <c r="B66" t="s">
        <v>91</v>
      </c>
      <c r="C66" t="s">
        <v>49</v>
      </c>
      <c r="D66" s="35" t="s">
        <v>51</v>
      </c>
      <c r="E66" s="42" t="s">
        <v>50</v>
      </c>
      <c r="F66" s="42" t="s">
        <v>50</v>
      </c>
      <c r="G66" s="35" t="s">
        <v>52</v>
      </c>
      <c r="J66" s="35" t="s">
        <v>51</v>
      </c>
      <c r="K66" s="35" t="s">
        <v>53</v>
      </c>
      <c r="L66" s="35" t="s">
        <v>49</v>
      </c>
      <c r="M66" t="s">
        <v>54</v>
      </c>
      <c r="N66" s="35" t="s">
        <v>88</v>
      </c>
      <c r="O66" s="35">
        <v>2</v>
      </c>
      <c r="P66" s="35">
        <v>18</v>
      </c>
      <c r="Q66" s="35">
        <v>0</v>
      </c>
      <c r="R66" s="41">
        <f t="shared" si="3"/>
        <v>4610</v>
      </c>
      <c r="Z66" t="s">
        <v>89</v>
      </c>
      <c r="AA66" t="s">
        <v>51</v>
      </c>
      <c r="AB66" t="s">
        <v>50</v>
      </c>
      <c r="AC66" t="s">
        <v>50</v>
      </c>
      <c r="AD66" t="s">
        <v>51</v>
      </c>
    </row>
    <row r="67" spans="1:30" x14ac:dyDescent="0.3">
      <c r="A67" t="s">
        <v>166</v>
      </c>
      <c r="B67" t="s">
        <v>93</v>
      </c>
      <c r="C67" t="s">
        <v>49</v>
      </c>
      <c r="D67" s="35" t="s">
        <v>51</v>
      </c>
      <c r="E67" s="42" t="s">
        <v>50</v>
      </c>
      <c r="F67" s="42" t="s">
        <v>50</v>
      </c>
      <c r="G67" s="35" t="s">
        <v>52</v>
      </c>
      <c r="J67" s="35" t="s">
        <v>51</v>
      </c>
      <c r="K67" s="35" t="s">
        <v>53</v>
      </c>
      <c r="L67" s="35" t="s">
        <v>49</v>
      </c>
      <c r="M67" t="s">
        <v>54</v>
      </c>
      <c r="N67" s="35" t="s">
        <v>88</v>
      </c>
      <c r="O67" s="35">
        <v>2</v>
      </c>
      <c r="P67" s="35">
        <v>19</v>
      </c>
      <c r="Q67" s="35">
        <v>0</v>
      </c>
      <c r="R67" s="41">
        <f t="shared" si="3"/>
        <v>4866</v>
      </c>
      <c r="Z67" t="s">
        <v>89</v>
      </c>
      <c r="AA67" t="s">
        <v>51</v>
      </c>
      <c r="AB67" t="s">
        <v>50</v>
      </c>
      <c r="AC67" t="s">
        <v>50</v>
      </c>
      <c r="AD67" t="s">
        <v>51</v>
      </c>
    </row>
    <row r="68" spans="1:30" x14ac:dyDescent="0.3">
      <c r="A68" t="s">
        <v>167</v>
      </c>
      <c r="B68" t="s">
        <v>95</v>
      </c>
      <c r="C68" t="s">
        <v>49</v>
      </c>
      <c r="D68" s="35" t="s">
        <v>51</v>
      </c>
      <c r="E68" s="42" t="s">
        <v>50</v>
      </c>
      <c r="F68" s="42" t="s">
        <v>50</v>
      </c>
      <c r="G68" s="35" t="s">
        <v>52</v>
      </c>
      <c r="J68" s="35" t="s">
        <v>51</v>
      </c>
      <c r="K68" s="35" t="s">
        <v>53</v>
      </c>
      <c r="L68" s="35" t="s">
        <v>49</v>
      </c>
      <c r="M68" t="s">
        <v>54</v>
      </c>
      <c r="N68" s="35" t="s">
        <v>88</v>
      </c>
      <c r="O68" s="35">
        <v>2</v>
      </c>
      <c r="P68" s="35">
        <v>20</v>
      </c>
      <c r="Q68" s="35">
        <v>0</v>
      </c>
      <c r="R68" s="41">
        <f t="shared" si="3"/>
        <v>5122</v>
      </c>
      <c r="Z68" t="s">
        <v>89</v>
      </c>
      <c r="AA68" t="s">
        <v>51</v>
      </c>
      <c r="AB68" t="s">
        <v>50</v>
      </c>
      <c r="AC68" t="s">
        <v>50</v>
      </c>
      <c r="AD68" t="s">
        <v>51</v>
      </c>
    </row>
    <row r="69" spans="1:30" x14ac:dyDescent="0.3">
      <c r="A69" t="s">
        <v>168</v>
      </c>
      <c r="B69" t="s">
        <v>97</v>
      </c>
      <c r="C69" t="s">
        <v>49</v>
      </c>
      <c r="D69" s="35" t="s">
        <v>51</v>
      </c>
      <c r="E69" s="42" t="s">
        <v>50</v>
      </c>
      <c r="F69" s="42" t="s">
        <v>50</v>
      </c>
      <c r="G69" s="35" t="s">
        <v>52</v>
      </c>
      <c r="J69" s="35" t="s">
        <v>51</v>
      </c>
      <c r="K69" s="35" t="s">
        <v>53</v>
      </c>
      <c r="L69" s="35" t="s">
        <v>49</v>
      </c>
      <c r="M69" t="s">
        <v>54</v>
      </c>
      <c r="N69" s="35" t="s">
        <v>88</v>
      </c>
      <c r="O69" s="35">
        <v>2</v>
      </c>
      <c r="P69" s="35">
        <v>21</v>
      </c>
      <c r="Q69" s="35">
        <v>0</v>
      </c>
      <c r="R69" s="41">
        <f t="shared" si="3"/>
        <v>5378</v>
      </c>
      <c r="Z69" t="s">
        <v>89</v>
      </c>
      <c r="AA69" t="s">
        <v>51</v>
      </c>
      <c r="AB69" t="s">
        <v>50</v>
      </c>
      <c r="AC69" t="s">
        <v>50</v>
      </c>
      <c r="AD69" t="s">
        <v>51</v>
      </c>
    </row>
    <row r="70" spans="1:30" x14ac:dyDescent="0.3">
      <c r="A70" t="s">
        <v>169</v>
      </c>
      <c r="B70" t="s">
        <v>99</v>
      </c>
      <c r="C70" t="s">
        <v>49</v>
      </c>
      <c r="D70" s="35" t="s">
        <v>51</v>
      </c>
      <c r="E70" s="42" t="s">
        <v>50</v>
      </c>
      <c r="F70" s="42" t="s">
        <v>50</v>
      </c>
      <c r="G70" s="35" t="s">
        <v>52</v>
      </c>
      <c r="J70" s="35" t="s">
        <v>51</v>
      </c>
      <c r="K70" s="35" t="s">
        <v>53</v>
      </c>
      <c r="L70" s="35" t="s">
        <v>49</v>
      </c>
      <c r="M70" t="s">
        <v>54</v>
      </c>
      <c r="N70" s="35" t="s">
        <v>88</v>
      </c>
      <c r="O70" s="35">
        <v>2</v>
      </c>
      <c r="P70" s="35">
        <v>22</v>
      </c>
      <c r="Q70" s="35">
        <v>0</v>
      </c>
      <c r="R70" s="41">
        <f t="shared" si="3"/>
        <v>5634</v>
      </c>
      <c r="Z70" t="s">
        <v>89</v>
      </c>
      <c r="AA70" t="s">
        <v>51</v>
      </c>
      <c r="AB70" t="s">
        <v>50</v>
      </c>
      <c r="AC70" t="s">
        <v>50</v>
      </c>
      <c r="AD70" t="s">
        <v>51</v>
      </c>
    </row>
    <row r="71" spans="1:30" x14ac:dyDescent="0.3">
      <c r="A71" t="s">
        <v>170</v>
      </c>
      <c r="B71" t="s">
        <v>101</v>
      </c>
      <c r="C71" t="s">
        <v>49</v>
      </c>
      <c r="D71" s="35" t="s">
        <v>51</v>
      </c>
      <c r="E71" s="42" t="s">
        <v>50</v>
      </c>
      <c r="F71" s="42" t="s">
        <v>50</v>
      </c>
      <c r="G71" s="35" t="s">
        <v>52</v>
      </c>
      <c r="J71" s="35" t="s">
        <v>51</v>
      </c>
      <c r="K71" s="35" t="s">
        <v>53</v>
      </c>
      <c r="L71" s="35" t="s">
        <v>49</v>
      </c>
      <c r="M71" t="s">
        <v>54</v>
      </c>
      <c r="N71" s="35" t="s">
        <v>88</v>
      </c>
      <c r="O71" s="35">
        <v>2</v>
      </c>
      <c r="P71" s="35">
        <v>23</v>
      </c>
      <c r="Q71" s="35">
        <v>0</v>
      </c>
      <c r="R71" s="41">
        <f t="shared" si="3"/>
        <v>5890</v>
      </c>
      <c r="Z71" t="s">
        <v>102</v>
      </c>
      <c r="AA71" t="s">
        <v>51</v>
      </c>
      <c r="AB71" t="s">
        <v>50</v>
      </c>
      <c r="AC71" t="s">
        <v>50</v>
      </c>
      <c r="AD71" t="s">
        <v>51</v>
      </c>
    </row>
    <row r="72" spans="1:30" x14ac:dyDescent="0.3">
      <c r="A72" t="s">
        <v>171</v>
      </c>
      <c r="B72" t="s">
        <v>104</v>
      </c>
      <c r="C72" t="s">
        <v>49</v>
      </c>
      <c r="D72" s="35" t="s">
        <v>51</v>
      </c>
      <c r="E72" s="42" t="s">
        <v>50</v>
      </c>
      <c r="F72" s="42" t="s">
        <v>50</v>
      </c>
      <c r="G72" s="35" t="s">
        <v>52</v>
      </c>
      <c r="J72" s="35" t="s">
        <v>51</v>
      </c>
      <c r="K72" s="35" t="s">
        <v>53</v>
      </c>
      <c r="L72" s="35" t="s">
        <v>49</v>
      </c>
      <c r="M72" t="s">
        <v>54</v>
      </c>
      <c r="N72" s="35" t="s">
        <v>88</v>
      </c>
      <c r="O72" s="35">
        <v>2</v>
      </c>
      <c r="P72" s="35">
        <v>24</v>
      </c>
      <c r="Q72" s="35">
        <v>0</v>
      </c>
      <c r="R72" s="41">
        <f t="shared" si="3"/>
        <v>6146</v>
      </c>
      <c r="Z72" t="s">
        <v>102</v>
      </c>
      <c r="AA72" t="s">
        <v>51</v>
      </c>
      <c r="AB72" t="s">
        <v>50</v>
      </c>
      <c r="AC72" t="s">
        <v>50</v>
      </c>
      <c r="AD72" t="s">
        <v>51</v>
      </c>
    </row>
    <row r="73" spans="1:30" x14ac:dyDescent="0.3">
      <c r="A73" t="s">
        <v>172</v>
      </c>
      <c r="B73" t="s">
        <v>106</v>
      </c>
      <c r="C73" t="s">
        <v>49</v>
      </c>
      <c r="D73" s="35" t="s">
        <v>51</v>
      </c>
      <c r="E73" s="42" t="s">
        <v>50</v>
      </c>
      <c r="F73" s="42" t="s">
        <v>50</v>
      </c>
      <c r="G73" s="35" t="s">
        <v>52</v>
      </c>
      <c r="J73" s="35" t="s">
        <v>51</v>
      </c>
      <c r="K73" s="35" t="s">
        <v>53</v>
      </c>
      <c r="L73" s="35" t="s">
        <v>49</v>
      </c>
      <c r="M73" t="s">
        <v>54</v>
      </c>
      <c r="N73" s="35" t="s">
        <v>88</v>
      </c>
      <c r="O73" s="35">
        <v>2</v>
      </c>
      <c r="P73" s="35">
        <v>25</v>
      </c>
      <c r="Q73" s="35">
        <v>0</v>
      </c>
      <c r="R73" s="41">
        <f t="shared" si="3"/>
        <v>6402</v>
      </c>
      <c r="Z73" t="s">
        <v>102</v>
      </c>
      <c r="AA73" t="s">
        <v>51</v>
      </c>
      <c r="AB73" t="s">
        <v>50</v>
      </c>
      <c r="AC73" t="s">
        <v>50</v>
      </c>
      <c r="AD73" t="s">
        <v>51</v>
      </c>
    </row>
    <row r="74" spans="1:30" x14ac:dyDescent="0.3">
      <c r="A74" t="s">
        <v>173</v>
      </c>
      <c r="B74" t="s">
        <v>108</v>
      </c>
      <c r="C74" t="s">
        <v>49</v>
      </c>
      <c r="D74" s="35" t="s">
        <v>51</v>
      </c>
      <c r="E74" s="42" t="s">
        <v>50</v>
      </c>
      <c r="F74" s="42" t="s">
        <v>50</v>
      </c>
      <c r="G74" s="35" t="s">
        <v>52</v>
      </c>
      <c r="J74" s="35" t="s">
        <v>51</v>
      </c>
      <c r="K74" s="35" t="s">
        <v>53</v>
      </c>
      <c r="L74" s="35" t="s">
        <v>49</v>
      </c>
      <c r="M74" t="s">
        <v>54</v>
      </c>
      <c r="N74" s="35" t="s">
        <v>88</v>
      </c>
      <c r="O74" s="35">
        <v>2</v>
      </c>
      <c r="P74" s="35">
        <v>26</v>
      </c>
      <c r="Q74" s="35">
        <v>0</v>
      </c>
      <c r="R74" s="41">
        <f t="shared" si="3"/>
        <v>6658</v>
      </c>
      <c r="Z74" t="s">
        <v>50</v>
      </c>
      <c r="AA74" t="s">
        <v>51</v>
      </c>
      <c r="AB74" t="s">
        <v>50</v>
      </c>
      <c r="AC74" t="s">
        <v>50</v>
      </c>
      <c r="AD74" t="s">
        <v>51</v>
      </c>
    </row>
    <row r="75" spans="1:30" x14ac:dyDescent="0.3">
      <c r="A75" t="s">
        <v>174</v>
      </c>
      <c r="B75" t="s">
        <v>110</v>
      </c>
      <c r="C75" t="s">
        <v>49</v>
      </c>
      <c r="D75" s="35" t="s">
        <v>51</v>
      </c>
      <c r="E75" s="42" t="s">
        <v>50</v>
      </c>
      <c r="F75" s="42" t="s">
        <v>50</v>
      </c>
      <c r="G75" s="35" t="s">
        <v>52</v>
      </c>
      <c r="J75" s="35" t="s">
        <v>51</v>
      </c>
      <c r="K75" s="35" t="s">
        <v>53</v>
      </c>
      <c r="L75" s="35" t="s">
        <v>49</v>
      </c>
      <c r="M75" t="s">
        <v>54</v>
      </c>
      <c r="N75" s="35" t="s">
        <v>88</v>
      </c>
      <c r="O75" s="35">
        <v>2</v>
      </c>
      <c r="P75" s="35">
        <v>27</v>
      </c>
      <c r="Q75" s="35">
        <v>0</v>
      </c>
      <c r="R75" s="41">
        <f t="shared" si="3"/>
        <v>6914</v>
      </c>
      <c r="Z75" t="s">
        <v>111</v>
      </c>
      <c r="AA75" t="s">
        <v>51</v>
      </c>
      <c r="AB75" t="s">
        <v>50</v>
      </c>
      <c r="AC75" t="s">
        <v>50</v>
      </c>
      <c r="AD75" t="s">
        <v>51</v>
      </c>
    </row>
    <row r="76" spans="1:30" x14ac:dyDescent="0.3">
      <c r="A76" t="s">
        <v>175</v>
      </c>
      <c r="B76" t="s">
        <v>113</v>
      </c>
      <c r="C76" t="s">
        <v>49</v>
      </c>
      <c r="D76" s="35" t="s">
        <v>51</v>
      </c>
      <c r="E76" s="42" t="s">
        <v>50</v>
      </c>
      <c r="F76" s="42" t="s">
        <v>50</v>
      </c>
      <c r="G76" s="35" t="s">
        <v>52</v>
      </c>
      <c r="J76" s="35" t="s">
        <v>51</v>
      </c>
      <c r="K76" s="35" t="s">
        <v>53</v>
      </c>
      <c r="L76" s="35" t="s">
        <v>49</v>
      </c>
      <c r="M76" t="s">
        <v>54</v>
      </c>
      <c r="N76" s="35" t="s">
        <v>88</v>
      </c>
      <c r="O76" s="35">
        <v>2</v>
      </c>
      <c r="P76" s="35">
        <v>28</v>
      </c>
      <c r="Q76" s="35">
        <v>0</v>
      </c>
      <c r="R76" s="41">
        <f t="shared" si="3"/>
        <v>7170</v>
      </c>
      <c r="Z76" t="s">
        <v>114</v>
      </c>
      <c r="AA76" t="s">
        <v>51</v>
      </c>
      <c r="AB76" t="s">
        <v>50</v>
      </c>
      <c r="AC76" t="s">
        <v>50</v>
      </c>
      <c r="AD76" t="s">
        <v>51</v>
      </c>
    </row>
    <row r="77" spans="1:30" x14ac:dyDescent="0.3">
      <c r="A77" t="s">
        <v>176</v>
      </c>
      <c r="B77" t="s">
        <v>116</v>
      </c>
      <c r="C77" t="s">
        <v>49</v>
      </c>
      <c r="D77" s="35" t="s">
        <v>51</v>
      </c>
      <c r="E77" s="42" t="s">
        <v>50</v>
      </c>
      <c r="F77" s="42" t="s">
        <v>50</v>
      </c>
      <c r="G77" s="35" t="s">
        <v>52</v>
      </c>
      <c r="J77" s="35" t="s">
        <v>51</v>
      </c>
      <c r="K77" s="35" t="s">
        <v>53</v>
      </c>
      <c r="L77" s="35" t="s">
        <v>49</v>
      </c>
      <c r="M77" t="s">
        <v>54</v>
      </c>
      <c r="N77" s="35" t="s">
        <v>88</v>
      </c>
      <c r="O77" s="35">
        <v>2</v>
      </c>
      <c r="P77" s="35">
        <v>29</v>
      </c>
      <c r="Q77" s="35">
        <v>0</v>
      </c>
      <c r="R77" s="41">
        <f t="shared" si="3"/>
        <v>7426</v>
      </c>
      <c r="Z77" t="s">
        <v>117</v>
      </c>
      <c r="AA77" t="s">
        <v>51</v>
      </c>
      <c r="AB77" t="s">
        <v>50</v>
      </c>
      <c r="AC77" t="s">
        <v>50</v>
      </c>
      <c r="AD77" t="s">
        <v>51</v>
      </c>
    </row>
    <row r="78" spans="1:30" x14ac:dyDescent="0.3">
      <c r="A78" t="s">
        <v>177</v>
      </c>
      <c r="B78" t="s">
        <v>119</v>
      </c>
      <c r="C78" t="s">
        <v>49</v>
      </c>
      <c r="D78" s="42" t="s">
        <v>50</v>
      </c>
      <c r="E78" s="35" t="s">
        <v>51</v>
      </c>
      <c r="F78" s="42" t="s">
        <v>50</v>
      </c>
      <c r="G78" s="35" t="s">
        <v>52</v>
      </c>
      <c r="J78" s="35" t="s">
        <v>51</v>
      </c>
      <c r="K78" s="35" t="s">
        <v>53</v>
      </c>
      <c r="L78" s="35" t="s">
        <v>49</v>
      </c>
      <c r="M78" t="s">
        <v>54</v>
      </c>
      <c r="N78" s="35" t="s">
        <v>120</v>
      </c>
      <c r="O78" s="35">
        <v>2</v>
      </c>
      <c r="P78" s="35">
        <v>30</v>
      </c>
      <c r="Q78" s="35">
        <v>0</v>
      </c>
      <c r="R78" s="41">
        <f t="shared" si="3"/>
        <v>7682</v>
      </c>
      <c r="Z78" t="s">
        <v>50</v>
      </c>
      <c r="AA78" t="s">
        <v>51</v>
      </c>
      <c r="AB78" t="s">
        <v>51</v>
      </c>
      <c r="AC78" t="s">
        <v>50</v>
      </c>
      <c r="AD78" t="s">
        <v>50</v>
      </c>
    </row>
    <row r="79" spans="1:30" x14ac:dyDescent="0.3">
      <c r="A79" t="s">
        <v>178</v>
      </c>
      <c r="B79" t="s">
        <v>122</v>
      </c>
      <c r="C79" t="s">
        <v>49</v>
      </c>
      <c r="D79" s="42" t="s">
        <v>50</v>
      </c>
      <c r="E79" s="35" t="s">
        <v>51</v>
      </c>
      <c r="F79" s="42" t="s">
        <v>50</v>
      </c>
      <c r="G79" s="35" t="s">
        <v>52</v>
      </c>
      <c r="J79" s="35" t="s">
        <v>51</v>
      </c>
      <c r="K79" s="35" t="s">
        <v>53</v>
      </c>
      <c r="L79" s="35" t="s">
        <v>49</v>
      </c>
      <c r="M79" t="s">
        <v>54</v>
      </c>
      <c r="N79" s="35" t="s">
        <v>55</v>
      </c>
      <c r="O79" s="35">
        <v>2</v>
      </c>
      <c r="P79" s="35">
        <v>31</v>
      </c>
      <c r="Q79" s="35">
        <v>0</v>
      </c>
      <c r="R79" s="41">
        <f t="shared" si="3"/>
        <v>7938</v>
      </c>
      <c r="Z79" t="s">
        <v>50</v>
      </c>
      <c r="AA79" t="s">
        <v>51</v>
      </c>
      <c r="AB79" t="s">
        <v>51</v>
      </c>
      <c r="AC79" t="s">
        <v>50</v>
      </c>
      <c r="AD79" t="s">
        <v>50</v>
      </c>
    </row>
    <row r="80" spans="1:30" x14ac:dyDescent="0.3">
      <c r="A80" t="s">
        <v>179</v>
      </c>
      <c r="B80" t="s">
        <v>124</v>
      </c>
      <c r="C80" t="s">
        <v>49</v>
      </c>
      <c r="G80" s="35" t="s">
        <v>52</v>
      </c>
      <c r="J80" s="35" t="s">
        <v>51</v>
      </c>
      <c r="K80" s="35" t="s">
        <v>53</v>
      </c>
      <c r="L80" s="35" t="s">
        <v>49</v>
      </c>
      <c r="M80" t="s">
        <v>54</v>
      </c>
      <c r="N80" s="35" t="s">
        <v>49</v>
      </c>
      <c r="O80" s="35">
        <v>2</v>
      </c>
      <c r="P80" s="35">
        <v>32</v>
      </c>
      <c r="Q80" s="35">
        <v>0</v>
      </c>
      <c r="R80" s="41">
        <f t="shared" si="3"/>
        <v>8194</v>
      </c>
      <c r="Z80" t="s">
        <v>50</v>
      </c>
      <c r="AA80" t="s">
        <v>49</v>
      </c>
      <c r="AB80" t="s">
        <v>49</v>
      </c>
      <c r="AC80" t="s">
        <v>49</v>
      </c>
      <c r="AD80" t="s">
        <v>49</v>
      </c>
    </row>
    <row r="81" spans="1:30" x14ac:dyDescent="0.3">
      <c r="A81" t="s">
        <v>180</v>
      </c>
      <c r="B81" t="s">
        <v>126</v>
      </c>
      <c r="C81" t="s">
        <v>49</v>
      </c>
      <c r="G81" s="35" t="s">
        <v>52</v>
      </c>
      <c r="J81" s="35" t="s">
        <v>51</v>
      </c>
      <c r="K81" s="35" t="s">
        <v>53</v>
      </c>
      <c r="L81" s="35" t="s">
        <v>49</v>
      </c>
      <c r="M81" t="s">
        <v>54</v>
      </c>
      <c r="N81" s="35" t="s">
        <v>49</v>
      </c>
      <c r="O81" s="35">
        <v>2</v>
      </c>
      <c r="P81" s="35">
        <v>33</v>
      </c>
      <c r="Q81" s="35">
        <v>0</v>
      </c>
      <c r="R81" s="41">
        <f t="shared" si="3"/>
        <v>8450</v>
      </c>
      <c r="Z81" t="s">
        <v>50</v>
      </c>
      <c r="AA81" t="s">
        <v>49</v>
      </c>
      <c r="AB81" t="s">
        <v>49</v>
      </c>
      <c r="AC81" t="s">
        <v>49</v>
      </c>
      <c r="AD81" t="s">
        <v>49</v>
      </c>
    </row>
    <row r="82" spans="1:30" x14ac:dyDescent="0.3">
      <c r="A82" t="s">
        <v>181</v>
      </c>
      <c r="B82" t="s">
        <v>128</v>
      </c>
      <c r="C82" t="s">
        <v>49</v>
      </c>
      <c r="G82" s="35" t="s">
        <v>52</v>
      </c>
      <c r="J82" s="35" t="s">
        <v>51</v>
      </c>
      <c r="K82" s="35" t="s">
        <v>53</v>
      </c>
      <c r="L82" s="35" t="s">
        <v>49</v>
      </c>
      <c r="M82" t="s">
        <v>54</v>
      </c>
      <c r="N82" s="35" t="s">
        <v>49</v>
      </c>
      <c r="O82" s="35">
        <v>2</v>
      </c>
      <c r="P82" s="35">
        <v>34</v>
      </c>
      <c r="Q82" s="35">
        <v>0</v>
      </c>
      <c r="R82" s="41">
        <f t="shared" si="3"/>
        <v>8706</v>
      </c>
      <c r="Z82" t="s">
        <v>50</v>
      </c>
      <c r="AA82" t="s">
        <v>49</v>
      </c>
      <c r="AB82" t="s">
        <v>49</v>
      </c>
      <c r="AC82" t="s">
        <v>49</v>
      </c>
      <c r="AD82" t="s">
        <v>49</v>
      </c>
    </row>
    <row r="83" spans="1:30" x14ac:dyDescent="0.3">
      <c r="A83" t="s">
        <v>182</v>
      </c>
      <c r="B83" t="s">
        <v>130</v>
      </c>
      <c r="C83" t="s">
        <v>49</v>
      </c>
      <c r="G83" s="35" t="s">
        <v>52</v>
      </c>
      <c r="J83" s="35" t="s">
        <v>51</v>
      </c>
      <c r="K83" s="35" t="s">
        <v>53</v>
      </c>
      <c r="L83" s="35" t="s">
        <v>49</v>
      </c>
      <c r="M83" t="s">
        <v>54</v>
      </c>
      <c r="N83" s="35" t="s">
        <v>49</v>
      </c>
      <c r="O83" s="35">
        <v>2</v>
      </c>
      <c r="P83" s="35">
        <v>35</v>
      </c>
      <c r="Q83" s="35">
        <v>0</v>
      </c>
      <c r="R83" s="41">
        <f t="shared" si="3"/>
        <v>8962</v>
      </c>
      <c r="Z83" t="s">
        <v>50</v>
      </c>
      <c r="AA83" t="s">
        <v>49</v>
      </c>
      <c r="AB83" t="s">
        <v>49</v>
      </c>
      <c r="AC83" t="s">
        <v>49</v>
      </c>
      <c r="AD83" t="s">
        <v>49</v>
      </c>
    </row>
    <row r="84" spans="1:30" x14ac:dyDescent="0.3">
      <c r="A84" t="s">
        <v>183</v>
      </c>
      <c r="B84" t="s">
        <v>132</v>
      </c>
      <c r="C84" t="s">
        <v>49</v>
      </c>
      <c r="G84" s="35" t="s">
        <v>52</v>
      </c>
      <c r="J84" s="35" t="s">
        <v>51</v>
      </c>
      <c r="K84" s="35" t="s">
        <v>53</v>
      </c>
      <c r="L84" s="35" t="s">
        <v>49</v>
      </c>
      <c r="M84" t="s">
        <v>54</v>
      </c>
      <c r="N84" s="35" t="s">
        <v>49</v>
      </c>
      <c r="O84" s="35">
        <v>2</v>
      </c>
      <c r="P84" s="35">
        <v>36</v>
      </c>
      <c r="Q84" s="35">
        <v>0</v>
      </c>
      <c r="R84" s="41">
        <f t="shared" si="3"/>
        <v>9218</v>
      </c>
      <c r="Z84" t="s">
        <v>50</v>
      </c>
      <c r="AA84" t="s">
        <v>49</v>
      </c>
      <c r="AB84" t="s">
        <v>49</v>
      </c>
      <c r="AC84" t="s">
        <v>49</v>
      </c>
      <c r="AD84" t="s">
        <v>49</v>
      </c>
    </row>
    <row r="85" spans="1:30" x14ac:dyDescent="0.3">
      <c r="A85" t="s">
        <v>184</v>
      </c>
      <c r="B85" t="s">
        <v>134</v>
      </c>
      <c r="C85" t="s">
        <v>49</v>
      </c>
      <c r="G85" s="35" t="s">
        <v>52</v>
      </c>
      <c r="J85" s="35" t="s">
        <v>51</v>
      </c>
      <c r="K85" s="35" t="s">
        <v>53</v>
      </c>
      <c r="L85" s="35" t="s">
        <v>49</v>
      </c>
      <c r="M85" t="s">
        <v>54</v>
      </c>
      <c r="N85" s="35" t="s">
        <v>49</v>
      </c>
      <c r="O85" s="35">
        <v>2</v>
      </c>
      <c r="P85" s="35">
        <v>37</v>
      </c>
      <c r="Q85" s="35">
        <v>0</v>
      </c>
      <c r="R85" s="41">
        <f t="shared" si="3"/>
        <v>9474</v>
      </c>
      <c r="Z85" t="s">
        <v>50</v>
      </c>
      <c r="AA85" t="s">
        <v>49</v>
      </c>
      <c r="AB85" t="s">
        <v>49</v>
      </c>
      <c r="AC85" t="s">
        <v>49</v>
      </c>
      <c r="AD85" t="s">
        <v>49</v>
      </c>
    </row>
    <row r="86" spans="1:30" x14ac:dyDescent="0.3">
      <c r="A86" t="s">
        <v>185</v>
      </c>
      <c r="B86" t="s">
        <v>136</v>
      </c>
      <c r="C86" t="s">
        <v>49</v>
      </c>
      <c r="G86" s="35" t="s">
        <v>52</v>
      </c>
      <c r="J86" s="35" t="s">
        <v>51</v>
      </c>
      <c r="K86" s="35" t="s">
        <v>53</v>
      </c>
      <c r="L86" s="35" t="s">
        <v>49</v>
      </c>
      <c r="M86" t="s">
        <v>54</v>
      </c>
      <c r="N86" s="35" t="s">
        <v>49</v>
      </c>
      <c r="O86" s="35">
        <v>2</v>
      </c>
      <c r="P86" s="35">
        <v>38</v>
      </c>
      <c r="Q86" s="35">
        <v>0</v>
      </c>
      <c r="R86" s="41">
        <f t="shared" si="3"/>
        <v>9730</v>
      </c>
      <c r="Z86" t="s">
        <v>50</v>
      </c>
      <c r="AA86" t="s">
        <v>49</v>
      </c>
      <c r="AB86" t="s">
        <v>49</v>
      </c>
      <c r="AC86" t="s">
        <v>49</v>
      </c>
      <c r="AD86" t="s">
        <v>49</v>
      </c>
    </row>
    <row r="87" spans="1:30" x14ac:dyDescent="0.3">
      <c r="A87" t="s">
        <v>186</v>
      </c>
      <c r="B87" t="s">
        <v>138</v>
      </c>
      <c r="C87" t="s">
        <v>49</v>
      </c>
      <c r="G87" s="35" t="s">
        <v>52</v>
      </c>
      <c r="J87" s="35" t="s">
        <v>51</v>
      </c>
      <c r="K87" s="35" t="s">
        <v>53</v>
      </c>
      <c r="L87" s="35" t="s">
        <v>49</v>
      </c>
      <c r="M87" t="s">
        <v>54</v>
      </c>
      <c r="N87" s="35" t="s">
        <v>49</v>
      </c>
      <c r="O87" s="35">
        <v>2</v>
      </c>
      <c r="P87" s="35">
        <v>39</v>
      </c>
      <c r="Q87" s="35">
        <v>0</v>
      </c>
      <c r="R87" s="41">
        <f t="shared" si="3"/>
        <v>9986</v>
      </c>
      <c r="Z87" t="s">
        <v>50</v>
      </c>
      <c r="AA87" t="s">
        <v>49</v>
      </c>
      <c r="AB87" t="s">
        <v>49</v>
      </c>
      <c r="AC87" t="s">
        <v>49</v>
      </c>
      <c r="AD87" t="s">
        <v>49</v>
      </c>
    </row>
    <row r="88" spans="1:30" x14ac:dyDescent="0.3">
      <c r="A88" t="s">
        <v>187</v>
      </c>
      <c r="B88" t="s">
        <v>140</v>
      </c>
      <c r="C88" t="s">
        <v>49</v>
      </c>
      <c r="G88" s="35" t="s">
        <v>52</v>
      </c>
      <c r="J88" s="35" t="s">
        <v>51</v>
      </c>
      <c r="K88" s="35" t="s">
        <v>53</v>
      </c>
      <c r="L88" s="35" t="s">
        <v>49</v>
      </c>
      <c r="M88" t="s">
        <v>54</v>
      </c>
      <c r="N88" s="35" t="s">
        <v>49</v>
      </c>
      <c r="O88" s="35">
        <v>2</v>
      </c>
      <c r="P88" s="35">
        <v>40</v>
      </c>
      <c r="Q88" s="35">
        <v>0</v>
      </c>
      <c r="R88" s="41">
        <f t="shared" si="3"/>
        <v>10242</v>
      </c>
      <c r="Z88" t="s">
        <v>50</v>
      </c>
      <c r="AA88" t="s">
        <v>49</v>
      </c>
      <c r="AB88" t="s">
        <v>49</v>
      </c>
      <c r="AC88" t="s">
        <v>49</v>
      </c>
      <c r="AD88" t="s">
        <v>49</v>
      </c>
    </row>
    <row r="89" spans="1:30" x14ac:dyDescent="0.3">
      <c r="A89" t="s">
        <v>188</v>
      </c>
      <c r="B89" t="s">
        <v>142</v>
      </c>
      <c r="C89" t="s">
        <v>49</v>
      </c>
      <c r="G89" s="35" t="s">
        <v>52</v>
      </c>
      <c r="J89" s="35" t="s">
        <v>51</v>
      </c>
      <c r="K89" s="35" t="s">
        <v>53</v>
      </c>
      <c r="L89" s="35" t="s">
        <v>49</v>
      </c>
      <c r="M89" t="s">
        <v>54</v>
      </c>
      <c r="N89" s="35" t="s">
        <v>49</v>
      </c>
      <c r="O89" s="35">
        <v>2</v>
      </c>
      <c r="P89" s="35">
        <v>41</v>
      </c>
      <c r="Q89" s="35">
        <v>0</v>
      </c>
      <c r="R89" s="41">
        <f t="shared" si="3"/>
        <v>10498</v>
      </c>
      <c r="Z89" t="s">
        <v>50</v>
      </c>
      <c r="AA89" t="s">
        <v>49</v>
      </c>
      <c r="AB89" t="s">
        <v>49</v>
      </c>
      <c r="AC89" t="s">
        <v>49</v>
      </c>
      <c r="AD89" t="s">
        <v>49</v>
      </c>
    </row>
    <row r="90" spans="1:30" x14ac:dyDescent="0.3">
      <c r="A90" t="s">
        <v>189</v>
      </c>
      <c r="B90" s="6" t="s">
        <v>144</v>
      </c>
      <c r="C90" t="s">
        <v>49</v>
      </c>
      <c r="D90" s="42" t="s">
        <v>50</v>
      </c>
      <c r="E90" s="42" t="s">
        <v>50</v>
      </c>
      <c r="F90" s="35" t="s">
        <v>51</v>
      </c>
      <c r="G90" s="35" t="s">
        <v>52</v>
      </c>
      <c r="J90" s="35" t="s">
        <v>51</v>
      </c>
      <c r="K90" s="35" t="s">
        <v>53</v>
      </c>
      <c r="L90" s="35" t="s">
        <v>49</v>
      </c>
      <c r="M90" t="s">
        <v>54</v>
      </c>
      <c r="N90" s="35" t="s">
        <v>145</v>
      </c>
      <c r="O90" s="35">
        <v>2</v>
      </c>
      <c r="P90" s="35">
        <v>42</v>
      </c>
      <c r="Q90" s="35">
        <v>0</v>
      </c>
      <c r="R90" s="41">
        <f t="shared" si="3"/>
        <v>10754</v>
      </c>
      <c r="Z90" t="s">
        <v>50</v>
      </c>
      <c r="AA90" t="s">
        <v>51</v>
      </c>
      <c r="AB90" t="s">
        <v>51</v>
      </c>
      <c r="AC90" t="s">
        <v>50</v>
      </c>
      <c r="AD90" t="s">
        <v>50</v>
      </c>
    </row>
    <row r="91" spans="1:30" x14ac:dyDescent="0.3">
      <c r="A91" t="s">
        <v>190</v>
      </c>
      <c r="B91" s="6" t="s">
        <v>147</v>
      </c>
      <c r="C91" t="s">
        <v>49</v>
      </c>
      <c r="D91" s="42" t="s">
        <v>50</v>
      </c>
      <c r="E91" s="42" t="s">
        <v>50</v>
      </c>
      <c r="F91" s="35" t="s">
        <v>51</v>
      </c>
      <c r="G91" s="35" t="s">
        <v>52</v>
      </c>
      <c r="J91" s="35" t="s">
        <v>51</v>
      </c>
      <c r="K91" s="35" t="s">
        <v>53</v>
      </c>
      <c r="L91" s="35" t="s">
        <v>49</v>
      </c>
      <c r="M91" t="s">
        <v>54</v>
      </c>
      <c r="N91" s="35" t="s">
        <v>145</v>
      </c>
      <c r="O91" s="35">
        <v>2</v>
      </c>
      <c r="P91" s="35">
        <v>43</v>
      </c>
      <c r="Q91" s="35">
        <v>0</v>
      </c>
      <c r="R91" s="41">
        <f t="shared" si="3"/>
        <v>11010</v>
      </c>
      <c r="Z91" t="s">
        <v>50</v>
      </c>
      <c r="AA91" t="s">
        <v>51</v>
      </c>
      <c r="AB91" t="s">
        <v>51</v>
      </c>
      <c r="AC91" t="s">
        <v>50</v>
      </c>
      <c r="AD91" t="s">
        <v>50</v>
      </c>
    </row>
    <row r="92" spans="1:30" x14ac:dyDescent="0.3">
      <c r="A92" t="s">
        <v>191</v>
      </c>
      <c r="B92" t="s">
        <v>48</v>
      </c>
      <c r="C92" t="s">
        <v>49</v>
      </c>
      <c r="D92" s="42" t="s">
        <v>50</v>
      </c>
      <c r="E92" s="35" t="s">
        <v>51</v>
      </c>
      <c r="F92" s="42" t="s">
        <v>50</v>
      </c>
      <c r="G92" s="35" t="s">
        <v>52</v>
      </c>
      <c r="J92" s="35" t="s">
        <v>51</v>
      </c>
      <c r="K92" s="35" t="s">
        <v>53</v>
      </c>
      <c r="L92" s="35" t="s">
        <v>49</v>
      </c>
      <c r="M92" t="s">
        <v>54</v>
      </c>
      <c r="N92" s="35" t="s">
        <v>55</v>
      </c>
      <c r="O92" s="35">
        <v>3</v>
      </c>
      <c r="P92" s="35">
        <v>1</v>
      </c>
      <c r="Q92" s="35">
        <v>0</v>
      </c>
      <c r="R92" s="41">
        <f>((256^0)*O92)+((256^1)*P92+((256^2*Q92)))</f>
        <v>259</v>
      </c>
      <c r="Z92" t="s">
        <v>50</v>
      </c>
      <c r="AA92" t="s">
        <v>51</v>
      </c>
      <c r="AB92" t="s">
        <v>51</v>
      </c>
      <c r="AC92" t="s">
        <v>51</v>
      </c>
      <c r="AD92" t="s">
        <v>50</v>
      </c>
    </row>
    <row r="93" spans="1:30" x14ac:dyDescent="0.3">
      <c r="A93" t="s">
        <v>192</v>
      </c>
      <c r="B93" t="s">
        <v>57</v>
      </c>
      <c r="C93" t="s">
        <v>49</v>
      </c>
      <c r="D93" s="42" t="s">
        <v>50</v>
      </c>
      <c r="E93" s="35" t="s">
        <v>51</v>
      </c>
      <c r="F93" s="42" t="s">
        <v>50</v>
      </c>
      <c r="G93" s="35" t="s">
        <v>52</v>
      </c>
      <c r="J93" s="35" t="s">
        <v>51</v>
      </c>
      <c r="K93" s="35" t="s">
        <v>53</v>
      </c>
      <c r="L93" s="35" t="s">
        <v>49</v>
      </c>
      <c r="M93" t="s">
        <v>54</v>
      </c>
      <c r="N93" s="35" t="s">
        <v>55</v>
      </c>
      <c r="O93" s="35">
        <v>3</v>
      </c>
      <c r="P93" s="35">
        <v>2</v>
      </c>
      <c r="Q93" s="35">
        <v>0</v>
      </c>
      <c r="R93" s="41">
        <f t="shared" ref="R93:R134" si="4">((256^0)*O93)+((256^1)*P93+((256^2*Q93)))</f>
        <v>515</v>
      </c>
      <c r="Z93" t="s">
        <v>50</v>
      </c>
      <c r="AA93" t="s">
        <v>51</v>
      </c>
      <c r="AB93" t="s">
        <v>51</v>
      </c>
      <c r="AC93" t="s">
        <v>51</v>
      </c>
      <c r="AD93" t="s">
        <v>50</v>
      </c>
    </row>
    <row r="94" spans="1:30" x14ac:dyDescent="0.3">
      <c r="A94" t="s">
        <v>193</v>
      </c>
      <c r="B94" t="s">
        <v>59</v>
      </c>
      <c r="C94" t="s">
        <v>49</v>
      </c>
      <c r="D94" s="42" t="s">
        <v>50</v>
      </c>
      <c r="E94" s="35" t="s">
        <v>51</v>
      </c>
      <c r="F94" s="42" t="s">
        <v>50</v>
      </c>
      <c r="G94" s="35" t="s">
        <v>52</v>
      </c>
      <c r="J94" s="35" t="s">
        <v>51</v>
      </c>
      <c r="K94" s="35" t="s">
        <v>53</v>
      </c>
      <c r="L94" s="35" t="s">
        <v>49</v>
      </c>
      <c r="M94" t="s">
        <v>54</v>
      </c>
      <c r="N94" s="35" t="s">
        <v>55</v>
      </c>
      <c r="O94" s="35">
        <v>3</v>
      </c>
      <c r="P94" s="35">
        <v>3</v>
      </c>
      <c r="Q94" s="35">
        <v>0</v>
      </c>
      <c r="R94" s="41">
        <f t="shared" si="4"/>
        <v>771</v>
      </c>
      <c r="Z94" t="s">
        <v>50</v>
      </c>
      <c r="AA94" t="s">
        <v>51</v>
      </c>
      <c r="AB94" t="s">
        <v>51</v>
      </c>
      <c r="AC94" t="s">
        <v>51</v>
      </c>
      <c r="AD94" t="s">
        <v>50</v>
      </c>
    </row>
    <row r="95" spans="1:30" x14ac:dyDescent="0.3">
      <c r="A95" t="s">
        <v>194</v>
      </c>
      <c r="B95" t="s">
        <v>61</v>
      </c>
      <c r="C95" t="s">
        <v>49</v>
      </c>
      <c r="D95" s="42" t="s">
        <v>50</v>
      </c>
      <c r="E95" s="35" t="s">
        <v>51</v>
      </c>
      <c r="F95" s="42" t="s">
        <v>50</v>
      </c>
      <c r="G95" s="35" t="s">
        <v>52</v>
      </c>
      <c r="J95" s="35" t="s">
        <v>51</v>
      </c>
      <c r="K95" s="35" t="s">
        <v>53</v>
      </c>
      <c r="L95" s="35" t="s">
        <v>49</v>
      </c>
      <c r="M95" t="s">
        <v>54</v>
      </c>
      <c r="N95" s="35" t="s">
        <v>55</v>
      </c>
      <c r="O95" s="35">
        <v>3</v>
      </c>
      <c r="P95" s="35">
        <v>4</v>
      </c>
      <c r="Q95" s="35">
        <v>0</v>
      </c>
      <c r="R95" s="41">
        <f t="shared" si="4"/>
        <v>1027</v>
      </c>
      <c r="Z95" t="s">
        <v>50</v>
      </c>
      <c r="AA95" t="s">
        <v>51</v>
      </c>
      <c r="AB95" t="s">
        <v>51</v>
      </c>
      <c r="AC95" t="s">
        <v>51</v>
      </c>
      <c r="AD95" t="s">
        <v>50</v>
      </c>
    </row>
    <row r="96" spans="1:30" x14ac:dyDescent="0.3">
      <c r="A96" t="s">
        <v>195</v>
      </c>
      <c r="B96" t="s">
        <v>63</v>
      </c>
      <c r="C96" t="s">
        <v>49</v>
      </c>
      <c r="D96" s="42" t="s">
        <v>50</v>
      </c>
      <c r="E96" s="35" t="s">
        <v>51</v>
      </c>
      <c r="F96" s="42" t="s">
        <v>50</v>
      </c>
      <c r="G96" s="35" t="s">
        <v>52</v>
      </c>
      <c r="J96" s="35" t="s">
        <v>51</v>
      </c>
      <c r="K96" s="35" t="s">
        <v>53</v>
      </c>
      <c r="L96" s="35" t="s">
        <v>49</v>
      </c>
      <c r="M96" t="s">
        <v>54</v>
      </c>
      <c r="N96" s="35" t="s">
        <v>55</v>
      </c>
      <c r="O96" s="35">
        <v>3</v>
      </c>
      <c r="P96" s="35">
        <v>5</v>
      </c>
      <c r="Q96" s="35">
        <v>0</v>
      </c>
      <c r="R96" s="41">
        <f t="shared" si="4"/>
        <v>1283</v>
      </c>
      <c r="Z96" t="s">
        <v>50</v>
      </c>
      <c r="AA96" t="s">
        <v>51</v>
      </c>
      <c r="AB96" t="s">
        <v>51</v>
      </c>
      <c r="AC96" t="s">
        <v>51</v>
      </c>
      <c r="AD96" t="s">
        <v>50</v>
      </c>
    </row>
    <row r="97" spans="1:30" x14ac:dyDescent="0.3">
      <c r="A97" t="s">
        <v>196</v>
      </c>
      <c r="B97" t="s">
        <v>65</v>
      </c>
      <c r="C97" t="s">
        <v>49</v>
      </c>
      <c r="D97" s="42" t="s">
        <v>50</v>
      </c>
      <c r="E97" s="35" t="s">
        <v>51</v>
      </c>
      <c r="F97" s="42" t="s">
        <v>50</v>
      </c>
      <c r="G97" s="35" t="s">
        <v>52</v>
      </c>
      <c r="J97" s="35" t="s">
        <v>51</v>
      </c>
      <c r="K97" s="35" t="s">
        <v>53</v>
      </c>
      <c r="L97" s="35" t="s">
        <v>49</v>
      </c>
      <c r="M97" t="s">
        <v>54</v>
      </c>
      <c r="N97" s="35" t="s">
        <v>55</v>
      </c>
      <c r="O97" s="35">
        <v>3</v>
      </c>
      <c r="P97" s="35">
        <v>6</v>
      </c>
      <c r="Q97" s="35">
        <v>0</v>
      </c>
      <c r="R97" s="41">
        <f t="shared" si="4"/>
        <v>1539</v>
      </c>
      <c r="Z97" t="s">
        <v>50</v>
      </c>
      <c r="AA97" t="s">
        <v>51</v>
      </c>
      <c r="AB97" t="s">
        <v>51</v>
      </c>
      <c r="AC97" t="s">
        <v>51</v>
      </c>
      <c r="AD97" t="s">
        <v>50</v>
      </c>
    </row>
    <row r="98" spans="1:30" x14ac:dyDescent="0.3">
      <c r="A98" t="s">
        <v>197</v>
      </c>
      <c r="B98" t="s">
        <v>67</v>
      </c>
      <c r="C98" t="s">
        <v>49</v>
      </c>
      <c r="D98" s="42" t="s">
        <v>50</v>
      </c>
      <c r="E98" s="35" t="s">
        <v>51</v>
      </c>
      <c r="F98" s="42" t="s">
        <v>50</v>
      </c>
      <c r="G98" s="35" t="s">
        <v>52</v>
      </c>
      <c r="J98" s="35" t="s">
        <v>51</v>
      </c>
      <c r="K98" s="35" t="s">
        <v>53</v>
      </c>
      <c r="L98" s="35" t="s">
        <v>49</v>
      </c>
      <c r="M98" t="s">
        <v>54</v>
      </c>
      <c r="N98" s="35" t="s">
        <v>55</v>
      </c>
      <c r="O98" s="35">
        <v>3</v>
      </c>
      <c r="P98" s="35">
        <v>7</v>
      </c>
      <c r="Q98" s="35">
        <v>0</v>
      </c>
      <c r="R98" s="41">
        <f t="shared" si="4"/>
        <v>1795</v>
      </c>
      <c r="Z98" t="s">
        <v>50</v>
      </c>
      <c r="AA98" t="s">
        <v>51</v>
      </c>
      <c r="AB98" t="s">
        <v>51</v>
      </c>
      <c r="AC98" t="s">
        <v>51</v>
      </c>
      <c r="AD98" t="s">
        <v>50</v>
      </c>
    </row>
    <row r="99" spans="1:30" x14ac:dyDescent="0.3">
      <c r="A99" t="s">
        <v>198</v>
      </c>
      <c r="B99" t="s">
        <v>69</v>
      </c>
      <c r="C99" t="s">
        <v>49</v>
      </c>
      <c r="D99" s="42" t="s">
        <v>50</v>
      </c>
      <c r="E99" s="35" t="s">
        <v>51</v>
      </c>
      <c r="F99" s="42" t="s">
        <v>50</v>
      </c>
      <c r="G99" s="35" t="s">
        <v>52</v>
      </c>
      <c r="J99" s="35" t="s">
        <v>51</v>
      </c>
      <c r="K99" s="35" t="s">
        <v>53</v>
      </c>
      <c r="L99" s="35" t="s">
        <v>49</v>
      </c>
      <c r="M99" t="s">
        <v>54</v>
      </c>
      <c r="N99" s="35" t="s">
        <v>55</v>
      </c>
      <c r="O99" s="35">
        <v>3</v>
      </c>
      <c r="P99" s="35">
        <v>8</v>
      </c>
      <c r="Q99" s="35">
        <v>0</v>
      </c>
      <c r="R99" s="41">
        <f t="shared" si="4"/>
        <v>2051</v>
      </c>
      <c r="Z99" t="s">
        <v>50</v>
      </c>
      <c r="AA99" t="s">
        <v>51</v>
      </c>
      <c r="AB99" t="s">
        <v>51</v>
      </c>
      <c r="AC99" t="s">
        <v>51</v>
      </c>
      <c r="AD99" t="s">
        <v>50</v>
      </c>
    </row>
    <row r="100" spans="1:30" x14ac:dyDescent="0.3">
      <c r="A100" t="s">
        <v>199</v>
      </c>
      <c r="B100" t="s">
        <v>71</v>
      </c>
      <c r="C100" t="s">
        <v>49</v>
      </c>
      <c r="D100" s="42" t="s">
        <v>50</v>
      </c>
      <c r="E100" s="35" t="s">
        <v>51</v>
      </c>
      <c r="F100" s="42" t="s">
        <v>50</v>
      </c>
      <c r="G100" s="35" t="s">
        <v>52</v>
      </c>
      <c r="J100" s="35" t="s">
        <v>51</v>
      </c>
      <c r="K100" s="35" t="s">
        <v>53</v>
      </c>
      <c r="L100" s="35" t="s">
        <v>49</v>
      </c>
      <c r="M100" t="s">
        <v>54</v>
      </c>
      <c r="N100" s="35" t="s">
        <v>55</v>
      </c>
      <c r="O100" s="35">
        <v>3</v>
      </c>
      <c r="P100" s="35">
        <v>9</v>
      </c>
      <c r="Q100" s="35">
        <v>0</v>
      </c>
      <c r="R100" s="41">
        <f t="shared" si="4"/>
        <v>2307</v>
      </c>
      <c r="Z100" t="s">
        <v>50</v>
      </c>
      <c r="AA100" t="s">
        <v>51</v>
      </c>
      <c r="AB100" t="s">
        <v>51</v>
      </c>
      <c r="AC100" t="s">
        <v>51</v>
      </c>
      <c r="AD100" t="s">
        <v>50</v>
      </c>
    </row>
    <row r="101" spans="1:30" x14ac:dyDescent="0.3">
      <c r="A101" t="s">
        <v>200</v>
      </c>
      <c r="B101" t="s">
        <v>73</v>
      </c>
      <c r="C101" t="s">
        <v>49</v>
      </c>
      <c r="D101" s="42" t="s">
        <v>50</v>
      </c>
      <c r="E101" s="35" t="s">
        <v>51</v>
      </c>
      <c r="F101" s="42" t="s">
        <v>50</v>
      </c>
      <c r="G101" s="35" t="s">
        <v>52</v>
      </c>
      <c r="J101" s="35" t="s">
        <v>51</v>
      </c>
      <c r="K101" s="35" t="s">
        <v>53</v>
      </c>
      <c r="L101" s="35" t="s">
        <v>49</v>
      </c>
      <c r="M101" t="s">
        <v>54</v>
      </c>
      <c r="N101" s="35" t="s">
        <v>55</v>
      </c>
      <c r="O101" s="35">
        <v>3</v>
      </c>
      <c r="P101" s="35">
        <v>10</v>
      </c>
      <c r="Q101" s="35">
        <v>0</v>
      </c>
      <c r="R101" s="41">
        <f t="shared" si="4"/>
        <v>2563</v>
      </c>
      <c r="Z101" t="s">
        <v>50</v>
      </c>
      <c r="AA101" t="s">
        <v>51</v>
      </c>
      <c r="AB101" t="s">
        <v>51</v>
      </c>
      <c r="AC101" t="s">
        <v>51</v>
      </c>
      <c r="AD101" t="s">
        <v>50</v>
      </c>
    </row>
    <row r="102" spans="1:30" x14ac:dyDescent="0.3">
      <c r="A102" t="s">
        <v>201</v>
      </c>
      <c r="B102" t="s">
        <v>75</v>
      </c>
      <c r="C102" t="s">
        <v>49</v>
      </c>
      <c r="D102" s="42" t="s">
        <v>50</v>
      </c>
      <c r="E102" s="35" t="s">
        <v>51</v>
      </c>
      <c r="F102" s="42" t="s">
        <v>50</v>
      </c>
      <c r="G102" s="35" t="s">
        <v>52</v>
      </c>
      <c r="J102" s="35" t="s">
        <v>51</v>
      </c>
      <c r="K102" s="35" t="s">
        <v>53</v>
      </c>
      <c r="L102" s="35" t="s">
        <v>49</v>
      </c>
      <c r="M102" t="s">
        <v>54</v>
      </c>
      <c r="N102" s="35" t="s">
        <v>55</v>
      </c>
      <c r="O102" s="35">
        <v>3</v>
      </c>
      <c r="P102" s="35">
        <v>11</v>
      </c>
      <c r="Q102" s="35">
        <v>0</v>
      </c>
      <c r="R102" s="41">
        <f t="shared" si="4"/>
        <v>2819</v>
      </c>
      <c r="Z102" t="s">
        <v>50</v>
      </c>
      <c r="AA102" t="s">
        <v>51</v>
      </c>
      <c r="AB102" t="s">
        <v>51</v>
      </c>
      <c r="AC102" t="s">
        <v>51</v>
      </c>
      <c r="AD102" t="s">
        <v>50</v>
      </c>
    </row>
    <row r="103" spans="1:30" x14ac:dyDescent="0.3">
      <c r="A103" t="s">
        <v>202</v>
      </c>
      <c r="B103" t="s">
        <v>77</v>
      </c>
      <c r="C103" t="s">
        <v>49</v>
      </c>
      <c r="D103" s="42" t="s">
        <v>50</v>
      </c>
      <c r="E103" s="35" t="s">
        <v>51</v>
      </c>
      <c r="F103" s="42" t="s">
        <v>50</v>
      </c>
      <c r="G103" s="35" t="s">
        <v>52</v>
      </c>
      <c r="J103" s="35" t="s">
        <v>51</v>
      </c>
      <c r="K103" s="35" t="s">
        <v>53</v>
      </c>
      <c r="L103" s="35" t="s">
        <v>49</v>
      </c>
      <c r="M103" t="s">
        <v>54</v>
      </c>
      <c r="N103" s="35" t="s">
        <v>55</v>
      </c>
      <c r="O103" s="35">
        <v>3</v>
      </c>
      <c r="P103" s="35">
        <v>12</v>
      </c>
      <c r="Q103" s="35">
        <v>0</v>
      </c>
      <c r="R103" s="41">
        <f t="shared" si="4"/>
        <v>3075</v>
      </c>
      <c r="Z103" t="s">
        <v>50</v>
      </c>
      <c r="AA103" t="s">
        <v>51</v>
      </c>
      <c r="AB103" t="s">
        <v>51</v>
      </c>
      <c r="AC103" t="s">
        <v>51</v>
      </c>
      <c r="AD103" t="s">
        <v>50</v>
      </c>
    </row>
    <row r="104" spans="1:30" x14ac:dyDescent="0.3">
      <c r="A104" t="s">
        <v>203</v>
      </c>
      <c r="B104" t="s">
        <v>79</v>
      </c>
      <c r="C104" t="s">
        <v>49</v>
      </c>
      <c r="D104" s="42" t="s">
        <v>50</v>
      </c>
      <c r="E104" s="35" t="s">
        <v>51</v>
      </c>
      <c r="F104" s="42" t="s">
        <v>50</v>
      </c>
      <c r="G104" s="35" t="s">
        <v>52</v>
      </c>
      <c r="J104" s="35" t="s">
        <v>51</v>
      </c>
      <c r="K104" s="35" t="s">
        <v>53</v>
      </c>
      <c r="L104" s="35" t="s">
        <v>49</v>
      </c>
      <c r="M104" t="s">
        <v>54</v>
      </c>
      <c r="N104" s="35" t="s">
        <v>55</v>
      </c>
      <c r="O104" s="35">
        <v>3</v>
      </c>
      <c r="P104" s="35">
        <v>13</v>
      </c>
      <c r="Q104" s="35">
        <v>0</v>
      </c>
      <c r="R104" s="41">
        <f t="shared" si="4"/>
        <v>3331</v>
      </c>
      <c r="Z104" t="s">
        <v>50</v>
      </c>
      <c r="AA104" t="s">
        <v>51</v>
      </c>
      <c r="AB104" t="s">
        <v>51</v>
      </c>
      <c r="AC104" t="s">
        <v>51</v>
      </c>
      <c r="AD104" t="s">
        <v>50</v>
      </c>
    </row>
    <row r="105" spans="1:30" x14ac:dyDescent="0.3">
      <c r="A105" t="s">
        <v>204</v>
      </c>
      <c r="B105" t="s">
        <v>81</v>
      </c>
      <c r="C105" t="s">
        <v>49</v>
      </c>
      <c r="D105" s="42" t="s">
        <v>50</v>
      </c>
      <c r="E105" s="35" t="s">
        <v>51</v>
      </c>
      <c r="F105" s="42" t="s">
        <v>50</v>
      </c>
      <c r="G105" s="35" t="s">
        <v>52</v>
      </c>
      <c r="J105" s="35" t="s">
        <v>51</v>
      </c>
      <c r="K105" s="35" t="s">
        <v>53</v>
      </c>
      <c r="L105" s="35" t="s">
        <v>49</v>
      </c>
      <c r="M105" t="s">
        <v>54</v>
      </c>
      <c r="N105" s="35" t="s">
        <v>55</v>
      </c>
      <c r="O105" s="35">
        <v>3</v>
      </c>
      <c r="P105" s="35">
        <v>14</v>
      </c>
      <c r="Q105" s="35">
        <v>0</v>
      </c>
      <c r="R105" s="41">
        <f t="shared" si="4"/>
        <v>3587</v>
      </c>
      <c r="Z105" t="s">
        <v>50</v>
      </c>
      <c r="AA105" t="s">
        <v>51</v>
      </c>
      <c r="AB105" t="s">
        <v>51</v>
      </c>
      <c r="AC105" t="s">
        <v>51</v>
      </c>
      <c r="AD105" t="s">
        <v>50</v>
      </c>
    </row>
    <row r="106" spans="1:30" x14ac:dyDescent="0.3">
      <c r="A106" t="s">
        <v>205</v>
      </c>
      <c r="B106" t="s">
        <v>83</v>
      </c>
      <c r="C106" t="s">
        <v>49</v>
      </c>
      <c r="D106" s="42" t="s">
        <v>50</v>
      </c>
      <c r="E106" s="35" t="s">
        <v>51</v>
      </c>
      <c r="F106" s="42" t="s">
        <v>50</v>
      </c>
      <c r="G106" s="35" t="s">
        <v>52</v>
      </c>
      <c r="J106" s="35" t="s">
        <v>51</v>
      </c>
      <c r="K106" s="35" t="s">
        <v>53</v>
      </c>
      <c r="L106" s="35" t="s">
        <v>49</v>
      </c>
      <c r="M106" t="s">
        <v>54</v>
      </c>
      <c r="N106" s="35" t="s">
        <v>55</v>
      </c>
      <c r="O106" s="35">
        <v>3</v>
      </c>
      <c r="P106" s="35">
        <v>15</v>
      </c>
      <c r="Q106" s="35">
        <v>0</v>
      </c>
      <c r="R106" s="41">
        <f t="shared" si="4"/>
        <v>3843</v>
      </c>
      <c r="Z106" t="s">
        <v>50</v>
      </c>
      <c r="AA106" t="s">
        <v>51</v>
      </c>
      <c r="AB106" t="s">
        <v>51</v>
      </c>
      <c r="AC106" t="s">
        <v>51</v>
      </c>
      <c r="AD106" t="s">
        <v>50</v>
      </c>
    </row>
    <row r="107" spans="1:30" x14ac:dyDescent="0.3">
      <c r="A107" t="s">
        <v>206</v>
      </c>
      <c r="B107" t="s">
        <v>85</v>
      </c>
      <c r="C107" t="s">
        <v>49</v>
      </c>
      <c r="D107" s="42" t="s">
        <v>50</v>
      </c>
      <c r="E107" s="35" t="s">
        <v>51</v>
      </c>
      <c r="F107" s="42" t="s">
        <v>50</v>
      </c>
      <c r="G107" s="35" t="s">
        <v>52</v>
      </c>
      <c r="J107" s="35" t="s">
        <v>51</v>
      </c>
      <c r="K107" s="35" t="s">
        <v>53</v>
      </c>
      <c r="L107" s="35" t="s">
        <v>49</v>
      </c>
      <c r="M107" t="s">
        <v>54</v>
      </c>
      <c r="N107" s="35" t="s">
        <v>55</v>
      </c>
      <c r="O107" s="35">
        <v>3</v>
      </c>
      <c r="P107" s="35">
        <v>16</v>
      </c>
      <c r="Q107" s="35">
        <v>0</v>
      </c>
      <c r="R107" s="41">
        <f t="shared" si="4"/>
        <v>4099</v>
      </c>
      <c r="Z107" t="s">
        <v>50</v>
      </c>
      <c r="AA107" t="s">
        <v>51</v>
      </c>
      <c r="AB107" t="s">
        <v>51</v>
      </c>
      <c r="AC107" t="s">
        <v>51</v>
      </c>
      <c r="AD107" t="s">
        <v>50</v>
      </c>
    </row>
    <row r="108" spans="1:30" x14ac:dyDescent="0.3">
      <c r="A108" t="s">
        <v>207</v>
      </c>
      <c r="B108" t="s">
        <v>87</v>
      </c>
      <c r="C108" t="s">
        <v>49</v>
      </c>
      <c r="D108" s="35" t="s">
        <v>51</v>
      </c>
      <c r="E108" s="42" t="s">
        <v>50</v>
      </c>
      <c r="F108" s="42" t="s">
        <v>50</v>
      </c>
      <c r="G108" s="35" t="s">
        <v>52</v>
      </c>
      <c r="J108" s="35" t="s">
        <v>51</v>
      </c>
      <c r="K108" s="35" t="s">
        <v>53</v>
      </c>
      <c r="L108" s="35" t="s">
        <v>49</v>
      </c>
      <c r="M108" t="s">
        <v>54</v>
      </c>
      <c r="N108" s="35" t="s">
        <v>88</v>
      </c>
      <c r="O108" s="35">
        <v>3</v>
      </c>
      <c r="P108" s="35">
        <v>17</v>
      </c>
      <c r="Q108" s="35">
        <v>0</v>
      </c>
      <c r="R108" s="41">
        <f t="shared" si="4"/>
        <v>4355</v>
      </c>
      <c r="Z108" t="s">
        <v>89</v>
      </c>
      <c r="AA108" t="s">
        <v>51</v>
      </c>
      <c r="AB108" t="s">
        <v>50</v>
      </c>
      <c r="AC108" t="s">
        <v>50</v>
      </c>
      <c r="AD108" t="s">
        <v>51</v>
      </c>
    </row>
    <row r="109" spans="1:30" x14ac:dyDescent="0.3">
      <c r="A109" t="s">
        <v>208</v>
      </c>
      <c r="B109" t="s">
        <v>91</v>
      </c>
      <c r="C109" t="s">
        <v>49</v>
      </c>
      <c r="D109" s="35" t="s">
        <v>51</v>
      </c>
      <c r="E109" s="42" t="s">
        <v>50</v>
      </c>
      <c r="F109" s="42" t="s">
        <v>50</v>
      </c>
      <c r="G109" s="35" t="s">
        <v>52</v>
      </c>
      <c r="J109" s="35" t="s">
        <v>51</v>
      </c>
      <c r="K109" s="35" t="s">
        <v>53</v>
      </c>
      <c r="L109" s="35" t="s">
        <v>49</v>
      </c>
      <c r="M109" t="s">
        <v>54</v>
      </c>
      <c r="N109" s="35" t="s">
        <v>88</v>
      </c>
      <c r="O109" s="35">
        <v>3</v>
      </c>
      <c r="P109" s="35">
        <v>18</v>
      </c>
      <c r="Q109" s="35">
        <v>0</v>
      </c>
      <c r="R109" s="41">
        <f t="shared" si="4"/>
        <v>4611</v>
      </c>
      <c r="Z109" t="s">
        <v>89</v>
      </c>
      <c r="AA109" t="s">
        <v>51</v>
      </c>
      <c r="AB109" t="s">
        <v>50</v>
      </c>
      <c r="AC109" t="s">
        <v>50</v>
      </c>
      <c r="AD109" t="s">
        <v>51</v>
      </c>
    </row>
    <row r="110" spans="1:30" x14ac:dyDescent="0.3">
      <c r="A110" t="s">
        <v>209</v>
      </c>
      <c r="B110" t="s">
        <v>93</v>
      </c>
      <c r="C110" t="s">
        <v>49</v>
      </c>
      <c r="D110" s="35" t="s">
        <v>51</v>
      </c>
      <c r="E110" s="42" t="s">
        <v>50</v>
      </c>
      <c r="F110" s="42" t="s">
        <v>50</v>
      </c>
      <c r="G110" s="35" t="s">
        <v>52</v>
      </c>
      <c r="J110" s="35" t="s">
        <v>51</v>
      </c>
      <c r="K110" s="35" t="s">
        <v>53</v>
      </c>
      <c r="L110" s="35" t="s">
        <v>49</v>
      </c>
      <c r="M110" t="s">
        <v>54</v>
      </c>
      <c r="N110" s="35" t="s">
        <v>88</v>
      </c>
      <c r="O110" s="35">
        <v>3</v>
      </c>
      <c r="P110" s="35">
        <v>19</v>
      </c>
      <c r="Q110" s="35">
        <v>0</v>
      </c>
      <c r="R110" s="41">
        <f t="shared" si="4"/>
        <v>4867</v>
      </c>
      <c r="Z110" t="s">
        <v>89</v>
      </c>
      <c r="AA110" t="s">
        <v>51</v>
      </c>
      <c r="AB110" t="s">
        <v>50</v>
      </c>
      <c r="AC110" t="s">
        <v>50</v>
      </c>
      <c r="AD110" t="s">
        <v>51</v>
      </c>
    </row>
    <row r="111" spans="1:30" x14ac:dyDescent="0.3">
      <c r="A111" t="s">
        <v>210</v>
      </c>
      <c r="B111" t="s">
        <v>95</v>
      </c>
      <c r="C111" t="s">
        <v>49</v>
      </c>
      <c r="D111" s="35" t="s">
        <v>51</v>
      </c>
      <c r="E111" s="42" t="s">
        <v>50</v>
      </c>
      <c r="F111" s="42" t="s">
        <v>50</v>
      </c>
      <c r="G111" s="35" t="s">
        <v>52</v>
      </c>
      <c r="J111" s="35" t="s">
        <v>51</v>
      </c>
      <c r="K111" s="35" t="s">
        <v>53</v>
      </c>
      <c r="L111" s="35" t="s">
        <v>49</v>
      </c>
      <c r="M111" t="s">
        <v>54</v>
      </c>
      <c r="N111" s="35" t="s">
        <v>88</v>
      </c>
      <c r="O111" s="35">
        <v>3</v>
      </c>
      <c r="P111" s="35">
        <v>20</v>
      </c>
      <c r="Q111" s="35">
        <v>0</v>
      </c>
      <c r="R111" s="41">
        <f t="shared" si="4"/>
        <v>5123</v>
      </c>
      <c r="Z111" t="s">
        <v>89</v>
      </c>
      <c r="AA111" t="s">
        <v>51</v>
      </c>
      <c r="AB111" t="s">
        <v>50</v>
      </c>
      <c r="AC111" t="s">
        <v>50</v>
      </c>
      <c r="AD111" t="s">
        <v>51</v>
      </c>
    </row>
    <row r="112" spans="1:30" x14ac:dyDescent="0.3">
      <c r="A112" t="s">
        <v>211</v>
      </c>
      <c r="B112" t="s">
        <v>97</v>
      </c>
      <c r="C112" t="s">
        <v>49</v>
      </c>
      <c r="D112" s="35" t="s">
        <v>51</v>
      </c>
      <c r="E112" s="42" t="s">
        <v>50</v>
      </c>
      <c r="F112" s="42" t="s">
        <v>50</v>
      </c>
      <c r="G112" s="35" t="s">
        <v>52</v>
      </c>
      <c r="J112" s="35" t="s">
        <v>51</v>
      </c>
      <c r="K112" s="35" t="s">
        <v>53</v>
      </c>
      <c r="L112" s="35" t="s">
        <v>49</v>
      </c>
      <c r="M112" t="s">
        <v>54</v>
      </c>
      <c r="N112" s="35" t="s">
        <v>88</v>
      </c>
      <c r="O112" s="35">
        <v>3</v>
      </c>
      <c r="P112" s="35">
        <v>21</v>
      </c>
      <c r="Q112" s="35">
        <v>0</v>
      </c>
      <c r="R112" s="41">
        <f t="shared" si="4"/>
        <v>5379</v>
      </c>
      <c r="Z112" t="s">
        <v>89</v>
      </c>
      <c r="AA112" t="s">
        <v>51</v>
      </c>
      <c r="AB112" t="s">
        <v>50</v>
      </c>
      <c r="AC112" t="s">
        <v>50</v>
      </c>
      <c r="AD112" t="s">
        <v>51</v>
      </c>
    </row>
    <row r="113" spans="1:30" x14ac:dyDescent="0.3">
      <c r="A113" t="s">
        <v>212</v>
      </c>
      <c r="B113" t="s">
        <v>99</v>
      </c>
      <c r="C113" t="s">
        <v>49</v>
      </c>
      <c r="D113" s="35" t="s">
        <v>51</v>
      </c>
      <c r="E113" s="42" t="s">
        <v>50</v>
      </c>
      <c r="F113" s="42" t="s">
        <v>50</v>
      </c>
      <c r="G113" s="35" t="s">
        <v>52</v>
      </c>
      <c r="J113" s="35" t="s">
        <v>51</v>
      </c>
      <c r="K113" s="35" t="s">
        <v>53</v>
      </c>
      <c r="L113" s="35" t="s">
        <v>49</v>
      </c>
      <c r="M113" t="s">
        <v>54</v>
      </c>
      <c r="N113" s="35" t="s">
        <v>88</v>
      </c>
      <c r="O113" s="35">
        <v>3</v>
      </c>
      <c r="P113" s="35">
        <v>22</v>
      </c>
      <c r="Q113" s="35">
        <v>0</v>
      </c>
      <c r="R113" s="41">
        <f t="shared" si="4"/>
        <v>5635</v>
      </c>
      <c r="Z113" t="s">
        <v>89</v>
      </c>
      <c r="AA113" t="s">
        <v>51</v>
      </c>
      <c r="AB113" t="s">
        <v>50</v>
      </c>
      <c r="AC113" t="s">
        <v>50</v>
      </c>
      <c r="AD113" t="s">
        <v>51</v>
      </c>
    </row>
    <row r="114" spans="1:30" x14ac:dyDescent="0.3">
      <c r="A114" t="s">
        <v>213</v>
      </c>
      <c r="B114" t="s">
        <v>101</v>
      </c>
      <c r="C114" t="s">
        <v>49</v>
      </c>
      <c r="D114" s="35" t="s">
        <v>51</v>
      </c>
      <c r="E114" s="42" t="s">
        <v>50</v>
      </c>
      <c r="F114" s="42" t="s">
        <v>50</v>
      </c>
      <c r="G114" s="35" t="s">
        <v>52</v>
      </c>
      <c r="J114" s="35" t="s">
        <v>51</v>
      </c>
      <c r="K114" s="35" t="s">
        <v>53</v>
      </c>
      <c r="L114" s="35" t="s">
        <v>49</v>
      </c>
      <c r="M114" t="s">
        <v>54</v>
      </c>
      <c r="N114" s="35" t="s">
        <v>88</v>
      </c>
      <c r="O114" s="35">
        <v>3</v>
      </c>
      <c r="P114" s="35">
        <v>23</v>
      </c>
      <c r="Q114" s="35">
        <v>0</v>
      </c>
      <c r="R114" s="41">
        <f t="shared" si="4"/>
        <v>5891</v>
      </c>
      <c r="Z114" t="s">
        <v>102</v>
      </c>
      <c r="AA114" t="s">
        <v>51</v>
      </c>
      <c r="AB114" t="s">
        <v>50</v>
      </c>
      <c r="AC114" t="s">
        <v>50</v>
      </c>
      <c r="AD114" t="s">
        <v>51</v>
      </c>
    </row>
    <row r="115" spans="1:30" x14ac:dyDescent="0.3">
      <c r="A115" t="s">
        <v>214</v>
      </c>
      <c r="B115" t="s">
        <v>104</v>
      </c>
      <c r="C115" t="s">
        <v>49</v>
      </c>
      <c r="D115" s="35" t="s">
        <v>51</v>
      </c>
      <c r="E115" s="42" t="s">
        <v>50</v>
      </c>
      <c r="F115" s="42" t="s">
        <v>50</v>
      </c>
      <c r="G115" s="35" t="s">
        <v>52</v>
      </c>
      <c r="J115" s="35" t="s">
        <v>51</v>
      </c>
      <c r="K115" s="35" t="s">
        <v>53</v>
      </c>
      <c r="L115" s="35" t="s">
        <v>49</v>
      </c>
      <c r="M115" t="s">
        <v>54</v>
      </c>
      <c r="N115" s="35" t="s">
        <v>88</v>
      </c>
      <c r="O115" s="35">
        <v>3</v>
      </c>
      <c r="P115" s="35">
        <v>24</v>
      </c>
      <c r="Q115" s="35">
        <v>0</v>
      </c>
      <c r="R115" s="41">
        <f t="shared" si="4"/>
        <v>6147</v>
      </c>
      <c r="Z115" t="s">
        <v>102</v>
      </c>
      <c r="AA115" t="s">
        <v>51</v>
      </c>
      <c r="AB115" t="s">
        <v>50</v>
      </c>
      <c r="AC115" t="s">
        <v>50</v>
      </c>
      <c r="AD115" t="s">
        <v>51</v>
      </c>
    </row>
    <row r="116" spans="1:30" x14ac:dyDescent="0.3">
      <c r="A116" t="s">
        <v>215</v>
      </c>
      <c r="B116" t="s">
        <v>106</v>
      </c>
      <c r="C116" t="s">
        <v>49</v>
      </c>
      <c r="D116" s="35" t="s">
        <v>51</v>
      </c>
      <c r="E116" s="42" t="s">
        <v>50</v>
      </c>
      <c r="F116" s="42" t="s">
        <v>50</v>
      </c>
      <c r="G116" s="35" t="s">
        <v>52</v>
      </c>
      <c r="J116" s="35" t="s">
        <v>51</v>
      </c>
      <c r="K116" s="35" t="s">
        <v>53</v>
      </c>
      <c r="L116" s="35" t="s">
        <v>49</v>
      </c>
      <c r="M116" t="s">
        <v>54</v>
      </c>
      <c r="N116" s="35" t="s">
        <v>88</v>
      </c>
      <c r="O116" s="35">
        <v>3</v>
      </c>
      <c r="P116" s="35">
        <v>25</v>
      </c>
      <c r="Q116" s="35">
        <v>0</v>
      </c>
      <c r="R116" s="41">
        <f t="shared" si="4"/>
        <v>6403</v>
      </c>
      <c r="Z116" t="s">
        <v>102</v>
      </c>
      <c r="AA116" t="s">
        <v>51</v>
      </c>
      <c r="AB116" t="s">
        <v>50</v>
      </c>
      <c r="AC116" t="s">
        <v>50</v>
      </c>
      <c r="AD116" t="s">
        <v>51</v>
      </c>
    </row>
    <row r="117" spans="1:30" x14ac:dyDescent="0.3">
      <c r="A117" t="s">
        <v>216</v>
      </c>
      <c r="B117" t="s">
        <v>108</v>
      </c>
      <c r="C117" t="s">
        <v>49</v>
      </c>
      <c r="D117" s="35" t="s">
        <v>51</v>
      </c>
      <c r="E117" s="42" t="s">
        <v>50</v>
      </c>
      <c r="F117" s="42" t="s">
        <v>50</v>
      </c>
      <c r="G117" s="35" t="s">
        <v>52</v>
      </c>
      <c r="J117" s="35" t="s">
        <v>51</v>
      </c>
      <c r="K117" s="35" t="s">
        <v>53</v>
      </c>
      <c r="L117" s="35" t="s">
        <v>49</v>
      </c>
      <c r="M117" t="s">
        <v>54</v>
      </c>
      <c r="N117" s="35" t="s">
        <v>88</v>
      </c>
      <c r="O117" s="35">
        <v>3</v>
      </c>
      <c r="P117" s="35">
        <v>26</v>
      </c>
      <c r="Q117" s="35">
        <v>0</v>
      </c>
      <c r="R117" s="41">
        <f t="shared" si="4"/>
        <v>6659</v>
      </c>
      <c r="Z117" t="s">
        <v>50</v>
      </c>
      <c r="AA117" t="s">
        <v>51</v>
      </c>
      <c r="AB117" t="s">
        <v>50</v>
      </c>
      <c r="AC117" t="s">
        <v>50</v>
      </c>
      <c r="AD117" t="s">
        <v>51</v>
      </c>
    </row>
    <row r="118" spans="1:30" x14ac:dyDescent="0.3">
      <c r="A118" t="s">
        <v>217</v>
      </c>
      <c r="B118" t="s">
        <v>110</v>
      </c>
      <c r="C118" t="s">
        <v>49</v>
      </c>
      <c r="D118" s="35" t="s">
        <v>51</v>
      </c>
      <c r="E118" s="42" t="s">
        <v>50</v>
      </c>
      <c r="F118" s="42" t="s">
        <v>50</v>
      </c>
      <c r="G118" s="35" t="s">
        <v>52</v>
      </c>
      <c r="J118" s="35" t="s">
        <v>51</v>
      </c>
      <c r="K118" s="35" t="s">
        <v>53</v>
      </c>
      <c r="L118" s="35" t="s">
        <v>49</v>
      </c>
      <c r="M118" t="s">
        <v>54</v>
      </c>
      <c r="N118" s="35" t="s">
        <v>88</v>
      </c>
      <c r="O118" s="35">
        <v>3</v>
      </c>
      <c r="P118" s="35">
        <v>27</v>
      </c>
      <c r="Q118" s="35">
        <v>0</v>
      </c>
      <c r="R118" s="41">
        <f t="shared" si="4"/>
        <v>6915</v>
      </c>
      <c r="Z118" t="s">
        <v>111</v>
      </c>
      <c r="AA118" t="s">
        <v>51</v>
      </c>
      <c r="AB118" t="s">
        <v>50</v>
      </c>
      <c r="AC118" t="s">
        <v>50</v>
      </c>
      <c r="AD118" t="s">
        <v>51</v>
      </c>
    </row>
    <row r="119" spans="1:30" x14ac:dyDescent="0.3">
      <c r="A119" t="s">
        <v>218</v>
      </c>
      <c r="B119" t="s">
        <v>113</v>
      </c>
      <c r="C119" t="s">
        <v>49</v>
      </c>
      <c r="D119" s="35" t="s">
        <v>51</v>
      </c>
      <c r="E119" s="42" t="s">
        <v>50</v>
      </c>
      <c r="F119" s="42" t="s">
        <v>50</v>
      </c>
      <c r="G119" s="35" t="s">
        <v>52</v>
      </c>
      <c r="J119" s="35" t="s">
        <v>51</v>
      </c>
      <c r="K119" s="35" t="s">
        <v>53</v>
      </c>
      <c r="L119" s="35" t="s">
        <v>49</v>
      </c>
      <c r="M119" t="s">
        <v>54</v>
      </c>
      <c r="N119" s="35" t="s">
        <v>88</v>
      </c>
      <c r="O119" s="35">
        <v>3</v>
      </c>
      <c r="P119" s="35">
        <v>28</v>
      </c>
      <c r="Q119" s="35">
        <v>0</v>
      </c>
      <c r="R119" s="41">
        <f t="shared" si="4"/>
        <v>7171</v>
      </c>
      <c r="Z119" t="s">
        <v>114</v>
      </c>
      <c r="AA119" t="s">
        <v>51</v>
      </c>
      <c r="AB119" t="s">
        <v>50</v>
      </c>
      <c r="AC119" t="s">
        <v>50</v>
      </c>
      <c r="AD119" t="s">
        <v>51</v>
      </c>
    </row>
    <row r="120" spans="1:30" x14ac:dyDescent="0.3">
      <c r="A120" t="s">
        <v>219</v>
      </c>
      <c r="B120" t="s">
        <v>116</v>
      </c>
      <c r="C120" t="s">
        <v>49</v>
      </c>
      <c r="D120" s="35" t="s">
        <v>51</v>
      </c>
      <c r="E120" s="42" t="s">
        <v>50</v>
      </c>
      <c r="F120" s="42" t="s">
        <v>50</v>
      </c>
      <c r="G120" s="35" t="s">
        <v>52</v>
      </c>
      <c r="J120" s="35" t="s">
        <v>51</v>
      </c>
      <c r="K120" s="35" t="s">
        <v>53</v>
      </c>
      <c r="L120" s="35" t="s">
        <v>49</v>
      </c>
      <c r="M120" t="s">
        <v>54</v>
      </c>
      <c r="N120" s="35" t="s">
        <v>88</v>
      </c>
      <c r="O120" s="35">
        <v>3</v>
      </c>
      <c r="P120" s="35">
        <v>29</v>
      </c>
      <c r="Q120" s="35">
        <v>0</v>
      </c>
      <c r="R120" s="41">
        <f t="shared" si="4"/>
        <v>7427</v>
      </c>
      <c r="Z120" t="s">
        <v>117</v>
      </c>
      <c r="AA120" t="s">
        <v>51</v>
      </c>
      <c r="AB120" t="s">
        <v>50</v>
      </c>
      <c r="AC120" t="s">
        <v>50</v>
      </c>
      <c r="AD120" t="s">
        <v>51</v>
      </c>
    </row>
    <row r="121" spans="1:30" x14ac:dyDescent="0.3">
      <c r="A121" t="s">
        <v>220</v>
      </c>
      <c r="B121" t="s">
        <v>119</v>
      </c>
      <c r="C121" t="s">
        <v>49</v>
      </c>
      <c r="D121" s="42" t="s">
        <v>50</v>
      </c>
      <c r="E121" s="35" t="s">
        <v>51</v>
      </c>
      <c r="F121" s="42" t="s">
        <v>50</v>
      </c>
      <c r="G121" s="35" t="s">
        <v>52</v>
      </c>
      <c r="J121" s="35" t="s">
        <v>51</v>
      </c>
      <c r="K121" s="35" t="s">
        <v>53</v>
      </c>
      <c r="L121" s="35" t="s">
        <v>49</v>
      </c>
      <c r="M121" t="s">
        <v>54</v>
      </c>
      <c r="N121" s="35" t="s">
        <v>120</v>
      </c>
      <c r="O121" s="35">
        <v>3</v>
      </c>
      <c r="P121" s="35">
        <v>30</v>
      </c>
      <c r="Q121" s="35">
        <v>0</v>
      </c>
      <c r="R121" s="41">
        <f t="shared" si="4"/>
        <v>7683</v>
      </c>
      <c r="Z121" t="s">
        <v>50</v>
      </c>
      <c r="AA121" t="s">
        <v>51</v>
      </c>
      <c r="AB121" t="s">
        <v>51</v>
      </c>
      <c r="AC121" t="s">
        <v>50</v>
      </c>
      <c r="AD121" t="s">
        <v>50</v>
      </c>
    </row>
    <row r="122" spans="1:30" x14ac:dyDescent="0.3">
      <c r="A122" t="s">
        <v>221</v>
      </c>
      <c r="B122" t="s">
        <v>122</v>
      </c>
      <c r="C122" t="s">
        <v>49</v>
      </c>
      <c r="D122" s="42" t="s">
        <v>50</v>
      </c>
      <c r="E122" s="35" t="s">
        <v>51</v>
      </c>
      <c r="F122" s="42" t="s">
        <v>50</v>
      </c>
      <c r="G122" s="35" t="s">
        <v>52</v>
      </c>
      <c r="J122" s="35" t="s">
        <v>51</v>
      </c>
      <c r="K122" s="35" t="s">
        <v>53</v>
      </c>
      <c r="L122" s="35" t="s">
        <v>49</v>
      </c>
      <c r="M122" t="s">
        <v>54</v>
      </c>
      <c r="N122" s="35" t="s">
        <v>55</v>
      </c>
      <c r="O122" s="35">
        <v>3</v>
      </c>
      <c r="P122" s="35">
        <v>31</v>
      </c>
      <c r="Q122" s="35">
        <v>0</v>
      </c>
      <c r="R122" s="41">
        <f t="shared" si="4"/>
        <v>7939</v>
      </c>
      <c r="Z122" t="s">
        <v>50</v>
      </c>
      <c r="AA122" t="s">
        <v>51</v>
      </c>
      <c r="AB122" t="s">
        <v>51</v>
      </c>
      <c r="AC122" t="s">
        <v>50</v>
      </c>
      <c r="AD122" t="s">
        <v>50</v>
      </c>
    </row>
    <row r="123" spans="1:30" x14ac:dyDescent="0.3">
      <c r="A123" t="s">
        <v>222</v>
      </c>
      <c r="B123" t="s">
        <v>124</v>
      </c>
      <c r="C123" t="s">
        <v>49</v>
      </c>
      <c r="G123" s="35" t="s">
        <v>52</v>
      </c>
      <c r="J123" s="35" t="s">
        <v>51</v>
      </c>
      <c r="K123" s="35" t="s">
        <v>53</v>
      </c>
      <c r="L123" s="35" t="s">
        <v>49</v>
      </c>
      <c r="M123" t="s">
        <v>54</v>
      </c>
      <c r="N123" s="35" t="s">
        <v>49</v>
      </c>
      <c r="O123" s="35">
        <v>3</v>
      </c>
      <c r="P123" s="35">
        <v>32</v>
      </c>
      <c r="Q123" s="35">
        <v>0</v>
      </c>
      <c r="R123" s="41">
        <f t="shared" si="4"/>
        <v>8195</v>
      </c>
      <c r="Z123" t="s">
        <v>50</v>
      </c>
      <c r="AA123" t="s">
        <v>49</v>
      </c>
      <c r="AB123" t="s">
        <v>49</v>
      </c>
      <c r="AC123" t="s">
        <v>49</v>
      </c>
      <c r="AD123" t="s">
        <v>49</v>
      </c>
    </row>
    <row r="124" spans="1:30" x14ac:dyDescent="0.3">
      <c r="A124" t="s">
        <v>223</v>
      </c>
      <c r="B124" t="s">
        <v>126</v>
      </c>
      <c r="C124" t="s">
        <v>49</v>
      </c>
      <c r="G124" s="35" t="s">
        <v>52</v>
      </c>
      <c r="J124" s="35" t="s">
        <v>51</v>
      </c>
      <c r="K124" s="35" t="s">
        <v>53</v>
      </c>
      <c r="L124" s="35" t="s">
        <v>49</v>
      </c>
      <c r="M124" t="s">
        <v>54</v>
      </c>
      <c r="N124" s="35" t="s">
        <v>49</v>
      </c>
      <c r="O124" s="35">
        <v>3</v>
      </c>
      <c r="P124" s="35">
        <v>33</v>
      </c>
      <c r="Q124" s="35">
        <v>0</v>
      </c>
      <c r="R124" s="41">
        <f t="shared" si="4"/>
        <v>8451</v>
      </c>
      <c r="Z124" t="s">
        <v>50</v>
      </c>
      <c r="AA124" t="s">
        <v>49</v>
      </c>
      <c r="AB124" t="s">
        <v>49</v>
      </c>
      <c r="AC124" t="s">
        <v>49</v>
      </c>
      <c r="AD124" t="s">
        <v>49</v>
      </c>
    </row>
    <row r="125" spans="1:30" x14ac:dyDescent="0.3">
      <c r="A125" t="s">
        <v>224</v>
      </c>
      <c r="B125" t="s">
        <v>128</v>
      </c>
      <c r="C125" t="s">
        <v>49</v>
      </c>
      <c r="G125" s="35" t="s">
        <v>52</v>
      </c>
      <c r="J125" s="35" t="s">
        <v>51</v>
      </c>
      <c r="K125" s="35" t="s">
        <v>53</v>
      </c>
      <c r="L125" s="35" t="s">
        <v>49</v>
      </c>
      <c r="M125" t="s">
        <v>54</v>
      </c>
      <c r="N125" s="35" t="s">
        <v>49</v>
      </c>
      <c r="O125" s="35">
        <v>3</v>
      </c>
      <c r="P125" s="35">
        <v>34</v>
      </c>
      <c r="Q125" s="35">
        <v>0</v>
      </c>
      <c r="R125" s="41">
        <f t="shared" si="4"/>
        <v>8707</v>
      </c>
      <c r="Z125" t="s">
        <v>50</v>
      </c>
      <c r="AA125" t="s">
        <v>49</v>
      </c>
      <c r="AB125" t="s">
        <v>49</v>
      </c>
      <c r="AC125" t="s">
        <v>49</v>
      </c>
      <c r="AD125" t="s">
        <v>49</v>
      </c>
    </row>
    <row r="126" spans="1:30" x14ac:dyDescent="0.3">
      <c r="A126" t="s">
        <v>225</v>
      </c>
      <c r="B126" t="s">
        <v>130</v>
      </c>
      <c r="C126" t="s">
        <v>49</v>
      </c>
      <c r="G126" s="35" t="s">
        <v>52</v>
      </c>
      <c r="J126" s="35" t="s">
        <v>51</v>
      </c>
      <c r="K126" s="35" t="s">
        <v>53</v>
      </c>
      <c r="L126" s="35" t="s">
        <v>49</v>
      </c>
      <c r="M126" t="s">
        <v>54</v>
      </c>
      <c r="N126" s="35" t="s">
        <v>49</v>
      </c>
      <c r="O126" s="35">
        <v>3</v>
      </c>
      <c r="P126" s="35">
        <v>35</v>
      </c>
      <c r="Q126" s="35">
        <v>0</v>
      </c>
      <c r="R126" s="41">
        <f t="shared" si="4"/>
        <v>8963</v>
      </c>
      <c r="Z126" t="s">
        <v>50</v>
      </c>
      <c r="AA126" t="s">
        <v>49</v>
      </c>
      <c r="AB126" t="s">
        <v>49</v>
      </c>
      <c r="AC126" t="s">
        <v>49</v>
      </c>
      <c r="AD126" t="s">
        <v>49</v>
      </c>
    </row>
    <row r="127" spans="1:30" x14ac:dyDescent="0.3">
      <c r="A127" t="s">
        <v>226</v>
      </c>
      <c r="B127" t="s">
        <v>132</v>
      </c>
      <c r="C127" t="s">
        <v>49</v>
      </c>
      <c r="G127" s="35" t="s">
        <v>52</v>
      </c>
      <c r="J127" s="35" t="s">
        <v>51</v>
      </c>
      <c r="K127" s="35" t="s">
        <v>53</v>
      </c>
      <c r="L127" s="35" t="s">
        <v>49</v>
      </c>
      <c r="M127" t="s">
        <v>54</v>
      </c>
      <c r="N127" s="35" t="s">
        <v>49</v>
      </c>
      <c r="O127" s="35">
        <v>3</v>
      </c>
      <c r="P127" s="35">
        <v>36</v>
      </c>
      <c r="Q127" s="35">
        <v>0</v>
      </c>
      <c r="R127" s="41">
        <f t="shared" si="4"/>
        <v>9219</v>
      </c>
      <c r="Z127" t="s">
        <v>50</v>
      </c>
      <c r="AA127" t="s">
        <v>49</v>
      </c>
      <c r="AB127" t="s">
        <v>49</v>
      </c>
      <c r="AC127" t="s">
        <v>49</v>
      </c>
      <c r="AD127" t="s">
        <v>49</v>
      </c>
    </row>
    <row r="128" spans="1:30" x14ac:dyDescent="0.3">
      <c r="A128" t="s">
        <v>227</v>
      </c>
      <c r="B128" t="s">
        <v>134</v>
      </c>
      <c r="C128" t="s">
        <v>49</v>
      </c>
      <c r="G128" s="35" t="s">
        <v>52</v>
      </c>
      <c r="J128" s="35" t="s">
        <v>51</v>
      </c>
      <c r="K128" s="35" t="s">
        <v>53</v>
      </c>
      <c r="L128" s="35" t="s">
        <v>49</v>
      </c>
      <c r="M128" t="s">
        <v>54</v>
      </c>
      <c r="N128" s="35" t="s">
        <v>49</v>
      </c>
      <c r="O128" s="35">
        <v>3</v>
      </c>
      <c r="P128" s="35">
        <v>37</v>
      </c>
      <c r="Q128" s="35">
        <v>0</v>
      </c>
      <c r="R128" s="41">
        <f t="shared" si="4"/>
        <v>9475</v>
      </c>
      <c r="Z128" t="s">
        <v>50</v>
      </c>
      <c r="AA128" t="s">
        <v>49</v>
      </c>
      <c r="AB128" t="s">
        <v>49</v>
      </c>
      <c r="AC128" t="s">
        <v>49</v>
      </c>
      <c r="AD128" t="s">
        <v>49</v>
      </c>
    </row>
    <row r="129" spans="1:30" x14ac:dyDescent="0.3">
      <c r="A129" t="s">
        <v>228</v>
      </c>
      <c r="B129" t="s">
        <v>136</v>
      </c>
      <c r="C129" t="s">
        <v>49</v>
      </c>
      <c r="G129" s="35" t="s">
        <v>52</v>
      </c>
      <c r="J129" s="35" t="s">
        <v>51</v>
      </c>
      <c r="K129" s="35" t="s">
        <v>53</v>
      </c>
      <c r="L129" s="35" t="s">
        <v>49</v>
      </c>
      <c r="M129" t="s">
        <v>54</v>
      </c>
      <c r="N129" s="35" t="s">
        <v>49</v>
      </c>
      <c r="O129" s="35">
        <v>3</v>
      </c>
      <c r="P129" s="35">
        <v>38</v>
      </c>
      <c r="Q129" s="35">
        <v>0</v>
      </c>
      <c r="R129" s="41">
        <f t="shared" si="4"/>
        <v>9731</v>
      </c>
      <c r="Z129" t="s">
        <v>50</v>
      </c>
      <c r="AA129" t="s">
        <v>49</v>
      </c>
      <c r="AB129" t="s">
        <v>49</v>
      </c>
      <c r="AC129" t="s">
        <v>49</v>
      </c>
      <c r="AD129" t="s">
        <v>49</v>
      </c>
    </row>
    <row r="130" spans="1:30" x14ac:dyDescent="0.3">
      <c r="A130" t="s">
        <v>229</v>
      </c>
      <c r="B130" t="s">
        <v>138</v>
      </c>
      <c r="C130" t="s">
        <v>49</v>
      </c>
      <c r="G130" s="35" t="s">
        <v>52</v>
      </c>
      <c r="J130" s="35" t="s">
        <v>51</v>
      </c>
      <c r="K130" s="35" t="s">
        <v>53</v>
      </c>
      <c r="L130" s="35" t="s">
        <v>49</v>
      </c>
      <c r="M130" t="s">
        <v>54</v>
      </c>
      <c r="N130" s="35" t="s">
        <v>49</v>
      </c>
      <c r="O130" s="35">
        <v>3</v>
      </c>
      <c r="P130" s="35">
        <v>39</v>
      </c>
      <c r="Q130" s="35">
        <v>0</v>
      </c>
      <c r="R130" s="41">
        <f t="shared" si="4"/>
        <v>9987</v>
      </c>
      <c r="Z130" t="s">
        <v>50</v>
      </c>
      <c r="AA130" t="s">
        <v>49</v>
      </c>
      <c r="AB130" t="s">
        <v>49</v>
      </c>
      <c r="AC130" t="s">
        <v>49</v>
      </c>
      <c r="AD130" t="s">
        <v>49</v>
      </c>
    </row>
    <row r="131" spans="1:30" x14ac:dyDescent="0.3">
      <c r="A131" t="s">
        <v>230</v>
      </c>
      <c r="B131" t="s">
        <v>140</v>
      </c>
      <c r="C131" t="s">
        <v>49</v>
      </c>
      <c r="G131" s="35" t="s">
        <v>52</v>
      </c>
      <c r="J131" s="35" t="s">
        <v>51</v>
      </c>
      <c r="K131" s="35" t="s">
        <v>53</v>
      </c>
      <c r="L131" s="35" t="s">
        <v>49</v>
      </c>
      <c r="M131" t="s">
        <v>54</v>
      </c>
      <c r="N131" s="35" t="s">
        <v>49</v>
      </c>
      <c r="O131" s="35">
        <v>3</v>
      </c>
      <c r="P131" s="35">
        <v>40</v>
      </c>
      <c r="Q131" s="35">
        <v>0</v>
      </c>
      <c r="R131" s="41">
        <f t="shared" si="4"/>
        <v>10243</v>
      </c>
      <c r="Z131" t="s">
        <v>50</v>
      </c>
      <c r="AA131" t="s">
        <v>49</v>
      </c>
      <c r="AB131" t="s">
        <v>49</v>
      </c>
      <c r="AC131" t="s">
        <v>49</v>
      </c>
      <c r="AD131" t="s">
        <v>49</v>
      </c>
    </row>
    <row r="132" spans="1:30" x14ac:dyDescent="0.3">
      <c r="A132" t="s">
        <v>231</v>
      </c>
      <c r="B132" t="s">
        <v>142</v>
      </c>
      <c r="C132" t="s">
        <v>49</v>
      </c>
      <c r="G132" s="35" t="s">
        <v>52</v>
      </c>
      <c r="J132" s="35" t="s">
        <v>51</v>
      </c>
      <c r="K132" s="35" t="s">
        <v>53</v>
      </c>
      <c r="L132" s="35" t="s">
        <v>49</v>
      </c>
      <c r="M132" t="s">
        <v>54</v>
      </c>
      <c r="N132" s="35" t="s">
        <v>49</v>
      </c>
      <c r="O132" s="35">
        <v>3</v>
      </c>
      <c r="P132" s="35">
        <v>41</v>
      </c>
      <c r="Q132" s="35">
        <v>0</v>
      </c>
      <c r="R132" s="41">
        <f t="shared" si="4"/>
        <v>10499</v>
      </c>
      <c r="Z132" t="s">
        <v>50</v>
      </c>
      <c r="AA132" t="s">
        <v>49</v>
      </c>
      <c r="AB132" t="s">
        <v>49</v>
      </c>
      <c r="AC132" t="s">
        <v>49</v>
      </c>
      <c r="AD132" t="s">
        <v>49</v>
      </c>
    </row>
    <row r="133" spans="1:30" x14ac:dyDescent="0.3">
      <c r="A133" t="s">
        <v>232</v>
      </c>
      <c r="B133" s="6" t="s">
        <v>144</v>
      </c>
      <c r="C133" t="s">
        <v>49</v>
      </c>
      <c r="D133" s="42" t="s">
        <v>50</v>
      </c>
      <c r="E133" s="42" t="s">
        <v>50</v>
      </c>
      <c r="F133" s="35" t="s">
        <v>51</v>
      </c>
      <c r="G133" s="35" t="s">
        <v>52</v>
      </c>
      <c r="J133" s="35" t="s">
        <v>51</v>
      </c>
      <c r="K133" s="35" t="s">
        <v>53</v>
      </c>
      <c r="L133" s="35" t="s">
        <v>49</v>
      </c>
      <c r="M133" t="s">
        <v>54</v>
      </c>
      <c r="N133" s="35" t="s">
        <v>145</v>
      </c>
      <c r="O133" s="35">
        <v>3</v>
      </c>
      <c r="P133" s="35">
        <v>42</v>
      </c>
      <c r="Q133" s="35">
        <v>0</v>
      </c>
      <c r="R133" s="41">
        <f t="shared" si="4"/>
        <v>10755</v>
      </c>
      <c r="Z133" t="s">
        <v>50</v>
      </c>
      <c r="AA133" t="s">
        <v>51</v>
      </c>
      <c r="AB133" t="s">
        <v>51</v>
      </c>
      <c r="AC133" t="s">
        <v>50</v>
      </c>
      <c r="AD133" t="s">
        <v>50</v>
      </c>
    </row>
    <row r="134" spans="1:30" x14ac:dyDescent="0.3">
      <c r="A134" t="s">
        <v>233</v>
      </c>
      <c r="B134" s="6" t="s">
        <v>147</v>
      </c>
      <c r="C134" t="s">
        <v>49</v>
      </c>
      <c r="D134" s="42" t="s">
        <v>50</v>
      </c>
      <c r="E134" s="42" t="s">
        <v>50</v>
      </c>
      <c r="F134" s="35" t="s">
        <v>51</v>
      </c>
      <c r="G134" s="35" t="s">
        <v>52</v>
      </c>
      <c r="J134" s="35" t="s">
        <v>51</v>
      </c>
      <c r="K134" s="35" t="s">
        <v>53</v>
      </c>
      <c r="L134" s="35" t="s">
        <v>49</v>
      </c>
      <c r="M134" t="s">
        <v>54</v>
      </c>
      <c r="N134" s="35" t="s">
        <v>145</v>
      </c>
      <c r="O134" s="35">
        <v>3</v>
      </c>
      <c r="P134" s="35">
        <v>43</v>
      </c>
      <c r="Q134" s="35">
        <v>0</v>
      </c>
      <c r="R134" s="41">
        <f t="shared" si="4"/>
        <v>11011</v>
      </c>
      <c r="Z134" t="s">
        <v>50</v>
      </c>
      <c r="AA134" t="s">
        <v>51</v>
      </c>
      <c r="AB134" t="s">
        <v>51</v>
      </c>
      <c r="AC134" t="s">
        <v>50</v>
      </c>
      <c r="AD134" t="s">
        <v>50</v>
      </c>
    </row>
    <row r="135" spans="1:30" x14ac:dyDescent="0.3">
      <c r="A135" s="45"/>
      <c r="B135" s="45"/>
      <c r="C135" s="45"/>
      <c r="D135" s="46"/>
      <c r="E135" s="46"/>
      <c r="F135" s="46"/>
      <c r="G135" s="46"/>
      <c r="H135" s="46"/>
      <c r="I135" s="46"/>
      <c r="J135" s="46"/>
      <c r="K135" s="46"/>
      <c r="L135" s="46"/>
      <c r="M135" s="45"/>
      <c r="N135" s="45"/>
      <c r="O135" s="46"/>
      <c r="P135" s="46"/>
      <c r="Q135" s="46"/>
      <c r="R135" s="46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</row>
    <row r="136" spans="1:30" x14ac:dyDescent="0.3">
      <c r="A136" s="45"/>
      <c r="B136" s="45"/>
      <c r="C136" s="45"/>
      <c r="D136" s="46"/>
      <c r="E136" s="46"/>
      <c r="F136" s="46"/>
      <c r="G136" s="46"/>
      <c r="H136" s="46"/>
      <c r="I136" s="46"/>
      <c r="J136" s="46"/>
      <c r="K136" s="46"/>
      <c r="L136" s="46"/>
      <c r="M136" s="45"/>
      <c r="N136" s="45"/>
      <c r="O136" s="46"/>
      <c r="P136" s="46"/>
      <c r="Q136" s="46"/>
      <c r="R136" s="46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</row>
    <row r="137" spans="1:30" x14ac:dyDescent="0.3">
      <c r="A137" t="s">
        <v>234</v>
      </c>
      <c r="B137" t="s">
        <v>235</v>
      </c>
      <c r="C137" t="s">
        <v>49</v>
      </c>
      <c r="D137" s="42" t="s">
        <v>50</v>
      </c>
      <c r="E137" s="35" t="s">
        <v>51</v>
      </c>
      <c r="F137" s="42" t="s">
        <v>50</v>
      </c>
      <c r="G137" s="35" t="s">
        <v>52</v>
      </c>
      <c r="J137" s="35" t="s">
        <v>51</v>
      </c>
      <c r="K137" s="35" t="s">
        <v>53</v>
      </c>
      <c r="L137" s="35" t="s">
        <v>49</v>
      </c>
      <c r="M137" t="s">
        <v>54</v>
      </c>
      <c r="N137" s="35" t="s">
        <v>55</v>
      </c>
      <c r="O137" s="35">
        <v>4</v>
      </c>
      <c r="P137" s="35">
        <v>1</v>
      </c>
      <c r="Q137" s="35">
        <v>0</v>
      </c>
      <c r="R137" s="41">
        <f>((256^0)*O137)+((256^1)*P137+((256^2*Q137)))</f>
        <v>260</v>
      </c>
      <c r="Z137" t="s">
        <v>50</v>
      </c>
      <c r="AA137" t="s">
        <v>51</v>
      </c>
      <c r="AB137" t="s">
        <v>51</v>
      </c>
      <c r="AC137" t="s">
        <v>51</v>
      </c>
      <c r="AD137" t="s">
        <v>50</v>
      </c>
    </row>
    <row r="138" spans="1:30" x14ac:dyDescent="0.3">
      <c r="A138" t="s">
        <v>236</v>
      </c>
      <c r="B138" t="s">
        <v>65</v>
      </c>
      <c r="C138" t="s">
        <v>49</v>
      </c>
      <c r="D138" s="42" t="s">
        <v>50</v>
      </c>
      <c r="E138" s="35" t="s">
        <v>51</v>
      </c>
      <c r="F138" s="42" t="s">
        <v>50</v>
      </c>
      <c r="G138" s="35" t="s">
        <v>52</v>
      </c>
      <c r="J138" s="35" t="s">
        <v>51</v>
      </c>
      <c r="K138" s="35" t="s">
        <v>237</v>
      </c>
      <c r="L138" s="35" t="s">
        <v>49</v>
      </c>
      <c r="M138" t="s">
        <v>54</v>
      </c>
      <c r="N138" s="35" t="s">
        <v>55</v>
      </c>
      <c r="O138" s="35">
        <v>4</v>
      </c>
      <c r="P138" s="35">
        <v>2</v>
      </c>
      <c r="Q138" s="35">
        <v>0</v>
      </c>
      <c r="R138" s="41">
        <f t="shared" ref="R138:R143" si="5">((256^0)*O138)+((256^1)*P138+((256^2*Q138)))</f>
        <v>516</v>
      </c>
      <c r="Z138" t="s">
        <v>50</v>
      </c>
      <c r="AA138" t="s">
        <v>51</v>
      </c>
      <c r="AB138" t="s">
        <v>51</v>
      </c>
      <c r="AC138" t="s">
        <v>51</v>
      </c>
      <c r="AD138" t="s">
        <v>50</v>
      </c>
    </row>
    <row r="139" spans="1:30" x14ac:dyDescent="0.3">
      <c r="A139" t="s">
        <v>238</v>
      </c>
      <c r="B139" t="s">
        <v>67</v>
      </c>
      <c r="C139" t="s">
        <v>49</v>
      </c>
      <c r="D139" s="42" t="s">
        <v>50</v>
      </c>
      <c r="E139" s="35" t="s">
        <v>51</v>
      </c>
      <c r="F139" s="42" t="s">
        <v>50</v>
      </c>
      <c r="G139" s="35" t="s">
        <v>52</v>
      </c>
      <c r="J139" s="35" t="s">
        <v>51</v>
      </c>
      <c r="K139" s="35" t="s">
        <v>239</v>
      </c>
      <c r="L139" s="35" t="s">
        <v>49</v>
      </c>
      <c r="M139" t="s">
        <v>54</v>
      </c>
      <c r="N139" s="35" t="s">
        <v>55</v>
      </c>
      <c r="O139" s="35">
        <v>4</v>
      </c>
      <c r="P139" s="35">
        <v>3</v>
      </c>
      <c r="Q139" s="35">
        <v>0</v>
      </c>
      <c r="R139" s="41">
        <f t="shared" si="5"/>
        <v>772</v>
      </c>
      <c r="Z139" t="s">
        <v>50</v>
      </c>
      <c r="AA139" t="s">
        <v>51</v>
      </c>
      <c r="AB139" t="s">
        <v>51</v>
      </c>
      <c r="AC139" t="s">
        <v>51</v>
      </c>
      <c r="AD139" t="s">
        <v>50</v>
      </c>
    </row>
    <row r="140" spans="1:30" x14ac:dyDescent="0.3">
      <c r="A140" t="s">
        <v>240</v>
      </c>
      <c r="B140" t="s">
        <v>241</v>
      </c>
      <c r="C140" t="s">
        <v>49</v>
      </c>
      <c r="D140" s="42" t="s">
        <v>50</v>
      </c>
      <c r="E140" s="35" t="s">
        <v>51</v>
      </c>
      <c r="F140" s="42" t="s">
        <v>50</v>
      </c>
      <c r="G140" s="35" t="s">
        <v>52</v>
      </c>
      <c r="J140" s="35" t="s">
        <v>51</v>
      </c>
      <c r="K140" s="35" t="s">
        <v>242</v>
      </c>
      <c r="L140" s="35" t="s">
        <v>49</v>
      </c>
      <c r="M140" t="s">
        <v>54</v>
      </c>
      <c r="N140" s="35" t="s">
        <v>55</v>
      </c>
      <c r="O140" s="35">
        <v>4</v>
      </c>
      <c r="P140" s="35">
        <v>4</v>
      </c>
      <c r="Q140" s="35">
        <v>0</v>
      </c>
      <c r="R140" s="41">
        <f t="shared" si="5"/>
        <v>1028</v>
      </c>
      <c r="Z140" t="s">
        <v>50</v>
      </c>
      <c r="AA140" t="s">
        <v>51</v>
      </c>
      <c r="AB140" t="s">
        <v>51</v>
      </c>
      <c r="AC140" t="s">
        <v>51</v>
      </c>
      <c r="AD140" t="s">
        <v>50</v>
      </c>
    </row>
    <row r="141" spans="1:30" x14ac:dyDescent="0.3">
      <c r="A141" t="s">
        <v>243</v>
      </c>
      <c r="B141" t="s">
        <v>69</v>
      </c>
      <c r="C141" t="s">
        <v>49</v>
      </c>
      <c r="D141" s="42" t="s">
        <v>50</v>
      </c>
      <c r="E141" s="35" t="s">
        <v>51</v>
      </c>
      <c r="F141" s="42" t="s">
        <v>50</v>
      </c>
      <c r="G141" s="35" t="s">
        <v>52</v>
      </c>
      <c r="J141" s="35" t="s">
        <v>51</v>
      </c>
      <c r="K141" s="35" t="s">
        <v>244</v>
      </c>
      <c r="L141" s="35" t="s">
        <v>49</v>
      </c>
      <c r="M141" t="s">
        <v>54</v>
      </c>
      <c r="N141" s="35" t="s">
        <v>55</v>
      </c>
      <c r="O141" s="35">
        <v>4</v>
      </c>
      <c r="P141" s="35">
        <v>5</v>
      </c>
      <c r="Q141" s="35">
        <v>0</v>
      </c>
      <c r="R141" s="41">
        <f t="shared" si="5"/>
        <v>1284</v>
      </c>
      <c r="Z141" t="s">
        <v>50</v>
      </c>
      <c r="AA141" t="s">
        <v>51</v>
      </c>
      <c r="AB141" t="s">
        <v>51</v>
      </c>
      <c r="AC141" t="s">
        <v>51</v>
      </c>
      <c r="AD141" t="s">
        <v>50</v>
      </c>
    </row>
    <row r="142" spans="1:30" x14ac:dyDescent="0.3">
      <c r="A142" t="s">
        <v>245</v>
      </c>
      <c r="B142" t="s">
        <v>75</v>
      </c>
      <c r="C142" t="s">
        <v>49</v>
      </c>
      <c r="D142" s="42" t="s">
        <v>50</v>
      </c>
      <c r="E142" s="35" t="s">
        <v>51</v>
      </c>
      <c r="F142" s="42" t="s">
        <v>50</v>
      </c>
      <c r="G142" s="35" t="s">
        <v>52</v>
      </c>
      <c r="J142" s="35" t="s">
        <v>51</v>
      </c>
      <c r="K142" s="35" t="s">
        <v>246</v>
      </c>
      <c r="L142" s="35" t="s">
        <v>49</v>
      </c>
      <c r="M142" t="s">
        <v>54</v>
      </c>
      <c r="N142" s="35" t="s">
        <v>55</v>
      </c>
      <c r="O142" s="35">
        <v>4</v>
      </c>
      <c r="P142" s="35">
        <v>6</v>
      </c>
      <c r="Q142" s="35">
        <v>0</v>
      </c>
      <c r="R142" s="41">
        <f t="shared" si="5"/>
        <v>1540</v>
      </c>
      <c r="Z142" t="s">
        <v>50</v>
      </c>
      <c r="AA142" t="s">
        <v>51</v>
      </c>
      <c r="AB142" t="s">
        <v>51</v>
      </c>
      <c r="AC142" t="s">
        <v>51</v>
      </c>
      <c r="AD142" t="s">
        <v>50</v>
      </c>
    </row>
    <row r="143" spans="1:30" x14ac:dyDescent="0.3">
      <c r="A143" t="s">
        <v>247</v>
      </c>
      <c r="B143" t="s">
        <v>248</v>
      </c>
      <c r="C143" t="s">
        <v>49</v>
      </c>
      <c r="D143" s="42" t="s">
        <v>50</v>
      </c>
      <c r="E143" s="35" t="s">
        <v>51</v>
      </c>
      <c r="F143" s="42" t="s">
        <v>50</v>
      </c>
      <c r="G143" s="35" t="s">
        <v>52</v>
      </c>
      <c r="J143" s="35" t="s">
        <v>51</v>
      </c>
      <c r="K143" s="35" t="s">
        <v>249</v>
      </c>
      <c r="L143" s="35" t="s">
        <v>49</v>
      </c>
      <c r="M143" t="s">
        <v>54</v>
      </c>
      <c r="N143" s="35" t="s">
        <v>55</v>
      </c>
      <c r="O143" s="35">
        <v>4</v>
      </c>
      <c r="P143" s="35">
        <v>7</v>
      </c>
      <c r="Q143" s="35">
        <v>0</v>
      </c>
      <c r="R143" s="41">
        <f t="shared" si="5"/>
        <v>1796</v>
      </c>
      <c r="Z143" t="s">
        <v>50</v>
      </c>
      <c r="AA143" t="s">
        <v>51</v>
      </c>
      <c r="AB143" t="s">
        <v>51</v>
      </c>
      <c r="AC143" t="s">
        <v>51</v>
      </c>
      <c r="AD143" t="s">
        <v>50</v>
      </c>
    </row>
    <row r="144" spans="1:30" x14ac:dyDescent="0.3">
      <c r="A144" t="s">
        <v>250</v>
      </c>
      <c r="B144" t="s">
        <v>87</v>
      </c>
      <c r="C144" t="s">
        <v>49</v>
      </c>
      <c r="D144" s="35" t="s">
        <v>51</v>
      </c>
      <c r="E144" s="42" t="s">
        <v>50</v>
      </c>
      <c r="F144" s="42" t="s">
        <v>50</v>
      </c>
      <c r="G144" s="35" t="s">
        <v>52</v>
      </c>
      <c r="J144" s="35" t="s">
        <v>51</v>
      </c>
      <c r="K144" s="35" t="s">
        <v>53</v>
      </c>
      <c r="L144" s="35" t="s">
        <v>49</v>
      </c>
      <c r="M144" t="s">
        <v>54</v>
      </c>
      <c r="N144" s="35" t="s">
        <v>88</v>
      </c>
      <c r="O144" s="35">
        <v>4</v>
      </c>
      <c r="P144" s="35">
        <v>8</v>
      </c>
      <c r="Q144" s="35">
        <v>0</v>
      </c>
      <c r="R144" s="41">
        <f t="shared" ref="R144:R156" si="6">((256^0)*O144)+((256^1)*P144+((256^2*Q144)))</f>
        <v>2052</v>
      </c>
      <c r="Z144" t="s">
        <v>89</v>
      </c>
      <c r="AA144" t="s">
        <v>51</v>
      </c>
      <c r="AB144" t="s">
        <v>50</v>
      </c>
      <c r="AC144" t="s">
        <v>50</v>
      </c>
      <c r="AD144" t="s">
        <v>51</v>
      </c>
    </row>
    <row r="145" spans="1:30" x14ac:dyDescent="0.3">
      <c r="A145" t="s">
        <v>251</v>
      </c>
      <c r="B145" t="s">
        <v>91</v>
      </c>
      <c r="C145" t="s">
        <v>49</v>
      </c>
      <c r="D145" s="35" t="s">
        <v>51</v>
      </c>
      <c r="E145" s="42" t="s">
        <v>50</v>
      </c>
      <c r="F145" s="42" t="s">
        <v>50</v>
      </c>
      <c r="G145" s="35" t="s">
        <v>52</v>
      </c>
      <c r="J145" s="35" t="s">
        <v>51</v>
      </c>
      <c r="K145" s="35" t="s">
        <v>53</v>
      </c>
      <c r="L145" s="35" t="s">
        <v>49</v>
      </c>
      <c r="M145" t="s">
        <v>54</v>
      </c>
      <c r="N145" s="35" t="s">
        <v>88</v>
      </c>
      <c r="O145" s="35">
        <v>4</v>
      </c>
      <c r="P145" s="35">
        <v>9</v>
      </c>
      <c r="Q145" s="35">
        <v>0</v>
      </c>
      <c r="R145" s="41">
        <f t="shared" si="6"/>
        <v>2308</v>
      </c>
      <c r="Z145" t="s">
        <v>89</v>
      </c>
      <c r="AA145" t="s">
        <v>51</v>
      </c>
      <c r="AB145" t="s">
        <v>50</v>
      </c>
      <c r="AC145" t="s">
        <v>50</v>
      </c>
      <c r="AD145" t="s">
        <v>51</v>
      </c>
    </row>
    <row r="146" spans="1:30" x14ac:dyDescent="0.3">
      <c r="A146" t="s">
        <v>252</v>
      </c>
      <c r="B146" t="s">
        <v>93</v>
      </c>
      <c r="C146" t="s">
        <v>49</v>
      </c>
      <c r="D146" s="35" t="s">
        <v>51</v>
      </c>
      <c r="E146" s="42" t="s">
        <v>50</v>
      </c>
      <c r="F146" s="42" t="s">
        <v>50</v>
      </c>
      <c r="G146" s="35" t="s">
        <v>52</v>
      </c>
      <c r="J146" s="35" t="s">
        <v>51</v>
      </c>
      <c r="K146" s="35" t="s">
        <v>53</v>
      </c>
      <c r="L146" s="35" t="s">
        <v>49</v>
      </c>
      <c r="M146" t="s">
        <v>54</v>
      </c>
      <c r="N146" s="35" t="s">
        <v>88</v>
      </c>
      <c r="O146" s="35">
        <v>4</v>
      </c>
      <c r="P146" s="35">
        <v>10</v>
      </c>
      <c r="Q146" s="35">
        <v>0</v>
      </c>
      <c r="R146" s="41">
        <f t="shared" si="6"/>
        <v>2564</v>
      </c>
      <c r="Z146" t="s">
        <v>89</v>
      </c>
      <c r="AA146" t="s">
        <v>51</v>
      </c>
      <c r="AB146" t="s">
        <v>50</v>
      </c>
      <c r="AC146" t="s">
        <v>50</v>
      </c>
      <c r="AD146" t="s">
        <v>51</v>
      </c>
    </row>
    <row r="147" spans="1:30" x14ac:dyDescent="0.3">
      <c r="A147" t="s">
        <v>253</v>
      </c>
      <c r="B147" t="s">
        <v>95</v>
      </c>
      <c r="C147" t="s">
        <v>49</v>
      </c>
      <c r="D147" s="35" t="s">
        <v>51</v>
      </c>
      <c r="E147" s="42" t="s">
        <v>50</v>
      </c>
      <c r="F147" s="42" t="s">
        <v>50</v>
      </c>
      <c r="G147" s="35" t="s">
        <v>52</v>
      </c>
      <c r="J147" s="35" t="s">
        <v>51</v>
      </c>
      <c r="K147" s="35" t="s">
        <v>53</v>
      </c>
      <c r="L147" s="35" t="s">
        <v>49</v>
      </c>
      <c r="M147" t="s">
        <v>54</v>
      </c>
      <c r="N147" s="35" t="s">
        <v>88</v>
      </c>
      <c r="O147" s="35">
        <v>4</v>
      </c>
      <c r="P147" s="35">
        <v>11</v>
      </c>
      <c r="Q147" s="35">
        <v>0</v>
      </c>
      <c r="R147" s="41">
        <f t="shared" si="6"/>
        <v>2820</v>
      </c>
      <c r="Z147" t="s">
        <v>89</v>
      </c>
      <c r="AA147" t="s">
        <v>51</v>
      </c>
      <c r="AB147" t="s">
        <v>50</v>
      </c>
      <c r="AC147" t="s">
        <v>50</v>
      </c>
      <c r="AD147" t="s">
        <v>51</v>
      </c>
    </row>
    <row r="148" spans="1:30" x14ac:dyDescent="0.3">
      <c r="A148" t="s">
        <v>254</v>
      </c>
      <c r="B148" t="s">
        <v>97</v>
      </c>
      <c r="C148" t="s">
        <v>49</v>
      </c>
      <c r="D148" s="35" t="s">
        <v>51</v>
      </c>
      <c r="E148" s="42" t="s">
        <v>50</v>
      </c>
      <c r="F148" s="42" t="s">
        <v>50</v>
      </c>
      <c r="G148" s="35" t="s">
        <v>52</v>
      </c>
      <c r="J148" s="35" t="s">
        <v>51</v>
      </c>
      <c r="K148" s="35" t="s">
        <v>53</v>
      </c>
      <c r="L148" s="35" t="s">
        <v>49</v>
      </c>
      <c r="M148" t="s">
        <v>54</v>
      </c>
      <c r="N148" s="35" t="s">
        <v>88</v>
      </c>
      <c r="O148" s="35">
        <v>4</v>
      </c>
      <c r="P148" s="35">
        <v>12</v>
      </c>
      <c r="Q148" s="35">
        <v>0</v>
      </c>
      <c r="R148" s="41">
        <f t="shared" si="6"/>
        <v>3076</v>
      </c>
      <c r="Z148" t="s">
        <v>89</v>
      </c>
      <c r="AA148" t="s">
        <v>51</v>
      </c>
      <c r="AB148" t="s">
        <v>50</v>
      </c>
      <c r="AC148" t="s">
        <v>50</v>
      </c>
      <c r="AD148" t="s">
        <v>51</v>
      </c>
    </row>
    <row r="149" spans="1:30" x14ac:dyDescent="0.3">
      <c r="A149" t="s">
        <v>255</v>
      </c>
      <c r="B149" t="s">
        <v>99</v>
      </c>
      <c r="C149" t="s">
        <v>49</v>
      </c>
      <c r="D149" s="35" t="s">
        <v>51</v>
      </c>
      <c r="E149" s="42" t="s">
        <v>50</v>
      </c>
      <c r="F149" s="42" t="s">
        <v>50</v>
      </c>
      <c r="G149" s="35" t="s">
        <v>52</v>
      </c>
      <c r="J149" s="35" t="s">
        <v>51</v>
      </c>
      <c r="K149" s="35" t="s">
        <v>53</v>
      </c>
      <c r="L149" s="35" t="s">
        <v>49</v>
      </c>
      <c r="M149" t="s">
        <v>54</v>
      </c>
      <c r="N149" s="35" t="s">
        <v>88</v>
      </c>
      <c r="O149" s="35">
        <v>4</v>
      </c>
      <c r="P149" s="35">
        <v>13</v>
      </c>
      <c r="Q149" s="35">
        <v>0</v>
      </c>
      <c r="R149" s="41">
        <f t="shared" si="6"/>
        <v>3332</v>
      </c>
      <c r="Z149" t="s">
        <v>89</v>
      </c>
      <c r="AA149" t="s">
        <v>51</v>
      </c>
      <c r="AB149" t="s">
        <v>50</v>
      </c>
      <c r="AC149" t="s">
        <v>50</v>
      </c>
      <c r="AD149" t="s">
        <v>51</v>
      </c>
    </row>
    <row r="150" spans="1:30" x14ac:dyDescent="0.3">
      <c r="A150" t="s">
        <v>256</v>
      </c>
      <c r="B150" t="s">
        <v>101</v>
      </c>
      <c r="C150" t="s">
        <v>49</v>
      </c>
      <c r="D150" s="35" t="s">
        <v>51</v>
      </c>
      <c r="E150" s="42" t="s">
        <v>50</v>
      </c>
      <c r="F150" s="42" t="s">
        <v>50</v>
      </c>
      <c r="G150" s="35" t="s">
        <v>52</v>
      </c>
      <c r="J150" s="35" t="s">
        <v>51</v>
      </c>
      <c r="K150" s="35" t="s">
        <v>53</v>
      </c>
      <c r="L150" s="35" t="s">
        <v>49</v>
      </c>
      <c r="M150" t="s">
        <v>54</v>
      </c>
      <c r="N150" s="35" t="s">
        <v>88</v>
      </c>
      <c r="O150" s="35">
        <v>4</v>
      </c>
      <c r="P150" s="35">
        <v>14</v>
      </c>
      <c r="Q150" s="35">
        <v>0</v>
      </c>
      <c r="R150" s="41">
        <f t="shared" si="6"/>
        <v>3588</v>
      </c>
      <c r="Z150" t="s">
        <v>102</v>
      </c>
      <c r="AA150" t="s">
        <v>51</v>
      </c>
      <c r="AB150" t="s">
        <v>50</v>
      </c>
      <c r="AC150" t="s">
        <v>50</v>
      </c>
      <c r="AD150" t="s">
        <v>51</v>
      </c>
    </row>
    <row r="151" spans="1:30" x14ac:dyDescent="0.3">
      <c r="A151" t="s">
        <v>257</v>
      </c>
      <c r="B151" t="s">
        <v>104</v>
      </c>
      <c r="C151" t="s">
        <v>49</v>
      </c>
      <c r="D151" s="35" t="s">
        <v>51</v>
      </c>
      <c r="E151" s="42" t="s">
        <v>50</v>
      </c>
      <c r="F151" s="42" t="s">
        <v>50</v>
      </c>
      <c r="G151" s="35" t="s">
        <v>52</v>
      </c>
      <c r="J151" s="35" t="s">
        <v>51</v>
      </c>
      <c r="K151" s="35" t="s">
        <v>53</v>
      </c>
      <c r="L151" s="35" t="s">
        <v>49</v>
      </c>
      <c r="M151" t="s">
        <v>54</v>
      </c>
      <c r="N151" s="35" t="s">
        <v>88</v>
      </c>
      <c r="O151" s="35">
        <v>4</v>
      </c>
      <c r="P151" s="35">
        <v>15</v>
      </c>
      <c r="Q151" s="35">
        <v>0</v>
      </c>
      <c r="R151" s="41">
        <f t="shared" si="6"/>
        <v>3844</v>
      </c>
      <c r="Z151" t="s">
        <v>102</v>
      </c>
      <c r="AA151" t="s">
        <v>51</v>
      </c>
      <c r="AB151" t="s">
        <v>50</v>
      </c>
      <c r="AC151" t="s">
        <v>50</v>
      </c>
      <c r="AD151" t="s">
        <v>51</v>
      </c>
    </row>
    <row r="152" spans="1:30" x14ac:dyDescent="0.3">
      <c r="A152" t="s">
        <v>258</v>
      </c>
      <c r="B152" t="s">
        <v>106</v>
      </c>
      <c r="C152" t="s">
        <v>49</v>
      </c>
      <c r="D152" s="35" t="s">
        <v>51</v>
      </c>
      <c r="E152" s="42" t="s">
        <v>50</v>
      </c>
      <c r="F152" s="42" t="s">
        <v>50</v>
      </c>
      <c r="G152" s="35" t="s">
        <v>52</v>
      </c>
      <c r="J152" s="35" t="s">
        <v>51</v>
      </c>
      <c r="K152" s="35" t="s">
        <v>53</v>
      </c>
      <c r="L152" s="35" t="s">
        <v>49</v>
      </c>
      <c r="M152" t="s">
        <v>54</v>
      </c>
      <c r="N152" s="35" t="s">
        <v>88</v>
      </c>
      <c r="O152" s="35">
        <v>4</v>
      </c>
      <c r="P152" s="35">
        <v>16</v>
      </c>
      <c r="Q152" s="35">
        <v>0</v>
      </c>
      <c r="R152" s="41">
        <f t="shared" si="6"/>
        <v>4100</v>
      </c>
      <c r="Z152" t="s">
        <v>102</v>
      </c>
      <c r="AA152" t="s">
        <v>51</v>
      </c>
      <c r="AB152" t="s">
        <v>50</v>
      </c>
      <c r="AC152" t="s">
        <v>50</v>
      </c>
      <c r="AD152" t="s">
        <v>51</v>
      </c>
    </row>
    <row r="153" spans="1:30" x14ac:dyDescent="0.3">
      <c r="A153" t="s">
        <v>259</v>
      </c>
      <c r="B153" t="s">
        <v>108</v>
      </c>
      <c r="C153" t="s">
        <v>49</v>
      </c>
      <c r="D153" s="35" t="s">
        <v>51</v>
      </c>
      <c r="E153" s="42" t="s">
        <v>50</v>
      </c>
      <c r="F153" s="42" t="s">
        <v>50</v>
      </c>
      <c r="G153" s="35" t="s">
        <v>52</v>
      </c>
      <c r="J153" s="35" t="s">
        <v>51</v>
      </c>
      <c r="K153" s="35" t="s">
        <v>53</v>
      </c>
      <c r="L153" s="35" t="s">
        <v>49</v>
      </c>
      <c r="M153" t="s">
        <v>54</v>
      </c>
      <c r="N153" s="35" t="s">
        <v>88</v>
      </c>
      <c r="O153" s="35">
        <v>4</v>
      </c>
      <c r="P153" s="35">
        <v>17</v>
      </c>
      <c r="Q153" s="35">
        <v>0</v>
      </c>
      <c r="R153" s="41">
        <f t="shared" si="6"/>
        <v>4356</v>
      </c>
      <c r="Z153" t="s">
        <v>50</v>
      </c>
      <c r="AA153" t="s">
        <v>51</v>
      </c>
      <c r="AB153" t="s">
        <v>50</v>
      </c>
      <c r="AC153" t="s">
        <v>50</v>
      </c>
      <c r="AD153" t="s">
        <v>51</v>
      </c>
    </row>
    <row r="154" spans="1:30" x14ac:dyDescent="0.3">
      <c r="A154" t="s">
        <v>260</v>
      </c>
      <c r="B154" t="s">
        <v>110</v>
      </c>
      <c r="C154" t="s">
        <v>49</v>
      </c>
      <c r="D154" s="35" t="s">
        <v>51</v>
      </c>
      <c r="E154" s="42" t="s">
        <v>50</v>
      </c>
      <c r="F154" s="42" t="s">
        <v>50</v>
      </c>
      <c r="G154" s="35" t="s">
        <v>52</v>
      </c>
      <c r="J154" s="35" t="s">
        <v>51</v>
      </c>
      <c r="K154" s="35" t="s">
        <v>53</v>
      </c>
      <c r="L154" s="35" t="s">
        <v>49</v>
      </c>
      <c r="M154" t="s">
        <v>54</v>
      </c>
      <c r="N154" s="35" t="s">
        <v>88</v>
      </c>
      <c r="O154" s="35">
        <v>4</v>
      </c>
      <c r="P154" s="35">
        <v>18</v>
      </c>
      <c r="Q154" s="35">
        <v>0</v>
      </c>
      <c r="R154" s="41">
        <f t="shared" si="6"/>
        <v>4612</v>
      </c>
      <c r="Z154" t="s">
        <v>111</v>
      </c>
      <c r="AA154" t="s">
        <v>51</v>
      </c>
      <c r="AB154" t="s">
        <v>50</v>
      </c>
      <c r="AC154" t="s">
        <v>50</v>
      </c>
      <c r="AD154" t="s">
        <v>51</v>
      </c>
    </row>
    <row r="155" spans="1:30" x14ac:dyDescent="0.3">
      <c r="A155" t="s">
        <v>261</v>
      </c>
      <c r="B155" t="s">
        <v>113</v>
      </c>
      <c r="C155" t="s">
        <v>49</v>
      </c>
      <c r="D155" s="35" t="s">
        <v>51</v>
      </c>
      <c r="E155" s="42" t="s">
        <v>50</v>
      </c>
      <c r="F155" s="42" t="s">
        <v>50</v>
      </c>
      <c r="G155" s="35" t="s">
        <v>52</v>
      </c>
      <c r="J155" s="35" t="s">
        <v>51</v>
      </c>
      <c r="K155" s="35" t="s">
        <v>53</v>
      </c>
      <c r="L155" s="35" t="s">
        <v>49</v>
      </c>
      <c r="M155" t="s">
        <v>54</v>
      </c>
      <c r="N155" s="35" t="s">
        <v>88</v>
      </c>
      <c r="O155" s="35">
        <v>4</v>
      </c>
      <c r="P155" s="35">
        <v>19</v>
      </c>
      <c r="Q155" s="35">
        <v>0</v>
      </c>
      <c r="R155" s="41">
        <f t="shared" si="6"/>
        <v>4868</v>
      </c>
      <c r="Z155" t="s">
        <v>114</v>
      </c>
      <c r="AA155" t="s">
        <v>51</v>
      </c>
      <c r="AB155" t="s">
        <v>50</v>
      </c>
      <c r="AC155" t="s">
        <v>50</v>
      </c>
      <c r="AD155" t="s">
        <v>51</v>
      </c>
    </row>
    <row r="156" spans="1:30" x14ac:dyDescent="0.3">
      <c r="A156" t="s">
        <v>262</v>
      </c>
      <c r="B156" t="s">
        <v>116</v>
      </c>
      <c r="C156" t="s">
        <v>49</v>
      </c>
      <c r="D156" s="35" t="s">
        <v>51</v>
      </c>
      <c r="E156" s="42" t="s">
        <v>50</v>
      </c>
      <c r="F156" s="42" t="s">
        <v>50</v>
      </c>
      <c r="G156" s="35" t="s">
        <v>52</v>
      </c>
      <c r="J156" s="35" t="s">
        <v>51</v>
      </c>
      <c r="K156" s="35" t="s">
        <v>53</v>
      </c>
      <c r="L156" s="35" t="s">
        <v>49</v>
      </c>
      <c r="M156" t="s">
        <v>54</v>
      </c>
      <c r="N156" s="35" t="s">
        <v>88</v>
      </c>
      <c r="O156" s="35">
        <v>4</v>
      </c>
      <c r="P156" s="35">
        <v>20</v>
      </c>
      <c r="Q156" s="35">
        <v>0</v>
      </c>
      <c r="R156" s="41">
        <f t="shared" si="6"/>
        <v>5124</v>
      </c>
      <c r="Z156" t="s">
        <v>117</v>
      </c>
      <c r="AA156" t="s">
        <v>51</v>
      </c>
      <c r="AB156" t="s">
        <v>50</v>
      </c>
      <c r="AC156" t="s">
        <v>50</v>
      </c>
      <c r="AD156" t="s">
        <v>51</v>
      </c>
    </row>
    <row r="157" spans="1:30" x14ac:dyDescent="0.3">
      <c r="A157" t="s">
        <v>263</v>
      </c>
      <c r="B157" t="s">
        <v>264</v>
      </c>
      <c r="C157" t="s">
        <v>49</v>
      </c>
      <c r="D157" s="35" t="s">
        <v>50</v>
      </c>
      <c r="E157" s="35" t="s">
        <v>50</v>
      </c>
      <c r="F157" s="35" t="s">
        <v>51</v>
      </c>
      <c r="G157" s="35" t="s">
        <v>265</v>
      </c>
      <c r="I157" s="35" t="s">
        <v>51</v>
      </c>
      <c r="J157" s="35" t="s">
        <v>50</v>
      </c>
      <c r="K157" s="35" t="s">
        <v>50</v>
      </c>
      <c r="L157" s="35" t="s">
        <v>50</v>
      </c>
      <c r="M157" t="s">
        <v>54</v>
      </c>
      <c r="N157" s="35" t="s">
        <v>266</v>
      </c>
      <c r="O157" s="35">
        <v>4</v>
      </c>
      <c r="P157" s="35">
        <v>21</v>
      </c>
      <c r="Q157" s="35">
        <v>0</v>
      </c>
      <c r="R157" s="41">
        <f t="shared" ref="R157:R159" si="7">((256^0)*O157)+((256^1)*P157+((256^2*Q157)))</f>
        <v>5380</v>
      </c>
      <c r="Z157" t="s">
        <v>50</v>
      </c>
      <c r="AA157" t="s">
        <v>51</v>
      </c>
      <c r="AB157" t="s">
        <v>51</v>
      </c>
      <c r="AC157" t="s">
        <v>50</v>
      </c>
      <c r="AD157" t="s">
        <v>50</v>
      </c>
    </row>
    <row r="158" spans="1:30" x14ac:dyDescent="0.3">
      <c r="A158" t="s">
        <v>267</v>
      </c>
      <c r="B158" t="s">
        <v>268</v>
      </c>
      <c r="C158" t="s">
        <v>49</v>
      </c>
      <c r="D158" s="42" t="s">
        <v>50</v>
      </c>
      <c r="E158" s="35" t="s">
        <v>51</v>
      </c>
      <c r="F158" s="42" t="s">
        <v>50</v>
      </c>
      <c r="G158" s="35" t="s">
        <v>265</v>
      </c>
      <c r="H158" s="35" t="s">
        <v>51</v>
      </c>
      <c r="J158" s="35" t="s">
        <v>50</v>
      </c>
      <c r="K158" s="35" t="s">
        <v>50</v>
      </c>
      <c r="L158" s="35" t="s">
        <v>50</v>
      </c>
      <c r="M158" t="s">
        <v>54</v>
      </c>
      <c r="N158" s="35" t="s">
        <v>120</v>
      </c>
      <c r="O158" s="35">
        <v>4</v>
      </c>
      <c r="P158" s="35">
        <v>22</v>
      </c>
      <c r="Q158" s="35">
        <v>0</v>
      </c>
      <c r="R158" s="41">
        <f t="shared" si="7"/>
        <v>5636</v>
      </c>
      <c r="Z158" t="s">
        <v>50</v>
      </c>
      <c r="AA158" t="s">
        <v>51</v>
      </c>
      <c r="AB158" t="s">
        <v>51</v>
      </c>
      <c r="AC158" t="s">
        <v>50</v>
      </c>
      <c r="AD158" t="s">
        <v>50</v>
      </c>
    </row>
    <row r="159" spans="1:30" x14ac:dyDescent="0.3">
      <c r="A159" t="s">
        <v>269</v>
      </c>
      <c r="B159" t="s">
        <v>270</v>
      </c>
      <c r="C159" t="s">
        <v>49</v>
      </c>
      <c r="D159" s="42" t="s">
        <v>50</v>
      </c>
      <c r="E159" s="35" t="s">
        <v>51</v>
      </c>
      <c r="F159" s="42" t="s">
        <v>50</v>
      </c>
      <c r="G159" s="35" t="s">
        <v>265</v>
      </c>
      <c r="H159" s="35" t="s">
        <v>51</v>
      </c>
      <c r="J159" s="35" t="s">
        <v>50</v>
      </c>
      <c r="K159" s="35" t="s">
        <v>50</v>
      </c>
      <c r="L159" s="35" t="s">
        <v>50</v>
      </c>
      <c r="M159" t="s">
        <v>54</v>
      </c>
      <c r="N159" s="35" t="s">
        <v>55</v>
      </c>
      <c r="O159" s="35">
        <v>4</v>
      </c>
      <c r="P159" s="35">
        <v>23</v>
      </c>
      <c r="Q159" s="35">
        <v>0</v>
      </c>
      <c r="R159" s="41">
        <f t="shared" si="7"/>
        <v>5892</v>
      </c>
      <c r="Z159" t="s">
        <v>50</v>
      </c>
      <c r="AA159" t="s">
        <v>51</v>
      </c>
      <c r="AB159" t="s">
        <v>51</v>
      </c>
      <c r="AC159" t="s">
        <v>50</v>
      </c>
      <c r="AD159" t="s">
        <v>50</v>
      </c>
    </row>
    <row r="160" spans="1:30" x14ac:dyDescent="0.3">
      <c r="A160" s="45"/>
      <c r="B160" s="45"/>
      <c r="C160" s="45"/>
      <c r="D160" s="46"/>
      <c r="E160" s="46"/>
      <c r="F160" s="46"/>
      <c r="G160" s="46"/>
      <c r="H160" s="46"/>
      <c r="I160" s="46"/>
      <c r="J160" s="46"/>
      <c r="K160" s="46"/>
      <c r="L160" s="46"/>
      <c r="M160" s="45"/>
      <c r="N160" s="45"/>
      <c r="O160" s="46"/>
      <c r="P160" s="46"/>
      <c r="Q160" s="46"/>
      <c r="R160" s="46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</row>
    <row r="161" spans="1:30" x14ac:dyDescent="0.3">
      <c r="A161" s="45"/>
      <c r="B161" s="45"/>
      <c r="C161" s="45"/>
      <c r="D161" s="46"/>
      <c r="E161" s="46"/>
      <c r="F161" s="46"/>
      <c r="G161" s="46"/>
      <c r="H161" s="46"/>
      <c r="I161" s="46"/>
      <c r="J161" s="46"/>
      <c r="K161" s="46"/>
      <c r="L161" s="46"/>
      <c r="M161" s="45"/>
      <c r="N161" s="45"/>
      <c r="O161" s="46"/>
      <c r="P161" s="46"/>
      <c r="Q161" s="46"/>
      <c r="R161" s="46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</row>
    <row r="162" spans="1:30" x14ac:dyDescent="0.3">
      <c r="A162" t="s">
        <v>271</v>
      </c>
      <c r="B162" t="s">
        <v>235</v>
      </c>
      <c r="C162" t="s">
        <v>49</v>
      </c>
      <c r="D162" s="42" t="s">
        <v>50</v>
      </c>
      <c r="E162" s="35" t="s">
        <v>51</v>
      </c>
      <c r="F162" s="42" t="s">
        <v>50</v>
      </c>
      <c r="G162" s="35" t="s">
        <v>52</v>
      </c>
      <c r="J162" s="35" t="s">
        <v>51</v>
      </c>
      <c r="K162" s="35" t="s">
        <v>53</v>
      </c>
      <c r="L162" s="35" t="s">
        <v>49</v>
      </c>
      <c r="M162" t="s">
        <v>54</v>
      </c>
      <c r="N162" s="35" t="s">
        <v>55</v>
      </c>
      <c r="O162" s="35">
        <v>5</v>
      </c>
      <c r="P162" s="35">
        <v>1</v>
      </c>
      <c r="Q162" s="35">
        <v>0</v>
      </c>
      <c r="R162" s="41">
        <f>((256^0)*O162)+((256^1)*P162+((256^2*Q162)))</f>
        <v>261</v>
      </c>
      <c r="Z162" t="s">
        <v>50</v>
      </c>
      <c r="AA162" t="s">
        <v>51</v>
      </c>
      <c r="AB162" t="s">
        <v>51</v>
      </c>
      <c r="AC162" t="s">
        <v>51</v>
      </c>
      <c r="AD162" t="s">
        <v>50</v>
      </c>
    </row>
    <row r="163" spans="1:30" x14ac:dyDescent="0.3">
      <c r="A163" t="s">
        <v>272</v>
      </c>
      <c r="B163" t="s">
        <v>65</v>
      </c>
      <c r="C163" t="s">
        <v>49</v>
      </c>
      <c r="D163" s="42" t="s">
        <v>50</v>
      </c>
      <c r="E163" s="35" t="s">
        <v>51</v>
      </c>
      <c r="F163" s="42" t="s">
        <v>50</v>
      </c>
      <c r="G163" s="35" t="s">
        <v>52</v>
      </c>
      <c r="J163" s="35" t="s">
        <v>51</v>
      </c>
      <c r="K163" s="35" t="s">
        <v>237</v>
      </c>
      <c r="L163" s="35" t="s">
        <v>49</v>
      </c>
      <c r="M163" t="s">
        <v>54</v>
      </c>
      <c r="N163" s="35" t="s">
        <v>55</v>
      </c>
      <c r="O163" s="35">
        <v>5</v>
      </c>
      <c r="P163" s="35">
        <v>2</v>
      </c>
      <c r="Q163" s="35">
        <v>0</v>
      </c>
      <c r="R163" s="41">
        <f t="shared" ref="R163:R184" si="8">((256^0)*O163)+((256^1)*P163+((256^2*Q163)))</f>
        <v>517</v>
      </c>
      <c r="Z163" t="s">
        <v>50</v>
      </c>
      <c r="AA163" t="s">
        <v>51</v>
      </c>
      <c r="AB163" t="s">
        <v>51</v>
      </c>
      <c r="AC163" t="s">
        <v>51</v>
      </c>
      <c r="AD163" t="s">
        <v>50</v>
      </c>
    </row>
    <row r="164" spans="1:30" x14ac:dyDescent="0.3">
      <c r="A164" t="s">
        <v>273</v>
      </c>
      <c r="B164" t="s">
        <v>67</v>
      </c>
      <c r="C164" t="s">
        <v>49</v>
      </c>
      <c r="D164" s="42" t="s">
        <v>50</v>
      </c>
      <c r="E164" s="35" t="s">
        <v>51</v>
      </c>
      <c r="F164" s="42" t="s">
        <v>50</v>
      </c>
      <c r="G164" s="35" t="s">
        <v>52</v>
      </c>
      <c r="J164" s="35" t="s">
        <v>51</v>
      </c>
      <c r="K164" s="35" t="s">
        <v>239</v>
      </c>
      <c r="L164" s="35" t="s">
        <v>49</v>
      </c>
      <c r="M164" t="s">
        <v>54</v>
      </c>
      <c r="N164" s="35" t="s">
        <v>55</v>
      </c>
      <c r="O164" s="35">
        <v>5</v>
      </c>
      <c r="P164" s="35">
        <v>3</v>
      </c>
      <c r="Q164" s="35">
        <v>0</v>
      </c>
      <c r="R164" s="41">
        <f t="shared" si="8"/>
        <v>773</v>
      </c>
      <c r="Z164" t="s">
        <v>50</v>
      </c>
      <c r="AA164" t="s">
        <v>51</v>
      </c>
      <c r="AB164" t="s">
        <v>51</v>
      </c>
      <c r="AC164" t="s">
        <v>51</v>
      </c>
      <c r="AD164" t="s">
        <v>50</v>
      </c>
    </row>
    <row r="165" spans="1:30" x14ac:dyDescent="0.3">
      <c r="A165" t="s">
        <v>274</v>
      </c>
      <c r="B165" t="s">
        <v>241</v>
      </c>
      <c r="C165" t="s">
        <v>49</v>
      </c>
      <c r="D165" s="42" t="s">
        <v>50</v>
      </c>
      <c r="E165" s="35" t="s">
        <v>51</v>
      </c>
      <c r="F165" s="42" t="s">
        <v>50</v>
      </c>
      <c r="G165" s="35" t="s">
        <v>52</v>
      </c>
      <c r="J165" s="35" t="s">
        <v>51</v>
      </c>
      <c r="K165" s="35" t="s">
        <v>242</v>
      </c>
      <c r="L165" s="35" t="s">
        <v>49</v>
      </c>
      <c r="M165" t="s">
        <v>54</v>
      </c>
      <c r="N165" s="35" t="s">
        <v>55</v>
      </c>
      <c r="O165" s="35">
        <v>5</v>
      </c>
      <c r="P165" s="35">
        <v>4</v>
      </c>
      <c r="Q165" s="35">
        <v>0</v>
      </c>
      <c r="R165" s="41">
        <f t="shared" si="8"/>
        <v>1029</v>
      </c>
      <c r="Z165" t="s">
        <v>50</v>
      </c>
      <c r="AA165" t="s">
        <v>51</v>
      </c>
      <c r="AB165" t="s">
        <v>51</v>
      </c>
      <c r="AC165" t="s">
        <v>51</v>
      </c>
      <c r="AD165" t="s">
        <v>50</v>
      </c>
    </row>
    <row r="166" spans="1:30" x14ac:dyDescent="0.3">
      <c r="A166" t="s">
        <v>275</v>
      </c>
      <c r="B166" t="s">
        <v>69</v>
      </c>
      <c r="C166" t="s">
        <v>49</v>
      </c>
      <c r="D166" s="42" t="s">
        <v>50</v>
      </c>
      <c r="E166" s="35" t="s">
        <v>51</v>
      </c>
      <c r="F166" s="42" t="s">
        <v>50</v>
      </c>
      <c r="G166" s="35" t="s">
        <v>52</v>
      </c>
      <c r="J166" s="35" t="s">
        <v>51</v>
      </c>
      <c r="K166" s="35" t="s">
        <v>244</v>
      </c>
      <c r="L166" s="35" t="s">
        <v>49</v>
      </c>
      <c r="M166" t="s">
        <v>54</v>
      </c>
      <c r="N166" s="35" t="s">
        <v>55</v>
      </c>
      <c r="O166" s="35">
        <v>5</v>
      </c>
      <c r="P166" s="35">
        <v>5</v>
      </c>
      <c r="Q166" s="35">
        <v>0</v>
      </c>
      <c r="R166" s="41">
        <f t="shared" si="8"/>
        <v>1285</v>
      </c>
      <c r="Z166" t="s">
        <v>50</v>
      </c>
      <c r="AA166" t="s">
        <v>51</v>
      </c>
      <c r="AB166" t="s">
        <v>51</v>
      </c>
      <c r="AC166" t="s">
        <v>51</v>
      </c>
      <c r="AD166" t="s">
        <v>50</v>
      </c>
    </row>
    <row r="167" spans="1:30" x14ac:dyDescent="0.3">
      <c r="A167" t="s">
        <v>276</v>
      </c>
      <c r="B167" t="s">
        <v>75</v>
      </c>
      <c r="C167" t="s">
        <v>49</v>
      </c>
      <c r="D167" s="42" t="s">
        <v>50</v>
      </c>
      <c r="E167" s="35" t="s">
        <v>51</v>
      </c>
      <c r="F167" s="42" t="s">
        <v>50</v>
      </c>
      <c r="G167" s="35" t="s">
        <v>52</v>
      </c>
      <c r="J167" s="35" t="s">
        <v>51</v>
      </c>
      <c r="K167" s="35" t="s">
        <v>246</v>
      </c>
      <c r="L167" s="35" t="s">
        <v>49</v>
      </c>
      <c r="M167" t="s">
        <v>54</v>
      </c>
      <c r="N167" s="35" t="s">
        <v>55</v>
      </c>
      <c r="O167" s="35">
        <v>5</v>
      </c>
      <c r="P167" s="35">
        <v>6</v>
      </c>
      <c r="Q167" s="35">
        <v>0</v>
      </c>
      <c r="R167" s="41">
        <f t="shared" si="8"/>
        <v>1541</v>
      </c>
      <c r="Z167" t="s">
        <v>50</v>
      </c>
      <c r="AA167" t="s">
        <v>51</v>
      </c>
      <c r="AB167" t="s">
        <v>51</v>
      </c>
      <c r="AC167" t="s">
        <v>51</v>
      </c>
      <c r="AD167" t="s">
        <v>50</v>
      </c>
    </row>
    <row r="168" spans="1:30" x14ac:dyDescent="0.3">
      <c r="A168" t="s">
        <v>277</v>
      </c>
      <c r="B168" t="s">
        <v>248</v>
      </c>
      <c r="C168" t="s">
        <v>49</v>
      </c>
      <c r="D168" s="42" t="s">
        <v>50</v>
      </c>
      <c r="E168" s="35" t="s">
        <v>51</v>
      </c>
      <c r="F168" s="42" t="s">
        <v>50</v>
      </c>
      <c r="G168" s="35" t="s">
        <v>52</v>
      </c>
      <c r="J168" s="35" t="s">
        <v>51</v>
      </c>
      <c r="K168" s="35" t="s">
        <v>249</v>
      </c>
      <c r="L168" s="35" t="s">
        <v>49</v>
      </c>
      <c r="M168" t="s">
        <v>54</v>
      </c>
      <c r="N168" s="35" t="s">
        <v>55</v>
      </c>
      <c r="O168" s="35">
        <v>5</v>
      </c>
      <c r="P168" s="35">
        <v>7</v>
      </c>
      <c r="Q168" s="35">
        <v>0</v>
      </c>
      <c r="R168" s="41">
        <f t="shared" si="8"/>
        <v>1797</v>
      </c>
      <c r="Z168" t="s">
        <v>50</v>
      </c>
      <c r="AA168" t="s">
        <v>51</v>
      </c>
      <c r="AB168" t="s">
        <v>51</v>
      </c>
      <c r="AC168" t="s">
        <v>51</v>
      </c>
      <c r="AD168" t="s">
        <v>50</v>
      </c>
    </row>
    <row r="169" spans="1:30" x14ac:dyDescent="0.3">
      <c r="A169" t="s">
        <v>278</v>
      </c>
      <c r="B169" t="s">
        <v>87</v>
      </c>
      <c r="C169" t="s">
        <v>49</v>
      </c>
      <c r="D169" s="35" t="s">
        <v>51</v>
      </c>
      <c r="E169" s="42" t="s">
        <v>50</v>
      </c>
      <c r="F169" s="42" t="s">
        <v>50</v>
      </c>
      <c r="G169" s="35" t="s">
        <v>52</v>
      </c>
      <c r="J169" s="35" t="s">
        <v>51</v>
      </c>
      <c r="K169" s="35" t="s">
        <v>53</v>
      </c>
      <c r="L169" s="35" t="s">
        <v>49</v>
      </c>
      <c r="M169" t="s">
        <v>54</v>
      </c>
      <c r="N169" s="35" t="s">
        <v>88</v>
      </c>
      <c r="O169" s="35">
        <v>5</v>
      </c>
      <c r="P169" s="35">
        <v>8</v>
      </c>
      <c r="Q169" s="35">
        <v>0</v>
      </c>
      <c r="R169" s="41">
        <f t="shared" si="8"/>
        <v>2053</v>
      </c>
      <c r="Z169" t="s">
        <v>89</v>
      </c>
      <c r="AA169" t="s">
        <v>51</v>
      </c>
      <c r="AB169" t="s">
        <v>50</v>
      </c>
      <c r="AC169" t="s">
        <v>50</v>
      </c>
      <c r="AD169" t="s">
        <v>51</v>
      </c>
    </row>
    <row r="170" spans="1:30" x14ac:dyDescent="0.3">
      <c r="A170" t="s">
        <v>279</v>
      </c>
      <c r="B170" t="s">
        <v>91</v>
      </c>
      <c r="C170" t="s">
        <v>49</v>
      </c>
      <c r="D170" s="35" t="s">
        <v>51</v>
      </c>
      <c r="E170" s="42" t="s">
        <v>50</v>
      </c>
      <c r="F170" s="42" t="s">
        <v>50</v>
      </c>
      <c r="G170" s="35" t="s">
        <v>52</v>
      </c>
      <c r="J170" s="35" t="s">
        <v>51</v>
      </c>
      <c r="K170" s="35" t="s">
        <v>53</v>
      </c>
      <c r="L170" s="35" t="s">
        <v>49</v>
      </c>
      <c r="M170" t="s">
        <v>54</v>
      </c>
      <c r="N170" s="35" t="s">
        <v>88</v>
      </c>
      <c r="O170" s="35">
        <v>5</v>
      </c>
      <c r="P170" s="35">
        <v>9</v>
      </c>
      <c r="Q170" s="35">
        <v>0</v>
      </c>
      <c r="R170" s="41">
        <f t="shared" si="8"/>
        <v>2309</v>
      </c>
      <c r="Z170" t="s">
        <v>89</v>
      </c>
      <c r="AA170" t="s">
        <v>51</v>
      </c>
      <c r="AB170" t="s">
        <v>50</v>
      </c>
      <c r="AC170" t="s">
        <v>50</v>
      </c>
      <c r="AD170" t="s">
        <v>51</v>
      </c>
    </row>
    <row r="171" spans="1:30" x14ac:dyDescent="0.3">
      <c r="A171" t="s">
        <v>280</v>
      </c>
      <c r="B171" t="s">
        <v>93</v>
      </c>
      <c r="C171" t="s">
        <v>49</v>
      </c>
      <c r="D171" s="35" t="s">
        <v>51</v>
      </c>
      <c r="E171" s="42" t="s">
        <v>50</v>
      </c>
      <c r="F171" s="42" t="s">
        <v>50</v>
      </c>
      <c r="G171" s="35" t="s">
        <v>52</v>
      </c>
      <c r="J171" s="35" t="s">
        <v>51</v>
      </c>
      <c r="K171" s="35" t="s">
        <v>53</v>
      </c>
      <c r="L171" s="35" t="s">
        <v>49</v>
      </c>
      <c r="M171" t="s">
        <v>54</v>
      </c>
      <c r="N171" s="35" t="s">
        <v>88</v>
      </c>
      <c r="O171" s="35">
        <v>5</v>
      </c>
      <c r="P171" s="35">
        <v>10</v>
      </c>
      <c r="Q171" s="35">
        <v>0</v>
      </c>
      <c r="R171" s="41">
        <f t="shared" si="8"/>
        <v>2565</v>
      </c>
      <c r="Z171" t="s">
        <v>89</v>
      </c>
      <c r="AA171" t="s">
        <v>51</v>
      </c>
      <c r="AB171" t="s">
        <v>50</v>
      </c>
      <c r="AC171" t="s">
        <v>50</v>
      </c>
      <c r="AD171" t="s">
        <v>51</v>
      </c>
    </row>
    <row r="172" spans="1:30" x14ac:dyDescent="0.3">
      <c r="A172" t="s">
        <v>281</v>
      </c>
      <c r="B172" t="s">
        <v>95</v>
      </c>
      <c r="C172" t="s">
        <v>49</v>
      </c>
      <c r="D172" s="35" t="s">
        <v>51</v>
      </c>
      <c r="E172" s="42" t="s">
        <v>50</v>
      </c>
      <c r="F172" s="42" t="s">
        <v>50</v>
      </c>
      <c r="G172" s="35" t="s">
        <v>52</v>
      </c>
      <c r="J172" s="35" t="s">
        <v>51</v>
      </c>
      <c r="K172" s="35" t="s">
        <v>53</v>
      </c>
      <c r="L172" s="35" t="s">
        <v>49</v>
      </c>
      <c r="M172" t="s">
        <v>54</v>
      </c>
      <c r="N172" s="35" t="s">
        <v>88</v>
      </c>
      <c r="O172" s="35">
        <v>5</v>
      </c>
      <c r="P172" s="35">
        <v>11</v>
      </c>
      <c r="Q172" s="35">
        <v>0</v>
      </c>
      <c r="R172" s="41">
        <f t="shared" si="8"/>
        <v>2821</v>
      </c>
      <c r="Z172" t="s">
        <v>89</v>
      </c>
      <c r="AA172" t="s">
        <v>51</v>
      </c>
      <c r="AB172" t="s">
        <v>50</v>
      </c>
      <c r="AC172" t="s">
        <v>50</v>
      </c>
      <c r="AD172" t="s">
        <v>51</v>
      </c>
    </row>
    <row r="173" spans="1:30" x14ac:dyDescent="0.3">
      <c r="A173" t="s">
        <v>282</v>
      </c>
      <c r="B173" t="s">
        <v>97</v>
      </c>
      <c r="C173" t="s">
        <v>49</v>
      </c>
      <c r="D173" s="35" t="s">
        <v>51</v>
      </c>
      <c r="E173" s="42" t="s">
        <v>50</v>
      </c>
      <c r="F173" s="42" t="s">
        <v>50</v>
      </c>
      <c r="G173" s="35" t="s">
        <v>52</v>
      </c>
      <c r="J173" s="35" t="s">
        <v>51</v>
      </c>
      <c r="K173" s="35" t="s">
        <v>53</v>
      </c>
      <c r="L173" s="35" t="s">
        <v>49</v>
      </c>
      <c r="M173" t="s">
        <v>54</v>
      </c>
      <c r="N173" s="35" t="s">
        <v>88</v>
      </c>
      <c r="O173" s="35">
        <v>5</v>
      </c>
      <c r="P173" s="35">
        <v>12</v>
      </c>
      <c r="Q173" s="35">
        <v>0</v>
      </c>
      <c r="R173" s="41">
        <f t="shared" si="8"/>
        <v>3077</v>
      </c>
      <c r="Z173" t="s">
        <v>89</v>
      </c>
      <c r="AA173" t="s">
        <v>51</v>
      </c>
      <c r="AB173" t="s">
        <v>50</v>
      </c>
      <c r="AC173" t="s">
        <v>50</v>
      </c>
      <c r="AD173" t="s">
        <v>51</v>
      </c>
    </row>
    <row r="174" spans="1:30" x14ac:dyDescent="0.3">
      <c r="A174" t="s">
        <v>283</v>
      </c>
      <c r="B174" t="s">
        <v>99</v>
      </c>
      <c r="C174" t="s">
        <v>49</v>
      </c>
      <c r="D174" s="35" t="s">
        <v>51</v>
      </c>
      <c r="E174" s="42" t="s">
        <v>50</v>
      </c>
      <c r="F174" s="42" t="s">
        <v>50</v>
      </c>
      <c r="G174" s="35" t="s">
        <v>52</v>
      </c>
      <c r="J174" s="35" t="s">
        <v>51</v>
      </c>
      <c r="K174" s="35" t="s">
        <v>53</v>
      </c>
      <c r="L174" s="35" t="s">
        <v>49</v>
      </c>
      <c r="M174" t="s">
        <v>54</v>
      </c>
      <c r="N174" s="35" t="s">
        <v>88</v>
      </c>
      <c r="O174" s="35">
        <v>5</v>
      </c>
      <c r="P174" s="35">
        <v>13</v>
      </c>
      <c r="Q174" s="35">
        <v>0</v>
      </c>
      <c r="R174" s="41">
        <f t="shared" si="8"/>
        <v>3333</v>
      </c>
      <c r="Z174" t="s">
        <v>89</v>
      </c>
      <c r="AA174" t="s">
        <v>51</v>
      </c>
      <c r="AB174" t="s">
        <v>50</v>
      </c>
      <c r="AC174" t="s">
        <v>50</v>
      </c>
      <c r="AD174" t="s">
        <v>51</v>
      </c>
    </row>
    <row r="175" spans="1:30" x14ac:dyDescent="0.3">
      <c r="A175" t="s">
        <v>284</v>
      </c>
      <c r="B175" t="s">
        <v>101</v>
      </c>
      <c r="C175" t="s">
        <v>49</v>
      </c>
      <c r="D175" s="35" t="s">
        <v>51</v>
      </c>
      <c r="E175" s="42" t="s">
        <v>50</v>
      </c>
      <c r="F175" s="42" t="s">
        <v>50</v>
      </c>
      <c r="G175" s="35" t="s">
        <v>52</v>
      </c>
      <c r="J175" s="35" t="s">
        <v>51</v>
      </c>
      <c r="K175" s="35" t="s">
        <v>53</v>
      </c>
      <c r="L175" s="35" t="s">
        <v>49</v>
      </c>
      <c r="M175" t="s">
        <v>54</v>
      </c>
      <c r="N175" s="35" t="s">
        <v>88</v>
      </c>
      <c r="O175" s="35">
        <v>5</v>
      </c>
      <c r="P175" s="35">
        <v>14</v>
      </c>
      <c r="Q175" s="35">
        <v>0</v>
      </c>
      <c r="R175" s="41">
        <f t="shared" si="8"/>
        <v>3589</v>
      </c>
      <c r="Z175" t="s">
        <v>102</v>
      </c>
      <c r="AA175" t="s">
        <v>51</v>
      </c>
      <c r="AB175" t="s">
        <v>50</v>
      </c>
      <c r="AC175" t="s">
        <v>50</v>
      </c>
      <c r="AD175" t="s">
        <v>51</v>
      </c>
    </row>
    <row r="176" spans="1:30" x14ac:dyDescent="0.3">
      <c r="A176" t="s">
        <v>285</v>
      </c>
      <c r="B176" t="s">
        <v>104</v>
      </c>
      <c r="C176" t="s">
        <v>49</v>
      </c>
      <c r="D176" s="35" t="s">
        <v>51</v>
      </c>
      <c r="E176" s="42" t="s">
        <v>50</v>
      </c>
      <c r="F176" s="42" t="s">
        <v>50</v>
      </c>
      <c r="G176" s="35" t="s">
        <v>52</v>
      </c>
      <c r="J176" s="35" t="s">
        <v>51</v>
      </c>
      <c r="K176" s="35" t="s">
        <v>53</v>
      </c>
      <c r="L176" s="35" t="s">
        <v>49</v>
      </c>
      <c r="M176" t="s">
        <v>54</v>
      </c>
      <c r="N176" s="35" t="s">
        <v>88</v>
      </c>
      <c r="O176" s="35">
        <v>5</v>
      </c>
      <c r="P176" s="35">
        <v>15</v>
      </c>
      <c r="Q176" s="35">
        <v>0</v>
      </c>
      <c r="R176" s="41">
        <f t="shared" si="8"/>
        <v>3845</v>
      </c>
      <c r="Z176" t="s">
        <v>102</v>
      </c>
      <c r="AA176" t="s">
        <v>51</v>
      </c>
      <c r="AB176" t="s">
        <v>50</v>
      </c>
      <c r="AC176" t="s">
        <v>50</v>
      </c>
      <c r="AD176" t="s">
        <v>51</v>
      </c>
    </row>
    <row r="177" spans="1:30" x14ac:dyDescent="0.3">
      <c r="A177" t="s">
        <v>286</v>
      </c>
      <c r="B177" t="s">
        <v>106</v>
      </c>
      <c r="C177" t="s">
        <v>49</v>
      </c>
      <c r="D177" s="35" t="s">
        <v>51</v>
      </c>
      <c r="E177" s="42" t="s">
        <v>50</v>
      </c>
      <c r="F177" s="42" t="s">
        <v>50</v>
      </c>
      <c r="G177" s="35" t="s">
        <v>52</v>
      </c>
      <c r="J177" s="35" t="s">
        <v>51</v>
      </c>
      <c r="K177" s="35" t="s">
        <v>53</v>
      </c>
      <c r="L177" s="35" t="s">
        <v>49</v>
      </c>
      <c r="M177" t="s">
        <v>54</v>
      </c>
      <c r="N177" s="35" t="s">
        <v>88</v>
      </c>
      <c r="O177" s="35">
        <v>5</v>
      </c>
      <c r="P177" s="35">
        <v>16</v>
      </c>
      <c r="Q177" s="35">
        <v>0</v>
      </c>
      <c r="R177" s="41">
        <f t="shared" si="8"/>
        <v>4101</v>
      </c>
      <c r="Z177" t="s">
        <v>102</v>
      </c>
      <c r="AA177" t="s">
        <v>51</v>
      </c>
      <c r="AB177" t="s">
        <v>50</v>
      </c>
      <c r="AC177" t="s">
        <v>50</v>
      </c>
      <c r="AD177" t="s">
        <v>51</v>
      </c>
    </row>
    <row r="178" spans="1:30" x14ac:dyDescent="0.3">
      <c r="A178" t="s">
        <v>287</v>
      </c>
      <c r="B178" t="s">
        <v>108</v>
      </c>
      <c r="C178" t="s">
        <v>49</v>
      </c>
      <c r="D178" s="35" t="s">
        <v>51</v>
      </c>
      <c r="E178" s="42" t="s">
        <v>50</v>
      </c>
      <c r="F178" s="42" t="s">
        <v>50</v>
      </c>
      <c r="G178" s="35" t="s">
        <v>52</v>
      </c>
      <c r="J178" s="35" t="s">
        <v>51</v>
      </c>
      <c r="K178" s="35" t="s">
        <v>53</v>
      </c>
      <c r="L178" s="35" t="s">
        <v>49</v>
      </c>
      <c r="M178" t="s">
        <v>54</v>
      </c>
      <c r="N178" s="35" t="s">
        <v>88</v>
      </c>
      <c r="O178" s="35">
        <v>5</v>
      </c>
      <c r="P178" s="35">
        <v>17</v>
      </c>
      <c r="Q178" s="35">
        <v>0</v>
      </c>
      <c r="R178" s="41">
        <f t="shared" si="8"/>
        <v>4357</v>
      </c>
      <c r="Z178" t="s">
        <v>50</v>
      </c>
      <c r="AA178" t="s">
        <v>51</v>
      </c>
      <c r="AB178" t="s">
        <v>50</v>
      </c>
      <c r="AC178" t="s">
        <v>50</v>
      </c>
      <c r="AD178" t="s">
        <v>51</v>
      </c>
    </row>
    <row r="179" spans="1:30" x14ac:dyDescent="0.3">
      <c r="A179" t="s">
        <v>288</v>
      </c>
      <c r="B179" t="s">
        <v>110</v>
      </c>
      <c r="C179" t="s">
        <v>49</v>
      </c>
      <c r="D179" s="35" t="s">
        <v>51</v>
      </c>
      <c r="E179" s="42" t="s">
        <v>50</v>
      </c>
      <c r="F179" s="42" t="s">
        <v>50</v>
      </c>
      <c r="G179" s="35" t="s">
        <v>52</v>
      </c>
      <c r="J179" s="35" t="s">
        <v>51</v>
      </c>
      <c r="K179" s="35" t="s">
        <v>53</v>
      </c>
      <c r="L179" s="35" t="s">
        <v>49</v>
      </c>
      <c r="M179" t="s">
        <v>54</v>
      </c>
      <c r="N179" s="35" t="s">
        <v>88</v>
      </c>
      <c r="O179" s="35">
        <v>5</v>
      </c>
      <c r="P179" s="35">
        <v>18</v>
      </c>
      <c r="Q179" s="35">
        <v>0</v>
      </c>
      <c r="R179" s="41">
        <f t="shared" si="8"/>
        <v>4613</v>
      </c>
      <c r="Z179" t="s">
        <v>111</v>
      </c>
      <c r="AA179" t="s">
        <v>51</v>
      </c>
      <c r="AB179" t="s">
        <v>50</v>
      </c>
      <c r="AC179" t="s">
        <v>50</v>
      </c>
      <c r="AD179" t="s">
        <v>51</v>
      </c>
    </row>
    <row r="180" spans="1:30" x14ac:dyDescent="0.3">
      <c r="A180" t="s">
        <v>289</v>
      </c>
      <c r="B180" t="s">
        <v>113</v>
      </c>
      <c r="C180" t="s">
        <v>49</v>
      </c>
      <c r="D180" s="35" t="s">
        <v>51</v>
      </c>
      <c r="E180" s="42" t="s">
        <v>50</v>
      </c>
      <c r="F180" s="42" t="s">
        <v>50</v>
      </c>
      <c r="G180" s="35" t="s">
        <v>52</v>
      </c>
      <c r="J180" s="35" t="s">
        <v>51</v>
      </c>
      <c r="K180" s="35" t="s">
        <v>53</v>
      </c>
      <c r="L180" s="35" t="s">
        <v>49</v>
      </c>
      <c r="M180" t="s">
        <v>54</v>
      </c>
      <c r="N180" s="35" t="s">
        <v>88</v>
      </c>
      <c r="O180" s="35">
        <v>5</v>
      </c>
      <c r="P180" s="35">
        <v>19</v>
      </c>
      <c r="Q180" s="35">
        <v>0</v>
      </c>
      <c r="R180" s="41">
        <f t="shared" si="8"/>
        <v>4869</v>
      </c>
      <c r="Z180" t="s">
        <v>114</v>
      </c>
      <c r="AA180" t="s">
        <v>51</v>
      </c>
      <c r="AB180" t="s">
        <v>50</v>
      </c>
      <c r="AC180" t="s">
        <v>50</v>
      </c>
      <c r="AD180" t="s">
        <v>51</v>
      </c>
    </row>
    <row r="181" spans="1:30" x14ac:dyDescent="0.3">
      <c r="A181" t="s">
        <v>290</v>
      </c>
      <c r="B181" t="s">
        <v>116</v>
      </c>
      <c r="C181" t="s">
        <v>49</v>
      </c>
      <c r="D181" s="35" t="s">
        <v>51</v>
      </c>
      <c r="E181" s="42" t="s">
        <v>50</v>
      </c>
      <c r="F181" s="42" t="s">
        <v>50</v>
      </c>
      <c r="G181" s="35" t="s">
        <v>52</v>
      </c>
      <c r="J181" s="35" t="s">
        <v>51</v>
      </c>
      <c r="K181" s="35" t="s">
        <v>53</v>
      </c>
      <c r="L181" s="35" t="s">
        <v>49</v>
      </c>
      <c r="M181" t="s">
        <v>54</v>
      </c>
      <c r="N181" s="35" t="s">
        <v>88</v>
      </c>
      <c r="O181" s="35">
        <v>5</v>
      </c>
      <c r="P181" s="35">
        <v>20</v>
      </c>
      <c r="Q181" s="35">
        <v>0</v>
      </c>
      <c r="R181" s="41">
        <f t="shared" si="8"/>
        <v>5125</v>
      </c>
      <c r="Z181" t="s">
        <v>117</v>
      </c>
      <c r="AA181" t="s">
        <v>51</v>
      </c>
      <c r="AB181" t="s">
        <v>50</v>
      </c>
      <c r="AC181" t="s">
        <v>50</v>
      </c>
      <c r="AD181" t="s">
        <v>51</v>
      </c>
    </row>
    <row r="182" spans="1:30" x14ac:dyDescent="0.3">
      <c r="A182" t="s">
        <v>291</v>
      </c>
      <c r="B182" t="s">
        <v>264</v>
      </c>
      <c r="C182" t="s">
        <v>49</v>
      </c>
      <c r="D182" s="35" t="s">
        <v>50</v>
      </c>
      <c r="E182" s="35" t="s">
        <v>50</v>
      </c>
      <c r="F182" s="35" t="s">
        <v>51</v>
      </c>
      <c r="G182" s="35" t="s">
        <v>265</v>
      </c>
      <c r="I182" s="35" t="s">
        <v>51</v>
      </c>
      <c r="J182" s="35" t="s">
        <v>50</v>
      </c>
      <c r="K182" s="35" t="s">
        <v>50</v>
      </c>
      <c r="L182" s="35" t="s">
        <v>50</v>
      </c>
      <c r="M182" t="s">
        <v>54</v>
      </c>
      <c r="N182" s="35" t="s">
        <v>266</v>
      </c>
      <c r="O182" s="35">
        <v>5</v>
      </c>
      <c r="P182" s="35">
        <v>21</v>
      </c>
      <c r="Q182" s="35">
        <v>0</v>
      </c>
      <c r="R182" s="41">
        <f t="shared" si="8"/>
        <v>5381</v>
      </c>
      <c r="Z182" t="s">
        <v>50</v>
      </c>
      <c r="AA182" t="s">
        <v>51</v>
      </c>
      <c r="AB182" t="s">
        <v>51</v>
      </c>
      <c r="AC182" t="s">
        <v>50</v>
      </c>
      <c r="AD182" t="s">
        <v>50</v>
      </c>
    </row>
    <row r="183" spans="1:30" x14ac:dyDescent="0.3">
      <c r="A183" t="s">
        <v>292</v>
      </c>
      <c r="B183" t="s">
        <v>268</v>
      </c>
      <c r="C183" t="s">
        <v>49</v>
      </c>
      <c r="D183" s="42" t="s">
        <v>50</v>
      </c>
      <c r="E183" s="35" t="s">
        <v>51</v>
      </c>
      <c r="F183" s="42" t="s">
        <v>50</v>
      </c>
      <c r="G183" s="35" t="s">
        <v>265</v>
      </c>
      <c r="H183" s="35" t="s">
        <v>51</v>
      </c>
      <c r="J183" s="35" t="s">
        <v>50</v>
      </c>
      <c r="K183" s="35" t="s">
        <v>50</v>
      </c>
      <c r="L183" s="35" t="s">
        <v>50</v>
      </c>
      <c r="M183" t="s">
        <v>54</v>
      </c>
      <c r="N183" s="35" t="s">
        <v>120</v>
      </c>
      <c r="O183" s="35">
        <v>5</v>
      </c>
      <c r="P183" s="35">
        <v>22</v>
      </c>
      <c r="Q183" s="35">
        <v>0</v>
      </c>
      <c r="R183" s="41">
        <f t="shared" si="8"/>
        <v>5637</v>
      </c>
      <c r="Z183" t="s">
        <v>50</v>
      </c>
      <c r="AA183" t="s">
        <v>51</v>
      </c>
      <c r="AB183" t="s">
        <v>51</v>
      </c>
      <c r="AC183" t="s">
        <v>50</v>
      </c>
      <c r="AD183" t="s">
        <v>50</v>
      </c>
    </row>
    <row r="184" spans="1:30" x14ac:dyDescent="0.3">
      <c r="A184" t="s">
        <v>293</v>
      </c>
      <c r="B184" t="s">
        <v>270</v>
      </c>
      <c r="C184" t="s">
        <v>49</v>
      </c>
      <c r="D184" s="42" t="s">
        <v>50</v>
      </c>
      <c r="E184" s="35" t="s">
        <v>51</v>
      </c>
      <c r="F184" s="42" t="s">
        <v>50</v>
      </c>
      <c r="G184" s="35" t="s">
        <v>265</v>
      </c>
      <c r="H184" s="35" t="s">
        <v>51</v>
      </c>
      <c r="J184" s="35" t="s">
        <v>50</v>
      </c>
      <c r="K184" s="35" t="s">
        <v>50</v>
      </c>
      <c r="L184" s="35" t="s">
        <v>50</v>
      </c>
      <c r="M184" t="s">
        <v>54</v>
      </c>
      <c r="N184" s="35" t="s">
        <v>55</v>
      </c>
      <c r="O184" s="35">
        <v>5</v>
      </c>
      <c r="P184" s="35">
        <v>23</v>
      </c>
      <c r="Q184" s="35">
        <v>0</v>
      </c>
      <c r="R184" s="41">
        <f t="shared" si="8"/>
        <v>5893</v>
      </c>
      <c r="Z184" t="s">
        <v>50</v>
      </c>
      <c r="AA184" t="s">
        <v>51</v>
      </c>
      <c r="AB184" t="s">
        <v>51</v>
      </c>
      <c r="AC184" t="s">
        <v>50</v>
      </c>
      <c r="AD184" t="s">
        <v>50</v>
      </c>
    </row>
    <row r="185" spans="1:30" x14ac:dyDescent="0.3">
      <c r="A185" s="45"/>
      <c r="B185" s="45"/>
      <c r="C185" s="45"/>
      <c r="D185" s="46"/>
      <c r="E185" s="46"/>
      <c r="F185" s="46"/>
      <c r="G185" s="46"/>
      <c r="H185" s="46"/>
      <c r="I185" s="46"/>
      <c r="J185" s="46"/>
      <c r="K185" s="46"/>
      <c r="L185" s="46"/>
      <c r="M185" s="45"/>
      <c r="N185" s="45"/>
      <c r="O185" s="46"/>
      <c r="P185" s="46"/>
      <c r="Q185" s="46"/>
      <c r="R185" s="46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</row>
    <row r="186" spans="1:30" x14ac:dyDescent="0.3">
      <c r="A186" s="45"/>
      <c r="B186" s="45"/>
      <c r="C186" s="45"/>
      <c r="D186" s="46"/>
      <c r="E186" s="46"/>
      <c r="F186" s="46"/>
      <c r="G186" s="46"/>
      <c r="H186" s="46"/>
      <c r="I186" s="46"/>
      <c r="J186" s="46"/>
      <c r="K186" s="46"/>
      <c r="L186" s="46"/>
      <c r="M186" s="45"/>
      <c r="N186" s="45"/>
      <c r="O186" s="46"/>
      <c r="P186" s="46"/>
      <c r="Q186" s="46"/>
      <c r="R186" s="46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</row>
    <row r="187" spans="1:30" x14ac:dyDescent="0.3">
      <c r="A187" t="s">
        <v>294</v>
      </c>
      <c r="B187" t="s">
        <v>235</v>
      </c>
      <c r="C187" t="s">
        <v>49</v>
      </c>
      <c r="D187" s="42" t="s">
        <v>50</v>
      </c>
      <c r="E187" s="35" t="s">
        <v>51</v>
      </c>
      <c r="F187" s="42" t="s">
        <v>50</v>
      </c>
      <c r="G187" s="35" t="s">
        <v>52</v>
      </c>
      <c r="J187" s="35" t="s">
        <v>51</v>
      </c>
      <c r="K187" s="35" t="s">
        <v>53</v>
      </c>
      <c r="L187" s="35" t="s">
        <v>49</v>
      </c>
      <c r="M187" t="s">
        <v>54</v>
      </c>
      <c r="N187" s="35" t="s">
        <v>55</v>
      </c>
      <c r="O187" s="35">
        <v>6</v>
      </c>
      <c r="P187" s="35">
        <v>1</v>
      </c>
      <c r="Q187" s="35">
        <v>0</v>
      </c>
      <c r="R187" s="41">
        <f>((256^0)*O187)+((256^1)*P187+((256^2*Q187)))</f>
        <v>262</v>
      </c>
      <c r="Z187" t="s">
        <v>50</v>
      </c>
      <c r="AA187" t="s">
        <v>51</v>
      </c>
      <c r="AB187" t="s">
        <v>51</v>
      </c>
      <c r="AC187" t="s">
        <v>51</v>
      </c>
      <c r="AD187" t="s">
        <v>50</v>
      </c>
    </row>
    <row r="188" spans="1:30" x14ac:dyDescent="0.3">
      <c r="A188" t="s">
        <v>295</v>
      </c>
      <c r="B188" t="s">
        <v>65</v>
      </c>
      <c r="C188" t="s">
        <v>49</v>
      </c>
      <c r="D188" s="42" t="s">
        <v>50</v>
      </c>
      <c r="E188" s="35" t="s">
        <v>51</v>
      </c>
      <c r="F188" s="42" t="s">
        <v>50</v>
      </c>
      <c r="G188" s="35" t="s">
        <v>52</v>
      </c>
      <c r="J188" s="35" t="s">
        <v>51</v>
      </c>
      <c r="K188" s="35" t="s">
        <v>237</v>
      </c>
      <c r="L188" s="35" t="s">
        <v>49</v>
      </c>
      <c r="M188" t="s">
        <v>54</v>
      </c>
      <c r="N188" s="35" t="s">
        <v>55</v>
      </c>
      <c r="O188" s="35">
        <v>6</v>
      </c>
      <c r="P188" s="35">
        <v>2</v>
      </c>
      <c r="Q188" s="35">
        <v>0</v>
      </c>
      <c r="R188" s="41">
        <f t="shared" ref="R188:R209" si="9">((256^0)*O188)+((256^1)*P188+((256^2*Q188)))</f>
        <v>518</v>
      </c>
      <c r="Z188" t="s">
        <v>50</v>
      </c>
      <c r="AA188" t="s">
        <v>51</v>
      </c>
      <c r="AB188" t="s">
        <v>51</v>
      </c>
      <c r="AC188" t="s">
        <v>51</v>
      </c>
      <c r="AD188" t="s">
        <v>50</v>
      </c>
    </row>
    <row r="189" spans="1:30" x14ac:dyDescent="0.3">
      <c r="A189" t="s">
        <v>296</v>
      </c>
      <c r="B189" t="s">
        <v>67</v>
      </c>
      <c r="C189" t="s">
        <v>49</v>
      </c>
      <c r="D189" s="42" t="s">
        <v>50</v>
      </c>
      <c r="E189" s="35" t="s">
        <v>51</v>
      </c>
      <c r="F189" s="42" t="s">
        <v>50</v>
      </c>
      <c r="G189" s="35" t="s">
        <v>52</v>
      </c>
      <c r="J189" s="35" t="s">
        <v>51</v>
      </c>
      <c r="K189" s="35" t="s">
        <v>239</v>
      </c>
      <c r="L189" s="35" t="s">
        <v>49</v>
      </c>
      <c r="M189" t="s">
        <v>54</v>
      </c>
      <c r="N189" s="35" t="s">
        <v>55</v>
      </c>
      <c r="O189" s="35">
        <v>6</v>
      </c>
      <c r="P189" s="35">
        <v>3</v>
      </c>
      <c r="Q189" s="35">
        <v>0</v>
      </c>
      <c r="R189" s="41">
        <f t="shared" si="9"/>
        <v>774</v>
      </c>
      <c r="Z189" t="s">
        <v>50</v>
      </c>
      <c r="AA189" t="s">
        <v>51</v>
      </c>
      <c r="AB189" t="s">
        <v>51</v>
      </c>
      <c r="AC189" t="s">
        <v>51</v>
      </c>
      <c r="AD189" t="s">
        <v>50</v>
      </c>
    </row>
    <row r="190" spans="1:30" x14ac:dyDescent="0.3">
      <c r="A190" t="s">
        <v>297</v>
      </c>
      <c r="B190" t="s">
        <v>241</v>
      </c>
      <c r="C190" t="s">
        <v>49</v>
      </c>
      <c r="D190" s="42" t="s">
        <v>50</v>
      </c>
      <c r="E190" s="35" t="s">
        <v>51</v>
      </c>
      <c r="F190" s="42" t="s">
        <v>50</v>
      </c>
      <c r="G190" s="35" t="s">
        <v>52</v>
      </c>
      <c r="J190" s="35" t="s">
        <v>51</v>
      </c>
      <c r="K190" s="35" t="s">
        <v>242</v>
      </c>
      <c r="L190" s="35" t="s">
        <v>49</v>
      </c>
      <c r="M190" t="s">
        <v>54</v>
      </c>
      <c r="N190" s="35" t="s">
        <v>55</v>
      </c>
      <c r="O190" s="35">
        <v>6</v>
      </c>
      <c r="P190" s="35">
        <v>4</v>
      </c>
      <c r="Q190" s="35">
        <v>0</v>
      </c>
      <c r="R190" s="41">
        <f t="shared" si="9"/>
        <v>1030</v>
      </c>
      <c r="Z190" t="s">
        <v>50</v>
      </c>
      <c r="AA190" t="s">
        <v>51</v>
      </c>
      <c r="AB190" t="s">
        <v>51</v>
      </c>
      <c r="AC190" t="s">
        <v>51</v>
      </c>
      <c r="AD190" t="s">
        <v>50</v>
      </c>
    </row>
    <row r="191" spans="1:30" x14ac:dyDescent="0.3">
      <c r="A191" t="s">
        <v>298</v>
      </c>
      <c r="B191" t="s">
        <v>69</v>
      </c>
      <c r="C191" t="s">
        <v>49</v>
      </c>
      <c r="D191" s="42" t="s">
        <v>50</v>
      </c>
      <c r="E191" s="35" t="s">
        <v>51</v>
      </c>
      <c r="F191" s="42" t="s">
        <v>50</v>
      </c>
      <c r="G191" s="35" t="s">
        <v>52</v>
      </c>
      <c r="J191" s="35" t="s">
        <v>51</v>
      </c>
      <c r="K191" s="35" t="s">
        <v>244</v>
      </c>
      <c r="L191" s="35" t="s">
        <v>49</v>
      </c>
      <c r="M191" t="s">
        <v>54</v>
      </c>
      <c r="N191" s="35" t="s">
        <v>55</v>
      </c>
      <c r="O191" s="35">
        <v>6</v>
      </c>
      <c r="P191" s="35">
        <v>5</v>
      </c>
      <c r="Q191" s="35">
        <v>0</v>
      </c>
      <c r="R191" s="41">
        <f t="shared" si="9"/>
        <v>1286</v>
      </c>
      <c r="Z191" t="s">
        <v>50</v>
      </c>
      <c r="AA191" t="s">
        <v>51</v>
      </c>
      <c r="AB191" t="s">
        <v>51</v>
      </c>
      <c r="AC191" t="s">
        <v>51</v>
      </c>
      <c r="AD191" t="s">
        <v>50</v>
      </c>
    </row>
    <row r="192" spans="1:30" x14ac:dyDescent="0.3">
      <c r="A192" t="s">
        <v>299</v>
      </c>
      <c r="B192" t="s">
        <v>75</v>
      </c>
      <c r="C192" t="s">
        <v>49</v>
      </c>
      <c r="D192" s="42" t="s">
        <v>50</v>
      </c>
      <c r="E192" s="35" t="s">
        <v>51</v>
      </c>
      <c r="F192" s="42" t="s">
        <v>50</v>
      </c>
      <c r="G192" s="35" t="s">
        <v>52</v>
      </c>
      <c r="J192" s="35" t="s">
        <v>51</v>
      </c>
      <c r="K192" s="35" t="s">
        <v>246</v>
      </c>
      <c r="L192" s="35" t="s">
        <v>49</v>
      </c>
      <c r="M192" t="s">
        <v>54</v>
      </c>
      <c r="N192" s="35" t="s">
        <v>55</v>
      </c>
      <c r="O192" s="35">
        <v>6</v>
      </c>
      <c r="P192" s="35">
        <v>6</v>
      </c>
      <c r="Q192" s="35">
        <v>0</v>
      </c>
      <c r="R192" s="41">
        <f t="shared" si="9"/>
        <v>1542</v>
      </c>
      <c r="Z192" t="s">
        <v>50</v>
      </c>
      <c r="AA192" t="s">
        <v>51</v>
      </c>
      <c r="AB192" t="s">
        <v>51</v>
      </c>
      <c r="AC192" t="s">
        <v>51</v>
      </c>
      <c r="AD192" t="s">
        <v>50</v>
      </c>
    </row>
    <row r="193" spans="1:30" x14ac:dyDescent="0.3">
      <c r="A193" t="s">
        <v>300</v>
      </c>
      <c r="B193" t="s">
        <v>248</v>
      </c>
      <c r="C193" t="s">
        <v>49</v>
      </c>
      <c r="D193" s="42" t="s">
        <v>50</v>
      </c>
      <c r="E193" s="35" t="s">
        <v>51</v>
      </c>
      <c r="F193" s="42" t="s">
        <v>50</v>
      </c>
      <c r="G193" s="35" t="s">
        <v>52</v>
      </c>
      <c r="J193" s="35" t="s">
        <v>51</v>
      </c>
      <c r="K193" s="35" t="s">
        <v>249</v>
      </c>
      <c r="L193" s="35" t="s">
        <v>49</v>
      </c>
      <c r="M193" t="s">
        <v>54</v>
      </c>
      <c r="N193" s="35" t="s">
        <v>55</v>
      </c>
      <c r="O193" s="35">
        <v>6</v>
      </c>
      <c r="P193" s="35">
        <v>7</v>
      </c>
      <c r="Q193" s="35">
        <v>0</v>
      </c>
      <c r="R193" s="41">
        <f t="shared" si="9"/>
        <v>1798</v>
      </c>
      <c r="Z193" t="s">
        <v>50</v>
      </c>
      <c r="AA193" t="s">
        <v>51</v>
      </c>
      <c r="AB193" t="s">
        <v>51</v>
      </c>
      <c r="AC193" t="s">
        <v>51</v>
      </c>
      <c r="AD193" t="s">
        <v>50</v>
      </c>
    </row>
    <row r="194" spans="1:30" x14ac:dyDescent="0.3">
      <c r="A194" t="s">
        <v>301</v>
      </c>
      <c r="B194" t="s">
        <v>87</v>
      </c>
      <c r="C194" t="s">
        <v>49</v>
      </c>
      <c r="D194" s="35" t="s">
        <v>51</v>
      </c>
      <c r="E194" s="42" t="s">
        <v>50</v>
      </c>
      <c r="F194" s="42" t="s">
        <v>50</v>
      </c>
      <c r="G194" s="35" t="s">
        <v>52</v>
      </c>
      <c r="J194" s="35" t="s">
        <v>51</v>
      </c>
      <c r="K194" s="35" t="s">
        <v>53</v>
      </c>
      <c r="L194" s="35" t="s">
        <v>49</v>
      </c>
      <c r="M194" t="s">
        <v>54</v>
      </c>
      <c r="N194" s="35" t="s">
        <v>88</v>
      </c>
      <c r="O194" s="35">
        <v>6</v>
      </c>
      <c r="P194" s="35">
        <v>8</v>
      </c>
      <c r="Q194" s="35">
        <v>0</v>
      </c>
      <c r="R194" s="41">
        <f t="shared" si="9"/>
        <v>2054</v>
      </c>
      <c r="Z194" t="s">
        <v>89</v>
      </c>
      <c r="AA194" t="s">
        <v>51</v>
      </c>
      <c r="AB194" t="s">
        <v>50</v>
      </c>
      <c r="AC194" t="s">
        <v>50</v>
      </c>
      <c r="AD194" t="s">
        <v>51</v>
      </c>
    </row>
    <row r="195" spans="1:30" x14ac:dyDescent="0.3">
      <c r="A195" t="s">
        <v>302</v>
      </c>
      <c r="B195" t="s">
        <v>91</v>
      </c>
      <c r="C195" t="s">
        <v>49</v>
      </c>
      <c r="D195" s="35" t="s">
        <v>51</v>
      </c>
      <c r="E195" s="42" t="s">
        <v>50</v>
      </c>
      <c r="F195" s="42" t="s">
        <v>50</v>
      </c>
      <c r="G195" s="35" t="s">
        <v>52</v>
      </c>
      <c r="J195" s="35" t="s">
        <v>51</v>
      </c>
      <c r="K195" s="35" t="s">
        <v>53</v>
      </c>
      <c r="L195" s="35" t="s">
        <v>49</v>
      </c>
      <c r="M195" t="s">
        <v>54</v>
      </c>
      <c r="N195" s="35" t="s">
        <v>88</v>
      </c>
      <c r="O195" s="35">
        <v>6</v>
      </c>
      <c r="P195" s="35">
        <v>9</v>
      </c>
      <c r="Q195" s="35">
        <v>0</v>
      </c>
      <c r="R195" s="41">
        <f t="shared" si="9"/>
        <v>2310</v>
      </c>
      <c r="Z195" t="s">
        <v>89</v>
      </c>
      <c r="AA195" t="s">
        <v>51</v>
      </c>
      <c r="AB195" t="s">
        <v>50</v>
      </c>
      <c r="AC195" t="s">
        <v>50</v>
      </c>
      <c r="AD195" t="s">
        <v>51</v>
      </c>
    </row>
    <row r="196" spans="1:30" x14ac:dyDescent="0.3">
      <c r="A196" t="s">
        <v>303</v>
      </c>
      <c r="B196" t="s">
        <v>93</v>
      </c>
      <c r="C196" t="s">
        <v>49</v>
      </c>
      <c r="D196" s="35" t="s">
        <v>51</v>
      </c>
      <c r="E196" s="42" t="s">
        <v>50</v>
      </c>
      <c r="F196" s="42" t="s">
        <v>50</v>
      </c>
      <c r="G196" s="35" t="s">
        <v>52</v>
      </c>
      <c r="J196" s="35" t="s">
        <v>51</v>
      </c>
      <c r="K196" s="35" t="s">
        <v>53</v>
      </c>
      <c r="L196" s="35" t="s">
        <v>49</v>
      </c>
      <c r="M196" t="s">
        <v>54</v>
      </c>
      <c r="N196" s="35" t="s">
        <v>88</v>
      </c>
      <c r="O196" s="35">
        <v>6</v>
      </c>
      <c r="P196" s="35">
        <v>10</v>
      </c>
      <c r="Q196" s="35">
        <v>0</v>
      </c>
      <c r="R196" s="41">
        <f t="shared" si="9"/>
        <v>2566</v>
      </c>
      <c r="Z196" t="s">
        <v>89</v>
      </c>
      <c r="AA196" t="s">
        <v>51</v>
      </c>
      <c r="AB196" t="s">
        <v>50</v>
      </c>
      <c r="AC196" t="s">
        <v>50</v>
      </c>
      <c r="AD196" t="s">
        <v>51</v>
      </c>
    </row>
    <row r="197" spans="1:30" x14ac:dyDescent="0.3">
      <c r="A197" t="s">
        <v>304</v>
      </c>
      <c r="B197" t="s">
        <v>95</v>
      </c>
      <c r="C197" t="s">
        <v>49</v>
      </c>
      <c r="D197" s="35" t="s">
        <v>51</v>
      </c>
      <c r="E197" s="42" t="s">
        <v>50</v>
      </c>
      <c r="F197" s="42" t="s">
        <v>50</v>
      </c>
      <c r="G197" s="35" t="s">
        <v>52</v>
      </c>
      <c r="J197" s="35" t="s">
        <v>51</v>
      </c>
      <c r="K197" s="35" t="s">
        <v>53</v>
      </c>
      <c r="L197" s="35" t="s">
        <v>49</v>
      </c>
      <c r="M197" t="s">
        <v>54</v>
      </c>
      <c r="N197" s="35" t="s">
        <v>88</v>
      </c>
      <c r="O197" s="35">
        <v>6</v>
      </c>
      <c r="P197" s="35">
        <v>11</v>
      </c>
      <c r="Q197" s="35">
        <v>0</v>
      </c>
      <c r="R197" s="41">
        <f t="shared" si="9"/>
        <v>2822</v>
      </c>
      <c r="Z197" t="s">
        <v>89</v>
      </c>
      <c r="AA197" t="s">
        <v>51</v>
      </c>
      <c r="AB197" t="s">
        <v>50</v>
      </c>
      <c r="AC197" t="s">
        <v>50</v>
      </c>
      <c r="AD197" t="s">
        <v>51</v>
      </c>
    </row>
    <row r="198" spans="1:30" x14ac:dyDescent="0.3">
      <c r="A198" t="s">
        <v>305</v>
      </c>
      <c r="B198" t="s">
        <v>97</v>
      </c>
      <c r="C198" t="s">
        <v>49</v>
      </c>
      <c r="D198" s="35" t="s">
        <v>51</v>
      </c>
      <c r="E198" s="42" t="s">
        <v>50</v>
      </c>
      <c r="F198" s="42" t="s">
        <v>50</v>
      </c>
      <c r="G198" s="35" t="s">
        <v>52</v>
      </c>
      <c r="J198" s="35" t="s">
        <v>51</v>
      </c>
      <c r="K198" s="35" t="s">
        <v>53</v>
      </c>
      <c r="L198" s="35" t="s">
        <v>49</v>
      </c>
      <c r="M198" t="s">
        <v>54</v>
      </c>
      <c r="N198" s="35" t="s">
        <v>88</v>
      </c>
      <c r="O198" s="35">
        <v>6</v>
      </c>
      <c r="P198" s="35">
        <v>12</v>
      </c>
      <c r="Q198" s="35">
        <v>0</v>
      </c>
      <c r="R198" s="41">
        <f t="shared" si="9"/>
        <v>3078</v>
      </c>
      <c r="Z198" t="s">
        <v>89</v>
      </c>
      <c r="AA198" t="s">
        <v>51</v>
      </c>
      <c r="AB198" t="s">
        <v>50</v>
      </c>
      <c r="AC198" t="s">
        <v>50</v>
      </c>
      <c r="AD198" t="s">
        <v>51</v>
      </c>
    </row>
    <row r="199" spans="1:30" x14ac:dyDescent="0.3">
      <c r="A199" t="s">
        <v>306</v>
      </c>
      <c r="B199" t="s">
        <v>99</v>
      </c>
      <c r="C199" t="s">
        <v>49</v>
      </c>
      <c r="D199" s="35" t="s">
        <v>51</v>
      </c>
      <c r="E199" s="42" t="s">
        <v>50</v>
      </c>
      <c r="F199" s="42" t="s">
        <v>50</v>
      </c>
      <c r="G199" s="35" t="s">
        <v>52</v>
      </c>
      <c r="J199" s="35" t="s">
        <v>51</v>
      </c>
      <c r="K199" s="35" t="s">
        <v>53</v>
      </c>
      <c r="L199" s="35" t="s">
        <v>49</v>
      </c>
      <c r="M199" t="s">
        <v>54</v>
      </c>
      <c r="N199" s="35" t="s">
        <v>88</v>
      </c>
      <c r="O199" s="35">
        <v>6</v>
      </c>
      <c r="P199" s="35">
        <v>13</v>
      </c>
      <c r="Q199" s="35">
        <v>0</v>
      </c>
      <c r="R199" s="41">
        <f t="shared" si="9"/>
        <v>3334</v>
      </c>
      <c r="Z199" t="s">
        <v>89</v>
      </c>
      <c r="AA199" t="s">
        <v>51</v>
      </c>
      <c r="AB199" t="s">
        <v>50</v>
      </c>
      <c r="AC199" t="s">
        <v>50</v>
      </c>
      <c r="AD199" t="s">
        <v>51</v>
      </c>
    </row>
    <row r="200" spans="1:30" x14ac:dyDescent="0.3">
      <c r="A200" t="s">
        <v>307</v>
      </c>
      <c r="B200" t="s">
        <v>101</v>
      </c>
      <c r="C200" t="s">
        <v>49</v>
      </c>
      <c r="D200" s="35" t="s">
        <v>51</v>
      </c>
      <c r="E200" s="42" t="s">
        <v>50</v>
      </c>
      <c r="F200" s="42" t="s">
        <v>50</v>
      </c>
      <c r="G200" s="35" t="s">
        <v>52</v>
      </c>
      <c r="J200" s="35" t="s">
        <v>51</v>
      </c>
      <c r="K200" s="35" t="s">
        <v>53</v>
      </c>
      <c r="L200" s="35" t="s">
        <v>49</v>
      </c>
      <c r="M200" t="s">
        <v>54</v>
      </c>
      <c r="N200" s="35" t="s">
        <v>88</v>
      </c>
      <c r="O200" s="35">
        <v>6</v>
      </c>
      <c r="P200" s="35">
        <v>14</v>
      </c>
      <c r="Q200" s="35">
        <v>0</v>
      </c>
      <c r="R200" s="41">
        <f t="shared" si="9"/>
        <v>3590</v>
      </c>
      <c r="Z200" t="s">
        <v>102</v>
      </c>
      <c r="AA200" t="s">
        <v>51</v>
      </c>
      <c r="AB200" t="s">
        <v>50</v>
      </c>
      <c r="AC200" t="s">
        <v>50</v>
      </c>
      <c r="AD200" t="s">
        <v>51</v>
      </c>
    </row>
    <row r="201" spans="1:30" x14ac:dyDescent="0.3">
      <c r="A201" t="s">
        <v>308</v>
      </c>
      <c r="B201" t="s">
        <v>104</v>
      </c>
      <c r="C201" t="s">
        <v>49</v>
      </c>
      <c r="D201" s="35" t="s">
        <v>51</v>
      </c>
      <c r="E201" s="42" t="s">
        <v>50</v>
      </c>
      <c r="F201" s="42" t="s">
        <v>50</v>
      </c>
      <c r="G201" s="35" t="s">
        <v>52</v>
      </c>
      <c r="J201" s="35" t="s">
        <v>51</v>
      </c>
      <c r="K201" s="35" t="s">
        <v>53</v>
      </c>
      <c r="L201" s="35" t="s">
        <v>49</v>
      </c>
      <c r="M201" t="s">
        <v>54</v>
      </c>
      <c r="N201" s="35" t="s">
        <v>88</v>
      </c>
      <c r="O201" s="35">
        <v>6</v>
      </c>
      <c r="P201" s="35">
        <v>15</v>
      </c>
      <c r="Q201" s="35">
        <v>0</v>
      </c>
      <c r="R201" s="41">
        <f t="shared" si="9"/>
        <v>3846</v>
      </c>
      <c r="Z201" t="s">
        <v>102</v>
      </c>
      <c r="AA201" t="s">
        <v>51</v>
      </c>
      <c r="AB201" t="s">
        <v>50</v>
      </c>
      <c r="AC201" t="s">
        <v>50</v>
      </c>
      <c r="AD201" t="s">
        <v>51</v>
      </c>
    </row>
    <row r="202" spans="1:30" x14ac:dyDescent="0.3">
      <c r="A202" t="s">
        <v>309</v>
      </c>
      <c r="B202" t="s">
        <v>106</v>
      </c>
      <c r="C202" t="s">
        <v>49</v>
      </c>
      <c r="D202" s="35" t="s">
        <v>51</v>
      </c>
      <c r="E202" s="42" t="s">
        <v>50</v>
      </c>
      <c r="F202" s="42" t="s">
        <v>50</v>
      </c>
      <c r="G202" s="35" t="s">
        <v>52</v>
      </c>
      <c r="J202" s="35" t="s">
        <v>51</v>
      </c>
      <c r="K202" s="35" t="s">
        <v>53</v>
      </c>
      <c r="L202" s="35" t="s">
        <v>49</v>
      </c>
      <c r="M202" t="s">
        <v>54</v>
      </c>
      <c r="N202" s="35" t="s">
        <v>88</v>
      </c>
      <c r="O202" s="35">
        <v>6</v>
      </c>
      <c r="P202" s="35">
        <v>16</v>
      </c>
      <c r="Q202" s="35">
        <v>0</v>
      </c>
      <c r="R202" s="41">
        <f t="shared" si="9"/>
        <v>4102</v>
      </c>
      <c r="Z202" t="s">
        <v>102</v>
      </c>
      <c r="AA202" t="s">
        <v>51</v>
      </c>
      <c r="AB202" t="s">
        <v>50</v>
      </c>
      <c r="AC202" t="s">
        <v>50</v>
      </c>
      <c r="AD202" t="s">
        <v>51</v>
      </c>
    </row>
    <row r="203" spans="1:30" x14ac:dyDescent="0.3">
      <c r="A203" t="s">
        <v>310</v>
      </c>
      <c r="B203" t="s">
        <v>108</v>
      </c>
      <c r="C203" t="s">
        <v>49</v>
      </c>
      <c r="D203" s="35" t="s">
        <v>51</v>
      </c>
      <c r="E203" s="42" t="s">
        <v>50</v>
      </c>
      <c r="F203" s="42" t="s">
        <v>50</v>
      </c>
      <c r="G203" s="35" t="s">
        <v>52</v>
      </c>
      <c r="J203" s="35" t="s">
        <v>51</v>
      </c>
      <c r="K203" s="35" t="s">
        <v>53</v>
      </c>
      <c r="L203" s="35" t="s">
        <v>49</v>
      </c>
      <c r="M203" t="s">
        <v>54</v>
      </c>
      <c r="N203" s="35" t="s">
        <v>88</v>
      </c>
      <c r="O203" s="35">
        <v>6</v>
      </c>
      <c r="P203" s="35">
        <v>17</v>
      </c>
      <c r="Q203" s="35">
        <v>0</v>
      </c>
      <c r="R203" s="41">
        <f t="shared" si="9"/>
        <v>4358</v>
      </c>
      <c r="Z203" t="s">
        <v>50</v>
      </c>
      <c r="AA203" t="s">
        <v>51</v>
      </c>
      <c r="AB203" t="s">
        <v>50</v>
      </c>
      <c r="AC203" t="s">
        <v>50</v>
      </c>
      <c r="AD203" t="s">
        <v>51</v>
      </c>
    </row>
    <row r="204" spans="1:30" x14ac:dyDescent="0.3">
      <c r="A204" t="s">
        <v>311</v>
      </c>
      <c r="B204" t="s">
        <v>110</v>
      </c>
      <c r="C204" t="s">
        <v>49</v>
      </c>
      <c r="D204" s="35" t="s">
        <v>51</v>
      </c>
      <c r="E204" s="42" t="s">
        <v>50</v>
      </c>
      <c r="F204" s="42" t="s">
        <v>50</v>
      </c>
      <c r="G204" s="35" t="s">
        <v>52</v>
      </c>
      <c r="J204" s="35" t="s">
        <v>51</v>
      </c>
      <c r="K204" s="35" t="s">
        <v>53</v>
      </c>
      <c r="L204" s="35" t="s">
        <v>49</v>
      </c>
      <c r="M204" t="s">
        <v>54</v>
      </c>
      <c r="N204" s="35" t="s">
        <v>88</v>
      </c>
      <c r="O204" s="35">
        <v>6</v>
      </c>
      <c r="P204" s="35">
        <v>18</v>
      </c>
      <c r="Q204" s="35">
        <v>0</v>
      </c>
      <c r="R204" s="41">
        <f t="shared" si="9"/>
        <v>4614</v>
      </c>
      <c r="Z204" t="s">
        <v>111</v>
      </c>
      <c r="AA204" t="s">
        <v>51</v>
      </c>
      <c r="AB204" t="s">
        <v>50</v>
      </c>
      <c r="AC204" t="s">
        <v>50</v>
      </c>
      <c r="AD204" t="s">
        <v>51</v>
      </c>
    </row>
    <row r="205" spans="1:30" x14ac:dyDescent="0.3">
      <c r="A205" t="s">
        <v>312</v>
      </c>
      <c r="B205" t="s">
        <v>113</v>
      </c>
      <c r="C205" t="s">
        <v>49</v>
      </c>
      <c r="D205" s="35" t="s">
        <v>51</v>
      </c>
      <c r="E205" s="42" t="s">
        <v>50</v>
      </c>
      <c r="F205" s="42" t="s">
        <v>50</v>
      </c>
      <c r="G205" s="35" t="s">
        <v>52</v>
      </c>
      <c r="J205" s="35" t="s">
        <v>51</v>
      </c>
      <c r="K205" s="35" t="s">
        <v>53</v>
      </c>
      <c r="L205" s="35" t="s">
        <v>49</v>
      </c>
      <c r="M205" t="s">
        <v>54</v>
      </c>
      <c r="N205" s="35" t="s">
        <v>88</v>
      </c>
      <c r="O205" s="35">
        <v>6</v>
      </c>
      <c r="P205" s="35">
        <v>19</v>
      </c>
      <c r="Q205" s="35">
        <v>0</v>
      </c>
      <c r="R205" s="41">
        <f t="shared" si="9"/>
        <v>4870</v>
      </c>
      <c r="Z205" t="s">
        <v>114</v>
      </c>
      <c r="AA205" t="s">
        <v>51</v>
      </c>
      <c r="AB205" t="s">
        <v>50</v>
      </c>
      <c r="AC205" t="s">
        <v>50</v>
      </c>
      <c r="AD205" t="s">
        <v>51</v>
      </c>
    </row>
    <row r="206" spans="1:30" x14ac:dyDescent="0.3">
      <c r="A206" t="s">
        <v>313</v>
      </c>
      <c r="B206" t="s">
        <v>116</v>
      </c>
      <c r="C206" t="s">
        <v>49</v>
      </c>
      <c r="D206" s="35" t="s">
        <v>51</v>
      </c>
      <c r="E206" s="42" t="s">
        <v>50</v>
      </c>
      <c r="F206" s="42" t="s">
        <v>50</v>
      </c>
      <c r="G206" s="35" t="s">
        <v>52</v>
      </c>
      <c r="J206" s="35" t="s">
        <v>51</v>
      </c>
      <c r="K206" s="35" t="s">
        <v>53</v>
      </c>
      <c r="L206" s="35" t="s">
        <v>49</v>
      </c>
      <c r="M206" t="s">
        <v>54</v>
      </c>
      <c r="N206" s="35" t="s">
        <v>88</v>
      </c>
      <c r="O206" s="35">
        <v>6</v>
      </c>
      <c r="P206" s="35">
        <v>20</v>
      </c>
      <c r="Q206" s="35">
        <v>0</v>
      </c>
      <c r="R206" s="41">
        <f t="shared" si="9"/>
        <v>5126</v>
      </c>
      <c r="Z206" t="s">
        <v>117</v>
      </c>
      <c r="AA206" t="s">
        <v>51</v>
      </c>
      <c r="AB206" t="s">
        <v>50</v>
      </c>
      <c r="AC206" t="s">
        <v>50</v>
      </c>
      <c r="AD206" t="s">
        <v>51</v>
      </c>
    </row>
    <row r="207" spans="1:30" x14ac:dyDescent="0.3">
      <c r="A207" t="s">
        <v>314</v>
      </c>
      <c r="B207" t="s">
        <v>264</v>
      </c>
      <c r="C207" t="s">
        <v>49</v>
      </c>
      <c r="D207" s="35" t="s">
        <v>50</v>
      </c>
      <c r="E207" s="35" t="s">
        <v>50</v>
      </c>
      <c r="F207" s="35" t="s">
        <v>51</v>
      </c>
      <c r="G207" s="35" t="s">
        <v>265</v>
      </c>
      <c r="I207" s="35" t="s">
        <v>51</v>
      </c>
      <c r="J207" s="35" t="s">
        <v>50</v>
      </c>
      <c r="K207" s="35" t="s">
        <v>50</v>
      </c>
      <c r="L207" s="35" t="s">
        <v>50</v>
      </c>
      <c r="M207" t="s">
        <v>54</v>
      </c>
      <c r="N207" s="35" t="s">
        <v>266</v>
      </c>
      <c r="O207" s="35">
        <v>6</v>
      </c>
      <c r="P207" s="35">
        <v>21</v>
      </c>
      <c r="Q207" s="35">
        <v>0</v>
      </c>
      <c r="R207" s="41">
        <f t="shared" si="9"/>
        <v>5382</v>
      </c>
      <c r="Z207" t="s">
        <v>50</v>
      </c>
      <c r="AA207" t="s">
        <v>51</v>
      </c>
      <c r="AB207" t="s">
        <v>51</v>
      </c>
      <c r="AC207" t="s">
        <v>50</v>
      </c>
      <c r="AD207" t="s">
        <v>50</v>
      </c>
    </row>
    <row r="208" spans="1:30" x14ac:dyDescent="0.3">
      <c r="A208" t="s">
        <v>315</v>
      </c>
      <c r="B208" t="s">
        <v>268</v>
      </c>
      <c r="C208" t="s">
        <v>49</v>
      </c>
      <c r="D208" s="42" t="s">
        <v>50</v>
      </c>
      <c r="E208" s="35" t="s">
        <v>51</v>
      </c>
      <c r="F208" s="42" t="s">
        <v>50</v>
      </c>
      <c r="G208" s="35" t="s">
        <v>265</v>
      </c>
      <c r="H208" s="35" t="s">
        <v>51</v>
      </c>
      <c r="J208" s="35" t="s">
        <v>50</v>
      </c>
      <c r="K208" s="35" t="s">
        <v>50</v>
      </c>
      <c r="L208" s="35" t="s">
        <v>50</v>
      </c>
      <c r="M208" t="s">
        <v>54</v>
      </c>
      <c r="N208" s="35" t="s">
        <v>120</v>
      </c>
      <c r="O208" s="35">
        <v>6</v>
      </c>
      <c r="P208" s="35">
        <v>22</v>
      </c>
      <c r="Q208" s="35">
        <v>0</v>
      </c>
      <c r="R208" s="41">
        <f t="shared" si="9"/>
        <v>5638</v>
      </c>
      <c r="Z208" t="s">
        <v>50</v>
      </c>
      <c r="AA208" t="s">
        <v>51</v>
      </c>
      <c r="AB208" t="s">
        <v>51</v>
      </c>
      <c r="AC208" t="s">
        <v>50</v>
      </c>
      <c r="AD208" t="s">
        <v>50</v>
      </c>
    </row>
    <row r="209" spans="1:30" x14ac:dyDescent="0.3">
      <c r="A209" t="s">
        <v>316</v>
      </c>
      <c r="B209" t="s">
        <v>270</v>
      </c>
      <c r="C209" t="s">
        <v>49</v>
      </c>
      <c r="D209" s="42" t="s">
        <v>50</v>
      </c>
      <c r="E209" s="35" t="s">
        <v>51</v>
      </c>
      <c r="F209" s="42" t="s">
        <v>50</v>
      </c>
      <c r="G209" s="35" t="s">
        <v>265</v>
      </c>
      <c r="H209" s="35" t="s">
        <v>51</v>
      </c>
      <c r="J209" s="35" t="s">
        <v>50</v>
      </c>
      <c r="K209" s="35" t="s">
        <v>50</v>
      </c>
      <c r="L209" s="35" t="s">
        <v>50</v>
      </c>
      <c r="M209" t="s">
        <v>54</v>
      </c>
      <c r="N209" s="35" t="s">
        <v>55</v>
      </c>
      <c r="O209" s="35">
        <v>6</v>
      </c>
      <c r="P209" s="35">
        <v>23</v>
      </c>
      <c r="Q209" s="35">
        <v>0</v>
      </c>
      <c r="R209" s="41">
        <f t="shared" si="9"/>
        <v>5894</v>
      </c>
      <c r="Z209" t="s">
        <v>50</v>
      </c>
      <c r="AA209" t="s">
        <v>51</v>
      </c>
      <c r="AB209" t="s">
        <v>51</v>
      </c>
      <c r="AC209" t="s">
        <v>50</v>
      </c>
      <c r="AD209" t="s">
        <v>50</v>
      </c>
    </row>
    <row r="210" spans="1:30" x14ac:dyDescent="0.3">
      <c r="A210" s="45"/>
      <c r="B210" s="45"/>
      <c r="C210" s="45"/>
      <c r="D210" s="46"/>
      <c r="E210" s="46"/>
      <c r="F210" s="46"/>
      <c r="G210" s="46"/>
      <c r="H210" s="46"/>
      <c r="I210" s="46"/>
      <c r="J210" s="46"/>
      <c r="K210" s="46"/>
      <c r="L210" s="46"/>
      <c r="M210" s="45"/>
      <c r="N210" s="45"/>
      <c r="O210" s="46"/>
      <c r="P210" s="46"/>
      <c r="Q210" s="46"/>
      <c r="R210" s="46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</row>
    <row r="211" spans="1:30" x14ac:dyDescent="0.3">
      <c r="A211" s="45"/>
      <c r="B211" s="45"/>
      <c r="C211" s="45"/>
      <c r="D211" s="46"/>
      <c r="E211" s="46"/>
      <c r="F211" s="46"/>
      <c r="G211" s="46"/>
      <c r="H211" s="46"/>
      <c r="I211" s="46"/>
      <c r="J211" s="46"/>
      <c r="K211" s="46"/>
      <c r="L211" s="46"/>
      <c r="M211" s="45"/>
      <c r="N211" s="45"/>
      <c r="O211" s="46"/>
      <c r="P211" s="46"/>
      <c r="Q211" s="46"/>
      <c r="R211" s="46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</row>
    <row r="212" spans="1:30" x14ac:dyDescent="0.3">
      <c r="A212" t="s">
        <v>317</v>
      </c>
      <c r="B212" t="s">
        <v>235</v>
      </c>
      <c r="C212" t="s">
        <v>49</v>
      </c>
      <c r="D212" s="42" t="s">
        <v>50</v>
      </c>
      <c r="E212" s="35" t="s">
        <v>51</v>
      </c>
      <c r="F212" s="42" t="s">
        <v>50</v>
      </c>
      <c r="G212" s="35" t="s">
        <v>52</v>
      </c>
      <c r="J212" s="35" t="s">
        <v>51</v>
      </c>
      <c r="K212" s="35" t="s">
        <v>53</v>
      </c>
      <c r="L212" s="35" t="s">
        <v>49</v>
      </c>
      <c r="M212" t="s">
        <v>54</v>
      </c>
      <c r="N212" s="35" t="s">
        <v>55</v>
      </c>
      <c r="O212" s="35">
        <v>7</v>
      </c>
      <c r="P212" s="35">
        <v>1</v>
      </c>
      <c r="Q212" s="35">
        <v>0</v>
      </c>
      <c r="R212" s="41">
        <f>((256^0)*O212)+((256^1)*P212+((256^2*Q212)))</f>
        <v>263</v>
      </c>
      <c r="Z212" t="s">
        <v>50</v>
      </c>
      <c r="AA212" t="s">
        <v>51</v>
      </c>
      <c r="AB212" t="s">
        <v>51</v>
      </c>
      <c r="AC212" t="s">
        <v>51</v>
      </c>
      <c r="AD212" t="s">
        <v>50</v>
      </c>
    </row>
    <row r="213" spans="1:30" x14ac:dyDescent="0.3">
      <c r="A213" t="s">
        <v>318</v>
      </c>
      <c r="B213" t="s">
        <v>65</v>
      </c>
      <c r="C213" t="s">
        <v>49</v>
      </c>
      <c r="D213" s="42" t="s">
        <v>50</v>
      </c>
      <c r="E213" s="35" t="s">
        <v>51</v>
      </c>
      <c r="F213" s="42" t="s">
        <v>50</v>
      </c>
      <c r="G213" s="35" t="s">
        <v>52</v>
      </c>
      <c r="J213" s="35" t="s">
        <v>51</v>
      </c>
      <c r="K213" s="35" t="s">
        <v>237</v>
      </c>
      <c r="L213" s="35" t="s">
        <v>49</v>
      </c>
      <c r="M213" t="s">
        <v>54</v>
      </c>
      <c r="N213" s="35" t="s">
        <v>55</v>
      </c>
      <c r="O213" s="35">
        <v>7</v>
      </c>
      <c r="P213" s="35">
        <v>2</v>
      </c>
      <c r="Q213" s="35">
        <v>0</v>
      </c>
      <c r="R213" s="41">
        <f t="shared" ref="R213:R234" si="10">((256^0)*O213)+((256^1)*P213+((256^2*Q213)))</f>
        <v>519</v>
      </c>
      <c r="Z213" t="s">
        <v>50</v>
      </c>
      <c r="AA213" t="s">
        <v>51</v>
      </c>
      <c r="AB213" t="s">
        <v>51</v>
      </c>
      <c r="AC213" t="s">
        <v>51</v>
      </c>
      <c r="AD213" t="s">
        <v>50</v>
      </c>
    </row>
    <row r="214" spans="1:30" x14ac:dyDescent="0.3">
      <c r="A214" t="s">
        <v>319</v>
      </c>
      <c r="B214" t="s">
        <v>67</v>
      </c>
      <c r="C214" t="s">
        <v>49</v>
      </c>
      <c r="D214" s="42" t="s">
        <v>50</v>
      </c>
      <c r="E214" s="35" t="s">
        <v>51</v>
      </c>
      <c r="F214" s="42" t="s">
        <v>50</v>
      </c>
      <c r="G214" s="35" t="s">
        <v>52</v>
      </c>
      <c r="J214" s="35" t="s">
        <v>51</v>
      </c>
      <c r="K214" s="35" t="s">
        <v>239</v>
      </c>
      <c r="L214" s="35" t="s">
        <v>49</v>
      </c>
      <c r="M214" t="s">
        <v>54</v>
      </c>
      <c r="N214" s="35" t="s">
        <v>55</v>
      </c>
      <c r="O214" s="35">
        <v>7</v>
      </c>
      <c r="P214" s="35">
        <v>3</v>
      </c>
      <c r="Q214" s="35">
        <v>0</v>
      </c>
      <c r="R214" s="41">
        <f t="shared" si="10"/>
        <v>775</v>
      </c>
      <c r="Z214" t="s">
        <v>50</v>
      </c>
      <c r="AA214" t="s">
        <v>51</v>
      </c>
      <c r="AB214" t="s">
        <v>51</v>
      </c>
      <c r="AC214" t="s">
        <v>51</v>
      </c>
      <c r="AD214" t="s">
        <v>50</v>
      </c>
    </row>
    <row r="215" spans="1:30" x14ac:dyDescent="0.3">
      <c r="A215" t="s">
        <v>320</v>
      </c>
      <c r="B215" t="s">
        <v>241</v>
      </c>
      <c r="C215" t="s">
        <v>49</v>
      </c>
      <c r="D215" s="42" t="s">
        <v>50</v>
      </c>
      <c r="E215" s="35" t="s">
        <v>51</v>
      </c>
      <c r="F215" s="42" t="s">
        <v>50</v>
      </c>
      <c r="G215" s="35" t="s">
        <v>52</v>
      </c>
      <c r="J215" s="35" t="s">
        <v>51</v>
      </c>
      <c r="K215" s="35" t="s">
        <v>242</v>
      </c>
      <c r="L215" s="35" t="s">
        <v>49</v>
      </c>
      <c r="M215" t="s">
        <v>54</v>
      </c>
      <c r="N215" s="35" t="s">
        <v>55</v>
      </c>
      <c r="O215" s="35">
        <v>7</v>
      </c>
      <c r="P215" s="35">
        <v>4</v>
      </c>
      <c r="Q215" s="35">
        <v>0</v>
      </c>
      <c r="R215" s="41">
        <f t="shared" si="10"/>
        <v>1031</v>
      </c>
      <c r="Z215" t="s">
        <v>50</v>
      </c>
      <c r="AA215" t="s">
        <v>51</v>
      </c>
      <c r="AB215" t="s">
        <v>51</v>
      </c>
      <c r="AC215" t="s">
        <v>51</v>
      </c>
      <c r="AD215" t="s">
        <v>50</v>
      </c>
    </row>
    <row r="216" spans="1:30" x14ac:dyDescent="0.3">
      <c r="A216" t="s">
        <v>321</v>
      </c>
      <c r="B216" t="s">
        <v>69</v>
      </c>
      <c r="C216" t="s">
        <v>49</v>
      </c>
      <c r="D216" s="42" t="s">
        <v>50</v>
      </c>
      <c r="E216" s="35" t="s">
        <v>51</v>
      </c>
      <c r="F216" s="42" t="s">
        <v>50</v>
      </c>
      <c r="G216" s="35" t="s">
        <v>52</v>
      </c>
      <c r="J216" s="35" t="s">
        <v>51</v>
      </c>
      <c r="K216" s="35" t="s">
        <v>244</v>
      </c>
      <c r="L216" s="35" t="s">
        <v>49</v>
      </c>
      <c r="M216" t="s">
        <v>54</v>
      </c>
      <c r="N216" s="35" t="s">
        <v>55</v>
      </c>
      <c r="O216" s="35">
        <v>7</v>
      </c>
      <c r="P216" s="35">
        <v>5</v>
      </c>
      <c r="Q216" s="35">
        <v>0</v>
      </c>
      <c r="R216" s="41">
        <f t="shared" si="10"/>
        <v>1287</v>
      </c>
      <c r="Z216" t="s">
        <v>50</v>
      </c>
      <c r="AA216" t="s">
        <v>51</v>
      </c>
      <c r="AB216" t="s">
        <v>51</v>
      </c>
      <c r="AC216" t="s">
        <v>51</v>
      </c>
      <c r="AD216" t="s">
        <v>50</v>
      </c>
    </row>
    <row r="217" spans="1:30" x14ac:dyDescent="0.3">
      <c r="A217" t="s">
        <v>322</v>
      </c>
      <c r="B217" t="s">
        <v>75</v>
      </c>
      <c r="C217" t="s">
        <v>49</v>
      </c>
      <c r="D217" s="42" t="s">
        <v>50</v>
      </c>
      <c r="E217" s="35" t="s">
        <v>51</v>
      </c>
      <c r="F217" s="42" t="s">
        <v>50</v>
      </c>
      <c r="G217" s="35" t="s">
        <v>52</v>
      </c>
      <c r="J217" s="35" t="s">
        <v>51</v>
      </c>
      <c r="K217" s="35" t="s">
        <v>246</v>
      </c>
      <c r="L217" s="35" t="s">
        <v>49</v>
      </c>
      <c r="M217" t="s">
        <v>54</v>
      </c>
      <c r="N217" s="35" t="s">
        <v>55</v>
      </c>
      <c r="O217" s="35">
        <v>7</v>
      </c>
      <c r="P217" s="35">
        <v>6</v>
      </c>
      <c r="Q217" s="35">
        <v>0</v>
      </c>
      <c r="R217" s="41">
        <f t="shared" si="10"/>
        <v>1543</v>
      </c>
      <c r="Z217" t="s">
        <v>50</v>
      </c>
      <c r="AA217" t="s">
        <v>51</v>
      </c>
      <c r="AB217" t="s">
        <v>51</v>
      </c>
      <c r="AC217" t="s">
        <v>51</v>
      </c>
      <c r="AD217" t="s">
        <v>50</v>
      </c>
    </row>
    <row r="218" spans="1:30" x14ac:dyDescent="0.3">
      <c r="A218" t="s">
        <v>323</v>
      </c>
      <c r="B218" t="s">
        <v>248</v>
      </c>
      <c r="C218" t="s">
        <v>49</v>
      </c>
      <c r="D218" s="42" t="s">
        <v>50</v>
      </c>
      <c r="E218" s="35" t="s">
        <v>51</v>
      </c>
      <c r="F218" s="42" t="s">
        <v>50</v>
      </c>
      <c r="G218" s="35" t="s">
        <v>52</v>
      </c>
      <c r="J218" s="35" t="s">
        <v>51</v>
      </c>
      <c r="K218" s="35" t="s">
        <v>249</v>
      </c>
      <c r="L218" s="35" t="s">
        <v>49</v>
      </c>
      <c r="M218" t="s">
        <v>54</v>
      </c>
      <c r="N218" s="35" t="s">
        <v>55</v>
      </c>
      <c r="O218" s="35">
        <v>7</v>
      </c>
      <c r="P218" s="35">
        <v>7</v>
      </c>
      <c r="Q218" s="35">
        <v>0</v>
      </c>
      <c r="R218" s="41">
        <f t="shared" si="10"/>
        <v>1799</v>
      </c>
      <c r="Z218" t="s">
        <v>50</v>
      </c>
      <c r="AA218" t="s">
        <v>51</v>
      </c>
      <c r="AB218" t="s">
        <v>51</v>
      </c>
      <c r="AC218" t="s">
        <v>51</v>
      </c>
      <c r="AD218" t="s">
        <v>50</v>
      </c>
    </row>
    <row r="219" spans="1:30" x14ac:dyDescent="0.3">
      <c r="A219" t="s">
        <v>324</v>
      </c>
      <c r="B219" t="s">
        <v>87</v>
      </c>
      <c r="C219" t="s">
        <v>49</v>
      </c>
      <c r="D219" s="35" t="s">
        <v>51</v>
      </c>
      <c r="E219" s="42" t="s">
        <v>50</v>
      </c>
      <c r="F219" s="42" t="s">
        <v>50</v>
      </c>
      <c r="G219" s="35" t="s">
        <v>52</v>
      </c>
      <c r="J219" s="35" t="s">
        <v>51</v>
      </c>
      <c r="K219" s="35" t="s">
        <v>53</v>
      </c>
      <c r="L219" s="35" t="s">
        <v>49</v>
      </c>
      <c r="M219" t="s">
        <v>54</v>
      </c>
      <c r="N219" s="35" t="s">
        <v>88</v>
      </c>
      <c r="O219" s="35">
        <v>7</v>
      </c>
      <c r="P219" s="35">
        <v>8</v>
      </c>
      <c r="Q219" s="35">
        <v>0</v>
      </c>
      <c r="R219" s="41">
        <f t="shared" si="10"/>
        <v>2055</v>
      </c>
      <c r="Z219" t="s">
        <v>89</v>
      </c>
      <c r="AA219" t="s">
        <v>51</v>
      </c>
      <c r="AB219" t="s">
        <v>50</v>
      </c>
      <c r="AC219" t="s">
        <v>50</v>
      </c>
      <c r="AD219" t="s">
        <v>51</v>
      </c>
    </row>
    <row r="220" spans="1:30" x14ac:dyDescent="0.3">
      <c r="A220" t="s">
        <v>325</v>
      </c>
      <c r="B220" t="s">
        <v>91</v>
      </c>
      <c r="C220" t="s">
        <v>49</v>
      </c>
      <c r="D220" s="35" t="s">
        <v>51</v>
      </c>
      <c r="E220" s="42" t="s">
        <v>50</v>
      </c>
      <c r="F220" s="42" t="s">
        <v>50</v>
      </c>
      <c r="G220" s="35" t="s">
        <v>52</v>
      </c>
      <c r="J220" s="35" t="s">
        <v>51</v>
      </c>
      <c r="K220" s="35" t="s">
        <v>53</v>
      </c>
      <c r="L220" s="35" t="s">
        <v>49</v>
      </c>
      <c r="M220" t="s">
        <v>54</v>
      </c>
      <c r="N220" s="35" t="s">
        <v>88</v>
      </c>
      <c r="O220" s="35">
        <v>7</v>
      </c>
      <c r="P220" s="35">
        <v>9</v>
      </c>
      <c r="Q220" s="35">
        <v>0</v>
      </c>
      <c r="R220" s="41">
        <f t="shared" si="10"/>
        <v>2311</v>
      </c>
      <c r="Z220" t="s">
        <v>89</v>
      </c>
      <c r="AA220" t="s">
        <v>51</v>
      </c>
      <c r="AB220" t="s">
        <v>50</v>
      </c>
      <c r="AC220" t="s">
        <v>50</v>
      </c>
      <c r="AD220" t="s">
        <v>51</v>
      </c>
    </row>
    <row r="221" spans="1:30" x14ac:dyDescent="0.3">
      <c r="A221" t="s">
        <v>326</v>
      </c>
      <c r="B221" t="s">
        <v>93</v>
      </c>
      <c r="C221" t="s">
        <v>49</v>
      </c>
      <c r="D221" s="35" t="s">
        <v>51</v>
      </c>
      <c r="E221" s="42" t="s">
        <v>50</v>
      </c>
      <c r="F221" s="42" t="s">
        <v>50</v>
      </c>
      <c r="G221" s="35" t="s">
        <v>52</v>
      </c>
      <c r="J221" s="35" t="s">
        <v>51</v>
      </c>
      <c r="K221" s="35" t="s">
        <v>53</v>
      </c>
      <c r="L221" s="35" t="s">
        <v>49</v>
      </c>
      <c r="M221" t="s">
        <v>54</v>
      </c>
      <c r="N221" s="35" t="s">
        <v>88</v>
      </c>
      <c r="O221" s="35">
        <v>7</v>
      </c>
      <c r="P221" s="35">
        <v>10</v>
      </c>
      <c r="Q221" s="35">
        <v>0</v>
      </c>
      <c r="R221" s="41">
        <f t="shared" si="10"/>
        <v>2567</v>
      </c>
      <c r="Z221" t="s">
        <v>89</v>
      </c>
      <c r="AA221" t="s">
        <v>51</v>
      </c>
      <c r="AB221" t="s">
        <v>50</v>
      </c>
      <c r="AC221" t="s">
        <v>50</v>
      </c>
      <c r="AD221" t="s">
        <v>51</v>
      </c>
    </row>
    <row r="222" spans="1:30" x14ac:dyDescent="0.3">
      <c r="A222" t="s">
        <v>327</v>
      </c>
      <c r="B222" t="s">
        <v>95</v>
      </c>
      <c r="C222" t="s">
        <v>49</v>
      </c>
      <c r="D222" s="35" t="s">
        <v>51</v>
      </c>
      <c r="E222" s="42" t="s">
        <v>50</v>
      </c>
      <c r="F222" s="42" t="s">
        <v>50</v>
      </c>
      <c r="G222" s="35" t="s">
        <v>52</v>
      </c>
      <c r="J222" s="35" t="s">
        <v>51</v>
      </c>
      <c r="K222" s="35" t="s">
        <v>53</v>
      </c>
      <c r="L222" s="35" t="s">
        <v>49</v>
      </c>
      <c r="M222" t="s">
        <v>54</v>
      </c>
      <c r="N222" s="35" t="s">
        <v>88</v>
      </c>
      <c r="O222" s="35">
        <v>7</v>
      </c>
      <c r="P222" s="35">
        <v>11</v>
      </c>
      <c r="Q222" s="35">
        <v>0</v>
      </c>
      <c r="R222" s="41">
        <f t="shared" si="10"/>
        <v>2823</v>
      </c>
      <c r="Z222" t="s">
        <v>89</v>
      </c>
      <c r="AA222" t="s">
        <v>51</v>
      </c>
      <c r="AB222" t="s">
        <v>50</v>
      </c>
      <c r="AC222" t="s">
        <v>50</v>
      </c>
      <c r="AD222" t="s">
        <v>51</v>
      </c>
    </row>
    <row r="223" spans="1:30" x14ac:dyDescent="0.3">
      <c r="A223" t="s">
        <v>328</v>
      </c>
      <c r="B223" t="s">
        <v>97</v>
      </c>
      <c r="C223" t="s">
        <v>49</v>
      </c>
      <c r="D223" s="35" t="s">
        <v>51</v>
      </c>
      <c r="E223" s="42" t="s">
        <v>50</v>
      </c>
      <c r="F223" s="42" t="s">
        <v>50</v>
      </c>
      <c r="G223" s="35" t="s">
        <v>52</v>
      </c>
      <c r="J223" s="35" t="s">
        <v>51</v>
      </c>
      <c r="K223" s="35" t="s">
        <v>53</v>
      </c>
      <c r="L223" s="35" t="s">
        <v>49</v>
      </c>
      <c r="M223" t="s">
        <v>54</v>
      </c>
      <c r="N223" s="35" t="s">
        <v>88</v>
      </c>
      <c r="O223" s="35">
        <v>7</v>
      </c>
      <c r="P223" s="35">
        <v>12</v>
      </c>
      <c r="Q223" s="35">
        <v>0</v>
      </c>
      <c r="R223" s="41">
        <f t="shared" si="10"/>
        <v>3079</v>
      </c>
      <c r="Z223" t="s">
        <v>89</v>
      </c>
      <c r="AA223" t="s">
        <v>51</v>
      </c>
      <c r="AB223" t="s">
        <v>50</v>
      </c>
      <c r="AC223" t="s">
        <v>50</v>
      </c>
      <c r="AD223" t="s">
        <v>51</v>
      </c>
    </row>
    <row r="224" spans="1:30" x14ac:dyDescent="0.3">
      <c r="A224" t="s">
        <v>329</v>
      </c>
      <c r="B224" t="s">
        <v>99</v>
      </c>
      <c r="C224" t="s">
        <v>49</v>
      </c>
      <c r="D224" s="35" t="s">
        <v>51</v>
      </c>
      <c r="E224" s="42" t="s">
        <v>50</v>
      </c>
      <c r="F224" s="42" t="s">
        <v>50</v>
      </c>
      <c r="G224" s="35" t="s">
        <v>52</v>
      </c>
      <c r="J224" s="35" t="s">
        <v>51</v>
      </c>
      <c r="K224" s="35" t="s">
        <v>53</v>
      </c>
      <c r="L224" s="35" t="s">
        <v>49</v>
      </c>
      <c r="M224" t="s">
        <v>54</v>
      </c>
      <c r="N224" s="35" t="s">
        <v>88</v>
      </c>
      <c r="O224" s="35">
        <v>7</v>
      </c>
      <c r="P224" s="35">
        <v>13</v>
      </c>
      <c r="Q224" s="35">
        <v>0</v>
      </c>
      <c r="R224" s="41">
        <f t="shared" si="10"/>
        <v>3335</v>
      </c>
      <c r="Z224" t="s">
        <v>89</v>
      </c>
      <c r="AA224" t="s">
        <v>51</v>
      </c>
      <c r="AB224" t="s">
        <v>50</v>
      </c>
      <c r="AC224" t="s">
        <v>50</v>
      </c>
      <c r="AD224" t="s">
        <v>51</v>
      </c>
    </row>
    <row r="225" spans="1:30" x14ac:dyDescent="0.3">
      <c r="A225" t="s">
        <v>330</v>
      </c>
      <c r="B225" t="s">
        <v>101</v>
      </c>
      <c r="C225" t="s">
        <v>49</v>
      </c>
      <c r="D225" s="35" t="s">
        <v>51</v>
      </c>
      <c r="E225" s="42" t="s">
        <v>50</v>
      </c>
      <c r="F225" s="42" t="s">
        <v>50</v>
      </c>
      <c r="G225" s="35" t="s">
        <v>52</v>
      </c>
      <c r="J225" s="35" t="s">
        <v>51</v>
      </c>
      <c r="K225" s="35" t="s">
        <v>53</v>
      </c>
      <c r="L225" s="35" t="s">
        <v>49</v>
      </c>
      <c r="M225" t="s">
        <v>54</v>
      </c>
      <c r="N225" s="35" t="s">
        <v>88</v>
      </c>
      <c r="O225" s="35">
        <v>7</v>
      </c>
      <c r="P225" s="35">
        <v>14</v>
      </c>
      <c r="Q225" s="35">
        <v>0</v>
      </c>
      <c r="R225" s="41">
        <f t="shared" si="10"/>
        <v>3591</v>
      </c>
      <c r="Z225" t="s">
        <v>102</v>
      </c>
      <c r="AA225" t="s">
        <v>51</v>
      </c>
      <c r="AB225" t="s">
        <v>50</v>
      </c>
      <c r="AC225" t="s">
        <v>50</v>
      </c>
      <c r="AD225" t="s">
        <v>51</v>
      </c>
    </row>
    <row r="226" spans="1:30" x14ac:dyDescent="0.3">
      <c r="A226" t="s">
        <v>331</v>
      </c>
      <c r="B226" t="s">
        <v>104</v>
      </c>
      <c r="C226" t="s">
        <v>49</v>
      </c>
      <c r="D226" s="35" t="s">
        <v>51</v>
      </c>
      <c r="E226" s="42" t="s">
        <v>50</v>
      </c>
      <c r="F226" s="42" t="s">
        <v>50</v>
      </c>
      <c r="G226" s="35" t="s">
        <v>52</v>
      </c>
      <c r="J226" s="35" t="s">
        <v>51</v>
      </c>
      <c r="K226" s="35" t="s">
        <v>53</v>
      </c>
      <c r="L226" s="35" t="s">
        <v>49</v>
      </c>
      <c r="M226" t="s">
        <v>54</v>
      </c>
      <c r="N226" s="35" t="s">
        <v>88</v>
      </c>
      <c r="O226" s="35">
        <v>7</v>
      </c>
      <c r="P226" s="35">
        <v>15</v>
      </c>
      <c r="Q226" s="35">
        <v>0</v>
      </c>
      <c r="R226" s="41">
        <f t="shared" si="10"/>
        <v>3847</v>
      </c>
      <c r="Z226" t="s">
        <v>102</v>
      </c>
      <c r="AA226" t="s">
        <v>51</v>
      </c>
      <c r="AB226" t="s">
        <v>50</v>
      </c>
      <c r="AC226" t="s">
        <v>50</v>
      </c>
      <c r="AD226" t="s">
        <v>51</v>
      </c>
    </row>
    <row r="227" spans="1:30" x14ac:dyDescent="0.3">
      <c r="A227" t="s">
        <v>332</v>
      </c>
      <c r="B227" t="s">
        <v>106</v>
      </c>
      <c r="C227" t="s">
        <v>49</v>
      </c>
      <c r="D227" s="35" t="s">
        <v>51</v>
      </c>
      <c r="E227" s="42" t="s">
        <v>50</v>
      </c>
      <c r="F227" s="42" t="s">
        <v>50</v>
      </c>
      <c r="G227" s="35" t="s">
        <v>52</v>
      </c>
      <c r="J227" s="35" t="s">
        <v>51</v>
      </c>
      <c r="K227" s="35" t="s">
        <v>53</v>
      </c>
      <c r="L227" s="35" t="s">
        <v>49</v>
      </c>
      <c r="M227" t="s">
        <v>54</v>
      </c>
      <c r="N227" s="35" t="s">
        <v>88</v>
      </c>
      <c r="O227" s="35">
        <v>7</v>
      </c>
      <c r="P227" s="35">
        <v>16</v>
      </c>
      <c r="Q227" s="35">
        <v>0</v>
      </c>
      <c r="R227" s="41">
        <f t="shared" si="10"/>
        <v>4103</v>
      </c>
      <c r="Z227" t="s">
        <v>102</v>
      </c>
      <c r="AA227" t="s">
        <v>51</v>
      </c>
      <c r="AB227" t="s">
        <v>50</v>
      </c>
      <c r="AC227" t="s">
        <v>50</v>
      </c>
      <c r="AD227" t="s">
        <v>51</v>
      </c>
    </row>
    <row r="228" spans="1:30" x14ac:dyDescent="0.3">
      <c r="A228" t="s">
        <v>333</v>
      </c>
      <c r="B228" t="s">
        <v>108</v>
      </c>
      <c r="C228" t="s">
        <v>49</v>
      </c>
      <c r="D228" s="35" t="s">
        <v>51</v>
      </c>
      <c r="E228" s="42" t="s">
        <v>50</v>
      </c>
      <c r="F228" s="42" t="s">
        <v>50</v>
      </c>
      <c r="G228" s="35" t="s">
        <v>52</v>
      </c>
      <c r="J228" s="35" t="s">
        <v>51</v>
      </c>
      <c r="K228" s="35" t="s">
        <v>53</v>
      </c>
      <c r="L228" s="35" t="s">
        <v>49</v>
      </c>
      <c r="M228" t="s">
        <v>54</v>
      </c>
      <c r="N228" s="35" t="s">
        <v>88</v>
      </c>
      <c r="O228" s="35">
        <v>7</v>
      </c>
      <c r="P228" s="35">
        <v>17</v>
      </c>
      <c r="Q228" s="35">
        <v>0</v>
      </c>
      <c r="R228" s="41">
        <f t="shared" si="10"/>
        <v>4359</v>
      </c>
      <c r="Z228" t="s">
        <v>50</v>
      </c>
      <c r="AA228" t="s">
        <v>51</v>
      </c>
      <c r="AB228" t="s">
        <v>50</v>
      </c>
      <c r="AC228" t="s">
        <v>50</v>
      </c>
      <c r="AD228" t="s">
        <v>51</v>
      </c>
    </row>
    <row r="229" spans="1:30" x14ac:dyDescent="0.3">
      <c r="A229" t="s">
        <v>334</v>
      </c>
      <c r="B229" t="s">
        <v>110</v>
      </c>
      <c r="C229" t="s">
        <v>49</v>
      </c>
      <c r="D229" s="35" t="s">
        <v>51</v>
      </c>
      <c r="E229" s="42" t="s">
        <v>50</v>
      </c>
      <c r="F229" s="42" t="s">
        <v>50</v>
      </c>
      <c r="G229" s="35" t="s">
        <v>52</v>
      </c>
      <c r="J229" s="35" t="s">
        <v>51</v>
      </c>
      <c r="K229" s="35" t="s">
        <v>53</v>
      </c>
      <c r="L229" s="35" t="s">
        <v>49</v>
      </c>
      <c r="M229" t="s">
        <v>54</v>
      </c>
      <c r="N229" s="35" t="s">
        <v>88</v>
      </c>
      <c r="O229" s="35">
        <v>7</v>
      </c>
      <c r="P229" s="35">
        <v>18</v>
      </c>
      <c r="Q229" s="35">
        <v>0</v>
      </c>
      <c r="R229" s="41">
        <f t="shared" si="10"/>
        <v>4615</v>
      </c>
      <c r="Z229" t="s">
        <v>111</v>
      </c>
      <c r="AA229" t="s">
        <v>51</v>
      </c>
      <c r="AB229" t="s">
        <v>50</v>
      </c>
      <c r="AC229" t="s">
        <v>50</v>
      </c>
      <c r="AD229" t="s">
        <v>51</v>
      </c>
    </row>
    <row r="230" spans="1:30" x14ac:dyDescent="0.3">
      <c r="A230" t="s">
        <v>335</v>
      </c>
      <c r="B230" t="s">
        <v>113</v>
      </c>
      <c r="C230" t="s">
        <v>49</v>
      </c>
      <c r="D230" s="35" t="s">
        <v>51</v>
      </c>
      <c r="E230" s="42" t="s">
        <v>50</v>
      </c>
      <c r="F230" s="42" t="s">
        <v>50</v>
      </c>
      <c r="G230" s="35" t="s">
        <v>52</v>
      </c>
      <c r="J230" s="35" t="s">
        <v>51</v>
      </c>
      <c r="K230" s="35" t="s">
        <v>53</v>
      </c>
      <c r="L230" s="35" t="s">
        <v>49</v>
      </c>
      <c r="M230" t="s">
        <v>54</v>
      </c>
      <c r="N230" s="35" t="s">
        <v>88</v>
      </c>
      <c r="O230" s="35">
        <v>7</v>
      </c>
      <c r="P230" s="35">
        <v>19</v>
      </c>
      <c r="Q230" s="35">
        <v>0</v>
      </c>
      <c r="R230" s="41">
        <f t="shared" si="10"/>
        <v>4871</v>
      </c>
      <c r="Z230" t="s">
        <v>114</v>
      </c>
      <c r="AA230" t="s">
        <v>51</v>
      </c>
      <c r="AB230" t="s">
        <v>50</v>
      </c>
      <c r="AC230" t="s">
        <v>50</v>
      </c>
      <c r="AD230" t="s">
        <v>51</v>
      </c>
    </row>
    <row r="231" spans="1:30" x14ac:dyDescent="0.3">
      <c r="A231" t="s">
        <v>336</v>
      </c>
      <c r="B231" t="s">
        <v>116</v>
      </c>
      <c r="C231" t="s">
        <v>49</v>
      </c>
      <c r="D231" s="35" t="s">
        <v>51</v>
      </c>
      <c r="E231" s="42" t="s">
        <v>50</v>
      </c>
      <c r="F231" s="42" t="s">
        <v>50</v>
      </c>
      <c r="G231" s="35" t="s">
        <v>52</v>
      </c>
      <c r="J231" s="35" t="s">
        <v>51</v>
      </c>
      <c r="K231" s="35" t="s">
        <v>53</v>
      </c>
      <c r="L231" s="35" t="s">
        <v>49</v>
      </c>
      <c r="M231" t="s">
        <v>54</v>
      </c>
      <c r="N231" s="35" t="s">
        <v>88</v>
      </c>
      <c r="O231" s="35">
        <v>7</v>
      </c>
      <c r="P231" s="35">
        <v>20</v>
      </c>
      <c r="Q231" s="35">
        <v>0</v>
      </c>
      <c r="R231" s="41">
        <f t="shared" si="10"/>
        <v>5127</v>
      </c>
      <c r="Z231" t="s">
        <v>117</v>
      </c>
      <c r="AA231" t="s">
        <v>51</v>
      </c>
      <c r="AB231" t="s">
        <v>50</v>
      </c>
      <c r="AC231" t="s">
        <v>50</v>
      </c>
      <c r="AD231" t="s">
        <v>51</v>
      </c>
    </row>
    <row r="232" spans="1:30" x14ac:dyDescent="0.3">
      <c r="A232" t="s">
        <v>337</v>
      </c>
      <c r="B232" t="s">
        <v>264</v>
      </c>
      <c r="C232" t="s">
        <v>49</v>
      </c>
      <c r="D232" s="35" t="s">
        <v>50</v>
      </c>
      <c r="E232" s="35" t="s">
        <v>50</v>
      </c>
      <c r="F232" s="35" t="s">
        <v>51</v>
      </c>
      <c r="G232" s="35" t="s">
        <v>265</v>
      </c>
      <c r="I232" s="35" t="s">
        <v>51</v>
      </c>
      <c r="J232" s="35" t="s">
        <v>50</v>
      </c>
      <c r="K232" s="35" t="s">
        <v>50</v>
      </c>
      <c r="L232" s="35" t="s">
        <v>50</v>
      </c>
      <c r="M232" t="s">
        <v>54</v>
      </c>
      <c r="N232" s="35" t="s">
        <v>266</v>
      </c>
      <c r="O232" s="35">
        <v>7</v>
      </c>
      <c r="P232" s="35">
        <v>21</v>
      </c>
      <c r="Q232" s="35">
        <v>0</v>
      </c>
      <c r="R232" s="41">
        <f t="shared" si="10"/>
        <v>5383</v>
      </c>
      <c r="Z232" t="s">
        <v>50</v>
      </c>
      <c r="AA232" t="s">
        <v>51</v>
      </c>
      <c r="AB232" t="s">
        <v>51</v>
      </c>
      <c r="AC232" t="s">
        <v>50</v>
      </c>
      <c r="AD232" t="s">
        <v>50</v>
      </c>
    </row>
    <row r="233" spans="1:30" x14ac:dyDescent="0.3">
      <c r="A233" t="s">
        <v>338</v>
      </c>
      <c r="B233" t="s">
        <v>268</v>
      </c>
      <c r="C233" t="s">
        <v>49</v>
      </c>
      <c r="D233" s="42" t="s">
        <v>50</v>
      </c>
      <c r="E233" s="35" t="s">
        <v>51</v>
      </c>
      <c r="F233" s="42" t="s">
        <v>50</v>
      </c>
      <c r="G233" s="35" t="s">
        <v>265</v>
      </c>
      <c r="H233" s="35" t="s">
        <v>51</v>
      </c>
      <c r="J233" s="35" t="s">
        <v>50</v>
      </c>
      <c r="K233" s="35" t="s">
        <v>50</v>
      </c>
      <c r="L233" s="35" t="s">
        <v>50</v>
      </c>
      <c r="M233" t="s">
        <v>54</v>
      </c>
      <c r="N233" s="35" t="s">
        <v>120</v>
      </c>
      <c r="O233" s="35">
        <v>7</v>
      </c>
      <c r="P233" s="35">
        <v>22</v>
      </c>
      <c r="Q233" s="35">
        <v>0</v>
      </c>
      <c r="R233" s="41">
        <f t="shared" si="10"/>
        <v>5639</v>
      </c>
      <c r="Z233" t="s">
        <v>50</v>
      </c>
      <c r="AA233" t="s">
        <v>51</v>
      </c>
      <c r="AB233" t="s">
        <v>51</v>
      </c>
      <c r="AC233" t="s">
        <v>50</v>
      </c>
      <c r="AD233" t="s">
        <v>50</v>
      </c>
    </row>
    <row r="234" spans="1:30" x14ac:dyDescent="0.3">
      <c r="A234" t="s">
        <v>339</v>
      </c>
      <c r="B234" t="s">
        <v>270</v>
      </c>
      <c r="C234" t="s">
        <v>49</v>
      </c>
      <c r="D234" s="42" t="s">
        <v>50</v>
      </c>
      <c r="E234" s="35" t="s">
        <v>51</v>
      </c>
      <c r="F234" s="42" t="s">
        <v>50</v>
      </c>
      <c r="G234" s="35" t="s">
        <v>265</v>
      </c>
      <c r="H234" s="35" t="s">
        <v>51</v>
      </c>
      <c r="J234" s="35" t="s">
        <v>50</v>
      </c>
      <c r="K234" s="35" t="s">
        <v>50</v>
      </c>
      <c r="L234" s="35" t="s">
        <v>50</v>
      </c>
      <c r="M234" t="s">
        <v>54</v>
      </c>
      <c r="N234" s="35" t="s">
        <v>55</v>
      </c>
      <c r="O234" s="35">
        <v>7</v>
      </c>
      <c r="P234" s="35">
        <v>23</v>
      </c>
      <c r="Q234" s="35">
        <v>0</v>
      </c>
      <c r="R234" s="41">
        <f t="shared" si="10"/>
        <v>5895</v>
      </c>
      <c r="Z234" t="s">
        <v>50</v>
      </c>
      <c r="AA234" t="s">
        <v>51</v>
      </c>
      <c r="AB234" t="s">
        <v>51</v>
      </c>
      <c r="AC234" t="s">
        <v>50</v>
      </c>
      <c r="AD234" t="s">
        <v>50</v>
      </c>
    </row>
    <row r="235" spans="1:30" x14ac:dyDescent="0.3">
      <c r="A235" s="45"/>
      <c r="B235" s="45"/>
      <c r="C235" s="45"/>
      <c r="D235" s="46"/>
      <c r="E235" s="46"/>
      <c r="F235" s="46"/>
      <c r="G235" s="46"/>
      <c r="H235" s="46"/>
      <c r="I235" s="46"/>
      <c r="J235" s="46"/>
      <c r="K235" s="46"/>
      <c r="L235" s="46"/>
      <c r="M235" s="45"/>
      <c r="N235" s="45"/>
      <c r="O235" s="46"/>
      <c r="P235" s="46"/>
      <c r="Q235" s="46"/>
      <c r="R235" s="46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</row>
    <row r="236" spans="1:30" x14ac:dyDescent="0.3">
      <c r="A236" s="45"/>
      <c r="B236" s="45"/>
      <c r="C236" s="45"/>
      <c r="D236" s="46"/>
      <c r="E236" s="46"/>
      <c r="F236" s="46"/>
      <c r="G236" s="46"/>
      <c r="H236" s="46"/>
      <c r="I236" s="46"/>
      <c r="J236" s="46"/>
      <c r="K236" s="46"/>
      <c r="L236" s="46"/>
      <c r="M236" s="45"/>
      <c r="N236" s="45"/>
      <c r="O236" s="46"/>
      <c r="P236" s="46"/>
      <c r="Q236" s="46"/>
      <c r="R236" s="46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</row>
    <row r="237" spans="1:30" x14ac:dyDescent="0.3">
      <c r="A237" t="s">
        <v>340</v>
      </c>
      <c r="B237" t="s">
        <v>235</v>
      </c>
      <c r="C237" t="s">
        <v>49</v>
      </c>
      <c r="D237" s="42" t="s">
        <v>50</v>
      </c>
      <c r="E237" s="35" t="s">
        <v>51</v>
      </c>
      <c r="F237" s="42" t="s">
        <v>50</v>
      </c>
      <c r="G237" s="35" t="s">
        <v>52</v>
      </c>
      <c r="J237" s="35" t="s">
        <v>51</v>
      </c>
      <c r="K237" s="35" t="s">
        <v>53</v>
      </c>
      <c r="L237" s="35" t="s">
        <v>49</v>
      </c>
      <c r="M237" t="s">
        <v>54</v>
      </c>
      <c r="N237" s="35" t="s">
        <v>55</v>
      </c>
      <c r="O237" s="35">
        <v>8</v>
      </c>
      <c r="P237" s="35">
        <v>1</v>
      </c>
      <c r="Q237" s="35">
        <v>0</v>
      </c>
      <c r="R237" s="41">
        <f>((256^0)*O237)+((256^1)*P237+((256^2*Q237)))</f>
        <v>264</v>
      </c>
      <c r="Z237" t="s">
        <v>50</v>
      </c>
      <c r="AA237" t="s">
        <v>51</v>
      </c>
      <c r="AB237" t="s">
        <v>51</v>
      </c>
      <c r="AC237" t="s">
        <v>51</v>
      </c>
      <c r="AD237" t="s">
        <v>50</v>
      </c>
    </row>
    <row r="238" spans="1:30" x14ac:dyDescent="0.3">
      <c r="A238" t="s">
        <v>341</v>
      </c>
      <c r="B238" t="s">
        <v>65</v>
      </c>
      <c r="C238" t="s">
        <v>49</v>
      </c>
      <c r="D238" s="42" t="s">
        <v>50</v>
      </c>
      <c r="E238" s="35" t="s">
        <v>51</v>
      </c>
      <c r="F238" s="42" t="s">
        <v>50</v>
      </c>
      <c r="G238" s="35" t="s">
        <v>52</v>
      </c>
      <c r="J238" s="35" t="s">
        <v>51</v>
      </c>
      <c r="K238" s="35" t="s">
        <v>237</v>
      </c>
      <c r="L238" s="35" t="s">
        <v>49</v>
      </c>
      <c r="M238" t="s">
        <v>54</v>
      </c>
      <c r="N238" s="35" t="s">
        <v>55</v>
      </c>
      <c r="O238" s="35">
        <v>8</v>
      </c>
      <c r="P238" s="35">
        <v>2</v>
      </c>
      <c r="Q238" s="35">
        <v>0</v>
      </c>
      <c r="R238" s="41">
        <f t="shared" ref="R238:R259" si="11">((256^0)*O238)+((256^1)*P238+((256^2*Q238)))</f>
        <v>520</v>
      </c>
      <c r="Z238" t="s">
        <v>50</v>
      </c>
      <c r="AA238" t="s">
        <v>51</v>
      </c>
      <c r="AB238" t="s">
        <v>51</v>
      </c>
      <c r="AC238" t="s">
        <v>51</v>
      </c>
      <c r="AD238" t="s">
        <v>50</v>
      </c>
    </row>
    <row r="239" spans="1:30" x14ac:dyDescent="0.3">
      <c r="A239" t="s">
        <v>342</v>
      </c>
      <c r="B239" t="s">
        <v>67</v>
      </c>
      <c r="C239" t="s">
        <v>49</v>
      </c>
      <c r="D239" s="42" t="s">
        <v>50</v>
      </c>
      <c r="E239" s="35" t="s">
        <v>51</v>
      </c>
      <c r="F239" s="42" t="s">
        <v>50</v>
      </c>
      <c r="G239" s="35" t="s">
        <v>52</v>
      </c>
      <c r="J239" s="35" t="s">
        <v>51</v>
      </c>
      <c r="K239" s="35" t="s">
        <v>239</v>
      </c>
      <c r="L239" s="35" t="s">
        <v>49</v>
      </c>
      <c r="M239" t="s">
        <v>54</v>
      </c>
      <c r="N239" s="35" t="s">
        <v>55</v>
      </c>
      <c r="O239" s="35">
        <v>8</v>
      </c>
      <c r="P239" s="35">
        <v>3</v>
      </c>
      <c r="Q239" s="35">
        <v>0</v>
      </c>
      <c r="R239" s="41">
        <f t="shared" si="11"/>
        <v>776</v>
      </c>
      <c r="Z239" t="s">
        <v>50</v>
      </c>
      <c r="AA239" t="s">
        <v>51</v>
      </c>
      <c r="AB239" t="s">
        <v>51</v>
      </c>
      <c r="AC239" t="s">
        <v>51</v>
      </c>
      <c r="AD239" t="s">
        <v>50</v>
      </c>
    </row>
    <row r="240" spans="1:30" x14ac:dyDescent="0.3">
      <c r="A240" t="s">
        <v>343</v>
      </c>
      <c r="B240" t="s">
        <v>241</v>
      </c>
      <c r="C240" t="s">
        <v>49</v>
      </c>
      <c r="D240" s="42" t="s">
        <v>50</v>
      </c>
      <c r="E240" s="35" t="s">
        <v>51</v>
      </c>
      <c r="F240" s="42" t="s">
        <v>50</v>
      </c>
      <c r="G240" s="35" t="s">
        <v>52</v>
      </c>
      <c r="J240" s="35" t="s">
        <v>51</v>
      </c>
      <c r="K240" s="35" t="s">
        <v>242</v>
      </c>
      <c r="L240" s="35" t="s">
        <v>49</v>
      </c>
      <c r="M240" t="s">
        <v>54</v>
      </c>
      <c r="N240" s="35" t="s">
        <v>55</v>
      </c>
      <c r="O240" s="35">
        <v>8</v>
      </c>
      <c r="P240" s="35">
        <v>4</v>
      </c>
      <c r="Q240" s="35">
        <v>0</v>
      </c>
      <c r="R240" s="41">
        <f t="shared" si="11"/>
        <v>1032</v>
      </c>
      <c r="Z240" t="s">
        <v>50</v>
      </c>
      <c r="AA240" t="s">
        <v>51</v>
      </c>
      <c r="AB240" t="s">
        <v>51</v>
      </c>
      <c r="AC240" t="s">
        <v>51</v>
      </c>
      <c r="AD240" t="s">
        <v>50</v>
      </c>
    </row>
    <row r="241" spans="1:30" x14ac:dyDescent="0.3">
      <c r="A241" t="s">
        <v>344</v>
      </c>
      <c r="B241" t="s">
        <v>69</v>
      </c>
      <c r="C241" t="s">
        <v>49</v>
      </c>
      <c r="D241" s="42" t="s">
        <v>50</v>
      </c>
      <c r="E241" s="35" t="s">
        <v>51</v>
      </c>
      <c r="F241" s="42" t="s">
        <v>50</v>
      </c>
      <c r="G241" s="35" t="s">
        <v>52</v>
      </c>
      <c r="J241" s="35" t="s">
        <v>51</v>
      </c>
      <c r="K241" s="35" t="s">
        <v>244</v>
      </c>
      <c r="L241" s="35" t="s">
        <v>49</v>
      </c>
      <c r="M241" t="s">
        <v>54</v>
      </c>
      <c r="N241" s="35" t="s">
        <v>55</v>
      </c>
      <c r="O241" s="35">
        <v>8</v>
      </c>
      <c r="P241" s="35">
        <v>5</v>
      </c>
      <c r="Q241" s="35">
        <v>0</v>
      </c>
      <c r="R241" s="41">
        <f t="shared" si="11"/>
        <v>1288</v>
      </c>
      <c r="Z241" t="s">
        <v>50</v>
      </c>
      <c r="AA241" t="s">
        <v>51</v>
      </c>
      <c r="AB241" t="s">
        <v>51</v>
      </c>
      <c r="AC241" t="s">
        <v>51</v>
      </c>
      <c r="AD241" t="s">
        <v>50</v>
      </c>
    </row>
    <row r="242" spans="1:30" x14ac:dyDescent="0.3">
      <c r="A242" t="s">
        <v>345</v>
      </c>
      <c r="B242" t="s">
        <v>75</v>
      </c>
      <c r="C242" t="s">
        <v>49</v>
      </c>
      <c r="D242" s="42" t="s">
        <v>50</v>
      </c>
      <c r="E242" s="35" t="s">
        <v>51</v>
      </c>
      <c r="F242" s="42" t="s">
        <v>50</v>
      </c>
      <c r="G242" s="35" t="s">
        <v>52</v>
      </c>
      <c r="J242" s="35" t="s">
        <v>51</v>
      </c>
      <c r="K242" s="35" t="s">
        <v>246</v>
      </c>
      <c r="L242" s="35" t="s">
        <v>49</v>
      </c>
      <c r="M242" t="s">
        <v>54</v>
      </c>
      <c r="N242" s="35" t="s">
        <v>55</v>
      </c>
      <c r="O242" s="35">
        <v>8</v>
      </c>
      <c r="P242" s="35">
        <v>6</v>
      </c>
      <c r="Q242" s="35">
        <v>0</v>
      </c>
      <c r="R242" s="41">
        <f t="shared" si="11"/>
        <v>1544</v>
      </c>
      <c r="Z242" t="s">
        <v>50</v>
      </c>
      <c r="AA242" t="s">
        <v>51</v>
      </c>
      <c r="AB242" t="s">
        <v>51</v>
      </c>
      <c r="AC242" t="s">
        <v>51</v>
      </c>
      <c r="AD242" t="s">
        <v>50</v>
      </c>
    </row>
    <row r="243" spans="1:30" x14ac:dyDescent="0.3">
      <c r="A243" t="s">
        <v>346</v>
      </c>
      <c r="B243" t="s">
        <v>248</v>
      </c>
      <c r="C243" t="s">
        <v>49</v>
      </c>
      <c r="D243" s="42" t="s">
        <v>50</v>
      </c>
      <c r="E243" s="35" t="s">
        <v>51</v>
      </c>
      <c r="F243" s="42" t="s">
        <v>50</v>
      </c>
      <c r="G243" s="35" t="s">
        <v>52</v>
      </c>
      <c r="J243" s="35" t="s">
        <v>51</v>
      </c>
      <c r="K243" s="35" t="s">
        <v>249</v>
      </c>
      <c r="L243" s="35" t="s">
        <v>49</v>
      </c>
      <c r="M243" t="s">
        <v>54</v>
      </c>
      <c r="N243" s="35" t="s">
        <v>55</v>
      </c>
      <c r="O243" s="35">
        <v>8</v>
      </c>
      <c r="P243" s="35">
        <v>7</v>
      </c>
      <c r="Q243" s="35">
        <v>0</v>
      </c>
      <c r="R243" s="41">
        <f t="shared" si="11"/>
        <v>1800</v>
      </c>
      <c r="Z243" t="s">
        <v>50</v>
      </c>
      <c r="AA243" t="s">
        <v>51</v>
      </c>
      <c r="AB243" t="s">
        <v>51</v>
      </c>
      <c r="AC243" t="s">
        <v>51</v>
      </c>
      <c r="AD243" t="s">
        <v>50</v>
      </c>
    </row>
    <row r="244" spans="1:30" x14ac:dyDescent="0.3">
      <c r="A244" t="s">
        <v>347</v>
      </c>
      <c r="B244" t="s">
        <v>87</v>
      </c>
      <c r="C244" t="s">
        <v>49</v>
      </c>
      <c r="D244" s="35" t="s">
        <v>51</v>
      </c>
      <c r="E244" s="42" t="s">
        <v>50</v>
      </c>
      <c r="F244" s="42" t="s">
        <v>50</v>
      </c>
      <c r="G244" s="35" t="s">
        <v>52</v>
      </c>
      <c r="J244" s="35" t="s">
        <v>51</v>
      </c>
      <c r="K244" s="35" t="s">
        <v>53</v>
      </c>
      <c r="L244" s="35" t="s">
        <v>49</v>
      </c>
      <c r="M244" t="s">
        <v>54</v>
      </c>
      <c r="N244" s="35" t="s">
        <v>88</v>
      </c>
      <c r="O244" s="35">
        <v>8</v>
      </c>
      <c r="P244" s="35">
        <v>8</v>
      </c>
      <c r="Q244" s="35">
        <v>0</v>
      </c>
      <c r="R244" s="41">
        <f t="shared" si="11"/>
        <v>2056</v>
      </c>
      <c r="Z244" t="s">
        <v>89</v>
      </c>
      <c r="AA244" t="s">
        <v>51</v>
      </c>
      <c r="AB244" t="s">
        <v>50</v>
      </c>
      <c r="AC244" t="s">
        <v>50</v>
      </c>
      <c r="AD244" t="s">
        <v>51</v>
      </c>
    </row>
    <row r="245" spans="1:30" x14ac:dyDescent="0.3">
      <c r="A245" t="s">
        <v>348</v>
      </c>
      <c r="B245" t="s">
        <v>91</v>
      </c>
      <c r="C245" t="s">
        <v>49</v>
      </c>
      <c r="D245" s="35" t="s">
        <v>51</v>
      </c>
      <c r="E245" s="42" t="s">
        <v>50</v>
      </c>
      <c r="F245" s="42" t="s">
        <v>50</v>
      </c>
      <c r="G245" s="35" t="s">
        <v>52</v>
      </c>
      <c r="J245" s="35" t="s">
        <v>51</v>
      </c>
      <c r="K245" s="35" t="s">
        <v>53</v>
      </c>
      <c r="L245" s="35" t="s">
        <v>49</v>
      </c>
      <c r="M245" t="s">
        <v>54</v>
      </c>
      <c r="N245" s="35" t="s">
        <v>88</v>
      </c>
      <c r="O245" s="35">
        <v>8</v>
      </c>
      <c r="P245" s="35">
        <v>9</v>
      </c>
      <c r="Q245" s="35">
        <v>0</v>
      </c>
      <c r="R245" s="41">
        <f t="shared" si="11"/>
        <v>2312</v>
      </c>
      <c r="Z245" t="s">
        <v>89</v>
      </c>
      <c r="AA245" t="s">
        <v>51</v>
      </c>
      <c r="AB245" t="s">
        <v>50</v>
      </c>
      <c r="AC245" t="s">
        <v>50</v>
      </c>
      <c r="AD245" t="s">
        <v>51</v>
      </c>
    </row>
    <row r="246" spans="1:30" x14ac:dyDescent="0.3">
      <c r="A246" t="s">
        <v>349</v>
      </c>
      <c r="B246" t="s">
        <v>93</v>
      </c>
      <c r="C246" t="s">
        <v>49</v>
      </c>
      <c r="D246" s="35" t="s">
        <v>51</v>
      </c>
      <c r="E246" s="42" t="s">
        <v>50</v>
      </c>
      <c r="F246" s="42" t="s">
        <v>50</v>
      </c>
      <c r="G246" s="35" t="s">
        <v>52</v>
      </c>
      <c r="J246" s="35" t="s">
        <v>51</v>
      </c>
      <c r="K246" s="35" t="s">
        <v>53</v>
      </c>
      <c r="L246" s="35" t="s">
        <v>49</v>
      </c>
      <c r="M246" t="s">
        <v>54</v>
      </c>
      <c r="N246" s="35" t="s">
        <v>88</v>
      </c>
      <c r="O246" s="35">
        <v>8</v>
      </c>
      <c r="P246" s="35">
        <v>10</v>
      </c>
      <c r="Q246" s="35">
        <v>0</v>
      </c>
      <c r="R246" s="41">
        <f t="shared" si="11"/>
        <v>2568</v>
      </c>
      <c r="Z246" t="s">
        <v>89</v>
      </c>
      <c r="AA246" t="s">
        <v>51</v>
      </c>
      <c r="AB246" t="s">
        <v>50</v>
      </c>
      <c r="AC246" t="s">
        <v>50</v>
      </c>
      <c r="AD246" t="s">
        <v>51</v>
      </c>
    </row>
    <row r="247" spans="1:30" x14ac:dyDescent="0.3">
      <c r="A247" t="s">
        <v>350</v>
      </c>
      <c r="B247" t="s">
        <v>95</v>
      </c>
      <c r="C247" t="s">
        <v>49</v>
      </c>
      <c r="D247" s="35" t="s">
        <v>51</v>
      </c>
      <c r="E247" s="42" t="s">
        <v>50</v>
      </c>
      <c r="F247" s="42" t="s">
        <v>50</v>
      </c>
      <c r="G247" s="35" t="s">
        <v>52</v>
      </c>
      <c r="J247" s="35" t="s">
        <v>51</v>
      </c>
      <c r="K247" s="35" t="s">
        <v>53</v>
      </c>
      <c r="L247" s="35" t="s">
        <v>49</v>
      </c>
      <c r="M247" t="s">
        <v>54</v>
      </c>
      <c r="N247" s="35" t="s">
        <v>88</v>
      </c>
      <c r="O247" s="35">
        <v>8</v>
      </c>
      <c r="P247" s="35">
        <v>11</v>
      </c>
      <c r="Q247" s="35">
        <v>0</v>
      </c>
      <c r="R247" s="41">
        <f t="shared" si="11"/>
        <v>2824</v>
      </c>
      <c r="Z247" t="s">
        <v>89</v>
      </c>
      <c r="AA247" t="s">
        <v>51</v>
      </c>
      <c r="AB247" t="s">
        <v>50</v>
      </c>
      <c r="AC247" t="s">
        <v>50</v>
      </c>
      <c r="AD247" t="s">
        <v>51</v>
      </c>
    </row>
    <row r="248" spans="1:30" x14ac:dyDescent="0.3">
      <c r="A248" t="s">
        <v>351</v>
      </c>
      <c r="B248" t="s">
        <v>97</v>
      </c>
      <c r="C248" t="s">
        <v>49</v>
      </c>
      <c r="D248" s="35" t="s">
        <v>51</v>
      </c>
      <c r="E248" s="42" t="s">
        <v>50</v>
      </c>
      <c r="F248" s="42" t="s">
        <v>50</v>
      </c>
      <c r="G248" s="35" t="s">
        <v>52</v>
      </c>
      <c r="J248" s="35" t="s">
        <v>51</v>
      </c>
      <c r="K248" s="35" t="s">
        <v>53</v>
      </c>
      <c r="L248" s="35" t="s">
        <v>49</v>
      </c>
      <c r="M248" t="s">
        <v>54</v>
      </c>
      <c r="N248" s="35" t="s">
        <v>88</v>
      </c>
      <c r="O248" s="35">
        <v>8</v>
      </c>
      <c r="P248" s="35">
        <v>12</v>
      </c>
      <c r="Q248" s="35">
        <v>0</v>
      </c>
      <c r="R248" s="41">
        <f t="shared" si="11"/>
        <v>3080</v>
      </c>
      <c r="Z248" t="s">
        <v>89</v>
      </c>
      <c r="AA248" t="s">
        <v>51</v>
      </c>
      <c r="AB248" t="s">
        <v>50</v>
      </c>
      <c r="AC248" t="s">
        <v>50</v>
      </c>
      <c r="AD248" t="s">
        <v>51</v>
      </c>
    </row>
    <row r="249" spans="1:30" x14ac:dyDescent="0.3">
      <c r="A249" t="s">
        <v>352</v>
      </c>
      <c r="B249" t="s">
        <v>99</v>
      </c>
      <c r="C249" t="s">
        <v>49</v>
      </c>
      <c r="D249" s="35" t="s">
        <v>51</v>
      </c>
      <c r="E249" s="42" t="s">
        <v>50</v>
      </c>
      <c r="F249" s="42" t="s">
        <v>50</v>
      </c>
      <c r="G249" s="35" t="s">
        <v>52</v>
      </c>
      <c r="J249" s="35" t="s">
        <v>51</v>
      </c>
      <c r="K249" s="35" t="s">
        <v>53</v>
      </c>
      <c r="L249" s="35" t="s">
        <v>49</v>
      </c>
      <c r="M249" t="s">
        <v>54</v>
      </c>
      <c r="N249" s="35" t="s">
        <v>88</v>
      </c>
      <c r="O249" s="35">
        <v>8</v>
      </c>
      <c r="P249" s="35">
        <v>13</v>
      </c>
      <c r="Q249" s="35">
        <v>0</v>
      </c>
      <c r="R249" s="41">
        <f t="shared" si="11"/>
        <v>3336</v>
      </c>
      <c r="Z249" t="s">
        <v>89</v>
      </c>
      <c r="AA249" t="s">
        <v>51</v>
      </c>
      <c r="AB249" t="s">
        <v>50</v>
      </c>
      <c r="AC249" t="s">
        <v>50</v>
      </c>
      <c r="AD249" t="s">
        <v>51</v>
      </c>
    </row>
    <row r="250" spans="1:30" x14ac:dyDescent="0.3">
      <c r="A250" t="s">
        <v>353</v>
      </c>
      <c r="B250" t="s">
        <v>101</v>
      </c>
      <c r="C250" t="s">
        <v>49</v>
      </c>
      <c r="D250" s="35" t="s">
        <v>51</v>
      </c>
      <c r="E250" s="42" t="s">
        <v>50</v>
      </c>
      <c r="F250" s="42" t="s">
        <v>50</v>
      </c>
      <c r="G250" s="35" t="s">
        <v>52</v>
      </c>
      <c r="J250" s="35" t="s">
        <v>51</v>
      </c>
      <c r="K250" s="35" t="s">
        <v>53</v>
      </c>
      <c r="L250" s="35" t="s">
        <v>49</v>
      </c>
      <c r="M250" t="s">
        <v>54</v>
      </c>
      <c r="N250" s="35" t="s">
        <v>88</v>
      </c>
      <c r="O250" s="35">
        <v>8</v>
      </c>
      <c r="P250" s="35">
        <v>14</v>
      </c>
      <c r="Q250" s="35">
        <v>0</v>
      </c>
      <c r="R250" s="41">
        <f t="shared" si="11"/>
        <v>3592</v>
      </c>
      <c r="Z250" t="s">
        <v>102</v>
      </c>
      <c r="AA250" t="s">
        <v>51</v>
      </c>
      <c r="AB250" t="s">
        <v>50</v>
      </c>
      <c r="AC250" t="s">
        <v>50</v>
      </c>
      <c r="AD250" t="s">
        <v>51</v>
      </c>
    </row>
    <row r="251" spans="1:30" x14ac:dyDescent="0.3">
      <c r="A251" t="s">
        <v>354</v>
      </c>
      <c r="B251" t="s">
        <v>104</v>
      </c>
      <c r="C251" t="s">
        <v>49</v>
      </c>
      <c r="D251" s="35" t="s">
        <v>51</v>
      </c>
      <c r="E251" s="42" t="s">
        <v>50</v>
      </c>
      <c r="F251" s="42" t="s">
        <v>50</v>
      </c>
      <c r="G251" s="35" t="s">
        <v>52</v>
      </c>
      <c r="J251" s="35" t="s">
        <v>51</v>
      </c>
      <c r="K251" s="35" t="s">
        <v>53</v>
      </c>
      <c r="L251" s="35" t="s">
        <v>49</v>
      </c>
      <c r="M251" t="s">
        <v>54</v>
      </c>
      <c r="N251" s="35" t="s">
        <v>88</v>
      </c>
      <c r="O251" s="35">
        <v>8</v>
      </c>
      <c r="P251" s="35">
        <v>15</v>
      </c>
      <c r="Q251" s="35">
        <v>0</v>
      </c>
      <c r="R251" s="41">
        <f t="shared" si="11"/>
        <v>3848</v>
      </c>
      <c r="Z251" t="s">
        <v>102</v>
      </c>
      <c r="AA251" t="s">
        <v>51</v>
      </c>
      <c r="AB251" t="s">
        <v>50</v>
      </c>
      <c r="AC251" t="s">
        <v>50</v>
      </c>
      <c r="AD251" t="s">
        <v>51</v>
      </c>
    </row>
    <row r="252" spans="1:30" x14ac:dyDescent="0.3">
      <c r="A252" t="s">
        <v>355</v>
      </c>
      <c r="B252" t="s">
        <v>106</v>
      </c>
      <c r="C252" t="s">
        <v>49</v>
      </c>
      <c r="D252" s="35" t="s">
        <v>51</v>
      </c>
      <c r="E252" s="42" t="s">
        <v>50</v>
      </c>
      <c r="F252" s="42" t="s">
        <v>50</v>
      </c>
      <c r="G252" s="35" t="s">
        <v>52</v>
      </c>
      <c r="J252" s="35" t="s">
        <v>51</v>
      </c>
      <c r="K252" s="35" t="s">
        <v>53</v>
      </c>
      <c r="L252" s="35" t="s">
        <v>49</v>
      </c>
      <c r="M252" t="s">
        <v>54</v>
      </c>
      <c r="N252" s="35" t="s">
        <v>88</v>
      </c>
      <c r="O252" s="35">
        <v>8</v>
      </c>
      <c r="P252" s="35">
        <v>16</v>
      </c>
      <c r="Q252" s="35">
        <v>0</v>
      </c>
      <c r="R252" s="41">
        <f t="shared" si="11"/>
        <v>4104</v>
      </c>
      <c r="Z252" t="s">
        <v>102</v>
      </c>
      <c r="AA252" t="s">
        <v>51</v>
      </c>
      <c r="AB252" t="s">
        <v>50</v>
      </c>
      <c r="AC252" t="s">
        <v>50</v>
      </c>
      <c r="AD252" t="s">
        <v>51</v>
      </c>
    </row>
    <row r="253" spans="1:30" x14ac:dyDescent="0.3">
      <c r="A253" t="s">
        <v>356</v>
      </c>
      <c r="B253" t="s">
        <v>108</v>
      </c>
      <c r="C253" t="s">
        <v>49</v>
      </c>
      <c r="D253" s="35" t="s">
        <v>51</v>
      </c>
      <c r="E253" s="42" t="s">
        <v>50</v>
      </c>
      <c r="F253" s="42" t="s">
        <v>50</v>
      </c>
      <c r="G253" s="35" t="s">
        <v>52</v>
      </c>
      <c r="J253" s="35" t="s">
        <v>51</v>
      </c>
      <c r="K253" s="35" t="s">
        <v>53</v>
      </c>
      <c r="L253" s="35" t="s">
        <v>49</v>
      </c>
      <c r="M253" t="s">
        <v>54</v>
      </c>
      <c r="N253" s="35" t="s">
        <v>88</v>
      </c>
      <c r="O253" s="35">
        <v>8</v>
      </c>
      <c r="P253" s="35">
        <v>17</v>
      </c>
      <c r="Q253" s="35">
        <v>0</v>
      </c>
      <c r="R253" s="41">
        <f t="shared" si="11"/>
        <v>4360</v>
      </c>
      <c r="Z253" t="s">
        <v>50</v>
      </c>
      <c r="AA253" t="s">
        <v>51</v>
      </c>
      <c r="AB253" t="s">
        <v>50</v>
      </c>
      <c r="AC253" t="s">
        <v>50</v>
      </c>
      <c r="AD253" t="s">
        <v>51</v>
      </c>
    </row>
    <row r="254" spans="1:30" x14ac:dyDescent="0.3">
      <c r="A254" t="s">
        <v>357</v>
      </c>
      <c r="B254" t="s">
        <v>110</v>
      </c>
      <c r="C254" t="s">
        <v>49</v>
      </c>
      <c r="D254" s="35" t="s">
        <v>51</v>
      </c>
      <c r="E254" s="42" t="s">
        <v>50</v>
      </c>
      <c r="F254" s="42" t="s">
        <v>50</v>
      </c>
      <c r="G254" s="35" t="s">
        <v>52</v>
      </c>
      <c r="J254" s="35" t="s">
        <v>51</v>
      </c>
      <c r="K254" s="35" t="s">
        <v>53</v>
      </c>
      <c r="L254" s="35" t="s">
        <v>49</v>
      </c>
      <c r="M254" t="s">
        <v>54</v>
      </c>
      <c r="N254" s="35" t="s">
        <v>88</v>
      </c>
      <c r="O254" s="35">
        <v>8</v>
      </c>
      <c r="P254" s="35">
        <v>18</v>
      </c>
      <c r="Q254" s="35">
        <v>0</v>
      </c>
      <c r="R254" s="41">
        <f t="shared" si="11"/>
        <v>4616</v>
      </c>
      <c r="Z254" t="s">
        <v>111</v>
      </c>
      <c r="AA254" t="s">
        <v>51</v>
      </c>
      <c r="AB254" t="s">
        <v>50</v>
      </c>
      <c r="AC254" t="s">
        <v>50</v>
      </c>
      <c r="AD254" t="s">
        <v>51</v>
      </c>
    </row>
    <row r="255" spans="1:30" x14ac:dyDescent="0.3">
      <c r="A255" t="s">
        <v>358</v>
      </c>
      <c r="B255" t="s">
        <v>113</v>
      </c>
      <c r="C255" t="s">
        <v>49</v>
      </c>
      <c r="D255" s="35" t="s">
        <v>51</v>
      </c>
      <c r="E255" s="42" t="s">
        <v>50</v>
      </c>
      <c r="F255" s="42" t="s">
        <v>50</v>
      </c>
      <c r="G255" s="35" t="s">
        <v>52</v>
      </c>
      <c r="J255" s="35" t="s">
        <v>51</v>
      </c>
      <c r="K255" s="35" t="s">
        <v>53</v>
      </c>
      <c r="L255" s="35" t="s">
        <v>49</v>
      </c>
      <c r="M255" t="s">
        <v>54</v>
      </c>
      <c r="N255" s="35" t="s">
        <v>88</v>
      </c>
      <c r="O255" s="35">
        <v>8</v>
      </c>
      <c r="P255" s="35">
        <v>19</v>
      </c>
      <c r="Q255" s="35">
        <v>0</v>
      </c>
      <c r="R255" s="41">
        <f t="shared" si="11"/>
        <v>4872</v>
      </c>
      <c r="Z255" t="s">
        <v>114</v>
      </c>
      <c r="AA255" t="s">
        <v>51</v>
      </c>
      <c r="AB255" t="s">
        <v>50</v>
      </c>
      <c r="AC255" t="s">
        <v>50</v>
      </c>
      <c r="AD255" t="s">
        <v>51</v>
      </c>
    </row>
    <row r="256" spans="1:30" x14ac:dyDescent="0.3">
      <c r="A256" t="s">
        <v>359</v>
      </c>
      <c r="B256" t="s">
        <v>116</v>
      </c>
      <c r="C256" t="s">
        <v>49</v>
      </c>
      <c r="D256" s="35" t="s">
        <v>51</v>
      </c>
      <c r="E256" s="42" t="s">
        <v>50</v>
      </c>
      <c r="F256" s="42" t="s">
        <v>50</v>
      </c>
      <c r="G256" s="35" t="s">
        <v>52</v>
      </c>
      <c r="J256" s="35" t="s">
        <v>51</v>
      </c>
      <c r="K256" s="35" t="s">
        <v>53</v>
      </c>
      <c r="L256" s="35" t="s">
        <v>49</v>
      </c>
      <c r="M256" t="s">
        <v>54</v>
      </c>
      <c r="N256" s="35" t="s">
        <v>88</v>
      </c>
      <c r="O256" s="35">
        <v>8</v>
      </c>
      <c r="P256" s="35">
        <v>20</v>
      </c>
      <c r="Q256" s="35">
        <v>0</v>
      </c>
      <c r="R256" s="41">
        <f t="shared" si="11"/>
        <v>5128</v>
      </c>
      <c r="Z256" t="s">
        <v>117</v>
      </c>
      <c r="AA256" t="s">
        <v>51</v>
      </c>
      <c r="AB256" t="s">
        <v>50</v>
      </c>
      <c r="AC256" t="s">
        <v>50</v>
      </c>
      <c r="AD256" t="s">
        <v>51</v>
      </c>
    </row>
    <row r="257" spans="1:30" x14ac:dyDescent="0.3">
      <c r="A257" t="s">
        <v>360</v>
      </c>
      <c r="B257" t="s">
        <v>264</v>
      </c>
      <c r="C257" t="s">
        <v>49</v>
      </c>
      <c r="D257" s="35" t="s">
        <v>50</v>
      </c>
      <c r="E257" s="35" t="s">
        <v>50</v>
      </c>
      <c r="F257" s="35" t="s">
        <v>51</v>
      </c>
      <c r="G257" s="35" t="s">
        <v>265</v>
      </c>
      <c r="I257" s="35" t="s">
        <v>51</v>
      </c>
      <c r="J257" s="35" t="s">
        <v>50</v>
      </c>
      <c r="K257" s="35" t="s">
        <v>50</v>
      </c>
      <c r="L257" s="35" t="s">
        <v>50</v>
      </c>
      <c r="M257" t="s">
        <v>54</v>
      </c>
      <c r="N257" s="35" t="s">
        <v>266</v>
      </c>
      <c r="O257" s="35">
        <v>8</v>
      </c>
      <c r="P257" s="35">
        <v>21</v>
      </c>
      <c r="Q257" s="35">
        <v>0</v>
      </c>
      <c r="R257" s="41">
        <f t="shared" si="11"/>
        <v>5384</v>
      </c>
      <c r="Z257" t="s">
        <v>50</v>
      </c>
      <c r="AA257" t="s">
        <v>51</v>
      </c>
      <c r="AB257" t="s">
        <v>51</v>
      </c>
      <c r="AC257" t="s">
        <v>50</v>
      </c>
      <c r="AD257" t="s">
        <v>50</v>
      </c>
    </row>
    <row r="258" spans="1:30" x14ac:dyDescent="0.3">
      <c r="A258" t="s">
        <v>361</v>
      </c>
      <c r="B258" t="s">
        <v>268</v>
      </c>
      <c r="C258" t="s">
        <v>49</v>
      </c>
      <c r="D258" s="42" t="s">
        <v>50</v>
      </c>
      <c r="E258" s="35" t="s">
        <v>51</v>
      </c>
      <c r="F258" s="42" t="s">
        <v>50</v>
      </c>
      <c r="G258" s="35" t="s">
        <v>265</v>
      </c>
      <c r="H258" s="35" t="s">
        <v>51</v>
      </c>
      <c r="J258" s="35" t="s">
        <v>50</v>
      </c>
      <c r="K258" s="35" t="s">
        <v>50</v>
      </c>
      <c r="L258" s="35" t="s">
        <v>50</v>
      </c>
      <c r="M258" t="s">
        <v>54</v>
      </c>
      <c r="N258" s="35" t="s">
        <v>120</v>
      </c>
      <c r="O258" s="35">
        <v>8</v>
      </c>
      <c r="P258" s="35">
        <v>22</v>
      </c>
      <c r="Q258" s="35">
        <v>0</v>
      </c>
      <c r="R258" s="41">
        <f t="shared" si="11"/>
        <v>5640</v>
      </c>
      <c r="Z258" t="s">
        <v>50</v>
      </c>
      <c r="AA258" t="s">
        <v>51</v>
      </c>
      <c r="AB258" t="s">
        <v>51</v>
      </c>
      <c r="AC258" t="s">
        <v>50</v>
      </c>
      <c r="AD258" t="s">
        <v>50</v>
      </c>
    </row>
    <row r="259" spans="1:30" x14ac:dyDescent="0.3">
      <c r="A259" t="s">
        <v>362</v>
      </c>
      <c r="B259" t="s">
        <v>270</v>
      </c>
      <c r="C259" t="s">
        <v>49</v>
      </c>
      <c r="D259" s="42" t="s">
        <v>50</v>
      </c>
      <c r="E259" s="35" t="s">
        <v>51</v>
      </c>
      <c r="F259" s="42" t="s">
        <v>50</v>
      </c>
      <c r="G259" s="35" t="s">
        <v>265</v>
      </c>
      <c r="H259" s="35" t="s">
        <v>51</v>
      </c>
      <c r="J259" s="35" t="s">
        <v>50</v>
      </c>
      <c r="K259" s="35" t="s">
        <v>50</v>
      </c>
      <c r="L259" s="35" t="s">
        <v>50</v>
      </c>
      <c r="M259" t="s">
        <v>54</v>
      </c>
      <c r="N259" s="35" t="s">
        <v>55</v>
      </c>
      <c r="O259" s="35">
        <v>8</v>
      </c>
      <c r="P259" s="35">
        <v>23</v>
      </c>
      <c r="Q259" s="35">
        <v>0</v>
      </c>
      <c r="R259" s="41">
        <f t="shared" si="11"/>
        <v>5896</v>
      </c>
      <c r="Z259" t="s">
        <v>50</v>
      </c>
      <c r="AA259" t="s">
        <v>51</v>
      </c>
      <c r="AB259" t="s">
        <v>51</v>
      </c>
      <c r="AC259" t="s">
        <v>50</v>
      </c>
      <c r="AD259" t="s">
        <v>50</v>
      </c>
    </row>
    <row r="260" spans="1:30" x14ac:dyDescent="0.3">
      <c r="A260" s="45"/>
      <c r="B260" s="45"/>
      <c r="C260" s="45"/>
      <c r="D260" s="47"/>
      <c r="E260" s="46"/>
      <c r="F260" s="47"/>
      <c r="G260" s="46"/>
      <c r="H260" s="46"/>
      <c r="I260" s="46"/>
      <c r="J260" s="46"/>
      <c r="K260" s="46"/>
      <c r="L260" s="46"/>
      <c r="M260" s="45"/>
      <c r="N260" s="46"/>
      <c r="O260" s="46"/>
      <c r="P260" s="46"/>
      <c r="Q260" s="46"/>
      <c r="R260" s="48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</row>
    <row r="261" spans="1:30" x14ac:dyDescent="0.3">
      <c r="A261" s="45"/>
      <c r="B261" s="45"/>
      <c r="C261" s="45"/>
      <c r="D261" s="46"/>
      <c r="E261" s="46"/>
      <c r="F261" s="46"/>
      <c r="G261" s="46"/>
      <c r="H261" s="46"/>
      <c r="I261" s="46"/>
      <c r="J261" s="46"/>
      <c r="K261" s="46"/>
      <c r="L261" s="46"/>
      <c r="M261" s="45"/>
      <c r="N261" s="45"/>
      <c r="O261" s="46"/>
      <c r="P261" s="46"/>
      <c r="Q261" s="46"/>
      <c r="R261" s="46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</row>
    <row r="262" spans="1:30" x14ac:dyDescent="0.3">
      <c r="A262" t="s">
        <v>363</v>
      </c>
      <c r="B262" t="s">
        <v>235</v>
      </c>
      <c r="C262" t="s">
        <v>49</v>
      </c>
      <c r="D262" s="42" t="s">
        <v>50</v>
      </c>
      <c r="E262" s="35" t="s">
        <v>51</v>
      </c>
      <c r="F262" s="42" t="s">
        <v>50</v>
      </c>
      <c r="G262" s="35" t="s">
        <v>52</v>
      </c>
      <c r="J262" s="35" t="s">
        <v>51</v>
      </c>
      <c r="K262" s="35" t="s">
        <v>53</v>
      </c>
      <c r="L262" s="35" t="s">
        <v>49</v>
      </c>
      <c r="M262" t="s">
        <v>54</v>
      </c>
      <c r="N262" s="35" t="s">
        <v>55</v>
      </c>
      <c r="O262" s="35">
        <v>9</v>
      </c>
      <c r="P262" s="35">
        <v>1</v>
      </c>
      <c r="Q262" s="35">
        <v>0</v>
      </c>
      <c r="R262" s="41">
        <f>((256^0)*O262)+((256^1)*P262+((256^2*Q262)))</f>
        <v>265</v>
      </c>
      <c r="Z262" t="s">
        <v>50</v>
      </c>
      <c r="AA262" t="s">
        <v>51</v>
      </c>
      <c r="AB262" t="s">
        <v>51</v>
      </c>
      <c r="AC262" t="s">
        <v>51</v>
      </c>
      <c r="AD262" t="s">
        <v>50</v>
      </c>
    </row>
    <row r="263" spans="1:30" x14ac:dyDescent="0.3">
      <c r="A263" t="s">
        <v>364</v>
      </c>
      <c r="B263" t="s">
        <v>65</v>
      </c>
      <c r="C263" t="s">
        <v>49</v>
      </c>
      <c r="D263" s="42" t="s">
        <v>50</v>
      </c>
      <c r="E263" s="35" t="s">
        <v>51</v>
      </c>
      <c r="F263" s="42" t="s">
        <v>50</v>
      </c>
      <c r="G263" s="35" t="s">
        <v>52</v>
      </c>
      <c r="J263" s="35" t="s">
        <v>51</v>
      </c>
      <c r="K263" s="35" t="s">
        <v>237</v>
      </c>
      <c r="L263" s="35" t="s">
        <v>49</v>
      </c>
      <c r="M263" t="s">
        <v>54</v>
      </c>
      <c r="N263" s="35" t="s">
        <v>55</v>
      </c>
      <c r="O263" s="35">
        <v>9</v>
      </c>
      <c r="P263" s="35">
        <v>2</v>
      </c>
      <c r="Q263" s="35">
        <v>0</v>
      </c>
      <c r="R263" s="41">
        <f t="shared" ref="R263:R268" si="12">((256^0)*O263)+((256^1)*P263+((256^2*Q263)))</f>
        <v>521</v>
      </c>
      <c r="Z263" t="s">
        <v>50</v>
      </c>
      <c r="AA263" t="s">
        <v>51</v>
      </c>
      <c r="AB263" t="s">
        <v>51</v>
      </c>
      <c r="AC263" t="s">
        <v>51</v>
      </c>
      <c r="AD263" t="s">
        <v>50</v>
      </c>
    </row>
    <row r="264" spans="1:30" x14ac:dyDescent="0.3">
      <c r="A264" t="s">
        <v>365</v>
      </c>
      <c r="B264" t="s">
        <v>67</v>
      </c>
      <c r="C264" t="s">
        <v>49</v>
      </c>
      <c r="D264" s="42" t="s">
        <v>50</v>
      </c>
      <c r="E264" s="35" t="s">
        <v>51</v>
      </c>
      <c r="F264" s="42" t="s">
        <v>50</v>
      </c>
      <c r="G264" s="35" t="s">
        <v>52</v>
      </c>
      <c r="J264" s="35" t="s">
        <v>51</v>
      </c>
      <c r="K264" s="35" t="s">
        <v>239</v>
      </c>
      <c r="L264" s="35" t="s">
        <v>49</v>
      </c>
      <c r="M264" t="s">
        <v>54</v>
      </c>
      <c r="N264" s="35" t="s">
        <v>55</v>
      </c>
      <c r="O264" s="35">
        <v>9</v>
      </c>
      <c r="P264" s="35">
        <v>3</v>
      </c>
      <c r="Q264" s="35">
        <v>0</v>
      </c>
      <c r="R264" s="41">
        <f t="shared" si="12"/>
        <v>777</v>
      </c>
      <c r="Z264" t="s">
        <v>50</v>
      </c>
      <c r="AA264" t="s">
        <v>51</v>
      </c>
      <c r="AB264" t="s">
        <v>51</v>
      </c>
      <c r="AC264" t="s">
        <v>51</v>
      </c>
      <c r="AD264" t="s">
        <v>50</v>
      </c>
    </row>
    <row r="265" spans="1:30" x14ac:dyDescent="0.3">
      <c r="A265" t="s">
        <v>366</v>
      </c>
      <c r="B265" t="s">
        <v>241</v>
      </c>
      <c r="C265" t="s">
        <v>49</v>
      </c>
      <c r="D265" s="42" t="s">
        <v>50</v>
      </c>
      <c r="E265" s="35" t="s">
        <v>51</v>
      </c>
      <c r="F265" s="42" t="s">
        <v>50</v>
      </c>
      <c r="G265" s="35" t="s">
        <v>52</v>
      </c>
      <c r="J265" s="35" t="s">
        <v>51</v>
      </c>
      <c r="K265" s="35" t="s">
        <v>242</v>
      </c>
      <c r="L265" s="35" t="s">
        <v>49</v>
      </c>
      <c r="M265" t="s">
        <v>54</v>
      </c>
      <c r="N265" s="35" t="s">
        <v>55</v>
      </c>
      <c r="O265" s="35">
        <v>9</v>
      </c>
      <c r="P265" s="35">
        <v>4</v>
      </c>
      <c r="Q265" s="35">
        <v>0</v>
      </c>
      <c r="R265" s="41">
        <f t="shared" si="12"/>
        <v>1033</v>
      </c>
      <c r="Z265" t="s">
        <v>50</v>
      </c>
      <c r="AA265" t="s">
        <v>51</v>
      </c>
      <c r="AB265" t="s">
        <v>51</v>
      </c>
      <c r="AC265" t="s">
        <v>51</v>
      </c>
      <c r="AD265" t="s">
        <v>50</v>
      </c>
    </row>
    <row r="266" spans="1:30" x14ac:dyDescent="0.3">
      <c r="A266" t="s">
        <v>367</v>
      </c>
      <c r="B266" t="s">
        <v>69</v>
      </c>
      <c r="C266" t="s">
        <v>49</v>
      </c>
      <c r="D266" s="42" t="s">
        <v>50</v>
      </c>
      <c r="E266" s="35" t="s">
        <v>51</v>
      </c>
      <c r="F266" s="42" t="s">
        <v>50</v>
      </c>
      <c r="G266" s="35" t="s">
        <v>52</v>
      </c>
      <c r="J266" s="35" t="s">
        <v>51</v>
      </c>
      <c r="K266" s="35" t="s">
        <v>244</v>
      </c>
      <c r="L266" s="35" t="s">
        <v>49</v>
      </c>
      <c r="M266" t="s">
        <v>54</v>
      </c>
      <c r="N266" s="35" t="s">
        <v>55</v>
      </c>
      <c r="O266" s="35">
        <v>9</v>
      </c>
      <c r="P266" s="35">
        <v>5</v>
      </c>
      <c r="Q266" s="35">
        <v>0</v>
      </c>
      <c r="R266" s="41">
        <f t="shared" si="12"/>
        <v>1289</v>
      </c>
      <c r="Z266" t="s">
        <v>50</v>
      </c>
      <c r="AA266" t="s">
        <v>51</v>
      </c>
      <c r="AB266" t="s">
        <v>51</v>
      </c>
      <c r="AC266" t="s">
        <v>51</v>
      </c>
      <c r="AD266" t="s">
        <v>50</v>
      </c>
    </row>
    <row r="267" spans="1:30" x14ac:dyDescent="0.3">
      <c r="A267" t="s">
        <v>368</v>
      </c>
      <c r="B267" t="s">
        <v>75</v>
      </c>
      <c r="C267" t="s">
        <v>49</v>
      </c>
      <c r="D267" s="42" t="s">
        <v>50</v>
      </c>
      <c r="E267" s="35" t="s">
        <v>51</v>
      </c>
      <c r="F267" s="42" t="s">
        <v>50</v>
      </c>
      <c r="G267" s="35" t="s">
        <v>52</v>
      </c>
      <c r="J267" s="35" t="s">
        <v>51</v>
      </c>
      <c r="K267" s="35" t="s">
        <v>246</v>
      </c>
      <c r="L267" s="35" t="s">
        <v>49</v>
      </c>
      <c r="M267" t="s">
        <v>54</v>
      </c>
      <c r="N267" s="35" t="s">
        <v>55</v>
      </c>
      <c r="O267" s="35">
        <v>9</v>
      </c>
      <c r="P267" s="35">
        <v>6</v>
      </c>
      <c r="Q267" s="35">
        <v>0</v>
      </c>
      <c r="R267" s="41">
        <f t="shared" si="12"/>
        <v>1545</v>
      </c>
      <c r="Z267" t="s">
        <v>50</v>
      </c>
      <c r="AA267" t="s">
        <v>51</v>
      </c>
      <c r="AB267" t="s">
        <v>51</v>
      </c>
      <c r="AC267" t="s">
        <v>51</v>
      </c>
      <c r="AD267" t="s">
        <v>50</v>
      </c>
    </row>
    <row r="268" spans="1:30" x14ac:dyDescent="0.3">
      <c r="A268" t="s">
        <v>369</v>
      </c>
      <c r="B268" t="s">
        <v>248</v>
      </c>
      <c r="C268" t="s">
        <v>49</v>
      </c>
      <c r="D268" s="42" t="s">
        <v>50</v>
      </c>
      <c r="E268" s="35" t="s">
        <v>51</v>
      </c>
      <c r="F268" s="42" t="s">
        <v>50</v>
      </c>
      <c r="G268" s="35" t="s">
        <v>52</v>
      </c>
      <c r="J268" s="35" t="s">
        <v>51</v>
      </c>
      <c r="K268" s="35" t="s">
        <v>249</v>
      </c>
      <c r="L268" s="35" t="s">
        <v>49</v>
      </c>
      <c r="M268" t="s">
        <v>54</v>
      </c>
      <c r="N268" s="35" t="s">
        <v>55</v>
      </c>
      <c r="O268" s="35">
        <v>9</v>
      </c>
      <c r="P268" s="35">
        <v>7</v>
      </c>
      <c r="Q268" s="35">
        <v>0</v>
      </c>
      <c r="R268" s="41">
        <f t="shared" si="12"/>
        <v>1801</v>
      </c>
      <c r="Z268" t="s">
        <v>50</v>
      </c>
      <c r="AA268" t="s">
        <v>51</v>
      </c>
      <c r="AB268" t="s">
        <v>51</v>
      </c>
      <c r="AC268" t="s">
        <v>51</v>
      </c>
      <c r="AD268" t="s">
        <v>50</v>
      </c>
    </row>
    <row r="269" spans="1:30" x14ac:dyDescent="0.3">
      <c r="A269" t="s">
        <v>370</v>
      </c>
      <c r="B269" t="s">
        <v>87</v>
      </c>
      <c r="C269" t="s">
        <v>49</v>
      </c>
      <c r="D269" s="35" t="s">
        <v>51</v>
      </c>
      <c r="E269" s="42" t="s">
        <v>50</v>
      </c>
      <c r="F269" s="42" t="s">
        <v>50</v>
      </c>
      <c r="G269" s="35" t="s">
        <v>52</v>
      </c>
      <c r="J269" s="35" t="s">
        <v>51</v>
      </c>
      <c r="K269" s="35" t="s">
        <v>53</v>
      </c>
      <c r="L269" s="35" t="s">
        <v>49</v>
      </c>
      <c r="M269" t="s">
        <v>54</v>
      </c>
      <c r="N269" s="35" t="s">
        <v>88</v>
      </c>
      <c r="O269" s="35">
        <v>9</v>
      </c>
      <c r="P269" s="35">
        <v>8</v>
      </c>
      <c r="Q269" s="35">
        <v>0</v>
      </c>
      <c r="R269" s="41">
        <f t="shared" ref="R269:R284" si="13">((256^0)*O269)+((256^1)*P269+((256^2*Q269)))</f>
        <v>2057</v>
      </c>
      <c r="Z269" t="s">
        <v>89</v>
      </c>
      <c r="AA269" t="s">
        <v>51</v>
      </c>
      <c r="AB269" t="s">
        <v>50</v>
      </c>
      <c r="AC269" t="s">
        <v>50</v>
      </c>
      <c r="AD269" t="s">
        <v>51</v>
      </c>
    </row>
    <row r="270" spans="1:30" x14ac:dyDescent="0.3">
      <c r="A270" t="s">
        <v>371</v>
      </c>
      <c r="B270" t="s">
        <v>91</v>
      </c>
      <c r="C270" t="s">
        <v>49</v>
      </c>
      <c r="D270" s="35" t="s">
        <v>51</v>
      </c>
      <c r="E270" s="42" t="s">
        <v>50</v>
      </c>
      <c r="F270" s="42" t="s">
        <v>50</v>
      </c>
      <c r="G270" s="35" t="s">
        <v>52</v>
      </c>
      <c r="J270" s="35" t="s">
        <v>51</v>
      </c>
      <c r="K270" s="35" t="s">
        <v>53</v>
      </c>
      <c r="L270" s="35" t="s">
        <v>49</v>
      </c>
      <c r="M270" t="s">
        <v>54</v>
      </c>
      <c r="N270" s="35" t="s">
        <v>88</v>
      </c>
      <c r="O270" s="35">
        <v>9</v>
      </c>
      <c r="P270" s="35">
        <v>9</v>
      </c>
      <c r="Q270" s="35">
        <v>0</v>
      </c>
      <c r="R270" s="41">
        <f t="shared" si="13"/>
        <v>2313</v>
      </c>
      <c r="Z270" t="s">
        <v>89</v>
      </c>
      <c r="AA270" t="s">
        <v>51</v>
      </c>
      <c r="AB270" t="s">
        <v>50</v>
      </c>
      <c r="AC270" t="s">
        <v>50</v>
      </c>
      <c r="AD270" t="s">
        <v>51</v>
      </c>
    </row>
    <row r="271" spans="1:30" x14ac:dyDescent="0.3">
      <c r="A271" t="s">
        <v>372</v>
      </c>
      <c r="B271" t="s">
        <v>93</v>
      </c>
      <c r="C271" t="s">
        <v>49</v>
      </c>
      <c r="D271" s="35" t="s">
        <v>51</v>
      </c>
      <c r="E271" s="42" t="s">
        <v>50</v>
      </c>
      <c r="F271" s="42" t="s">
        <v>50</v>
      </c>
      <c r="G271" s="35" t="s">
        <v>52</v>
      </c>
      <c r="J271" s="35" t="s">
        <v>51</v>
      </c>
      <c r="K271" s="35" t="s">
        <v>53</v>
      </c>
      <c r="L271" s="35" t="s">
        <v>49</v>
      </c>
      <c r="M271" t="s">
        <v>54</v>
      </c>
      <c r="N271" s="35" t="s">
        <v>88</v>
      </c>
      <c r="O271" s="35">
        <v>9</v>
      </c>
      <c r="P271" s="35">
        <v>10</v>
      </c>
      <c r="Q271" s="35">
        <v>0</v>
      </c>
      <c r="R271" s="41">
        <f t="shared" si="13"/>
        <v>2569</v>
      </c>
      <c r="Z271" t="s">
        <v>89</v>
      </c>
      <c r="AA271" t="s">
        <v>51</v>
      </c>
      <c r="AB271" t="s">
        <v>50</v>
      </c>
      <c r="AC271" t="s">
        <v>50</v>
      </c>
      <c r="AD271" t="s">
        <v>51</v>
      </c>
    </row>
    <row r="272" spans="1:30" x14ac:dyDescent="0.3">
      <c r="A272" t="s">
        <v>373</v>
      </c>
      <c r="B272" t="s">
        <v>95</v>
      </c>
      <c r="C272" t="s">
        <v>49</v>
      </c>
      <c r="D272" s="35" t="s">
        <v>51</v>
      </c>
      <c r="E272" s="42" t="s">
        <v>50</v>
      </c>
      <c r="F272" s="42" t="s">
        <v>50</v>
      </c>
      <c r="G272" s="35" t="s">
        <v>52</v>
      </c>
      <c r="J272" s="35" t="s">
        <v>51</v>
      </c>
      <c r="K272" s="35" t="s">
        <v>53</v>
      </c>
      <c r="L272" s="35" t="s">
        <v>49</v>
      </c>
      <c r="M272" t="s">
        <v>54</v>
      </c>
      <c r="N272" s="35" t="s">
        <v>88</v>
      </c>
      <c r="O272" s="35">
        <v>9</v>
      </c>
      <c r="P272" s="35">
        <v>11</v>
      </c>
      <c r="Q272" s="35">
        <v>0</v>
      </c>
      <c r="R272" s="41">
        <f t="shared" si="13"/>
        <v>2825</v>
      </c>
      <c r="Z272" t="s">
        <v>89</v>
      </c>
      <c r="AA272" t="s">
        <v>51</v>
      </c>
      <c r="AB272" t="s">
        <v>50</v>
      </c>
      <c r="AC272" t="s">
        <v>50</v>
      </c>
      <c r="AD272" t="s">
        <v>51</v>
      </c>
    </row>
    <row r="273" spans="1:30" x14ac:dyDescent="0.3">
      <c r="A273" t="s">
        <v>374</v>
      </c>
      <c r="B273" t="s">
        <v>97</v>
      </c>
      <c r="C273" t="s">
        <v>49</v>
      </c>
      <c r="D273" s="35" t="s">
        <v>51</v>
      </c>
      <c r="E273" s="42" t="s">
        <v>50</v>
      </c>
      <c r="F273" s="42" t="s">
        <v>50</v>
      </c>
      <c r="G273" s="35" t="s">
        <v>52</v>
      </c>
      <c r="J273" s="35" t="s">
        <v>51</v>
      </c>
      <c r="K273" s="35" t="s">
        <v>53</v>
      </c>
      <c r="L273" s="35" t="s">
        <v>49</v>
      </c>
      <c r="M273" t="s">
        <v>54</v>
      </c>
      <c r="N273" s="35" t="s">
        <v>88</v>
      </c>
      <c r="O273" s="35">
        <v>9</v>
      </c>
      <c r="P273" s="35">
        <v>12</v>
      </c>
      <c r="Q273" s="35">
        <v>0</v>
      </c>
      <c r="R273" s="41">
        <f t="shared" si="13"/>
        <v>3081</v>
      </c>
      <c r="Z273" t="s">
        <v>89</v>
      </c>
      <c r="AA273" t="s">
        <v>51</v>
      </c>
      <c r="AB273" t="s">
        <v>50</v>
      </c>
      <c r="AC273" t="s">
        <v>50</v>
      </c>
      <c r="AD273" t="s">
        <v>51</v>
      </c>
    </row>
    <row r="274" spans="1:30" x14ac:dyDescent="0.3">
      <c r="A274" t="s">
        <v>375</v>
      </c>
      <c r="B274" t="s">
        <v>99</v>
      </c>
      <c r="C274" t="s">
        <v>49</v>
      </c>
      <c r="D274" s="35" t="s">
        <v>51</v>
      </c>
      <c r="E274" s="42" t="s">
        <v>50</v>
      </c>
      <c r="F274" s="42" t="s">
        <v>50</v>
      </c>
      <c r="G274" s="35" t="s">
        <v>52</v>
      </c>
      <c r="J274" s="35" t="s">
        <v>51</v>
      </c>
      <c r="K274" s="35" t="s">
        <v>53</v>
      </c>
      <c r="L274" s="35" t="s">
        <v>49</v>
      </c>
      <c r="M274" t="s">
        <v>54</v>
      </c>
      <c r="N274" s="35" t="s">
        <v>88</v>
      </c>
      <c r="O274" s="35">
        <v>9</v>
      </c>
      <c r="P274" s="35">
        <v>13</v>
      </c>
      <c r="Q274" s="35">
        <v>0</v>
      </c>
      <c r="R274" s="41">
        <f t="shared" si="13"/>
        <v>3337</v>
      </c>
      <c r="Z274" t="s">
        <v>89</v>
      </c>
      <c r="AA274" t="s">
        <v>51</v>
      </c>
      <c r="AB274" t="s">
        <v>50</v>
      </c>
      <c r="AC274" t="s">
        <v>50</v>
      </c>
      <c r="AD274" t="s">
        <v>51</v>
      </c>
    </row>
    <row r="275" spans="1:30" x14ac:dyDescent="0.3">
      <c r="A275" t="s">
        <v>376</v>
      </c>
      <c r="B275" t="s">
        <v>101</v>
      </c>
      <c r="C275" t="s">
        <v>49</v>
      </c>
      <c r="D275" s="35" t="s">
        <v>51</v>
      </c>
      <c r="E275" s="42" t="s">
        <v>50</v>
      </c>
      <c r="F275" s="42" t="s">
        <v>50</v>
      </c>
      <c r="G275" s="35" t="s">
        <v>52</v>
      </c>
      <c r="J275" s="35" t="s">
        <v>51</v>
      </c>
      <c r="K275" s="35" t="s">
        <v>53</v>
      </c>
      <c r="L275" s="35" t="s">
        <v>49</v>
      </c>
      <c r="M275" t="s">
        <v>54</v>
      </c>
      <c r="N275" s="35" t="s">
        <v>88</v>
      </c>
      <c r="O275" s="35">
        <v>9</v>
      </c>
      <c r="P275" s="35">
        <v>14</v>
      </c>
      <c r="Q275" s="35">
        <v>0</v>
      </c>
      <c r="R275" s="41">
        <f t="shared" si="13"/>
        <v>3593</v>
      </c>
      <c r="Z275" t="s">
        <v>102</v>
      </c>
      <c r="AA275" t="s">
        <v>51</v>
      </c>
      <c r="AB275" t="s">
        <v>50</v>
      </c>
      <c r="AC275" t="s">
        <v>50</v>
      </c>
      <c r="AD275" t="s">
        <v>51</v>
      </c>
    </row>
    <row r="276" spans="1:30" x14ac:dyDescent="0.3">
      <c r="A276" t="s">
        <v>377</v>
      </c>
      <c r="B276" t="s">
        <v>104</v>
      </c>
      <c r="C276" t="s">
        <v>49</v>
      </c>
      <c r="D276" s="35" t="s">
        <v>51</v>
      </c>
      <c r="E276" s="42" t="s">
        <v>50</v>
      </c>
      <c r="F276" s="42" t="s">
        <v>50</v>
      </c>
      <c r="G276" s="35" t="s">
        <v>52</v>
      </c>
      <c r="J276" s="35" t="s">
        <v>51</v>
      </c>
      <c r="K276" s="35" t="s">
        <v>53</v>
      </c>
      <c r="L276" s="35" t="s">
        <v>49</v>
      </c>
      <c r="M276" t="s">
        <v>54</v>
      </c>
      <c r="N276" s="35" t="s">
        <v>88</v>
      </c>
      <c r="O276" s="35">
        <v>9</v>
      </c>
      <c r="P276" s="35">
        <v>15</v>
      </c>
      <c r="Q276" s="35">
        <v>0</v>
      </c>
      <c r="R276" s="41">
        <f t="shared" si="13"/>
        <v>3849</v>
      </c>
      <c r="Z276" t="s">
        <v>102</v>
      </c>
      <c r="AA276" t="s">
        <v>51</v>
      </c>
      <c r="AB276" t="s">
        <v>50</v>
      </c>
      <c r="AC276" t="s">
        <v>50</v>
      </c>
      <c r="AD276" t="s">
        <v>51</v>
      </c>
    </row>
    <row r="277" spans="1:30" x14ac:dyDescent="0.3">
      <c r="A277" t="s">
        <v>378</v>
      </c>
      <c r="B277" t="s">
        <v>106</v>
      </c>
      <c r="C277" t="s">
        <v>49</v>
      </c>
      <c r="D277" s="35" t="s">
        <v>51</v>
      </c>
      <c r="E277" s="42" t="s">
        <v>50</v>
      </c>
      <c r="F277" s="42" t="s">
        <v>50</v>
      </c>
      <c r="G277" s="35" t="s">
        <v>52</v>
      </c>
      <c r="J277" s="35" t="s">
        <v>51</v>
      </c>
      <c r="K277" s="35" t="s">
        <v>53</v>
      </c>
      <c r="L277" s="35" t="s">
        <v>49</v>
      </c>
      <c r="M277" t="s">
        <v>54</v>
      </c>
      <c r="N277" s="35" t="s">
        <v>88</v>
      </c>
      <c r="O277" s="35">
        <v>9</v>
      </c>
      <c r="P277" s="35">
        <v>16</v>
      </c>
      <c r="Q277" s="35">
        <v>0</v>
      </c>
      <c r="R277" s="41">
        <f t="shared" si="13"/>
        <v>4105</v>
      </c>
      <c r="Z277" t="s">
        <v>102</v>
      </c>
      <c r="AA277" t="s">
        <v>51</v>
      </c>
      <c r="AB277" t="s">
        <v>50</v>
      </c>
      <c r="AC277" t="s">
        <v>50</v>
      </c>
      <c r="AD277" t="s">
        <v>51</v>
      </c>
    </row>
    <row r="278" spans="1:30" x14ac:dyDescent="0.3">
      <c r="A278" t="s">
        <v>379</v>
      </c>
      <c r="B278" t="s">
        <v>108</v>
      </c>
      <c r="C278" t="s">
        <v>49</v>
      </c>
      <c r="D278" s="35" t="s">
        <v>51</v>
      </c>
      <c r="E278" s="42" t="s">
        <v>50</v>
      </c>
      <c r="F278" s="42" t="s">
        <v>50</v>
      </c>
      <c r="G278" s="35" t="s">
        <v>52</v>
      </c>
      <c r="J278" s="35" t="s">
        <v>51</v>
      </c>
      <c r="K278" s="35" t="s">
        <v>53</v>
      </c>
      <c r="L278" s="35" t="s">
        <v>49</v>
      </c>
      <c r="M278" t="s">
        <v>54</v>
      </c>
      <c r="N278" s="35" t="s">
        <v>88</v>
      </c>
      <c r="O278" s="35">
        <v>9</v>
      </c>
      <c r="P278" s="35">
        <v>17</v>
      </c>
      <c r="Q278" s="35">
        <v>0</v>
      </c>
      <c r="R278" s="41">
        <f t="shared" si="13"/>
        <v>4361</v>
      </c>
      <c r="Z278" t="s">
        <v>50</v>
      </c>
      <c r="AA278" t="s">
        <v>51</v>
      </c>
      <c r="AB278" t="s">
        <v>50</v>
      </c>
      <c r="AC278" t="s">
        <v>50</v>
      </c>
      <c r="AD278" t="s">
        <v>51</v>
      </c>
    </row>
    <row r="279" spans="1:30" x14ac:dyDescent="0.3">
      <c r="A279" t="s">
        <v>380</v>
      </c>
      <c r="B279" t="s">
        <v>110</v>
      </c>
      <c r="C279" t="s">
        <v>49</v>
      </c>
      <c r="D279" s="35" t="s">
        <v>51</v>
      </c>
      <c r="E279" s="42" t="s">
        <v>50</v>
      </c>
      <c r="F279" s="42" t="s">
        <v>50</v>
      </c>
      <c r="G279" s="35" t="s">
        <v>52</v>
      </c>
      <c r="J279" s="35" t="s">
        <v>51</v>
      </c>
      <c r="K279" s="35" t="s">
        <v>53</v>
      </c>
      <c r="L279" s="35" t="s">
        <v>49</v>
      </c>
      <c r="M279" t="s">
        <v>54</v>
      </c>
      <c r="N279" s="35" t="s">
        <v>88</v>
      </c>
      <c r="O279" s="35">
        <v>9</v>
      </c>
      <c r="P279" s="35">
        <v>18</v>
      </c>
      <c r="Q279" s="35">
        <v>0</v>
      </c>
      <c r="R279" s="41">
        <f t="shared" si="13"/>
        <v>4617</v>
      </c>
      <c r="Z279" t="s">
        <v>111</v>
      </c>
      <c r="AA279" t="s">
        <v>51</v>
      </c>
      <c r="AB279" t="s">
        <v>50</v>
      </c>
      <c r="AC279" t="s">
        <v>50</v>
      </c>
      <c r="AD279" t="s">
        <v>51</v>
      </c>
    </row>
    <row r="280" spans="1:30" x14ac:dyDescent="0.3">
      <c r="A280" t="s">
        <v>381</v>
      </c>
      <c r="B280" t="s">
        <v>113</v>
      </c>
      <c r="C280" t="s">
        <v>49</v>
      </c>
      <c r="D280" s="35" t="s">
        <v>51</v>
      </c>
      <c r="E280" s="42" t="s">
        <v>50</v>
      </c>
      <c r="F280" s="42" t="s">
        <v>50</v>
      </c>
      <c r="G280" s="35" t="s">
        <v>52</v>
      </c>
      <c r="J280" s="35" t="s">
        <v>51</v>
      </c>
      <c r="K280" s="35" t="s">
        <v>53</v>
      </c>
      <c r="L280" s="35" t="s">
        <v>49</v>
      </c>
      <c r="M280" t="s">
        <v>54</v>
      </c>
      <c r="N280" s="35" t="s">
        <v>88</v>
      </c>
      <c r="O280" s="35">
        <v>9</v>
      </c>
      <c r="P280" s="35">
        <v>19</v>
      </c>
      <c r="Q280" s="35">
        <v>0</v>
      </c>
      <c r="R280" s="41">
        <f t="shared" si="13"/>
        <v>4873</v>
      </c>
      <c r="Z280" t="s">
        <v>114</v>
      </c>
      <c r="AA280" t="s">
        <v>51</v>
      </c>
      <c r="AB280" t="s">
        <v>50</v>
      </c>
      <c r="AC280" t="s">
        <v>50</v>
      </c>
      <c r="AD280" t="s">
        <v>51</v>
      </c>
    </row>
    <row r="281" spans="1:30" x14ac:dyDescent="0.3">
      <c r="A281" t="s">
        <v>382</v>
      </c>
      <c r="B281" t="s">
        <v>116</v>
      </c>
      <c r="C281" t="s">
        <v>49</v>
      </c>
      <c r="D281" s="35" t="s">
        <v>51</v>
      </c>
      <c r="E281" s="42" t="s">
        <v>50</v>
      </c>
      <c r="F281" s="42" t="s">
        <v>50</v>
      </c>
      <c r="G281" s="35" t="s">
        <v>52</v>
      </c>
      <c r="J281" s="35" t="s">
        <v>51</v>
      </c>
      <c r="K281" s="35" t="s">
        <v>53</v>
      </c>
      <c r="L281" s="35" t="s">
        <v>49</v>
      </c>
      <c r="M281" t="s">
        <v>54</v>
      </c>
      <c r="N281" s="35" t="s">
        <v>88</v>
      </c>
      <c r="O281" s="35">
        <v>9</v>
      </c>
      <c r="P281" s="35">
        <v>20</v>
      </c>
      <c r="Q281" s="35">
        <v>0</v>
      </c>
      <c r="R281" s="41">
        <f t="shared" si="13"/>
        <v>5129</v>
      </c>
      <c r="Z281" t="s">
        <v>117</v>
      </c>
      <c r="AA281" t="s">
        <v>51</v>
      </c>
      <c r="AB281" t="s">
        <v>50</v>
      </c>
      <c r="AC281" t="s">
        <v>50</v>
      </c>
      <c r="AD281" t="s">
        <v>51</v>
      </c>
    </row>
    <row r="282" spans="1:30" x14ac:dyDescent="0.3">
      <c r="A282" t="s">
        <v>383</v>
      </c>
      <c r="B282" t="s">
        <v>264</v>
      </c>
      <c r="C282" t="s">
        <v>49</v>
      </c>
      <c r="D282" s="35" t="s">
        <v>50</v>
      </c>
      <c r="E282" s="35" t="s">
        <v>50</v>
      </c>
      <c r="F282" s="35" t="s">
        <v>51</v>
      </c>
      <c r="G282" s="35" t="s">
        <v>265</v>
      </c>
      <c r="I282" s="35" t="s">
        <v>51</v>
      </c>
      <c r="J282" s="35" t="s">
        <v>50</v>
      </c>
      <c r="K282" s="35" t="s">
        <v>50</v>
      </c>
      <c r="L282" s="35" t="s">
        <v>50</v>
      </c>
      <c r="M282" t="s">
        <v>54</v>
      </c>
      <c r="N282" s="35" t="s">
        <v>266</v>
      </c>
      <c r="O282" s="35">
        <v>9</v>
      </c>
      <c r="P282" s="35">
        <v>21</v>
      </c>
      <c r="Q282" s="35">
        <v>0</v>
      </c>
      <c r="R282" s="41">
        <f t="shared" si="13"/>
        <v>5385</v>
      </c>
      <c r="Z282" t="s">
        <v>50</v>
      </c>
      <c r="AA282" t="s">
        <v>51</v>
      </c>
      <c r="AB282" t="s">
        <v>51</v>
      </c>
      <c r="AC282" t="s">
        <v>50</v>
      </c>
      <c r="AD282" t="s">
        <v>50</v>
      </c>
    </row>
    <row r="283" spans="1:30" x14ac:dyDescent="0.3">
      <c r="A283" t="s">
        <v>384</v>
      </c>
      <c r="B283" t="s">
        <v>268</v>
      </c>
      <c r="C283" t="s">
        <v>49</v>
      </c>
      <c r="D283" s="42" t="s">
        <v>50</v>
      </c>
      <c r="E283" s="35" t="s">
        <v>51</v>
      </c>
      <c r="F283" s="42" t="s">
        <v>50</v>
      </c>
      <c r="G283" s="35" t="s">
        <v>265</v>
      </c>
      <c r="H283" s="35" t="s">
        <v>51</v>
      </c>
      <c r="J283" s="35" t="s">
        <v>50</v>
      </c>
      <c r="K283" s="35" t="s">
        <v>50</v>
      </c>
      <c r="L283" s="35" t="s">
        <v>50</v>
      </c>
      <c r="M283" t="s">
        <v>54</v>
      </c>
      <c r="N283" s="35" t="s">
        <v>120</v>
      </c>
      <c r="O283" s="35">
        <v>9</v>
      </c>
      <c r="P283" s="35">
        <v>22</v>
      </c>
      <c r="Q283" s="35">
        <v>0</v>
      </c>
      <c r="R283" s="41">
        <f t="shared" si="13"/>
        <v>5641</v>
      </c>
      <c r="Z283" t="s">
        <v>50</v>
      </c>
      <c r="AA283" t="s">
        <v>51</v>
      </c>
      <c r="AB283" t="s">
        <v>51</v>
      </c>
      <c r="AC283" t="s">
        <v>50</v>
      </c>
      <c r="AD283" t="s">
        <v>50</v>
      </c>
    </row>
    <row r="284" spans="1:30" x14ac:dyDescent="0.3">
      <c r="A284" t="s">
        <v>385</v>
      </c>
      <c r="B284" t="s">
        <v>270</v>
      </c>
      <c r="C284" t="s">
        <v>49</v>
      </c>
      <c r="D284" s="42" t="s">
        <v>50</v>
      </c>
      <c r="E284" s="35" t="s">
        <v>51</v>
      </c>
      <c r="F284" s="42" t="s">
        <v>50</v>
      </c>
      <c r="G284" s="35" t="s">
        <v>265</v>
      </c>
      <c r="H284" s="35" t="s">
        <v>51</v>
      </c>
      <c r="J284" s="35" t="s">
        <v>50</v>
      </c>
      <c r="K284" s="35" t="s">
        <v>50</v>
      </c>
      <c r="L284" s="35" t="s">
        <v>50</v>
      </c>
      <c r="M284" t="s">
        <v>54</v>
      </c>
      <c r="N284" s="35" t="s">
        <v>55</v>
      </c>
      <c r="O284" s="35">
        <v>9</v>
      </c>
      <c r="P284" s="35">
        <v>23</v>
      </c>
      <c r="Q284" s="35">
        <v>0</v>
      </c>
      <c r="R284" s="41">
        <f t="shared" si="13"/>
        <v>5897</v>
      </c>
      <c r="Z284" t="s">
        <v>50</v>
      </c>
      <c r="AA284" t="s">
        <v>51</v>
      </c>
      <c r="AB284" t="s">
        <v>51</v>
      </c>
      <c r="AC284" t="s">
        <v>50</v>
      </c>
      <c r="AD284" t="s">
        <v>50</v>
      </c>
    </row>
    <row r="285" spans="1:30" x14ac:dyDescent="0.3">
      <c r="A285" s="45"/>
      <c r="B285" s="45"/>
      <c r="C285" s="45"/>
      <c r="D285" s="47"/>
      <c r="E285" s="46"/>
      <c r="F285" s="47"/>
      <c r="G285" s="46"/>
      <c r="H285" s="46"/>
      <c r="I285" s="46"/>
      <c r="J285" s="46"/>
      <c r="K285" s="46"/>
      <c r="L285" s="46"/>
      <c r="M285" s="45"/>
      <c r="N285" s="46"/>
      <c r="O285" s="46"/>
      <c r="P285" s="46"/>
      <c r="Q285" s="46"/>
      <c r="R285" s="48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</row>
    <row r="286" spans="1:30" x14ac:dyDescent="0.3">
      <c r="A286" s="45"/>
      <c r="B286" s="45"/>
      <c r="C286" s="45"/>
      <c r="D286" s="46"/>
      <c r="E286" s="46"/>
      <c r="F286" s="46"/>
      <c r="G286" s="46"/>
      <c r="H286" s="46"/>
      <c r="I286" s="46"/>
      <c r="J286" s="46"/>
      <c r="K286" s="46"/>
      <c r="L286" s="46"/>
      <c r="M286" s="45"/>
      <c r="N286" s="45"/>
      <c r="O286" s="46"/>
      <c r="P286" s="46"/>
      <c r="Q286" s="46"/>
      <c r="R286" s="46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</row>
    <row r="287" spans="1:30" x14ac:dyDescent="0.3">
      <c r="A287" t="s">
        <v>386</v>
      </c>
      <c r="B287" t="s">
        <v>235</v>
      </c>
      <c r="C287" t="s">
        <v>49</v>
      </c>
      <c r="D287" s="42" t="s">
        <v>50</v>
      </c>
      <c r="E287" s="35" t="s">
        <v>51</v>
      </c>
      <c r="F287" s="42" t="s">
        <v>50</v>
      </c>
      <c r="G287" s="35" t="s">
        <v>52</v>
      </c>
      <c r="J287" s="35" t="s">
        <v>51</v>
      </c>
      <c r="K287" s="35" t="s">
        <v>53</v>
      </c>
      <c r="L287" s="35" t="s">
        <v>49</v>
      </c>
      <c r="M287" t="s">
        <v>54</v>
      </c>
      <c r="N287" s="35" t="s">
        <v>55</v>
      </c>
      <c r="O287" s="35">
        <v>10</v>
      </c>
      <c r="P287" s="35">
        <v>1</v>
      </c>
      <c r="Q287" s="35">
        <v>0</v>
      </c>
      <c r="R287" s="41">
        <f>((256^0)*O287)+((256^1)*P287+((256^2*Q287)))</f>
        <v>266</v>
      </c>
      <c r="Z287" t="s">
        <v>50</v>
      </c>
      <c r="AA287" t="s">
        <v>51</v>
      </c>
      <c r="AB287" t="s">
        <v>51</v>
      </c>
      <c r="AC287" t="s">
        <v>51</v>
      </c>
      <c r="AD287" t="s">
        <v>50</v>
      </c>
    </row>
    <row r="288" spans="1:30" x14ac:dyDescent="0.3">
      <c r="A288" t="s">
        <v>387</v>
      </c>
      <c r="B288" t="s">
        <v>65</v>
      </c>
      <c r="C288" t="s">
        <v>49</v>
      </c>
      <c r="D288" s="42" t="s">
        <v>50</v>
      </c>
      <c r="E288" s="35" t="s">
        <v>51</v>
      </c>
      <c r="F288" s="42" t="s">
        <v>50</v>
      </c>
      <c r="G288" s="35" t="s">
        <v>52</v>
      </c>
      <c r="J288" s="35" t="s">
        <v>51</v>
      </c>
      <c r="K288" s="35" t="s">
        <v>237</v>
      </c>
      <c r="L288" s="35" t="s">
        <v>49</v>
      </c>
      <c r="M288" t="s">
        <v>54</v>
      </c>
      <c r="N288" s="35" t="s">
        <v>55</v>
      </c>
      <c r="O288" s="35">
        <v>10</v>
      </c>
      <c r="P288" s="35">
        <v>2</v>
      </c>
      <c r="Q288" s="35">
        <v>0</v>
      </c>
      <c r="R288" s="41">
        <f t="shared" ref="R288:R309" si="14">((256^0)*O288)+((256^1)*P288+((256^2*Q288)))</f>
        <v>522</v>
      </c>
      <c r="Z288" t="s">
        <v>50</v>
      </c>
      <c r="AA288" t="s">
        <v>51</v>
      </c>
      <c r="AB288" t="s">
        <v>51</v>
      </c>
      <c r="AC288" t="s">
        <v>51</v>
      </c>
      <c r="AD288" t="s">
        <v>50</v>
      </c>
    </row>
    <row r="289" spans="1:30" x14ac:dyDescent="0.3">
      <c r="A289" t="s">
        <v>388</v>
      </c>
      <c r="B289" t="s">
        <v>67</v>
      </c>
      <c r="C289" t="s">
        <v>49</v>
      </c>
      <c r="D289" s="42" t="s">
        <v>50</v>
      </c>
      <c r="E289" s="35" t="s">
        <v>51</v>
      </c>
      <c r="F289" s="42" t="s">
        <v>50</v>
      </c>
      <c r="G289" s="35" t="s">
        <v>52</v>
      </c>
      <c r="J289" s="35" t="s">
        <v>51</v>
      </c>
      <c r="K289" s="35" t="s">
        <v>239</v>
      </c>
      <c r="L289" s="35" t="s">
        <v>49</v>
      </c>
      <c r="M289" t="s">
        <v>54</v>
      </c>
      <c r="N289" s="35" t="s">
        <v>55</v>
      </c>
      <c r="O289" s="35">
        <v>10</v>
      </c>
      <c r="P289" s="35">
        <v>3</v>
      </c>
      <c r="Q289" s="35">
        <v>0</v>
      </c>
      <c r="R289" s="41">
        <f t="shared" si="14"/>
        <v>778</v>
      </c>
      <c r="Z289" t="s">
        <v>50</v>
      </c>
      <c r="AA289" t="s">
        <v>51</v>
      </c>
      <c r="AB289" t="s">
        <v>51</v>
      </c>
      <c r="AC289" t="s">
        <v>51</v>
      </c>
      <c r="AD289" t="s">
        <v>50</v>
      </c>
    </row>
    <row r="290" spans="1:30" x14ac:dyDescent="0.3">
      <c r="A290" t="s">
        <v>389</v>
      </c>
      <c r="B290" t="s">
        <v>241</v>
      </c>
      <c r="C290" t="s">
        <v>49</v>
      </c>
      <c r="D290" s="42" t="s">
        <v>50</v>
      </c>
      <c r="E290" s="35" t="s">
        <v>51</v>
      </c>
      <c r="F290" s="42" t="s">
        <v>50</v>
      </c>
      <c r="G290" s="35" t="s">
        <v>52</v>
      </c>
      <c r="J290" s="35" t="s">
        <v>51</v>
      </c>
      <c r="K290" s="35" t="s">
        <v>242</v>
      </c>
      <c r="L290" s="35" t="s">
        <v>49</v>
      </c>
      <c r="M290" t="s">
        <v>54</v>
      </c>
      <c r="N290" s="35" t="s">
        <v>55</v>
      </c>
      <c r="O290" s="35">
        <v>10</v>
      </c>
      <c r="P290" s="35">
        <v>4</v>
      </c>
      <c r="Q290" s="35">
        <v>0</v>
      </c>
      <c r="R290" s="41">
        <f t="shared" si="14"/>
        <v>1034</v>
      </c>
      <c r="Z290" t="s">
        <v>50</v>
      </c>
      <c r="AA290" t="s">
        <v>51</v>
      </c>
      <c r="AB290" t="s">
        <v>51</v>
      </c>
      <c r="AC290" t="s">
        <v>51</v>
      </c>
      <c r="AD290" t="s">
        <v>50</v>
      </c>
    </row>
    <row r="291" spans="1:30" x14ac:dyDescent="0.3">
      <c r="A291" t="s">
        <v>390</v>
      </c>
      <c r="B291" t="s">
        <v>69</v>
      </c>
      <c r="C291" t="s">
        <v>49</v>
      </c>
      <c r="D291" s="42" t="s">
        <v>50</v>
      </c>
      <c r="E291" s="35" t="s">
        <v>51</v>
      </c>
      <c r="F291" s="42" t="s">
        <v>50</v>
      </c>
      <c r="G291" s="35" t="s">
        <v>52</v>
      </c>
      <c r="J291" s="35" t="s">
        <v>51</v>
      </c>
      <c r="K291" s="35" t="s">
        <v>244</v>
      </c>
      <c r="L291" s="35" t="s">
        <v>49</v>
      </c>
      <c r="M291" t="s">
        <v>54</v>
      </c>
      <c r="N291" s="35" t="s">
        <v>55</v>
      </c>
      <c r="O291" s="35">
        <v>10</v>
      </c>
      <c r="P291" s="35">
        <v>5</v>
      </c>
      <c r="Q291" s="35">
        <v>0</v>
      </c>
      <c r="R291" s="41">
        <f t="shared" si="14"/>
        <v>1290</v>
      </c>
      <c r="Z291" t="s">
        <v>50</v>
      </c>
      <c r="AA291" t="s">
        <v>51</v>
      </c>
      <c r="AB291" t="s">
        <v>51</v>
      </c>
      <c r="AC291" t="s">
        <v>51</v>
      </c>
      <c r="AD291" t="s">
        <v>50</v>
      </c>
    </row>
    <row r="292" spans="1:30" x14ac:dyDescent="0.3">
      <c r="A292" t="s">
        <v>391</v>
      </c>
      <c r="B292" t="s">
        <v>75</v>
      </c>
      <c r="C292" t="s">
        <v>49</v>
      </c>
      <c r="D292" s="42" t="s">
        <v>50</v>
      </c>
      <c r="E292" s="35" t="s">
        <v>51</v>
      </c>
      <c r="F292" s="42" t="s">
        <v>50</v>
      </c>
      <c r="G292" s="35" t="s">
        <v>52</v>
      </c>
      <c r="J292" s="35" t="s">
        <v>51</v>
      </c>
      <c r="K292" s="35" t="s">
        <v>246</v>
      </c>
      <c r="L292" s="35" t="s">
        <v>49</v>
      </c>
      <c r="M292" t="s">
        <v>54</v>
      </c>
      <c r="N292" s="35" t="s">
        <v>55</v>
      </c>
      <c r="O292" s="35">
        <v>10</v>
      </c>
      <c r="P292" s="35">
        <v>6</v>
      </c>
      <c r="Q292" s="35">
        <v>0</v>
      </c>
      <c r="R292" s="41">
        <f t="shared" si="14"/>
        <v>1546</v>
      </c>
      <c r="Z292" t="s">
        <v>50</v>
      </c>
      <c r="AA292" t="s">
        <v>51</v>
      </c>
      <c r="AB292" t="s">
        <v>51</v>
      </c>
      <c r="AC292" t="s">
        <v>51</v>
      </c>
      <c r="AD292" t="s">
        <v>50</v>
      </c>
    </row>
    <row r="293" spans="1:30" x14ac:dyDescent="0.3">
      <c r="A293" t="s">
        <v>392</v>
      </c>
      <c r="B293" t="s">
        <v>248</v>
      </c>
      <c r="C293" t="s">
        <v>49</v>
      </c>
      <c r="D293" s="42" t="s">
        <v>50</v>
      </c>
      <c r="E293" s="35" t="s">
        <v>51</v>
      </c>
      <c r="F293" s="42" t="s">
        <v>50</v>
      </c>
      <c r="G293" s="35" t="s">
        <v>52</v>
      </c>
      <c r="J293" s="35" t="s">
        <v>51</v>
      </c>
      <c r="K293" s="35" t="s">
        <v>249</v>
      </c>
      <c r="L293" s="35" t="s">
        <v>49</v>
      </c>
      <c r="M293" t="s">
        <v>54</v>
      </c>
      <c r="N293" s="35" t="s">
        <v>55</v>
      </c>
      <c r="O293" s="35">
        <v>10</v>
      </c>
      <c r="P293" s="35">
        <v>7</v>
      </c>
      <c r="Q293" s="35">
        <v>0</v>
      </c>
      <c r="R293" s="41">
        <f t="shared" si="14"/>
        <v>1802</v>
      </c>
      <c r="Z293" t="s">
        <v>50</v>
      </c>
      <c r="AA293" t="s">
        <v>51</v>
      </c>
      <c r="AB293" t="s">
        <v>51</v>
      </c>
      <c r="AC293" t="s">
        <v>51</v>
      </c>
      <c r="AD293" t="s">
        <v>50</v>
      </c>
    </row>
    <row r="294" spans="1:30" x14ac:dyDescent="0.3">
      <c r="A294" t="s">
        <v>393</v>
      </c>
      <c r="B294" t="s">
        <v>87</v>
      </c>
      <c r="C294" t="s">
        <v>49</v>
      </c>
      <c r="D294" s="35" t="s">
        <v>51</v>
      </c>
      <c r="E294" s="42" t="s">
        <v>50</v>
      </c>
      <c r="F294" s="42" t="s">
        <v>50</v>
      </c>
      <c r="G294" s="35" t="s">
        <v>52</v>
      </c>
      <c r="J294" s="35" t="s">
        <v>51</v>
      </c>
      <c r="K294" s="35" t="s">
        <v>53</v>
      </c>
      <c r="L294" s="35" t="s">
        <v>49</v>
      </c>
      <c r="M294" t="s">
        <v>54</v>
      </c>
      <c r="N294" s="35" t="s">
        <v>88</v>
      </c>
      <c r="O294" s="35">
        <v>10</v>
      </c>
      <c r="P294" s="35">
        <v>8</v>
      </c>
      <c r="Q294" s="35">
        <v>0</v>
      </c>
      <c r="R294" s="41">
        <f t="shared" si="14"/>
        <v>2058</v>
      </c>
      <c r="Z294" t="s">
        <v>89</v>
      </c>
      <c r="AA294" t="s">
        <v>51</v>
      </c>
      <c r="AB294" t="s">
        <v>50</v>
      </c>
      <c r="AC294" t="s">
        <v>50</v>
      </c>
      <c r="AD294" t="s">
        <v>51</v>
      </c>
    </row>
    <row r="295" spans="1:30" x14ac:dyDescent="0.3">
      <c r="A295" t="s">
        <v>394</v>
      </c>
      <c r="B295" t="s">
        <v>91</v>
      </c>
      <c r="C295" t="s">
        <v>49</v>
      </c>
      <c r="D295" s="35" t="s">
        <v>51</v>
      </c>
      <c r="E295" s="42" t="s">
        <v>50</v>
      </c>
      <c r="F295" s="42" t="s">
        <v>50</v>
      </c>
      <c r="G295" s="35" t="s">
        <v>52</v>
      </c>
      <c r="J295" s="35" t="s">
        <v>51</v>
      </c>
      <c r="K295" s="35" t="s">
        <v>53</v>
      </c>
      <c r="L295" s="35" t="s">
        <v>49</v>
      </c>
      <c r="M295" t="s">
        <v>54</v>
      </c>
      <c r="N295" s="35" t="s">
        <v>88</v>
      </c>
      <c r="O295" s="35">
        <v>10</v>
      </c>
      <c r="P295" s="35">
        <v>9</v>
      </c>
      <c r="Q295" s="35">
        <v>0</v>
      </c>
      <c r="R295" s="41">
        <f t="shared" si="14"/>
        <v>2314</v>
      </c>
      <c r="Z295" t="s">
        <v>89</v>
      </c>
      <c r="AA295" t="s">
        <v>51</v>
      </c>
      <c r="AB295" t="s">
        <v>50</v>
      </c>
      <c r="AC295" t="s">
        <v>50</v>
      </c>
      <c r="AD295" t="s">
        <v>51</v>
      </c>
    </row>
    <row r="296" spans="1:30" x14ac:dyDescent="0.3">
      <c r="A296" t="s">
        <v>395</v>
      </c>
      <c r="B296" t="s">
        <v>93</v>
      </c>
      <c r="C296" t="s">
        <v>49</v>
      </c>
      <c r="D296" s="35" t="s">
        <v>51</v>
      </c>
      <c r="E296" s="42" t="s">
        <v>50</v>
      </c>
      <c r="F296" s="42" t="s">
        <v>50</v>
      </c>
      <c r="G296" s="35" t="s">
        <v>52</v>
      </c>
      <c r="J296" s="35" t="s">
        <v>51</v>
      </c>
      <c r="K296" s="35" t="s">
        <v>53</v>
      </c>
      <c r="L296" s="35" t="s">
        <v>49</v>
      </c>
      <c r="M296" t="s">
        <v>54</v>
      </c>
      <c r="N296" s="35" t="s">
        <v>88</v>
      </c>
      <c r="O296" s="35">
        <v>10</v>
      </c>
      <c r="P296" s="35">
        <v>10</v>
      </c>
      <c r="Q296" s="35">
        <v>0</v>
      </c>
      <c r="R296" s="41">
        <f t="shared" si="14"/>
        <v>2570</v>
      </c>
      <c r="Z296" t="s">
        <v>89</v>
      </c>
      <c r="AA296" t="s">
        <v>51</v>
      </c>
      <c r="AB296" t="s">
        <v>50</v>
      </c>
      <c r="AC296" t="s">
        <v>50</v>
      </c>
      <c r="AD296" t="s">
        <v>51</v>
      </c>
    </row>
    <row r="297" spans="1:30" x14ac:dyDescent="0.3">
      <c r="A297" t="s">
        <v>396</v>
      </c>
      <c r="B297" t="s">
        <v>95</v>
      </c>
      <c r="C297" t="s">
        <v>49</v>
      </c>
      <c r="D297" s="35" t="s">
        <v>51</v>
      </c>
      <c r="E297" s="42" t="s">
        <v>50</v>
      </c>
      <c r="F297" s="42" t="s">
        <v>50</v>
      </c>
      <c r="G297" s="35" t="s">
        <v>52</v>
      </c>
      <c r="J297" s="35" t="s">
        <v>51</v>
      </c>
      <c r="K297" s="35" t="s">
        <v>53</v>
      </c>
      <c r="L297" s="35" t="s">
        <v>49</v>
      </c>
      <c r="M297" t="s">
        <v>54</v>
      </c>
      <c r="N297" s="35" t="s">
        <v>88</v>
      </c>
      <c r="O297" s="35">
        <v>10</v>
      </c>
      <c r="P297" s="35">
        <v>11</v>
      </c>
      <c r="Q297" s="35">
        <v>0</v>
      </c>
      <c r="R297" s="41">
        <f t="shared" si="14"/>
        <v>2826</v>
      </c>
      <c r="Z297" t="s">
        <v>89</v>
      </c>
      <c r="AA297" t="s">
        <v>51</v>
      </c>
      <c r="AB297" t="s">
        <v>50</v>
      </c>
      <c r="AC297" t="s">
        <v>50</v>
      </c>
      <c r="AD297" t="s">
        <v>51</v>
      </c>
    </row>
    <row r="298" spans="1:30" x14ac:dyDescent="0.3">
      <c r="A298" t="s">
        <v>397</v>
      </c>
      <c r="B298" t="s">
        <v>97</v>
      </c>
      <c r="C298" t="s">
        <v>49</v>
      </c>
      <c r="D298" s="35" t="s">
        <v>51</v>
      </c>
      <c r="E298" s="42" t="s">
        <v>50</v>
      </c>
      <c r="F298" s="42" t="s">
        <v>50</v>
      </c>
      <c r="G298" s="35" t="s">
        <v>52</v>
      </c>
      <c r="J298" s="35" t="s">
        <v>51</v>
      </c>
      <c r="K298" s="35" t="s">
        <v>53</v>
      </c>
      <c r="L298" s="35" t="s">
        <v>49</v>
      </c>
      <c r="M298" t="s">
        <v>54</v>
      </c>
      <c r="N298" s="35" t="s">
        <v>88</v>
      </c>
      <c r="O298" s="35">
        <v>10</v>
      </c>
      <c r="P298" s="35">
        <v>12</v>
      </c>
      <c r="Q298" s="35">
        <v>0</v>
      </c>
      <c r="R298" s="41">
        <f t="shared" si="14"/>
        <v>3082</v>
      </c>
      <c r="Z298" t="s">
        <v>89</v>
      </c>
      <c r="AA298" t="s">
        <v>51</v>
      </c>
      <c r="AB298" t="s">
        <v>50</v>
      </c>
      <c r="AC298" t="s">
        <v>50</v>
      </c>
      <c r="AD298" t="s">
        <v>51</v>
      </c>
    </row>
    <row r="299" spans="1:30" x14ac:dyDescent="0.3">
      <c r="A299" t="s">
        <v>398</v>
      </c>
      <c r="B299" t="s">
        <v>99</v>
      </c>
      <c r="C299" t="s">
        <v>49</v>
      </c>
      <c r="D299" s="35" t="s">
        <v>51</v>
      </c>
      <c r="E299" s="42" t="s">
        <v>50</v>
      </c>
      <c r="F299" s="42" t="s">
        <v>50</v>
      </c>
      <c r="G299" s="35" t="s">
        <v>52</v>
      </c>
      <c r="J299" s="35" t="s">
        <v>51</v>
      </c>
      <c r="K299" s="35" t="s">
        <v>53</v>
      </c>
      <c r="L299" s="35" t="s">
        <v>49</v>
      </c>
      <c r="M299" t="s">
        <v>54</v>
      </c>
      <c r="N299" s="35" t="s">
        <v>88</v>
      </c>
      <c r="O299" s="35">
        <v>10</v>
      </c>
      <c r="P299" s="35">
        <v>13</v>
      </c>
      <c r="Q299" s="35">
        <v>0</v>
      </c>
      <c r="R299" s="41">
        <f t="shared" si="14"/>
        <v>3338</v>
      </c>
      <c r="Z299" t="s">
        <v>89</v>
      </c>
      <c r="AA299" t="s">
        <v>51</v>
      </c>
      <c r="AB299" t="s">
        <v>50</v>
      </c>
      <c r="AC299" t="s">
        <v>50</v>
      </c>
      <c r="AD299" t="s">
        <v>51</v>
      </c>
    </row>
    <row r="300" spans="1:30" x14ac:dyDescent="0.3">
      <c r="A300" t="s">
        <v>399</v>
      </c>
      <c r="B300" t="s">
        <v>101</v>
      </c>
      <c r="C300" t="s">
        <v>49</v>
      </c>
      <c r="D300" s="35" t="s">
        <v>51</v>
      </c>
      <c r="E300" s="42" t="s">
        <v>50</v>
      </c>
      <c r="F300" s="42" t="s">
        <v>50</v>
      </c>
      <c r="G300" s="35" t="s">
        <v>52</v>
      </c>
      <c r="J300" s="35" t="s">
        <v>51</v>
      </c>
      <c r="K300" s="35" t="s">
        <v>53</v>
      </c>
      <c r="L300" s="35" t="s">
        <v>49</v>
      </c>
      <c r="M300" t="s">
        <v>54</v>
      </c>
      <c r="N300" s="35" t="s">
        <v>88</v>
      </c>
      <c r="O300" s="35">
        <v>10</v>
      </c>
      <c r="P300" s="35">
        <v>14</v>
      </c>
      <c r="Q300" s="35">
        <v>0</v>
      </c>
      <c r="R300" s="41">
        <f t="shared" si="14"/>
        <v>3594</v>
      </c>
      <c r="Z300" t="s">
        <v>102</v>
      </c>
      <c r="AA300" t="s">
        <v>51</v>
      </c>
      <c r="AB300" t="s">
        <v>50</v>
      </c>
      <c r="AC300" t="s">
        <v>50</v>
      </c>
      <c r="AD300" t="s">
        <v>51</v>
      </c>
    </row>
    <row r="301" spans="1:30" x14ac:dyDescent="0.3">
      <c r="A301" t="s">
        <v>400</v>
      </c>
      <c r="B301" t="s">
        <v>104</v>
      </c>
      <c r="C301" t="s">
        <v>49</v>
      </c>
      <c r="D301" s="35" t="s">
        <v>51</v>
      </c>
      <c r="E301" s="42" t="s">
        <v>50</v>
      </c>
      <c r="F301" s="42" t="s">
        <v>50</v>
      </c>
      <c r="G301" s="35" t="s">
        <v>52</v>
      </c>
      <c r="J301" s="35" t="s">
        <v>51</v>
      </c>
      <c r="K301" s="35" t="s">
        <v>53</v>
      </c>
      <c r="L301" s="35" t="s">
        <v>49</v>
      </c>
      <c r="M301" t="s">
        <v>54</v>
      </c>
      <c r="N301" s="35" t="s">
        <v>88</v>
      </c>
      <c r="O301" s="35">
        <v>10</v>
      </c>
      <c r="P301" s="35">
        <v>15</v>
      </c>
      <c r="Q301" s="35">
        <v>0</v>
      </c>
      <c r="R301" s="41">
        <f t="shared" si="14"/>
        <v>3850</v>
      </c>
      <c r="Z301" t="s">
        <v>102</v>
      </c>
      <c r="AA301" t="s">
        <v>51</v>
      </c>
      <c r="AB301" t="s">
        <v>50</v>
      </c>
      <c r="AC301" t="s">
        <v>50</v>
      </c>
      <c r="AD301" t="s">
        <v>51</v>
      </c>
    </row>
    <row r="302" spans="1:30" x14ac:dyDescent="0.3">
      <c r="A302" t="s">
        <v>401</v>
      </c>
      <c r="B302" t="s">
        <v>106</v>
      </c>
      <c r="C302" t="s">
        <v>49</v>
      </c>
      <c r="D302" s="35" t="s">
        <v>51</v>
      </c>
      <c r="E302" s="42" t="s">
        <v>50</v>
      </c>
      <c r="F302" s="42" t="s">
        <v>50</v>
      </c>
      <c r="G302" s="35" t="s">
        <v>52</v>
      </c>
      <c r="J302" s="35" t="s">
        <v>51</v>
      </c>
      <c r="K302" s="35" t="s">
        <v>53</v>
      </c>
      <c r="L302" s="35" t="s">
        <v>49</v>
      </c>
      <c r="M302" t="s">
        <v>54</v>
      </c>
      <c r="N302" s="35" t="s">
        <v>88</v>
      </c>
      <c r="O302" s="35">
        <v>10</v>
      </c>
      <c r="P302" s="35">
        <v>16</v>
      </c>
      <c r="Q302" s="35">
        <v>0</v>
      </c>
      <c r="R302" s="41">
        <f t="shared" si="14"/>
        <v>4106</v>
      </c>
      <c r="Z302" t="s">
        <v>102</v>
      </c>
      <c r="AA302" t="s">
        <v>51</v>
      </c>
      <c r="AB302" t="s">
        <v>50</v>
      </c>
      <c r="AC302" t="s">
        <v>50</v>
      </c>
      <c r="AD302" t="s">
        <v>51</v>
      </c>
    </row>
    <row r="303" spans="1:30" x14ac:dyDescent="0.3">
      <c r="A303" t="s">
        <v>402</v>
      </c>
      <c r="B303" t="s">
        <v>108</v>
      </c>
      <c r="C303" t="s">
        <v>49</v>
      </c>
      <c r="D303" s="35" t="s">
        <v>51</v>
      </c>
      <c r="E303" s="42" t="s">
        <v>50</v>
      </c>
      <c r="F303" s="42" t="s">
        <v>50</v>
      </c>
      <c r="G303" s="35" t="s">
        <v>52</v>
      </c>
      <c r="J303" s="35" t="s">
        <v>51</v>
      </c>
      <c r="K303" s="35" t="s">
        <v>53</v>
      </c>
      <c r="L303" s="35" t="s">
        <v>49</v>
      </c>
      <c r="M303" t="s">
        <v>54</v>
      </c>
      <c r="N303" s="35" t="s">
        <v>88</v>
      </c>
      <c r="O303" s="35">
        <v>10</v>
      </c>
      <c r="P303" s="35">
        <v>17</v>
      </c>
      <c r="Q303" s="35">
        <v>0</v>
      </c>
      <c r="R303" s="41">
        <f t="shared" si="14"/>
        <v>4362</v>
      </c>
      <c r="Z303" t="s">
        <v>50</v>
      </c>
      <c r="AA303" t="s">
        <v>51</v>
      </c>
      <c r="AB303" t="s">
        <v>50</v>
      </c>
      <c r="AC303" t="s">
        <v>50</v>
      </c>
      <c r="AD303" t="s">
        <v>51</v>
      </c>
    </row>
    <row r="304" spans="1:30" x14ac:dyDescent="0.3">
      <c r="A304" t="s">
        <v>403</v>
      </c>
      <c r="B304" t="s">
        <v>110</v>
      </c>
      <c r="C304" t="s">
        <v>49</v>
      </c>
      <c r="D304" s="35" t="s">
        <v>51</v>
      </c>
      <c r="E304" s="42" t="s">
        <v>50</v>
      </c>
      <c r="F304" s="42" t="s">
        <v>50</v>
      </c>
      <c r="G304" s="35" t="s">
        <v>52</v>
      </c>
      <c r="J304" s="35" t="s">
        <v>51</v>
      </c>
      <c r="K304" s="35" t="s">
        <v>53</v>
      </c>
      <c r="L304" s="35" t="s">
        <v>49</v>
      </c>
      <c r="M304" t="s">
        <v>54</v>
      </c>
      <c r="N304" s="35" t="s">
        <v>88</v>
      </c>
      <c r="O304" s="35">
        <v>10</v>
      </c>
      <c r="P304" s="35">
        <v>18</v>
      </c>
      <c r="Q304" s="35">
        <v>0</v>
      </c>
      <c r="R304" s="41">
        <f t="shared" si="14"/>
        <v>4618</v>
      </c>
      <c r="Z304" t="s">
        <v>111</v>
      </c>
      <c r="AA304" t="s">
        <v>51</v>
      </c>
      <c r="AB304" t="s">
        <v>50</v>
      </c>
      <c r="AC304" t="s">
        <v>50</v>
      </c>
      <c r="AD304" t="s">
        <v>51</v>
      </c>
    </row>
    <row r="305" spans="1:30" x14ac:dyDescent="0.3">
      <c r="A305" t="s">
        <v>404</v>
      </c>
      <c r="B305" t="s">
        <v>113</v>
      </c>
      <c r="C305" t="s">
        <v>49</v>
      </c>
      <c r="D305" s="35" t="s">
        <v>51</v>
      </c>
      <c r="E305" s="42" t="s">
        <v>50</v>
      </c>
      <c r="F305" s="42" t="s">
        <v>50</v>
      </c>
      <c r="G305" s="35" t="s">
        <v>52</v>
      </c>
      <c r="J305" s="35" t="s">
        <v>51</v>
      </c>
      <c r="K305" s="35" t="s">
        <v>53</v>
      </c>
      <c r="L305" s="35" t="s">
        <v>49</v>
      </c>
      <c r="M305" t="s">
        <v>54</v>
      </c>
      <c r="N305" s="35" t="s">
        <v>88</v>
      </c>
      <c r="O305" s="35">
        <v>10</v>
      </c>
      <c r="P305" s="35">
        <v>19</v>
      </c>
      <c r="Q305" s="35">
        <v>0</v>
      </c>
      <c r="R305" s="41">
        <f t="shared" si="14"/>
        <v>4874</v>
      </c>
      <c r="Z305" t="s">
        <v>114</v>
      </c>
      <c r="AA305" t="s">
        <v>51</v>
      </c>
      <c r="AB305" t="s">
        <v>50</v>
      </c>
      <c r="AC305" t="s">
        <v>50</v>
      </c>
      <c r="AD305" t="s">
        <v>51</v>
      </c>
    </row>
    <row r="306" spans="1:30" x14ac:dyDescent="0.3">
      <c r="A306" t="s">
        <v>405</v>
      </c>
      <c r="B306" t="s">
        <v>116</v>
      </c>
      <c r="C306" t="s">
        <v>49</v>
      </c>
      <c r="D306" s="35" t="s">
        <v>51</v>
      </c>
      <c r="E306" s="42" t="s">
        <v>50</v>
      </c>
      <c r="F306" s="42" t="s">
        <v>50</v>
      </c>
      <c r="G306" s="35" t="s">
        <v>52</v>
      </c>
      <c r="J306" s="35" t="s">
        <v>51</v>
      </c>
      <c r="K306" s="35" t="s">
        <v>53</v>
      </c>
      <c r="L306" s="35" t="s">
        <v>49</v>
      </c>
      <c r="M306" t="s">
        <v>54</v>
      </c>
      <c r="N306" s="35" t="s">
        <v>88</v>
      </c>
      <c r="O306" s="35">
        <v>10</v>
      </c>
      <c r="P306" s="35">
        <v>20</v>
      </c>
      <c r="Q306" s="35">
        <v>0</v>
      </c>
      <c r="R306" s="41">
        <f t="shared" si="14"/>
        <v>5130</v>
      </c>
      <c r="Z306" t="s">
        <v>117</v>
      </c>
      <c r="AA306" t="s">
        <v>51</v>
      </c>
      <c r="AB306" t="s">
        <v>50</v>
      </c>
      <c r="AC306" t="s">
        <v>50</v>
      </c>
      <c r="AD306" t="s">
        <v>51</v>
      </c>
    </row>
    <row r="307" spans="1:30" x14ac:dyDescent="0.3">
      <c r="A307" t="s">
        <v>406</v>
      </c>
      <c r="B307" t="s">
        <v>264</v>
      </c>
      <c r="C307" t="s">
        <v>49</v>
      </c>
      <c r="D307" s="35" t="s">
        <v>50</v>
      </c>
      <c r="E307" s="35" t="s">
        <v>50</v>
      </c>
      <c r="F307" s="35" t="s">
        <v>51</v>
      </c>
      <c r="G307" s="35" t="s">
        <v>265</v>
      </c>
      <c r="I307" s="35" t="s">
        <v>51</v>
      </c>
      <c r="J307" s="35" t="s">
        <v>50</v>
      </c>
      <c r="K307" s="35" t="s">
        <v>50</v>
      </c>
      <c r="L307" s="35" t="s">
        <v>50</v>
      </c>
      <c r="M307" t="s">
        <v>54</v>
      </c>
      <c r="N307" s="35" t="s">
        <v>266</v>
      </c>
      <c r="O307" s="35">
        <v>10</v>
      </c>
      <c r="P307" s="35">
        <v>21</v>
      </c>
      <c r="Q307" s="35">
        <v>0</v>
      </c>
      <c r="R307" s="41">
        <f t="shared" si="14"/>
        <v>5386</v>
      </c>
      <c r="Z307" t="s">
        <v>50</v>
      </c>
      <c r="AA307" t="s">
        <v>51</v>
      </c>
      <c r="AB307" t="s">
        <v>51</v>
      </c>
      <c r="AC307" t="s">
        <v>50</v>
      </c>
      <c r="AD307" t="s">
        <v>50</v>
      </c>
    </row>
    <row r="308" spans="1:30" x14ac:dyDescent="0.3">
      <c r="A308" t="s">
        <v>407</v>
      </c>
      <c r="B308" t="s">
        <v>268</v>
      </c>
      <c r="C308" t="s">
        <v>49</v>
      </c>
      <c r="D308" s="42" t="s">
        <v>50</v>
      </c>
      <c r="E308" s="35" t="s">
        <v>51</v>
      </c>
      <c r="F308" s="42" t="s">
        <v>50</v>
      </c>
      <c r="G308" s="35" t="s">
        <v>265</v>
      </c>
      <c r="H308" s="35" t="s">
        <v>51</v>
      </c>
      <c r="J308" s="35" t="s">
        <v>50</v>
      </c>
      <c r="K308" s="35" t="s">
        <v>50</v>
      </c>
      <c r="L308" s="35" t="s">
        <v>50</v>
      </c>
      <c r="M308" t="s">
        <v>54</v>
      </c>
      <c r="N308" s="35" t="s">
        <v>120</v>
      </c>
      <c r="O308" s="35">
        <v>10</v>
      </c>
      <c r="P308" s="35">
        <v>22</v>
      </c>
      <c r="Q308" s="35">
        <v>0</v>
      </c>
      <c r="R308" s="41">
        <f t="shared" si="14"/>
        <v>5642</v>
      </c>
      <c r="Z308" t="s">
        <v>50</v>
      </c>
      <c r="AA308" t="s">
        <v>51</v>
      </c>
      <c r="AB308" t="s">
        <v>51</v>
      </c>
      <c r="AC308" t="s">
        <v>50</v>
      </c>
      <c r="AD308" t="s">
        <v>50</v>
      </c>
    </row>
    <row r="309" spans="1:30" x14ac:dyDescent="0.3">
      <c r="A309" t="s">
        <v>408</v>
      </c>
      <c r="B309" t="s">
        <v>270</v>
      </c>
      <c r="C309" t="s">
        <v>49</v>
      </c>
      <c r="D309" s="42" t="s">
        <v>50</v>
      </c>
      <c r="E309" s="35" t="s">
        <v>51</v>
      </c>
      <c r="F309" s="42" t="s">
        <v>50</v>
      </c>
      <c r="G309" s="35" t="s">
        <v>265</v>
      </c>
      <c r="H309" s="35" t="s">
        <v>51</v>
      </c>
      <c r="J309" s="35" t="s">
        <v>50</v>
      </c>
      <c r="K309" s="35" t="s">
        <v>50</v>
      </c>
      <c r="L309" s="35" t="s">
        <v>50</v>
      </c>
      <c r="M309" t="s">
        <v>54</v>
      </c>
      <c r="N309" s="35" t="s">
        <v>55</v>
      </c>
      <c r="O309" s="35">
        <v>10</v>
      </c>
      <c r="P309" s="35">
        <v>23</v>
      </c>
      <c r="Q309" s="35">
        <v>0</v>
      </c>
      <c r="R309" s="41">
        <f t="shared" si="14"/>
        <v>5898</v>
      </c>
      <c r="Z309" t="s">
        <v>50</v>
      </c>
      <c r="AA309" t="s">
        <v>51</v>
      </c>
      <c r="AB309" t="s">
        <v>51</v>
      </c>
      <c r="AC309" t="s">
        <v>50</v>
      </c>
      <c r="AD309" t="s">
        <v>50</v>
      </c>
    </row>
    <row r="310" spans="1:30" x14ac:dyDescent="0.3">
      <c r="A310" s="45"/>
      <c r="B310" s="45"/>
      <c r="C310" s="45"/>
      <c r="D310" s="46"/>
      <c r="E310" s="46"/>
      <c r="F310" s="46"/>
      <c r="G310" s="46"/>
      <c r="H310" s="46"/>
      <c r="I310" s="46"/>
      <c r="J310" s="46"/>
      <c r="K310" s="46"/>
      <c r="L310" s="46"/>
      <c r="M310" s="45"/>
      <c r="N310" s="45"/>
      <c r="O310" s="46"/>
      <c r="P310" s="46"/>
      <c r="Q310" s="46"/>
      <c r="R310" s="46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</row>
    <row r="311" spans="1:30" x14ac:dyDescent="0.3">
      <c r="A311" s="45"/>
      <c r="B311" s="45"/>
      <c r="C311" s="45"/>
      <c r="D311" s="46"/>
      <c r="E311" s="46"/>
      <c r="F311" s="46"/>
      <c r="G311" s="46"/>
      <c r="H311" s="46"/>
      <c r="I311" s="46"/>
      <c r="J311" s="46"/>
      <c r="K311" s="46"/>
      <c r="L311" s="46"/>
      <c r="M311" s="45"/>
      <c r="N311" s="45"/>
      <c r="O311" s="46"/>
      <c r="P311" s="46"/>
      <c r="Q311" s="46"/>
      <c r="R311" s="46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</row>
    <row r="312" spans="1:30" x14ac:dyDescent="0.3">
      <c r="A312" t="s">
        <v>409</v>
      </c>
      <c r="B312" s="5" t="s">
        <v>410</v>
      </c>
      <c r="C312" t="s">
        <v>49</v>
      </c>
      <c r="D312" s="42" t="s">
        <v>50</v>
      </c>
      <c r="E312" s="35" t="s">
        <v>51</v>
      </c>
      <c r="F312" s="42" t="s">
        <v>50</v>
      </c>
      <c r="G312" s="35" t="s">
        <v>52</v>
      </c>
      <c r="J312" s="35" t="s">
        <v>51</v>
      </c>
      <c r="K312" s="35" t="s">
        <v>53</v>
      </c>
      <c r="L312" s="35" t="s">
        <v>49</v>
      </c>
      <c r="M312" t="s">
        <v>54</v>
      </c>
      <c r="N312" s="35" t="s">
        <v>55</v>
      </c>
      <c r="O312" s="35">
        <v>11</v>
      </c>
      <c r="P312" s="35">
        <v>1</v>
      </c>
      <c r="Q312" s="35">
        <v>0</v>
      </c>
      <c r="R312" s="41">
        <f>((256^0)*O312)+((256^1)*P312+((256^2*Q312)))</f>
        <v>267</v>
      </c>
      <c r="Z312" t="s">
        <v>50</v>
      </c>
      <c r="AA312" t="s">
        <v>51</v>
      </c>
      <c r="AB312" t="s">
        <v>51</v>
      </c>
      <c r="AC312" t="s">
        <v>51</v>
      </c>
      <c r="AD312" t="s">
        <v>50</v>
      </c>
    </row>
    <row r="313" spans="1:30" x14ac:dyDescent="0.3">
      <c r="A313" t="s">
        <v>411</v>
      </c>
      <c r="B313" t="s">
        <v>67</v>
      </c>
      <c r="C313" t="s">
        <v>49</v>
      </c>
      <c r="D313" s="42" t="s">
        <v>50</v>
      </c>
      <c r="E313" s="35" t="s">
        <v>51</v>
      </c>
      <c r="F313" s="42" t="s">
        <v>50</v>
      </c>
      <c r="G313" s="35" t="s">
        <v>52</v>
      </c>
      <c r="J313" s="35" t="s">
        <v>51</v>
      </c>
      <c r="K313" s="35" t="s">
        <v>237</v>
      </c>
      <c r="L313" s="35" t="s">
        <v>49</v>
      </c>
      <c r="M313" t="s">
        <v>54</v>
      </c>
      <c r="N313" s="35" t="s">
        <v>55</v>
      </c>
      <c r="O313" s="35">
        <v>11</v>
      </c>
      <c r="P313" s="35">
        <v>2</v>
      </c>
      <c r="Q313" s="35">
        <v>0</v>
      </c>
      <c r="R313" s="41">
        <f t="shared" ref="R313:R315" si="15">((256^0)*O313)+((256^1)*P313+((256^2*Q313)))</f>
        <v>523</v>
      </c>
      <c r="Z313" t="s">
        <v>50</v>
      </c>
      <c r="AA313" t="s">
        <v>51</v>
      </c>
      <c r="AB313" t="s">
        <v>51</v>
      </c>
      <c r="AC313" t="s">
        <v>51</v>
      </c>
      <c r="AD313" t="s">
        <v>50</v>
      </c>
    </row>
    <row r="314" spans="1:30" x14ac:dyDescent="0.3">
      <c r="A314" t="s">
        <v>412</v>
      </c>
      <c r="B314" t="s">
        <v>69</v>
      </c>
      <c r="C314" t="s">
        <v>49</v>
      </c>
      <c r="D314" s="42" t="s">
        <v>50</v>
      </c>
      <c r="E314" s="35" t="s">
        <v>51</v>
      </c>
      <c r="F314" s="42" t="s">
        <v>50</v>
      </c>
      <c r="G314" s="35" t="s">
        <v>52</v>
      </c>
      <c r="J314" s="35" t="s">
        <v>51</v>
      </c>
      <c r="K314" s="35" t="s">
        <v>239</v>
      </c>
      <c r="L314" s="35" t="s">
        <v>49</v>
      </c>
      <c r="M314" t="s">
        <v>54</v>
      </c>
      <c r="N314" s="35" t="s">
        <v>55</v>
      </c>
      <c r="O314" s="35">
        <v>11</v>
      </c>
      <c r="P314" s="35">
        <v>3</v>
      </c>
      <c r="Q314" s="35">
        <v>0</v>
      </c>
      <c r="R314" s="41">
        <f t="shared" si="15"/>
        <v>779</v>
      </c>
      <c r="Z314" t="s">
        <v>50</v>
      </c>
      <c r="AA314" t="s">
        <v>51</v>
      </c>
      <c r="AB314" t="s">
        <v>51</v>
      </c>
      <c r="AC314" t="s">
        <v>51</v>
      </c>
      <c r="AD314" t="s">
        <v>50</v>
      </c>
    </row>
    <row r="315" spans="1:30" x14ac:dyDescent="0.3">
      <c r="A315" t="s">
        <v>413</v>
      </c>
      <c r="B315" t="s">
        <v>248</v>
      </c>
      <c r="C315" t="s">
        <v>49</v>
      </c>
      <c r="D315" s="42" t="s">
        <v>50</v>
      </c>
      <c r="E315" s="35" t="s">
        <v>51</v>
      </c>
      <c r="F315" s="42" t="s">
        <v>50</v>
      </c>
      <c r="G315" s="35" t="s">
        <v>52</v>
      </c>
      <c r="J315" s="35" t="s">
        <v>51</v>
      </c>
      <c r="K315" s="35" t="s">
        <v>242</v>
      </c>
      <c r="L315" s="35" t="s">
        <v>49</v>
      </c>
      <c r="M315" t="s">
        <v>54</v>
      </c>
      <c r="N315" s="35" t="s">
        <v>55</v>
      </c>
      <c r="O315" s="35">
        <v>11</v>
      </c>
      <c r="P315" s="35">
        <v>4</v>
      </c>
      <c r="Q315" s="35">
        <v>0</v>
      </c>
      <c r="R315" s="41">
        <f t="shared" si="15"/>
        <v>1035</v>
      </c>
      <c r="Z315" t="s">
        <v>50</v>
      </c>
      <c r="AA315" t="s">
        <v>51</v>
      </c>
      <c r="AB315" t="s">
        <v>51</v>
      </c>
      <c r="AC315" t="s">
        <v>51</v>
      </c>
      <c r="AD315" t="s">
        <v>50</v>
      </c>
    </row>
    <row r="316" spans="1:30" x14ac:dyDescent="0.3">
      <c r="A316" t="s">
        <v>414</v>
      </c>
      <c r="B316" t="s">
        <v>264</v>
      </c>
      <c r="C316" t="s">
        <v>49</v>
      </c>
      <c r="D316" s="35" t="s">
        <v>50</v>
      </c>
      <c r="E316" s="35" t="s">
        <v>50</v>
      </c>
      <c r="F316" s="35" t="s">
        <v>51</v>
      </c>
      <c r="G316" s="35" t="s">
        <v>265</v>
      </c>
      <c r="I316" s="35" t="s">
        <v>51</v>
      </c>
      <c r="J316" s="35" t="s">
        <v>50</v>
      </c>
      <c r="K316" s="35" t="s">
        <v>50</v>
      </c>
      <c r="L316" s="35" t="s">
        <v>50</v>
      </c>
      <c r="M316" t="s">
        <v>54</v>
      </c>
      <c r="N316" s="35" t="s">
        <v>266</v>
      </c>
      <c r="O316" s="35">
        <v>11</v>
      </c>
      <c r="P316" s="35">
        <v>21</v>
      </c>
      <c r="Q316" s="35">
        <v>0</v>
      </c>
      <c r="R316" s="41">
        <f>((256^0)*O316)+((256^1)*P316+((256^2*Q316)))</f>
        <v>5387</v>
      </c>
      <c r="Z316" t="s">
        <v>50</v>
      </c>
      <c r="AA316" t="s">
        <v>51</v>
      </c>
      <c r="AB316" t="s">
        <v>51</v>
      </c>
      <c r="AC316" t="s">
        <v>50</v>
      </c>
      <c r="AD316" t="s">
        <v>50</v>
      </c>
    </row>
    <row r="317" spans="1:30" x14ac:dyDescent="0.3">
      <c r="A317" t="s">
        <v>415</v>
      </c>
      <c r="B317" t="s">
        <v>268</v>
      </c>
      <c r="C317" t="s">
        <v>49</v>
      </c>
      <c r="D317" s="42" t="s">
        <v>50</v>
      </c>
      <c r="E317" s="35" t="s">
        <v>51</v>
      </c>
      <c r="F317" s="42" t="s">
        <v>50</v>
      </c>
      <c r="G317" s="35" t="s">
        <v>265</v>
      </c>
      <c r="H317" s="35" t="s">
        <v>51</v>
      </c>
      <c r="J317" s="35" t="s">
        <v>50</v>
      </c>
      <c r="K317" s="35" t="s">
        <v>50</v>
      </c>
      <c r="L317" s="35" t="s">
        <v>50</v>
      </c>
      <c r="M317" t="s">
        <v>54</v>
      </c>
      <c r="N317" s="35" t="s">
        <v>120</v>
      </c>
      <c r="O317" s="35">
        <v>11</v>
      </c>
      <c r="P317" s="35">
        <v>22</v>
      </c>
      <c r="Q317" s="35">
        <v>0</v>
      </c>
      <c r="R317" s="41">
        <f>((256^0)*O317)+((256^1)*P317+((256^2*Q317)))</f>
        <v>5643</v>
      </c>
      <c r="Z317" t="s">
        <v>50</v>
      </c>
      <c r="AA317" t="s">
        <v>51</v>
      </c>
      <c r="AB317" t="s">
        <v>51</v>
      </c>
      <c r="AC317" t="s">
        <v>50</v>
      </c>
      <c r="AD317" t="s">
        <v>50</v>
      </c>
    </row>
    <row r="318" spans="1:30" x14ac:dyDescent="0.3">
      <c r="A318" t="s">
        <v>416</v>
      </c>
      <c r="B318" t="s">
        <v>270</v>
      </c>
      <c r="C318" t="s">
        <v>49</v>
      </c>
      <c r="D318" s="42" t="s">
        <v>50</v>
      </c>
      <c r="E318" s="35" t="s">
        <v>51</v>
      </c>
      <c r="F318" s="42" t="s">
        <v>50</v>
      </c>
      <c r="G318" s="35" t="s">
        <v>265</v>
      </c>
      <c r="H318" s="35" t="s">
        <v>51</v>
      </c>
      <c r="J318" s="35" t="s">
        <v>50</v>
      </c>
      <c r="K318" s="35" t="s">
        <v>50</v>
      </c>
      <c r="L318" s="35" t="s">
        <v>50</v>
      </c>
      <c r="M318" t="s">
        <v>54</v>
      </c>
      <c r="N318" s="35" t="s">
        <v>55</v>
      </c>
      <c r="O318" s="35">
        <v>11</v>
      </c>
      <c r="P318" s="35">
        <v>23</v>
      </c>
      <c r="Q318" s="35">
        <v>0</v>
      </c>
      <c r="R318" s="41">
        <f>((256^0)*O318)+((256^1)*P318+((256^2*Q318)))</f>
        <v>5899</v>
      </c>
      <c r="Z318" t="s">
        <v>50</v>
      </c>
      <c r="AA318" t="s">
        <v>51</v>
      </c>
      <c r="AB318" t="s">
        <v>51</v>
      </c>
      <c r="AC318" t="s">
        <v>50</v>
      </c>
      <c r="AD318" t="s">
        <v>50</v>
      </c>
    </row>
    <row r="323" spans="2:2" x14ac:dyDescent="0.3">
      <c r="B323" s="5" t="s">
        <v>417</v>
      </c>
    </row>
    <row r="324" spans="2:2" x14ac:dyDescent="0.3">
      <c r="B324" s="5" t="s">
        <v>418</v>
      </c>
    </row>
    <row r="325" spans="2:2" x14ac:dyDescent="0.3">
      <c r="B325" s="4" t="s">
        <v>419</v>
      </c>
    </row>
    <row r="326" spans="2:2" x14ac:dyDescent="0.3">
      <c r="B326" s="4" t="s">
        <v>420</v>
      </c>
    </row>
    <row r="327" spans="2:2" x14ac:dyDescent="0.3">
      <c r="B327" s="4" t="s">
        <v>421</v>
      </c>
    </row>
    <row r="328" spans="2:2" x14ac:dyDescent="0.3">
      <c r="B328" s="4" t="s">
        <v>422</v>
      </c>
    </row>
    <row r="329" spans="2:2" x14ac:dyDescent="0.3">
      <c r="B329" s="7" t="s">
        <v>423</v>
      </c>
    </row>
    <row r="330" spans="2:2" x14ac:dyDescent="0.3">
      <c r="B330" s="4" t="s">
        <v>424</v>
      </c>
    </row>
    <row r="331" spans="2:2" x14ac:dyDescent="0.3">
      <c r="B331" s="4" t="s">
        <v>425</v>
      </c>
    </row>
    <row r="332" spans="2:2" x14ac:dyDescent="0.3">
      <c r="B332" s="4" t="s">
        <v>426</v>
      </c>
    </row>
    <row r="333" spans="2:2" x14ac:dyDescent="0.3">
      <c r="B333" s="4" t="s">
        <v>427</v>
      </c>
    </row>
    <row r="334" spans="2:2" x14ac:dyDescent="0.3">
      <c r="B334" s="4" t="s">
        <v>428</v>
      </c>
    </row>
    <row r="335" spans="2:2" x14ac:dyDescent="0.3">
      <c r="B335" s="4" t="s">
        <v>429</v>
      </c>
    </row>
    <row r="336" spans="2:2" x14ac:dyDescent="0.3">
      <c r="B336" s="7" t="s">
        <v>430</v>
      </c>
    </row>
    <row r="337" spans="2:2" x14ac:dyDescent="0.3">
      <c r="B337" s="7" t="s">
        <v>431</v>
      </c>
    </row>
    <row r="338" spans="2:2" x14ac:dyDescent="0.3">
      <c r="B338" s="4" t="s">
        <v>432</v>
      </c>
    </row>
    <row r="339" spans="2:2" x14ac:dyDescent="0.3">
      <c r="B339" s="4" t="s">
        <v>433</v>
      </c>
    </row>
    <row r="340" spans="2:2" x14ac:dyDescent="0.3">
      <c r="B340" s="4" t="s">
        <v>434</v>
      </c>
    </row>
    <row r="341" spans="2:2" x14ac:dyDescent="0.3">
      <c r="B341" s="1" t="s">
        <v>435</v>
      </c>
    </row>
    <row r="342" spans="2:2" x14ac:dyDescent="0.3">
      <c r="B342" s="1" t="s">
        <v>436</v>
      </c>
    </row>
    <row r="343" spans="2:2" x14ac:dyDescent="0.3">
      <c r="B343" s="1" t="s">
        <v>437</v>
      </c>
    </row>
    <row r="344" spans="2:2" x14ac:dyDescent="0.3">
      <c r="B344" s="2" t="s">
        <v>438</v>
      </c>
    </row>
    <row r="345" spans="2:2" x14ac:dyDescent="0.3">
      <c r="B345" s="2" t="s">
        <v>439</v>
      </c>
    </row>
    <row r="346" spans="2:2" x14ac:dyDescent="0.3">
      <c r="B346" s="2" t="s">
        <v>440</v>
      </c>
    </row>
    <row r="347" spans="2:2" x14ac:dyDescent="0.3">
      <c r="B347" s="8" t="s">
        <v>441</v>
      </c>
    </row>
    <row r="348" spans="2:2" x14ac:dyDescent="0.3">
      <c r="B348" s="8" t="s">
        <v>442</v>
      </c>
    </row>
    <row r="349" spans="2:2" x14ac:dyDescent="0.3">
      <c r="B349" s="8" t="s">
        <v>270</v>
      </c>
    </row>
    <row r="350" spans="2:2" x14ac:dyDescent="0.3">
      <c r="B350" s="2"/>
    </row>
    <row r="351" spans="2:2" x14ac:dyDescent="0.3">
      <c r="B351" s="4" t="s">
        <v>443</v>
      </c>
    </row>
    <row r="352" spans="2:2" x14ac:dyDescent="0.3">
      <c r="B352" s="1" t="s">
        <v>444</v>
      </c>
    </row>
    <row r="353" spans="2:2" x14ac:dyDescent="0.3">
      <c r="B353" s="1" t="s">
        <v>445</v>
      </c>
    </row>
    <row r="354" spans="2:2" x14ac:dyDescent="0.3">
      <c r="B354" s="1" t="s">
        <v>446</v>
      </c>
    </row>
    <row r="355" spans="2:2" x14ac:dyDescent="0.3">
      <c r="B355" s="1" t="s">
        <v>447</v>
      </c>
    </row>
    <row r="356" spans="2:2" x14ac:dyDescent="0.3">
      <c r="B356" s="1" t="s">
        <v>448</v>
      </c>
    </row>
    <row r="357" spans="2:2" x14ac:dyDescent="0.3">
      <c r="B357" s="1" t="s">
        <v>449</v>
      </c>
    </row>
    <row r="358" spans="2:2" x14ac:dyDescent="0.3">
      <c r="B358" s="1" t="s">
        <v>450</v>
      </c>
    </row>
    <row r="359" spans="2:2" x14ac:dyDescent="0.3">
      <c r="B359" s="1" t="s">
        <v>451</v>
      </c>
    </row>
    <row r="360" spans="2:2" x14ac:dyDescent="0.3">
      <c r="B360" s="1" t="s">
        <v>452</v>
      </c>
    </row>
    <row r="361" spans="2:2" x14ac:dyDescent="0.3">
      <c r="B361" s="1" t="s">
        <v>453</v>
      </c>
    </row>
    <row r="362" spans="2:2" x14ac:dyDescent="0.3">
      <c r="B362" s="1" t="s">
        <v>454</v>
      </c>
    </row>
    <row r="363" spans="2:2" x14ac:dyDescent="0.3">
      <c r="B363" s="1" t="s">
        <v>455</v>
      </c>
    </row>
    <row r="364" spans="2:2" x14ac:dyDescent="0.3">
      <c r="B364" s="1" t="s">
        <v>456</v>
      </c>
    </row>
    <row r="365" spans="2:2" x14ac:dyDescent="0.3">
      <c r="B365" s="1"/>
    </row>
    <row r="366" spans="2:2" x14ac:dyDescent="0.3">
      <c r="B366" s="1"/>
    </row>
    <row r="367" spans="2:2" x14ac:dyDescent="0.3">
      <c r="B367" s="5" t="s">
        <v>457</v>
      </c>
    </row>
    <row r="368" spans="2:2" x14ac:dyDescent="0.3">
      <c r="B368" t="s">
        <v>57</v>
      </c>
    </row>
    <row r="369" spans="2:2" x14ac:dyDescent="0.3">
      <c r="B369" t="s">
        <v>65</v>
      </c>
    </row>
    <row r="370" spans="2:2" x14ac:dyDescent="0.3">
      <c r="B370" t="s">
        <v>67</v>
      </c>
    </row>
    <row r="371" spans="2:2" x14ac:dyDescent="0.3">
      <c r="B371" t="s">
        <v>241</v>
      </c>
    </row>
    <row r="372" spans="2:2" x14ac:dyDescent="0.3">
      <c r="B372" t="s">
        <v>69</v>
      </c>
    </row>
    <row r="373" spans="2:2" x14ac:dyDescent="0.3">
      <c r="B373" t="s">
        <v>75</v>
      </c>
    </row>
    <row r="374" spans="2:2" x14ac:dyDescent="0.3">
      <c r="B374" t="s">
        <v>248</v>
      </c>
    </row>
    <row r="375" spans="2:2" x14ac:dyDescent="0.3">
      <c r="B375" t="s">
        <v>458</v>
      </c>
    </row>
    <row r="376" spans="2:2" x14ac:dyDescent="0.3">
      <c r="B376" t="s">
        <v>459</v>
      </c>
    </row>
    <row r="377" spans="2:2" x14ac:dyDescent="0.3">
      <c r="B377" t="s">
        <v>460</v>
      </c>
    </row>
    <row r="378" spans="2:2" x14ac:dyDescent="0.3">
      <c r="B378" t="s">
        <v>461</v>
      </c>
    </row>
    <row r="379" spans="2:2" x14ac:dyDescent="0.3">
      <c r="B379" t="s">
        <v>114</v>
      </c>
    </row>
    <row r="380" spans="2:2" x14ac:dyDescent="0.3">
      <c r="B380" t="s">
        <v>462</v>
      </c>
    </row>
    <row r="381" spans="2:2" x14ac:dyDescent="0.3">
      <c r="B381" t="s">
        <v>463</v>
      </c>
    </row>
    <row r="382" spans="2:2" x14ac:dyDescent="0.3">
      <c r="B382" t="s">
        <v>464</v>
      </c>
    </row>
    <row r="383" spans="2:2" x14ac:dyDescent="0.3">
      <c r="B383" t="s">
        <v>441</v>
      </c>
    </row>
    <row r="384" spans="2:2" x14ac:dyDescent="0.3">
      <c r="B384" t="s">
        <v>442</v>
      </c>
    </row>
    <row r="385" spans="2:2" x14ac:dyDescent="0.3">
      <c r="B385" t="s">
        <v>270</v>
      </c>
    </row>
    <row r="388" spans="2:2" x14ac:dyDescent="0.3">
      <c r="B388" t="s">
        <v>465</v>
      </c>
    </row>
    <row r="389" spans="2:2" x14ac:dyDescent="0.3">
      <c r="B389" t="s">
        <v>466</v>
      </c>
    </row>
  </sheetData>
  <mergeCells count="23">
    <mergeCell ref="C1:C3"/>
    <mergeCell ref="D1:F1"/>
    <mergeCell ref="Z1:AD1"/>
    <mergeCell ref="D2:D3"/>
    <mergeCell ref="E2:E3"/>
    <mergeCell ref="X2:X3"/>
    <mergeCell ref="Y2:Y3"/>
    <mergeCell ref="Z2:Z3"/>
    <mergeCell ref="AA2:AA3"/>
    <mergeCell ref="F2:F3"/>
    <mergeCell ref="AB2:AB3"/>
    <mergeCell ref="AC2:AC3"/>
    <mergeCell ref="AD2:AD3"/>
    <mergeCell ref="M2:M3"/>
    <mergeCell ref="N2:N3"/>
    <mergeCell ref="M1:R1"/>
    <mergeCell ref="O2:R3"/>
    <mergeCell ref="G2:I2"/>
    <mergeCell ref="G1:I1"/>
    <mergeCell ref="J1:J3"/>
    <mergeCell ref="K2:K3"/>
    <mergeCell ref="L2:L3"/>
    <mergeCell ref="K1:L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3B95-26D8-4D54-A30C-83FB10231734}">
  <dimension ref="B5:C125"/>
  <sheetViews>
    <sheetView topLeftCell="A82" zoomScale="130" zoomScaleNormal="130" workbookViewId="0">
      <selection activeCell="B91" sqref="B91:B103"/>
    </sheetView>
  </sheetViews>
  <sheetFormatPr defaultRowHeight="13.8" x14ac:dyDescent="0.3"/>
  <cols>
    <col min="2" max="2" width="54" bestFit="1" customWidth="1"/>
    <col min="3" max="6" width="9.125" customWidth="1"/>
  </cols>
  <sheetData>
    <row r="5" spans="2:3" ht="12.75" customHeight="1" x14ac:dyDescent="0.3">
      <c r="B5" s="3" t="s">
        <v>467</v>
      </c>
      <c r="C5" s="3"/>
    </row>
    <row r="6" spans="2:3" ht="12.75" customHeight="1" x14ac:dyDescent="0.3">
      <c r="B6" s="3" t="s">
        <v>468</v>
      </c>
    </row>
    <row r="7" spans="2:3" ht="12.75" customHeight="1" x14ac:dyDescent="0.3">
      <c r="B7" s="4" t="s">
        <v>469</v>
      </c>
    </row>
    <row r="8" spans="2:3" ht="12.75" customHeight="1" x14ac:dyDescent="0.3">
      <c r="B8" s="1" t="s">
        <v>470</v>
      </c>
    </row>
    <row r="9" spans="2:3" ht="12.75" customHeight="1" x14ac:dyDescent="0.3">
      <c r="B9" s="1" t="s">
        <v>471</v>
      </c>
    </row>
    <row r="10" spans="2:3" ht="12.75" customHeight="1" x14ac:dyDescent="0.3">
      <c r="B10" s="1" t="s">
        <v>472</v>
      </c>
    </row>
    <row r="11" spans="2:3" ht="12.75" customHeight="1" x14ac:dyDescent="0.3">
      <c r="B11" s="1" t="s">
        <v>57</v>
      </c>
    </row>
    <row r="12" spans="2:3" ht="12.75" customHeight="1" x14ac:dyDescent="0.3">
      <c r="B12" s="1" t="s">
        <v>65</v>
      </c>
    </row>
    <row r="13" spans="2:3" ht="12.75" customHeight="1" x14ac:dyDescent="0.3">
      <c r="B13" s="1" t="s">
        <v>473</v>
      </c>
    </row>
    <row r="14" spans="2:3" ht="12.75" customHeight="1" x14ac:dyDescent="0.3">
      <c r="B14" s="1" t="s">
        <v>474</v>
      </c>
    </row>
    <row r="15" spans="2:3" ht="12.75" customHeight="1" x14ac:dyDescent="0.3">
      <c r="B15" s="1" t="s">
        <v>75</v>
      </c>
    </row>
    <row r="16" spans="2:3" ht="12.75" customHeight="1" x14ac:dyDescent="0.3">
      <c r="B16" t="s">
        <v>475</v>
      </c>
    </row>
    <row r="17" spans="2:2" ht="12.75" customHeight="1" x14ac:dyDescent="0.3">
      <c r="B17" t="s">
        <v>476</v>
      </c>
    </row>
    <row r="18" spans="2:2" ht="12.75" customHeight="1" x14ac:dyDescent="0.3">
      <c r="B18" t="s">
        <v>477</v>
      </c>
    </row>
    <row r="19" spans="2:2" ht="12.75" customHeight="1" x14ac:dyDescent="0.3">
      <c r="B19" s="1" t="s">
        <v>87</v>
      </c>
    </row>
    <row r="20" spans="2:2" ht="12.75" customHeight="1" x14ac:dyDescent="0.3">
      <c r="B20" s="1" t="s">
        <v>91</v>
      </c>
    </row>
    <row r="21" spans="2:2" ht="12.75" customHeight="1" x14ac:dyDescent="0.3">
      <c r="B21" s="1" t="s">
        <v>93</v>
      </c>
    </row>
    <row r="22" spans="2:2" ht="12.75" customHeight="1" x14ac:dyDescent="0.3">
      <c r="B22" s="1" t="s">
        <v>95</v>
      </c>
    </row>
    <row r="23" spans="2:2" ht="12.75" customHeight="1" x14ac:dyDescent="0.3">
      <c r="B23" s="1" t="s">
        <v>97</v>
      </c>
    </row>
    <row r="24" spans="2:2" x14ac:dyDescent="0.3">
      <c r="B24" s="1" t="s">
        <v>99</v>
      </c>
    </row>
    <row r="25" spans="2:2" x14ac:dyDescent="0.3">
      <c r="B25" s="1" t="s">
        <v>101</v>
      </c>
    </row>
    <row r="26" spans="2:2" x14ac:dyDescent="0.3">
      <c r="B26" s="1" t="s">
        <v>104</v>
      </c>
    </row>
    <row r="27" spans="2:2" x14ac:dyDescent="0.3">
      <c r="B27" s="1" t="s">
        <v>106</v>
      </c>
    </row>
    <row r="28" spans="2:2" x14ac:dyDescent="0.3">
      <c r="B28" s="1" t="s">
        <v>108</v>
      </c>
    </row>
    <row r="29" spans="2:2" x14ac:dyDescent="0.3">
      <c r="B29" s="1" t="s">
        <v>110</v>
      </c>
    </row>
    <row r="30" spans="2:2" x14ac:dyDescent="0.3">
      <c r="B30" s="1" t="s">
        <v>113</v>
      </c>
    </row>
    <row r="31" spans="2:2" x14ac:dyDescent="0.3">
      <c r="B31" s="1" t="s">
        <v>116</v>
      </c>
    </row>
    <row r="32" spans="2:2" x14ac:dyDescent="0.3">
      <c r="B32" s="1" t="s">
        <v>478</v>
      </c>
    </row>
    <row r="33" spans="2:2" x14ac:dyDescent="0.3">
      <c r="B33" s="1" t="s">
        <v>479</v>
      </c>
    </row>
    <row r="34" spans="2:2" x14ac:dyDescent="0.3">
      <c r="B34" t="s">
        <v>480</v>
      </c>
    </row>
    <row r="35" spans="2:2" x14ac:dyDescent="0.3">
      <c r="B35" t="s">
        <v>481</v>
      </c>
    </row>
    <row r="42" spans="2:2" x14ac:dyDescent="0.3">
      <c r="B42" s="3" t="s">
        <v>482</v>
      </c>
    </row>
    <row r="43" spans="2:2" x14ac:dyDescent="0.3">
      <c r="B43" s="4" t="s">
        <v>469</v>
      </c>
    </row>
    <row r="44" spans="2:2" x14ac:dyDescent="0.3">
      <c r="B44" s="1" t="s">
        <v>470</v>
      </c>
    </row>
    <row r="45" spans="2:2" x14ac:dyDescent="0.3">
      <c r="B45" s="1" t="s">
        <v>471</v>
      </c>
    </row>
    <row r="46" spans="2:2" x14ac:dyDescent="0.3">
      <c r="B46" s="1" t="s">
        <v>472</v>
      </c>
    </row>
    <row r="47" spans="2:2" x14ac:dyDescent="0.3">
      <c r="B47" s="1" t="s">
        <v>57</v>
      </c>
    </row>
    <row r="48" spans="2:2" x14ac:dyDescent="0.3">
      <c r="B48" s="1" t="s">
        <v>65</v>
      </c>
    </row>
    <row r="49" spans="2:2" x14ac:dyDescent="0.3">
      <c r="B49" s="1" t="s">
        <v>473</v>
      </c>
    </row>
    <row r="50" spans="2:2" x14ac:dyDescent="0.3">
      <c r="B50" s="1" t="s">
        <v>474</v>
      </c>
    </row>
    <row r="51" spans="2:2" x14ac:dyDescent="0.3">
      <c r="B51" s="1" t="s">
        <v>75</v>
      </c>
    </row>
    <row r="52" spans="2:2" x14ac:dyDescent="0.3">
      <c r="B52" t="s">
        <v>475</v>
      </c>
    </row>
    <row r="53" spans="2:2" x14ac:dyDescent="0.3">
      <c r="B53" t="s">
        <v>476</v>
      </c>
    </row>
    <row r="54" spans="2:2" x14ac:dyDescent="0.3">
      <c r="B54" t="s">
        <v>477</v>
      </c>
    </row>
    <row r="55" spans="2:2" x14ac:dyDescent="0.3">
      <c r="B55" s="1" t="s">
        <v>87</v>
      </c>
    </row>
    <row r="56" spans="2:2" x14ac:dyDescent="0.3">
      <c r="B56" s="1" t="s">
        <v>91</v>
      </c>
    </row>
    <row r="57" spans="2:2" x14ac:dyDescent="0.3">
      <c r="B57" s="1" t="s">
        <v>93</v>
      </c>
    </row>
    <row r="58" spans="2:2" x14ac:dyDescent="0.3">
      <c r="B58" s="1" t="s">
        <v>95</v>
      </c>
    </row>
    <row r="59" spans="2:2" x14ac:dyDescent="0.3">
      <c r="B59" s="1" t="s">
        <v>97</v>
      </c>
    </row>
    <row r="60" spans="2:2" x14ac:dyDescent="0.3">
      <c r="B60" s="1" t="s">
        <v>99</v>
      </c>
    </row>
    <row r="61" spans="2:2" x14ac:dyDescent="0.3">
      <c r="B61" s="1" t="s">
        <v>101</v>
      </c>
    </row>
    <row r="62" spans="2:2" x14ac:dyDescent="0.3">
      <c r="B62" s="1" t="s">
        <v>104</v>
      </c>
    </row>
    <row r="63" spans="2:2" x14ac:dyDescent="0.3">
      <c r="B63" s="1" t="s">
        <v>106</v>
      </c>
    </row>
    <row r="64" spans="2:2" x14ac:dyDescent="0.3">
      <c r="B64" s="1" t="s">
        <v>108</v>
      </c>
    </row>
    <row r="65" spans="2:2" x14ac:dyDescent="0.3">
      <c r="B65" s="1" t="s">
        <v>110</v>
      </c>
    </row>
    <row r="66" spans="2:2" x14ac:dyDescent="0.3">
      <c r="B66" s="1" t="s">
        <v>113</v>
      </c>
    </row>
    <row r="67" spans="2:2" x14ac:dyDescent="0.3">
      <c r="B67" s="1" t="s">
        <v>116</v>
      </c>
    </row>
    <row r="68" spans="2:2" x14ac:dyDescent="0.3">
      <c r="B68" s="1" t="s">
        <v>478</v>
      </c>
    </row>
    <row r="69" spans="2:2" x14ac:dyDescent="0.3">
      <c r="B69" s="1" t="s">
        <v>479</v>
      </c>
    </row>
    <row r="70" spans="2:2" x14ac:dyDescent="0.3">
      <c r="B70" t="s">
        <v>480</v>
      </c>
    </row>
    <row r="71" spans="2:2" x14ac:dyDescent="0.3">
      <c r="B71" t="s">
        <v>481</v>
      </c>
    </row>
    <row r="79" spans="2:2" x14ac:dyDescent="0.3">
      <c r="B79" s="5" t="s">
        <v>483</v>
      </c>
    </row>
    <row r="80" spans="2:2" x14ac:dyDescent="0.3">
      <c r="B80" s="5" t="s">
        <v>484</v>
      </c>
    </row>
    <row r="81" spans="2:2" x14ac:dyDescent="0.3">
      <c r="B81" t="s">
        <v>57</v>
      </c>
    </row>
    <row r="82" spans="2:2" x14ac:dyDescent="0.3">
      <c r="B82" t="s">
        <v>65</v>
      </c>
    </row>
    <row r="83" spans="2:2" x14ac:dyDescent="0.3">
      <c r="B83" t="s">
        <v>473</v>
      </c>
    </row>
    <row r="84" spans="2:2" x14ac:dyDescent="0.3">
      <c r="B84" t="s">
        <v>474</v>
      </c>
    </row>
    <row r="85" spans="2:2" x14ac:dyDescent="0.3">
      <c r="B85" t="s">
        <v>248</v>
      </c>
    </row>
    <row r="86" spans="2:2" x14ac:dyDescent="0.3">
      <c r="B86" t="s">
        <v>75</v>
      </c>
    </row>
    <row r="87" spans="2:2" x14ac:dyDescent="0.3">
      <c r="B87" t="s">
        <v>485</v>
      </c>
    </row>
    <row r="88" spans="2:2" x14ac:dyDescent="0.3">
      <c r="B88" t="s">
        <v>475</v>
      </c>
    </row>
    <row r="89" spans="2:2" x14ac:dyDescent="0.3">
      <c r="B89" t="s">
        <v>476</v>
      </c>
    </row>
    <row r="90" spans="2:2" x14ac:dyDescent="0.3">
      <c r="B90" t="s">
        <v>477</v>
      </c>
    </row>
    <row r="91" spans="2:2" x14ac:dyDescent="0.3">
      <c r="B91" s="1" t="s">
        <v>87</v>
      </c>
    </row>
    <row r="92" spans="2:2" x14ac:dyDescent="0.3">
      <c r="B92" s="1" t="s">
        <v>91</v>
      </c>
    </row>
    <row r="93" spans="2:2" x14ac:dyDescent="0.3">
      <c r="B93" s="1" t="s">
        <v>93</v>
      </c>
    </row>
    <row r="94" spans="2:2" x14ac:dyDescent="0.3">
      <c r="B94" s="1" t="s">
        <v>95</v>
      </c>
    </row>
    <row r="95" spans="2:2" x14ac:dyDescent="0.3">
      <c r="B95" s="1" t="s">
        <v>97</v>
      </c>
    </row>
    <row r="96" spans="2:2" x14ac:dyDescent="0.3">
      <c r="B96" s="1" t="s">
        <v>99</v>
      </c>
    </row>
    <row r="97" spans="2:2" x14ac:dyDescent="0.3">
      <c r="B97" s="1" t="s">
        <v>101</v>
      </c>
    </row>
    <row r="98" spans="2:2" x14ac:dyDescent="0.3">
      <c r="B98" s="1" t="s">
        <v>104</v>
      </c>
    </row>
    <row r="99" spans="2:2" x14ac:dyDescent="0.3">
      <c r="B99" s="1" t="s">
        <v>106</v>
      </c>
    </row>
    <row r="100" spans="2:2" x14ac:dyDescent="0.3">
      <c r="B100" s="1" t="s">
        <v>108</v>
      </c>
    </row>
    <row r="101" spans="2:2" x14ac:dyDescent="0.3">
      <c r="B101" s="1" t="s">
        <v>110</v>
      </c>
    </row>
    <row r="102" spans="2:2" x14ac:dyDescent="0.3">
      <c r="B102" s="1" t="s">
        <v>113</v>
      </c>
    </row>
    <row r="103" spans="2:2" x14ac:dyDescent="0.3">
      <c r="B103" s="1" t="s">
        <v>116</v>
      </c>
    </row>
    <row r="104" spans="2:2" x14ac:dyDescent="0.3">
      <c r="B104" t="s">
        <v>480</v>
      </c>
    </row>
    <row r="105" spans="2:2" x14ac:dyDescent="0.3">
      <c r="B105" t="s">
        <v>481</v>
      </c>
    </row>
    <row r="112" spans="2:2" x14ac:dyDescent="0.3">
      <c r="B112" s="5" t="s">
        <v>486</v>
      </c>
    </row>
    <row r="113" spans="2:2" x14ac:dyDescent="0.3">
      <c r="B113" s="5" t="s">
        <v>484</v>
      </c>
    </row>
    <row r="114" spans="2:2" x14ac:dyDescent="0.3">
      <c r="B114" t="s">
        <v>473</v>
      </c>
    </row>
    <row r="115" spans="2:2" x14ac:dyDescent="0.3">
      <c r="B115" t="s">
        <v>474</v>
      </c>
    </row>
    <row r="116" spans="2:2" x14ac:dyDescent="0.3">
      <c r="B116" t="s">
        <v>248</v>
      </c>
    </row>
    <row r="117" spans="2:2" x14ac:dyDescent="0.3">
      <c r="B117" t="s">
        <v>487</v>
      </c>
    </row>
    <row r="118" spans="2:2" x14ac:dyDescent="0.3">
      <c r="B118" s="8" t="s">
        <v>475</v>
      </c>
    </row>
    <row r="119" spans="2:2" x14ac:dyDescent="0.3">
      <c r="B119" s="8" t="s">
        <v>476</v>
      </c>
    </row>
    <row r="120" spans="2:2" x14ac:dyDescent="0.3">
      <c r="B120" s="8" t="s">
        <v>477</v>
      </c>
    </row>
    <row r="122" spans="2:2" x14ac:dyDescent="0.3">
      <c r="B122" s="5" t="s">
        <v>487</v>
      </c>
    </row>
    <row r="123" spans="2:2" x14ac:dyDescent="0.3">
      <c r="B123" t="s">
        <v>475</v>
      </c>
    </row>
    <row r="124" spans="2:2" x14ac:dyDescent="0.3">
      <c r="B124" t="s">
        <v>476</v>
      </c>
    </row>
    <row r="125" spans="2:2" x14ac:dyDescent="0.3">
      <c r="B125" t="s">
        <v>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58E0-C292-45A3-95BF-45CCD5EA56A4}">
  <dimension ref="A1:AC319"/>
  <sheetViews>
    <sheetView tabSelected="1" topLeftCell="A8" zoomScale="85" zoomScaleNormal="85" workbookViewId="0">
      <pane ySplit="4" topLeftCell="A264" activePane="bottomLeft" state="frozen"/>
      <selection activeCell="A8" sqref="A8"/>
      <selection pane="bottomLeft" activeCell="Z324" sqref="Z324"/>
    </sheetView>
  </sheetViews>
  <sheetFormatPr defaultRowHeight="13.8" x14ac:dyDescent="0.3"/>
  <cols>
    <col min="1" max="1" width="12.375" customWidth="1"/>
    <col min="3" max="3" width="7.5" style="31" customWidth="1"/>
    <col min="4" max="4" width="21.125" style="34" customWidth="1"/>
    <col min="5" max="5" width="9.625" style="34" hidden="1" customWidth="1"/>
    <col min="6" max="6" width="47.375" style="34" customWidth="1"/>
    <col min="7" max="7" width="57" style="34" bestFit="1" customWidth="1"/>
    <col min="8" max="8" width="16.5" style="34" customWidth="1"/>
    <col min="9" max="11" width="9" style="31" customWidth="1"/>
    <col min="12" max="12" width="14.125" style="31" customWidth="1"/>
    <col min="13" max="13" width="9.375" style="31"/>
    <col min="14" max="14" width="51.5" style="31" customWidth="1"/>
    <col min="15" max="15" width="14.125" style="31" customWidth="1"/>
    <col min="16" max="16" width="9.375" style="31"/>
    <col min="17" max="21" width="10.625" style="31" hidden="1" customWidth="1"/>
    <col min="22" max="23" width="9.375" style="31"/>
    <col min="24" max="28" width="11.5" style="31" customWidth="1"/>
    <col min="29" max="29" width="67.625" style="34" customWidth="1"/>
  </cols>
  <sheetData>
    <row r="1" spans="1:29" ht="25.8" x14ac:dyDescent="0.3">
      <c r="C1" s="9"/>
      <c r="D1" s="10"/>
      <c r="E1" s="11"/>
      <c r="F1" s="12"/>
      <c r="G1" s="69" t="s">
        <v>488</v>
      </c>
      <c r="H1" s="70"/>
      <c r="I1" s="70"/>
      <c r="J1" s="70"/>
      <c r="K1" s="70"/>
      <c r="L1" s="70"/>
      <c r="M1" s="70"/>
      <c r="N1" s="70"/>
      <c r="O1" s="70"/>
      <c r="P1" s="71"/>
      <c r="Q1" s="13"/>
      <c r="R1" s="13"/>
      <c r="S1" s="13"/>
      <c r="T1" s="13"/>
      <c r="U1" s="13"/>
      <c r="V1" s="14" t="s">
        <v>489</v>
      </c>
      <c r="W1" s="14"/>
      <c r="X1" s="14"/>
      <c r="Y1" s="14"/>
      <c r="Z1" s="15" t="s">
        <v>490</v>
      </c>
      <c r="AA1" s="14"/>
      <c r="AB1" s="14"/>
      <c r="AC1" s="16"/>
    </row>
    <row r="2" spans="1:29" ht="25.8" x14ac:dyDescent="0.3">
      <c r="C2" s="17"/>
      <c r="D2" s="18"/>
      <c r="E2" s="18"/>
      <c r="F2" s="19"/>
      <c r="G2" s="72"/>
      <c r="H2" s="73"/>
      <c r="I2" s="73"/>
      <c r="J2" s="73"/>
      <c r="K2" s="73"/>
      <c r="L2" s="73"/>
      <c r="M2" s="73"/>
      <c r="N2" s="73"/>
      <c r="O2" s="73"/>
      <c r="P2" s="74"/>
      <c r="Q2" s="13"/>
      <c r="R2" s="13"/>
      <c r="S2" s="13"/>
      <c r="T2" s="13"/>
      <c r="U2" s="13"/>
      <c r="V2" s="14" t="s">
        <v>491</v>
      </c>
      <c r="W2" s="14"/>
      <c r="X2" s="14"/>
      <c r="Y2" s="14"/>
      <c r="Z2" s="15" t="s">
        <v>492</v>
      </c>
      <c r="AA2" s="14"/>
      <c r="AB2" s="14"/>
      <c r="AC2" s="16"/>
    </row>
    <row r="3" spans="1:29" ht="25.8" x14ac:dyDescent="0.3">
      <c r="C3" s="17"/>
      <c r="D3" s="18"/>
      <c r="E3" s="18"/>
      <c r="F3" s="19"/>
      <c r="G3" s="72"/>
      <c r="H3" s="73"/>
      <c r="I3" s="73"/>
      <c r="J3" s="73"/>
      <c r="K3" s="73"/>
      <c r="L3" s="73"/>
      <c r="M3" s="73"/>
      <c r="N3" s="73"/>
      <c r="O3" s="73"/>
      <c r="P3" s="74"/>
      <c r="Q3" s="13"/>
      <c r="R3" s="13"/>
      <c r="S3" s="13"/>
      <c r="T3" s="13"/>
      <c r="U3" s="13"/>
      <c r="V3" s="14" t="s">
        <v>493</v>
      </c>
      <c r="W3" s="14"/>
      <c r="X3" s="14"/>
      <c r="Y3" s="14"/>
      <c r="Z3" s="20" t="s">
        <v>494</v>
      </c>
      <c r="AA3" s="14"/>
      <c r="AB3" s="14"/>
      <c r="AC3" s="16"/>
    </row>
    <row r="4" spans="1:29" ht="25.8" x14ac:dyDescent="0.3">
      <c r="C4" s="17"/>
      <c r="D4" s="18"/>
      <c r="E4" s="18"/>
      <c r="F4" s="19"/>
      <c r="G4" s="72"/>
      <c r="H4" s="73"/>
      <c r="I4" s="73"/>
      <c r="J4" s="73"/>
      <c r="K4" s="73"/>
      <c r="L4" s="73"/>
      <c r="M4" s="73"/>
      <c r="N4" s="73"/>
      <c r="O4" s="73"/>
      <c r="P4" s="74"/>
      <c r="Q4" s="13"/>
      <c r="R4" s="13"/>
      <c r="S4" s="13"/>
      <c r="T4" s="13"/>
      <c r="U4" s="13"/>
      <c r="V4" s="10" t="s">
        <v>495</v>
      </c>
      <c r="W4" s="10"/>
      <c r="X4" s="10"/>
      <c r="Y4" s="10"/>
      <c r="Z4" s="21">
        <v>2</v>
      </c>
      <c r="AA4" s="10"/>
      <c r="AB4" s="10"/>
      <c r="AC4" s="12"/>
    </row>
    <row r="5" spans="1:29" x14ac:dyDescent="0.3">
      <c r="C5" s="22" t="s">
        <v>496</v>
      </c>
      <c r="D5" s="14"/>
      <c r="E5" s="23"/>
      <c r="F5" s="22" t="s">
        <v>497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6"/>
    </row>
    <row r="6" spans="1:29" x14ac:dyDescent="0.3">
      <c r="C6" s="22" t="s">
        <v>498</v>
      </c>
      <c r="D6" s="14"/>
      <c r="E6" s="14"/>
      <c r="F6" s="22" t="s">
        <v>499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6"/>
    </row>
    <row r="7" spans="1:29" x14ac:dyDescent="0.3">
      <c r="C7" s="22" t="s">
        <v>500</v>
      </c>
      <c r="D7" s="14"/>
      <c r="E7" s="14"/>
      <c r="F7" s="22" t="s">
        <v>501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6"/>
    </row>
    <row r="8" spans="1:29" x14ac:dyDescent="0.3"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spans="1:29" ht="15" customHeight="1" x14ac:dyDescent="0.3">
      <c r="C9" s="75" t="s">
        <v>502</v>
      </c>
      <c r="D9" s="75" t="s">
        <v>503</v>
      </c>
      <c r="E9" s="75" t="s">
        <v>504</v>
      </c>
      <c r="F9" s="77" t="s">
        <v>505</v>
      </c>
      <c r="G9" s="75" t="s">
        <v>506</v>
      </c>
      <c r="H9" s="65" t="s">
        <v>20</v>
      </c>
      <c r="I9" s="58" t="s">
        <v>21</v>
      </c>
      <c r="J9" s="59"/>
      <c r="K9" s="60"/>
      <c r="L9" s="58" t="s">
        <v>507</v>
      </c>
      <c r="M9" s="59"/>
      <c r="N9" s="60"/>
      <c r="O9" s="79" t="s">
        <v>508</v>
      </c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1"/>
      <c r="AC9" s="63" t="s">
        <v>509</v>
      </c>
    </row>
    <row r="10" spans="1:29" x14ac:dyDescent="0.3">
      <c r="C10" s="76"/>
      <c r="D10" s="76"/>
      <c r="E10" s="76"/>
      <c r="F10" s="78"/>
      <c r="G10" s="76"/>
      <c r="H10" s="66"/>
      <c r="I10" s="68" t="s">
        <v>28</v>
      </c>
      <c r="J10" s="68" t="s">
        <v>29</v>
      </c>
      <c r="K10" s="68" t="s">
        <v>30</v>
      </c>
      <c r="L10" s="62" t="s">
        <v>32</v>
      </c>
      <c r="M10" s="64" t="s">
        <v>34</v>
      </c>
      <c r="N10" s="64" t="s">
        <v>510</v>
      </c>
      <c r="O10" s="62" t="s">
        <v>32</v>
      </c>
      <c r="P10" s="64" t="s">
        <v>511</v>
      </c>
      <c r="Q10" s="27"/>
      <c r="R10" s="27"/>
      <c r="S10" s="27"/>
      <c r="T10" s="27"/>
      <c r="U10" s="27"/>
      <c r="V10" s="64" t="s">
        <v>44</v>
      </c>
      <c r="W10" s="64" t="s">
        <v>45</v>
      </c>
      <c r="X10" s="64" t="s">
        <v>36</v>
      </c>
      <c r="Y10" s="64" t="s">
        <v>37</v>
      </c>
      <c r="Z10" s="64" t="s">
        <v>38</v>
      </c>
      <c r="AA10" s="64" t="s">
        <v>39</v>
      </c>
      <c r="AB10" s="64" t="s">
        <v>40</v>
      </c>
      <c r="AC10" s="64"/>
    </row>
    <row r="11" spans="1:29" x14ac:dyDescent="0.3">
      <c r="C11" s="76"/>
      <c r="D11" s="76"/>
      <c r="E11" s="76"/>
      <c r="F11" s="78"/>
      <c r="G11" s="76"/>
      <c r="H11" s="66"/>
      <c r="I11" s="65"/>
      <c r="J11" s="65"/>
      <c r="K11" s="65"/>
      <c r="L11" s="63"/>
      <c r="M11" s="64"/>
      <c r="N11" s="64"/>
      <c r="O11" s="63"/>
      <c r="P11" s="64"/>
      <c r="Q11" s="28"/>
      <c r="R11" s="28"/>
      <c r="S11" s="26"/>
      <c r="T11" s="26"/>
      <c r="U11" s="26"/>
      <c r="V11" s="64"/>
      <c r="W11" s="64"/>
      <c r="X11" s="64"/>
      <c r="Y11" s="64"/>
      <c r="Z11" s="64"/>
      <c r="AA11" s="64"/>
      <c r="AB11" s="64"/>
      <c r="AC11" s="64"/>
    </row>
    <row r="12" spans="1:29" x14ac:dyDescent="0.3">
      <c r="C12" s="29"/>
      <c r="D12" s="30"/>
      <c r="E12" s="30"/>
      <c r="F12" s="30"/>
      <c r="G12" s="30"/>
      <c r="H12" s="30"/>
      <c r="I12" s="29"/>
      <c r="J12" s="29"/>
      <c r="K12" s="29"/>
      <c r="L12" s="29"/>
      <c r="M12" s="29"/>
      <c r="N12" s="29"/>
      <c r="X12" s="32"/>
      <c r="Y12" s="32"/>
      <c r="Z12" s="32"/>
      <c r="AA12" s="32"/>
      <c r="AB12" s="32"/>
      <c r="AC12" s="30"/>
    </row>
    <row r="13" spans="1:29" x14ac:dyDescent="0.3">
      <c r="A13" t="s">
        <v>47</v>
      </c>
      <c r="C13" s="29">
        <f>IF(ISBLANK(G13),"",COUNTA($G$13:G13))</f>
        <v>1</v>
      </c>
      <c r="D13" s="33" t="s">
        <v>512</v>
      </c>
      <c r="E13" s="30"/>
      <c r="F13" s="33" t="str">
        <f>FEEDERs!B2</f>
        <v>Gas Turbine Generator GT-7510</v>
      </c>
      <c r="G13" s="30" t="str">
        <f>VLOOKUP(A13,MV!$A$6:$B$4112,2,FALSE)</f>
        <v>24 - Volts per Hertz relay</v>
      </c>
      <c r="H13" s="29" t="str">
        <f>VLOOKUP(A13,MV!$A$6:$AD$4112,3,FALSE)</f>
        <v>TBA</v>
      </c>
      <c r="I13" s="29" t="str">
        <f>VLOOKUP(A13,MV!$A$6:$AD$4112,4,FALSE)</f>
        <v>-</v>
      </c>
      <c r="J13" s="29" t="str">
        <f>VLOOKUP(A13,MV!$A$6:$AD$4112,5,FALSE)</f>
        <v>X</v>
      </c>
      <c r="K13" s="29" t="str">
        <f>VLOOKUP(A13,MV!$A$6:$AD$4112,6,FALSE)</f>
        <v>-</v>
      </c>
      <c r="L13" s="29" t="str">
        <f>VLOOKUP(A13,MV!$A$6:$AD$4112,11,FALSE)</f>
        <v>IEC61850</v>
      </c>
      <c r="M13" s="29" t="str">
        <f>VLOOKUP(A13,MV!$A$6:$AD$4112,14,FALSE)</f>
        <v>SP</v>
      </c>
      <c r="N13" s="29" t="str">
        <f>VLOOKUP(A13,MV!$A$6:$AD$4112,12,FALSE)</f>
        <v>TBA</v>
      </c>
      <c r="O13" s="29" t="str">
        <f>VLOOKUP(A13,MV!$A$6:$AD$4112,13,FALSE)</f>
        <v>IEC104</v>
      </c>
      <c r="P13" s="29">
        <f>VLOOKUP(A13,MV!$A$6:$AD$4112,15,FALSE)</f>
        <v>1</v>
      </c>
      <c r="Q13" s="29"/>
      <c r="R13" s="29"/>
      <c r="S13" s="29"/>
      <c r="T13" s="29"/>
      <c r="U13" s="29"/>
      <c r="V13" s="29">
        <f>VLOOKUP(A13,MV!$A$6:$AD$4112,16,FALSE)</f>
        <v>1</v>
      </c>
      <c r="W13" s="29">
        <f>VLOOKUP(A13,MV!$A$6:$AD$4112,17,FALSE)</f>
        <v>0</v>
      </c>
      <c r="X13" s="29" t="str">
        <f>VLOOKUP(A13,MV!$A$6:$AD$4112,26,FALSE)</f>
        <v>-</v>
      </c>
      <c r="Y13" s="29" t="str">
        <f>VLOOKUP(A13,MV!$A$6:$AD$4112,27,FALSE)</f>
        <v>X</v>
      </c>
      <c r="Z13" s="29" t="str">
        <f>VLOOKUP(A13,MV!$A$6:$AD$4112,28,FALSE)</f>
        <v>X</v>
      </c>
      <c r="AA13" s="29" t="str">
        <f>VLOOKUP(A13,MV!$A$6:$AD$4112,29,FALSE)</f>
        <v>X</v>
      </c>
      <c r="AB13" s="29" t="str">
        <f>VLOOKUP(A13,MV!$A$6:$AD$4112,30,FALSE)</f>
        <v>-</v>
      </c>
      <c r="AC13" s="30"/>
    </row>
    <row r="14" spans="1:29" x14ac:dyDescent="0.3">
      <c r="A14" t="s">
        <v>56</v>
      </c>
      <c r="C14" s="29">
        <f>IF(ISBLANK(G14),"",COUNTA($G$13:G14))</f>
        <v>2</v>
      </c>
      <c r="D14" s="33" t="s">
        <v>512</v>
      </c>
      <c r="E14" s="30"/>
      <c r="F14" s="33" t="str">
        <f>F13</f>
        <v>Gas Turbine Generator GT-7510</v>
      </c>
      <c r="G14" s="30" t="str">
        <f>VLOOKUP(A14,MV!$A$6:$B$4112,2,FALSE)</f>
        <v>27 - Undervoltage relay</v>
      </c>
      <c r="H14" s="29" t="str">
        <f>VLOOKUP(A14,MV!$A$6:$AD$4112,3,FALSE)</f>
        <v>TBA</v>
      </c>
      <c r="I14" s="29" t="str">
        <f>VLOOKUP(A14,MV!$A$6:$AD$4112,4,FALSE)</f>
        <v>-</v>
      </c>
      <c r="J14" s="29" t="str">
        <f>VLOOKUP(A14,MV!$A$6:$AD$4112,5,FALSE)</f>
        <v>X</v>
      </c>
      <c r="K14" s="29" t="str">
        <f>VLOOKUP(A14,MV!$A$6:$AD$4112,6,FALSE)</f>
        <v>-</v>
      </c>
      <c r="L14" s="29" t="str">
        <f>VLOOKUP(A14,MV!$A$6:$AD$4112,11,FALSE)</f>
        <v>IEC61850</v>
      </c>
      <c r="M14" s="29" t="str">
        <f>VLOOKUP(A14,MV!$A$6:$AD$4112,14,FALSE)</f>
        <v>SP</v>
      </c>
      <c r="N14" s="29" t="str">
        <f>VLOOKUP(A14,MV!$A$6:$AD$4112,12,FALSE)</f>
        <v>TBA</v>
      </c>
      <c r="O14" s="29" t="str">
        <f>VLOOKUP(A14,MV!$A$6:$AD$4112,13,FALSE)</f>
        <v>IEC104</v>
      </c>
      <c r="P14" s="29">
        <f>VLOOKUP(A14,MV!$A$6:$AD$4112,15,FALSE)</f>
        <v>1</v>
      </c>
      <c r="Q14" s="29"/>
      <c r="R14" s="29"/>
      <c r="S14" s="29"/>
      <c r="T14" s="29"/>
      <c r="U14" s="29"/>
      <c r="V14" s="29">
        <f>VLOOKUP(A14,MV!$A$6:$AD$4112,16,FALSE)</f>
        <v>2</v>
      </c>
      <c r="W14" s="29">
        <f>VLOOKUP(A14,MV!$A$6:$AD$4112,17,FALSE)</f>
        <v>0</v>
      </c>
      <c r="X14" s="29" t="str">
        <f>VLOOKUP(A14,MV!$A$6:$AD$4112,26,FALSE)</f>
        <v>-</v>
      </c>
      <c r="Y14" s="29" t="str">
        <f>VLOOKUP(A14,MV!$A$6:$AD$4112,27,FALSE)</f>
        <v>X</v>
      </c>
      <c r="Z14" s="29" t="str">
        <f>VLOOKUP(A14,MV!$A$6:$AD$4112,28,FALSE)</f>
        <v>X</v>
      </c>
      <c r="AA14" s="29" t="str">
        <f>VLOOKUP(A14,MV!$A$6:$AD$4112,29,FALSE)</f>
        <v>X</v>
      </c>
      <c r="AB14" s="29" t="str">
        <f>VLOOKUP(A14,MV!$A$6:$AD$4112,30,FALSE)</f>
        <v>-</v>
      </c>
      <c r="AC14" s="30"/>
    </row>
    <row r="15" spans="1:29" x14ac:dyDescent="0.3">
      <c r="A15" t="s">
        <v>58</v>
      </c>
      <c r="C15" s="29">
        <f>IF(ISBLANK(G15),"",COUNTA($G$13:G15))</f>
        <v>3</v>
      </c>
      <c r="D15" s="33" t="s">
        <v>512</v>
      </c>
      <c r="E15" s="30"/>
      <c r="F15" s="33" t="str">
        <f t="shared" ref="F15:F54" si="0">F14</f>
        <v>Gas Turbine Generator GT-7510</v>
      </c>
      <c r="G15" s="30" t="str">
        <f>VLOOKUP(A15,MV!$A$6:$B$4112,2,FALSE)</f>
        <v>32 - Directional power relay</v>
      </c>
      <c r="H15" s="29" t="str">
        <f>VLOOKUP(A15,MV!$A$6:$AD$4112,3,FALSE)</f>
        <v>TBA</v>
      </c>
      <c r="I15" s="29" t="str">
        <f>VLOOKUP(A15,MV!$A$6:$AD$4112,4,FALSE)</f>
        <v>-</v>
      </c>
      <c r="J15" s="29" t="str">
        <f>VLOOKUP(A15,MV!$A$6:$AD$4112,5,FALSE)</f>
        <v>X</v>
      </c>
      <c r="K15" s="29" t="str">
        <f>VLOOKUP(A15,MV!$A$6:$AD$4112,6,FALSE)</f>
        <v>-</v>
      </c>
      <c r="L15" s="29" t="str">
        <f>VLOOKUP(A15,MV!$A$6:$AD$4112,11,FALSE)</f>
        <v>IEC61850</v>
      </c>
      <c r="M15" s="29" t="str">
        <f>VLOOKUP(A15,MV!$A$6:$AD$4112,14,FALSE)</f>
        <v>SP</v>
      </c>
      <c r="N15" s="29" t="str">
        <f>VLOOKUP(A15,MV!$A$6:$AD$4112,12,FALSE)</f>
        <v>TBA</v>
      </c>
      <c r="O15" s="29" t="str">
        <f>VLOOKUP(A15,MV!$A$6:$AD$4112,13,FALSE)</f>
        <v>IEC104</v>
      </c>
      <c r="P15" s="29">
        <f>VLOOKUP(A15,MV!$A$6:$AD$4112,15,FALSE)</f>
        <v>1</v>
      </c>
      <c r="Q15" s="29"/>
      <c r="R15" s="29"/>
      <c r="S15" s="29"/>
      <c r="T15" s="29"/>
      <c r="U15" s="29"/>
      <c r="V15" s="29">
        <f>VLOOKUP(A15,MV!$A$6:$AD$4112,16,FALSE)</f>
        <v>3</v>
      </c>
      <c r="W15" s="29">
        <f>VLOOKUP(A15,MV!$A$6:$AD$4112,17,FALSE)</f>
        <v>0</v>
      </c>
      <c r="X15" s="29" t="str">
        <f>VLOOKUP(A15,MV!$A$6:$AD$4112,26,FALSE)</f>
        <v>-</v>
      </c>
      <c r="Y15" s="29" t="str">
        <f>VLOOKUP(A15,MV!$A$6:$AD$4112,27,FALSE)</f>
        <v>X</v>
      </c>
      <c r="Z15" s="29" t="str">
        <f>VLOOKUP(A15,MV!$A$6:$AD$4112,28,FALSE)</f>
        <v>X</v>
      </c>
      <c r="AA15" s="29" t="str">
        <f>VLOOKUP(A15,MV!$A$6:$AD$4112,29,FALSE)</f>
        <v>X</v>
      </c>
      <c r="AB15" s="29" t="str">
        <f>VLOOKUP(A15,MV!$A$6:$AD$4112,30,FALSE)</f>
        <v>-</v>
      </c>
      <c r="AC15" s="30"/>
    </row>
    <row r="16" spans="1:29" x14ac:dyDescent="0.3">
      <c r="A16" t="s">
        <v>60</v>
      </c>
      <c r="C16" s="29">
        <f>IF(ISBLANK(G16),"",COUNTA($G$13:G16))</f>
        <v>4</v>
      </c>
      <c r="D16" s="33" t="s">
        <v>512</v>
      </c>
      <c r="E16" s="30"/>
      <c r="F16" s="33" t="str">
        <f t="shared" si="0"/>
        <v>Gas Turbine Generator GT-7510</v>
      </c>
      <c r="G16" s="30" t="str">
        <f>VLOOKUP(A16,MV!$A$6:$B$4112,2,FALSE)</f>
        <v>40 - Loss of field relay</v>
      </c>
      <c r="H16" s="29" t="str">
        <f>VLOOKUP(A16,MV!$A$6:$AD$4112,3,FALSE)</f>
        <v>TBA</v>
      </c>
      <c r="I16" s="29" t="str">
        <f>VLOOKUP(A16,MV!$A$6:$AD$4112,4,FALSE)</f>
        <v>-</v>
      </c>
      <c r="J16" s="29" t="str">
        <f>VLOOKUP(A16,MV!$A$6:$AD$4112,5,FALSE)</f>
        <v>X</v>
      </c>
      <c r="K16" s="29" t="str">
        <f>VLOOKUP(A16,MV!$A$6:$AD$4112,6,FALSE)</f>
        <v>-</v>
      </c>
      <c r="L16" s="29" t="str">
        <f>VLOOKUP(A16,MV!$A$6:$AD$4112,11,FALSE)</f>
        <v>IEC61850</v>
      </c>
      <c r="M16" s="29" t="str">
        <f>VLOOKUP(A16,MV!$A$6:$AD$4112,14,FALSE)</f>
        <v>SP</v>
      </c>
      <c r="N16" s="29" t="str">
        <f>VLOOKUP(A16,MV!$A$6:$AD$4112,12,FALSE)</f>
        <v>TBA</v>
      </c>
      <c r="O16" s="29" t="str">
        <f>VLOOKUP(A16,MV!$A$6:$AD$4112,13,FALSE)</f>
        <v>IEC104</v>
      </c>
      <c r="P16" s="29">
        <f>VLOOKUP(A16,MV!$A$6:$AD$4112,15,FALSE)</f>
        <v>1</v>
      </c>
      <c r="Q16" s="29"/>
      <c r="R16" s="29"/>
      <c r="S16" s="29"/>
      <c r="T16" s="29"/>
      <c r="U16" s="29"/>
      <c r="V16" s="29">
        <f>VLOOKUP(A16,MV!$A$6:$AD$4112,16,FALSE)</f>
        <v>4</v>
      </c>
      <c r="W16" s="29">
        <f>VLOOKUP(A16,MV!$A$6:$AD$4112,17,FALSE)</f>
        <v>0</v>
      </c>
      <c r="X16" s="29" t="str">
        <f>VLOOKUP(A16,MV!$A$6:$AD$4112,26,FALSE)</f>
        <v>-</v>
      </c>
      <c r="Y16" s="29" t="str">
        <f>VLOOKUP(A16,MV!$A$6:$AD$4112,27,FALSE)</f>
        <v>X</v>
      </c>
      <c r="Z16" s="29" t="str">
        <f>VLOOKUP(A16,MV!$A$6:$AD$4112,28,FALSE)</f>
        <v>X</v>
      </c>
      <c r="AA16" s="29" t="str">
        <f>VLOOKUP(A16,MV!$A$6:$AD$4112,29,FALSE)</f>
        <v>X</v>
      </c>
      <c r="AB16" s="29" t="str">
        <f>VLOOKUP(A16,MV!$A$6:$AD$4112,30,FALSE)</f>
        <v>-</v>
      </c>
      <c r="AC16" s="30"/>
    </row>
    <row r="17" spans="1:29" x14ac:dyDescent="0.3">
      <c r="A17" t="s">
        <v>62</v>
      </c>
      <c r="C17" s="29">
        <f>IF(ISBLANK(G17),"",COUNTA($G$13:G17))</f>
        <v>5</v>
      </c>
      <c r="D17" s="33" t="s">
        <v>512</v>
      </c>
      <c r="E17" s="30"/>
      <c r="F17" s="33" t="str">
        <f t="shared" si="0"/>
        <v>Gas Turbine Generator GT-7510</v>
      </c>
      <c r="G17" s="30" t="str">
        <f>VLOOKUP(A17,MV!$A$6:$B$4112,2,FALSE)</f>
        <v>46 - Reverse-phase or phase-balance current relay</v>
      </c>
      <c r="H17" s="29" t="str">
        <f>VLOOKUP(A17,MV!$A$6:$AD$4112,3,FALSE)</f>
        <v>TBA</v>
      </c>
      <c r="I17" s="29" t="str">
        <f>VLOOKUP(A17,MV!$A$6:$AD$4112,4,FALSE)</f>
        <v>-</v>
      </c>
      <c r="J17" s="29" t="str">
        <f>VLOOKUP(A17,MV!$A$6:$AD$4112,5,FALSE)</f>
        <v>X</v>
      </c>
      <c r="K17" s="29" t="str">
        <f>VLOOKUP(A17,MV!$A$6:$AD$4112,6,FALSE)</f>
        <v>-</v>
      </c>
      <c r="L17" s="29" t="str">
        <f>VLOOKUP(A17,MV!$A$6:$AD$4112,11,FALSE)</f>
        <v>IEC61850</v>
      </c>
      <c r="M17" s="29" t="str">
        <f>VLOOKUP(A17,MV!$A$6:$AD$4112,14,FALSE)</f>
        <v>SP</v>
      </c>
      <c r="N17" s="29" t="str">
        <f>VLOOKUP(A17,MV!$A$6:$AD$4112,12,FALSE)</f>
        <v>TBA</v>
      </c>
      <c r="O17" s="29" t="str">
        <f>VLOOKUP(A17,MV!$A$6:$AD$4112,13,FALSE)</f>
        <v>IEC104</v>
      </c>
      <c r="P17" s="29">
        <f>VLOOKUP(A17,MV!$A$6:$AD$4112,15,FALSE)</f>
        <v>1</v>
      </c>
      <c r="Q17" s="29"/>
      <c r="R17" s="29"/>
      <c r="S17" s="29"/>
      <c r="T17" s="29"/>
      <c r="U17" s="29"/>
      <c r="V17" s="29">
        <f>VLOOKUP(A17,MV!$A$6:$AD$4112,16,FALSE)</f>
        <v>5</v>
      </c>
      <c r="W17" s="29">
        <f>VLOOKUP(A17,MV!$A$6:$AD$4112,17,FALSE)</f>
        <v>0</v>
      </c>
      <c r="X17" s="29" t="str">
        <f>VLOOKUP(A17,MV!$A$6:$AD$4112,26,FALSE)</f>
        <v>-</v>
      </c>
      <c r="Y17" s="29" t="str">
        <f>VLOOKUP(A17,MV!$A$6:$AD$4112,27,FALSE)</f>
        <v>X</v>
      </c>
      <c r="Z17" s="29" t="str">
        <f>VLOOKUP(A17,MV!$A$6:$AD$4112,28,FALSE)</f>
        <v>X</v>
      </c>
      <c r="AA17" s="29" t="str">
        <f>VLOOKUP(A17,MV!$A$6:$AD$4112,29,FALSE)</f>
        <v>X</v>
      </c>
      <c r="AB17" s="29" t="str">
        <f>VLOOKUP(A17,MV!$A$6:$AD$4112,30,FALSE)</f>
        <v>-</v>
      </c>
      <c r="AC17" s="30"/>
    </row>
    <row r="18" spans="1:29" x14ac:dyDescent="0.3">
      <c r="A18" t="s">
        <v>64</v>
      </c>
      <c r="C18" s="29">
        <f>IF(ISBLANK(G18),"",COUNTA($G$13:G18))</f>
        <v>6</v>
      </c>
      <c r="D18" s="33" t="s">
        <v>512</v>
      </c>
      <c r="E18" s="30"/>
      <c r="F18" s="33" t="str">
        <f t="shared" si="0"/>
        <v>Gas Turbine Generator GT-7510</v>
      </c>
      <c r="G18" s="30" t="str">
        <f>VLOOKUP(A18,MV!$A$6:$B$4112,2,FALSE)</f>
        <v>49 - Thermal overload relay</v>
      </c>
      <c r="H18" s="29" t="str">
        <f>VLOOKUP(A18,MV!$A$6:$AD$4112,3,FALSE)</f>
        <v>TBA</v>
      </c>
      <c r="I18" s="29" t="str">
        <f>VLOOKUP(A18,MV!$A$6:$AD$4112,4,FALSE)</f>
        <v>-</v>
      </c>
      <c r="J18" s="29" t="str">
        <f>VLOOKUP(A18,MV!$A$6:$AD$4112,5,FALSE)</f>
        <v>X</v>
      </c>
      <c r="K18" s="29" t="str">
        <f>VLOOKUP(A18,MV!$A$6:$AD$4112,6,FALSE)</f>
        <v>-</v>
      </c>
      <c r="L18" s="29" t="str">
        <f>VLOOKUP(A18,MV!$A$6:$AD$4112,11,FALSE)</f>
        <v>IEC61850</v>
      </c>
      <c r="M18" s="29" t="str">
        <f>VLOOKUP(A18,MV!$A$6:$AD$4112,14,FALSE)</f>
        <v>SP</v>
      </c>
      <c r="N18" s="29" t="str">
        <f>VLOOKUP(A18,MV!$A$6:$AD$4112,12,FALSE)</f>
        <v>TBA</v>
      </c>
      <c r="O18" s="29" t="str">
        <f>VLOOKUP(A18,MV!$A$6:$AD$4112,13,FALSE)</f>
        <v>IEC104</v>
      </c>
      <c r="P18" s="29">
        <f>VLOOKUP(A18,MV!$A$6:$AD$4112,15,FALSE)</f>
        <v>1</v>
      </c>
      <c r="Q18" s="29"/>
      <c r="R18" s="29"/>
      <c r="S18" s="29"/>
      <c r="T18" s="29"/>
      <c r="U18" s="29"/>
      <c r="V18" s="29">
        <f>VLOOKUP(A18,MV!$A$6:$AD$4112,16,FALSE)</f>
        <v>6</v>
      </c>
      <c r="W18" s="29">
        <f>VLOOKUP(A18,MV!$A$6:$AD$4112,17,FALSE)</f>
        <v>0</v>
      </c>
      <c r="X18" s="29" t="str">
        <f>VLOOKUP(A18,MV!$A$6:$AD$4112,26,FALSE)</f>
        <v>-</v>
      </c>
      <c r="Y18" s="29" t="str">
        <f>VLOOKUP(A18,MV!$A$6:$AD$4112,27,FALSE)</f>
        <v>X</v>
      </c>
      <c r="Z18" s="29" t="str">
        <f>VLOOKUP(A18,MV!$A$6:$AD$4112,28,FALSE)</f>
        <v>X</v>
      </c>
      <c r="AA18" s="29" t="str">
        <f>VLOOKUP(A18,MV!$A$6:$AD$4112,29,FALSE)</f>
        <v>X</v>
      </c>
      <c r="AB18" s="29" t="str">
        <f>VLOOKUP(A18,MV!$A$6:$AD$4112,30,FALSE)</f>
        <v>-</v>
      </c>
      <c r="AC18" s="30"/>
    </row>
    <row r="19" spans="1:29" x14ac:dyDescent="0.3">
      <c r="A19" t="s">
        <v>66</v>
      </c>
      <c r="C19" s="29">
        <f>IF(ISBLANK(G19),"",COUNTA($G$13:G19))</f>
        <v>7</v>
      </c>
      <c r="D19" s="33" t="s">
        <v>512</v>
      </c>
      <c r="E19" s="30"/>
      <c r="F19" s="33" t="str">
        <f t="shared" si="0"/>
        <v>Gas Turbine Generator GT-7510</v>
      </c>
      <c r="G19" s="30" t="str">
        <f>VLOOKUP(A19,MV!$A$6:$B$4112,2,FALSE)</f>
        <v>50 - Instantaneuous Over-current relay</v>
      </c>
      <c r="H19" s="29" t="str">
        <f>VLOOKUP(A19,MV!$A$6:$AD$4112,3,FALSE)</f>
        <v>TBA</v>
      </c>
      <c r="I19" s="29" t="str">
        <f>VLOOKUP(A19,MV!$A$6:$AD$4112,4,FALSE)</f>
        <v>-</v>
      </c>
      <c r="J19" s="29" t="str">
        <f>VLOOKUP(A19,MV!$A$6:$AD$4112,5,FALSE)</f>
        <v>X</v>
      </c>
      <c r="K19" s="29" t="str">
        <f>VLOOKUP(A19,MV!$A$6:$AD$4112,6,FALSE)</f>
        <v>-</v>
      </c>
      <c r="L19" s="29" t="str">
        <f>VLOOKUP(A19,MV!$A$6:$AD$4112,11,FALSE)</f>
        <v>IEC61850</v>
      </c>
      <c r="M19" s="29" t="str">
        <f>VLOOKUP(A19,MV!$A$6:$AD$4112,14,FALSE)</f>
        <v>SP</v>
      </c>
      <c r="N19" s="29" t="str">
        <f>VLOOKUP(A19,MV!$A$6:$AD$4112,12,FALSE)</f>
        <v>TBA</v>
      </c>
      <c r="O19" s="29" t="str">
        <f>VLOOKUP(A19,MV!$A$6:$AD$4112,13,FALSE)</f>
        <v>IEC104</v>
      </c>
      <c r="P19" s="29">
        <f>VLOOKUP(A19,MV!$A$6:$AD$4112,15,FALSE)</f>
        <v>1</v>
      </c>
      <c r="Q19" s="29"/>
      <c r="R19" s="29"/>
      <c r="S19" s="29"/>
      <c r="T19" s="29"/>
      <c r="U19" s="29"/>
      <c r="V19" s="29">
        <f>VLOOKUP(A19,MV!$A$6:$AD$4112,16,FALSE)</f>
        <v>7</v>
      </c>
      <c r="W19" s="29">
        <f>VLOOKUP(A19,MV!$A$6:$AD$4112,17,FALSE)</f>
        <v>0</v>
      </c>
      <c r="X19" s="29" t="str">
        <f>VLOOKUP(A19,MV!$A$6:$AD$4112,26,FALSE)</f>
        <v>-</v>
      </c>
      <c r="Y19" s="29" t="str">
        <f>VLOOKUP(A19,MV!$A$6:$AD$4112,27,FALSE)</f>
        <v>X</v>
      </c>
      <c r="Z19" s="29" t="str">
        <f>VLOOKUP(A19,MV!$A$6:$AD$4112,28,FALSE)</f>
        <v>X</v>
      </c>
      <c r="AA19" s="29" t="str">
        <f>VLOOKUP(A19,MV!$A$6:$AD$4112,29,FALSE)</f>
        <v>X</v>
      </c>
      <c r="AB19" s="29" t="str">
        <f>VLOOKUP(A19,MV!$A$6:$AD$4112,30,FALSE)</f>
        <v>-</v>
      </c>
      <c r="AC19" s="30"/>
    </row>
    <row r="20" spans="1:29" x14ac:dyDescent="0.3">
      <c r="A20" t="s">
        <v>68</v>
      </c>
      <c r="C20" s="29">
        <f>IF(ISBLANK(G20),"",COUNTA($G$13:G20))</f>
        <v>8</v>
      </c>
      <c r="D20" s="33" t="s">
        <v>512</v>
      </c>
      <c r="E20" s="30"/>
      <c r="F20" s="33" t="str">
        <f t="shared" si="0"/>
        <v>Gas Turbine Generator GT-7510</v>
      </c>
      <c r="G20" s="30" t="str">
        <f>VLOOKUP(A20,MV!$A$6:$B$4112,2,FALSE)</f>
        <v>51 - Time Over-current relay</v>
      </c>
      <c r="H20" s="29" t="str">
        <f>VLOOKUP(A20,MV!$A$6:$AD$4112,3,FALSE)</f>
        <v>TBA</v>
      </c>
      <c r="I20" s="29" t="str">
        <f>VLOOKUP(A20,MV!$A$6:$AD$4112,4,FALSE)</f>
        <v>-</v>
      </c>
      <c r="J20" s="29" t="str">
        <f>VLOOKUP(A20,MV!$A$6:$AD$4112,5,FALSE)</f>
        <v>X</v>
      </c>
      <c r="K20" s="29" t="str">
        <f>VLOOKUP(A20,MV!$A$6:$AD$4112,6,FALSE)</f>
        <v>-</v>
      </c>
      <c r="L20" s="29" t="str">
        <f>VLOOKUP(A20,MV!$A$6:$AD$4112,11,FALSE)</f>
        <v>IEC61850</v>
      </c>
      <c r="M20" s="29" t="str">
        <f>VLOOKUP(A20,MV!$A$6:$AD$4112,14,FALSE)</f>
        <v>SP</v>
      </c>
      <c r="N20" s="29" t="str">
        <f>VLOOKUP(A20,MV!$A$6:$AD$4112,12,FALSE)</f>
        <v>TBA</v>
      </c>
      <c r="O20" s="29" t="str">
        <f>VLOOKUP(A20,MV!$A$6:$AD$4112,13,FALSE)</f>
        <v>IEC104</v>
      </c>
      <c r="P20" s="29">
        <f>VLOOKUP(A20,MV!$A$6:$AD$4112,15,FALSE)</f>
        <v>1</v>
      </c>
      <c r="Q20" s="29"/>
      <c r="R20" s="29"/>
      <c r="S20" s="29"/>
      <c r="T20" s="29"/>
      <c r="U20" s="29"/>
      <c r="V20" s="29">
        <f>VLOOKUP(A20,MV!$A$6:$AD$4112,16,FALSE)</f>
        <v>8</v>
      </c>
      <c r="W20" s="29">
        <f>VLOOKUP(A20,MV!$A$6:$AD$4112,17,FALSE)</f>
        <v>0</v>
      </c>
      <c r="X20" s="29" t="str">
        <f>VLOOKUP(A20,MV!$A$6:$AD$4112,26,FALSE)</f>
        <v>-</v>
      </c>
      <c r="Y20" s="29" t="str">
        <f>VLOOKUP(A20,MV!$A$6:$AD$4112,27,FALSE)</f>
        <v>X</v>
      </c>
      <c r="Z20" s="29" t="str">
        <f>VLOOKUP(A20,MV!$A$6:$AD$4112,28,FALSE)</f>
        <v>X</v>
      </c>
      <c r="AA20" s="29" t="str">
        <f>VLOOKUP(A20,MV!$A$6:$AD$4112,29,FALSE)</f>
        <v>X</v>
      </c>
      <c r="AB20" s="29" t="str">
        <f>VLOOKUP(A20,MV!$A$6:$AD$4112,30,FALSE)</f>
        <v>-</v>
      </c>
      <c r="AC20" s="30"/>
    </row>
    <row r="21" spans="1:29" x14ac:dyDescent="0.3">
      <c r="A21" t="s">
        <v>70</v>
      </c>
      <c r="C21" s="29">
        <f>IF(ISBLANK(G21),"",COUNTA($G$13:G21))</f>
        <v>9</v>
      </c>
      <c r="D21" s="33" t="s">
        <v>512</v>
      </c>
      <c r="E21" s="30"/>
      <c r="F21" s="33" t="str">
        <f t="shared" si="0"/>
        <v>Gas Turbine Generator GT-7510</v>
      </c>
      <c r="G21" s="30" t="str">
        <f>VLOOKUP(A21,MV!$A$6:$B$4112,2,FALSE)</f>
        <v>59 - Overvoltage relay</v>
      </c>
      <c r="H21" s="29" t="str">
        <f>VLOOKUP(A21,MV!$A$6:$AD$4112,3,FALSE)</f>
        <v>TBA</v>
      </c>
      <c r="I21" s="29" t="str">
        <f>VLOOKUP(A21,MV!$A$6:$AD$4112,4,FALSE)</f>
        <v>-</v>
      </c>
      <c r="J21" s="29" t="str">
        <f>VLOOKUP(A21,MV!$A$6:$AD$4112,5,FALSE)</f>
        <v>X</v>
      </c>
      <c r="K21" s="29" t="str">
        <f>VLOOKUP(A21,MV!$A$6:$AD$4112,6,FALSE)</f>
        <v>-</v>
      </c>
      <c r="L21" s="29" t="str">
        <f>VLOOKUP(A21,MV!$A$6:$AD$4112,11,FALSE)</f>
        <v>IEC61850</v>
      </c>
      <c r="M21" s="29" t="str">
        <f>VLOOKUP(A21,MV!$A$6:$AD$4112,14,FALSE)</f>
        <v>SP</v>
      </c>
      <c r="N21" s="29" t="str">
        <f>VLOOKUP(A21,MV!$A$6:$AD$4112,12,FALSE)</f>
        <v>TBA</v>
      </c>
      <c r="O21" s="29" t="str">
        <f>VLOOKUP(A21,MV!$A$6:$AD$4112,13,FALSE)</f>
        <v>IEC104</v>
      </c>
      <c r="P21" s="29">
        <f>VLOOKUP(A21,MV!$A$6:$AD$4112,15,FALSE)</f>
        <v>1</v>
      </c>
      <c r="Q21" s="29"/>
      <c r="R21" s="29"/>
      <c r="S21" s="29"/>
      <c r="T21" s="29"/>
      <c r="U21" s="29"/>
      <c r="V21" s="29">
        <f>VLOOKUP(A21,MV!$A$6:$AD$4112,16,FALSE)</f>
        <v>9</v>
      </c>
      <c r="W21" s="29">
        <f>VLOOKUP(A21,MV!$A$6:$AD$4112,17,FALSE)</f>
        <v>0</v>
      </c>
      <c r="X21" s="29" t="str">
        <f>VLOOKUP(A21,MV!$A$6:$AD$4112,26,FALSE)</f>
        <v>-</v>
      </c>
      <c r="Y21" s="29" t="str">
        <f>VLOOKUP(A21,MV!$A$6:$AD$4112,27,FALSE)</f>
        <v>X</v>
      </c>
      <c r="Z21" s="29" t="str">
        <f>VLOOKUP(A21,MV!$A$6:$AD$4112,28,FALSE)</f>
        <v>X</v>
      </c>
      <c r="AA21" s="29" t="str">
        <f>VLOOKUP(A21,MV!$A$6:$AD$4112,29,FALSE)</f>
        <v>X</v>
      </c>
      <c r="AB21" s="29" t="str">
        <f>VLOOKUP(A21,MV!$A$6:$AD$4112,30,FALSE)</f>
        <v>-</v>
      </c>
      <c r="AC21" s="30"/>
    </row>
    <row r="22" spans="1:29" x14ac:dyDescent="0.3">
      <c r="A22" t="s">
        <v>72</v>
      </c>
      <c r="C22" s="29">
        <f>IF(ISBLANK(G22),"",COUNTA($G$13:G22))</f>
        <v>10</v>
      </c>
      <c r="D22" s="33" t="s">
        <v>512</v>
      </c>
      <c r="E22" s="30"/>
      <c r="F22" s="33" t="str">
        <f t="shared" si="0"/>
        <v>Gas Turbine Generator GT-7510</v>
      </c>
      <c r="G22" s="30" t="str">
        <f>VLOOKUP(A22,MV!$A$6:$B$4112,2,FALSE)</f>
        <v>87 - Differential protective relay</v>
      </c>
      <c r="H22" s="29" t="str">
        <f>VLOOKUP(A22,MV!$A$6:$AD$4112,3,FALSE)</f>
        <v>TBA</v>
      </c>
      <c r="I22" s="29" t="str">
        <f>VLOOKUP(A22,MV!$A$6:$AD$4112,4,FALSE)</f>
        <v>-</v>
      </c>
      <c r="J22" s="29" t="str">
        <f>VLOOKUP(A22,MV!$A$6:$AD$4112,5,FALSE)</f>
        <v>X</v>
      </c>
      <c r="K22" s="29" t="str">
        <f>VLOOKUP(A22,MV!$A$6:$AD$4112,6,FALSE)</f>
        <v>-</v>
      </c>
      <c r="L22" s="29" t="str">
        <f>VLOOKUP(A22,MV!$A$6:$AD$4112,11,FALSE)</f>
        <v>IEC61850</v>
      </c>
      <c r="M22" s="29" t="str">
        <f>VLOOKUP(A22,MV!$A$6:$AD$4112,14,FALSE)</f>
        <v>SP</v>
      </c>
      <c r="N22" s="29" t="str">
        <f>VLOOKUP(A22,MV!$A$6:$AD$4112,12,FALSE)</f>
        <v>TBA</v>
      </c>
      <c r="O22" s="29" t="str">
        <f>VLOOKUP(A22,MV!$A$6:$AD$4112,13,FALSE)</f>
        <v>IEC104</v>
      </c>
      <c r="P22" s="29">
        <f>VLOOKUP(A22,MV!$A$6:$AD$4112,15,FALSE)</f>
        <v>1</v>
      </c>
      <c r="Q22" s="29"/>
      <c r="R22" s="29"/>
      <c r="S22" s="29"/>
      <c r="T22" s="29"/>
      <c r="U22" s="29"/>
      <c r="V22" s="29">
        <f>VLOOKUP(A22,MV!$A$6:$AD$4112,16,FALSE)</f>
        <v>10</v>
      </c>
      <c r="W22" s="29">
        <f>VLOOKUP(A22,MV!$A$6:$AD$4112,17,FALSE)</f>
        <v>0</v>
      </c>
      <c r="X22" s="29" t="str">
        <f>VLOOKUP(A22,MV!$A$6:$AD$4112,26,FALSE)</f>
        <v>-</v>
      </c>
      <c r="Y22" s="29" t="str">
        <f>VLOOKUP(A22,MV!$A$6:$AD$4112,27,FALSE)</f>
        <v>X</v>
      </c>
      <c r="Z22" s="29" t="str">
        <f>VLOOKUP(A22,MV!$A$6:$AD$4112,28,FALSE)</f>
        <v>X</v>
      </c>
      <c r="AA22" s="29" t="str">
        <f>VLOOKUP(A22,MV!$A$6:$AD$4112,29,FALSE)</f>
        <v>X</v>
      </c>
      <c r="AB22" s="29" t="str">
        <f>VLOOKUP(A22,MV!$A$6:$AD$4112,30,FALSE)</f>
        <v>-</v>
      </c>
      <c r="AC22" s="30"/>
    </row>
    <row r="23" spans="1:29" x14ac:dyDescent="0.3">
      <c r="A23" t="s">
        <v>74</v>
      </c>
      <c r="C23" s="29">
        <f>IF(ISBLANK(G23),"",COUNTA($G$13:G23))</f>
        <v>11</v>
      </c>
      <c r="D23" s="33" t="s">
        <v>512</v>
      </c>
      <c r="E23" s="30"/>
      <c r="F23" s="33" t="str">
        <f t="shared" si="0"/>
        <v>Gas Turbine Generator GT-7510</v>
      </c>
      <c r="G23" s="30" t="str">
        <f>VLOOKUP(A23,MV!$A$6:$B$4112,2,FALSE)</f>
        <v>51G - Ground overcurrent relay</v>
      </c>
      <c r="H23" s="29" t="str">
        <f>VLOOKUP(A23,MV!$A$6:$AD$4112,3,FALSE)</f>
        <v>TBA</v>
      </c>
      <c r="I23" s="29" t="str">
        <f>VLOOKUP(A23,MV!$A$6:$AD$4112,4,FALSE)</f>
        <v>-</v>
      </c>
      <c r="J23" s="29" t="str">
        <f>VLOOKUP(A23,MV!$A$6:$AD$4112,5,FALSE)</f>
        <v>X</v>
      </c>
      <c r="K23" s="29" t="str">
        <f>VLOOKUP(A23,MV!$A$6:$AD$4112,6,FALSE)</f>
        <v>-</v>
      </c>
      <c r="L23" s="29" t="str">
        <f>VLOOKUP(A23,MV!$A$6:$AD$4112,11,FALSE)</f>
        <v>IEC61850</v>
      </c>
      <c r="M23" s="29" t="str">
        <f>VLOOKUP(A23,MV!$A$6:$AD$4112,14,FALSE)</f>
        <v>SP</v>
      </c>
      <c r="N23" s="29" t="str">
        <f>VLOOKUP(A23,MV!$A$6:$AD$4112,12,FALSE)</f>
        <v>TBA</v>
      </c>
      <c r="O23" s="29" t="str">
        <f>VLOOKUP(A23,MV!$A$6:$AD$4112,13,FALSE)</f>
        <v>IEC104</v>
      </c>
      <c r="P23" s="29">
        <f>VLOOKUP(A23,MV!$A$6:$AD$4112,15,FALSE)</f>
        <v>1</v>
      </c>
      <c r="Q23" s="29"/>
      <c r="R23" s="29"/>
      <c r="S23" s="29"/>
      <c r="T23" s="29"/>
      <c r="U23" s="29"/>
      <c r="V23" s="29">
        <f>VLOOKUP(A23,MV!$A$6:$AD$4112,16,FALSE)</f>
        <v>11</v>
      </c>
      <c r="W23" s="29">
        <f>VLOOKUP(A23,MV!$A$6:$AD$4112,17,FALSE)</f>
        <v>0</v>
      </c>
      <c r="X23" s="29" t="str">
        <f>VLOOKUP(A23,MV!$A$6:$AD$4112,26,FALSE)</f>
        <v>-</v>
      </c>
      <c r="Y23" s="29" t="str">
        <f>VLOOKUP(A23,MV!$A$6:$AD$4112,27,FALSE)</f>
        <v>X</v>
      </c>
      <c r="Z23" s="29" t="str">
        <f>VLOOKUP(A23,MV!$A$6:$AD$4112,28,FALSE)</f>
        <v>X</v>
      </c>
      <c r="AA23" s="29" t="str">
        <f>VLOOKUP(A23,MV!$A$6:$AD$4112,29,FALSE)</f>
        <v>X</v>
      </c>
      <c r="AB23" s="29" t="str">
        <f>VLOOKUP(A23,MV!$A$6:$AD$4112,30,FALSE)</f>
        <v>-</v>
      </c>
      <c r="AC23" s="30"/>
    </row>
    <row r="24" spans="1:29" x14ac:dyDescent="0.3">
      <c r="A24" t="s">
        <v>76</v>
      </c>
      <c r="C24" s="29">
        <f>IF(ISBLANK(G24),"",COUNTA($G$13:G24))</f>
        <v>12</v>
      </c>
      <c r="D24" s="33" t="s">
        <v>512</v>
      </c>
      <c r="E24" s="30"/>
      <c r="F24" s="33" t="str">
        <f t="shared" si="0"/>
        <v>Gas Turbine Generator GT-7510</v>
      </c>
      <c r="G24" s="30" t="str">
        <f>VLOOKUP(A24,MV!$A$6:$B$4112,2,FALSE)</f>
        <v>51V - Voltage-controlled or voltage-restrained overcurrent relay</v>
      </c>
      <c r="H24" s="29" t="str">
        <f>VLOOKUP(A24,MV!$A$6:$AD$4112,3,FALSE)</f>
        <v>TBA</v>
      </c>
      <c r="I24" s="29" t="str">
        <f>VLOOKUP(A24,MV!$A$6:$AD$4112,4,FALSE)</f>
        <v>-</v>
      </c>
      <c r="J24" s="29" t="str">
        <f>VLOOKUP(A24,MV!$A$6:$AD$4112,5,FALSE)</f>
        <v>X</v>
      </c>
      <c r="K24" s="29" t="str">
        <f>VLOOKUP(A24,MV!$A$6:$AD$4112,6,FALSE)</f>
        <v>-</v>
      </c>
      <c r="L24" s="29" t="str">
        <f>VLOOKUP(A24,MV!$A$6:$AD$4112,11,FALSE)</f>
        <v>IEC61850</v>
      </c>
      <c r="M24" s="29" t="str">
        <f>VLOOKUP(A24,MV!$A$6:$AD$4112,14,FALSE)</f>
        <v>SP</v>
      </c>
      <c r="N24" s="29" t="str">
        <f>VLOOKUP(A24,MV!$A$6:$AD$4112,12,FALSE)</f>
        <v>TBA</v>
      </c>
      <c r="O24" s="29" t="str">
        <f>VLOOKUP(A24,MV!$A$6:$AD$4112,13,FALSE)</f>
        <v>IEC104</v>
      </c>
      <c r="P24" s="29">
        <f>VLOOKUP(A24,MV!$A$6:$AD$4112,15,FALSE)</f>
        <v>1</v>
      </c>
      <c r="Q24" s="29"/>
      <c r="R24" s="29"/>
      <c r="S24" s="29"/>
      <c r="T24" s="29"/>
      <c r="U24" s="29"/>
      <c r="V24" s="29">
        <f>VLOOKUP(A24,MV!$A$6:$AD$4112,16,FALSE)</f>
        <v>12</v>
      </c>
      <c r="W24" s="29">
        <f>VLOOKUP(A24,MV!$A$6:$AD$4112,17,FALSE)</f>
        <v>0</v>
      </c>
      <c r="X24" s="29" t="str">
        <f>VLOOKUP(A24,MV!$A$6:$AD$4112,26,FALSE)</f>
        <v>-</v>
      </c>
      <c r="Y24" s="29" t="str">
        <f>VLOOKUP(A24,MV!$A$6:$AD$4112,27,FALSE)</f>
        <v>X</v>
      </c>
      <c r="Z24" s="29" t="str">
        <f>VLOOKUP(A24,MV!$A$6:$AD$4112,28,FALSE)</f>
        <v>X</v>
      </c>
      <c r="AA24" s="29" t="str">
        <f>VLOOKUP(A24,MV!$A$6:$AD$4112,29,FALSE)</f>
        <v>X</v>
      </c>
      <c r="AB24" s="29" t="str">
        <f>VLOOKUP(A24,MV!$A$6:$AD$4112,30,FALSE)</f>
        <v>-</v>
      </c>
      <c r="AC24" s="30"/>
    </row>
    <row r="25" spans="1:29" x14ac:dyDescent="0.3">
      <c r="A25" t="s">
        <v>78</v>
      </c>
      <c r="C25" s="29">
        <f>IF(ISBLANK(G25),"",COUNTA($G$13:G25))</f>
        <v>13</v>
      </c>
      <c r="D25" s="33" t="s">
        <v>512</v>
      </c>
      <c r="E25" s="30"/>
      <c r="F25" s="33" t="str">
        <f t="shared" si="0"/>
        <v>Gas Turbine Generator GT-7510</v>
      </c>
      <c r="G25" s="30" t="str">
        <f>VLOOKUP(A25,MV!$A$6:$B$4112,2,FALSE)</f>
        <v>81 U - Under Frequency relay</v>
      </c>
      <c r="H25" s="29" t="str">
        <f>VLOOKUP(A25,MV!$A$6:$AD$4112,3,FALSE)</f>
        <v>TBA</v>
      </c>
      <c r="I25" s="29" t="str">
        <f>VLOOKUP(A25,MV!$A$6:$AD$4112,4,FALSE)</f>
        <v>-</v>
      </c>
      <c r="J25" s="29" t="str">
        <f>VLOOKUP(A25,MV!$A$6:$AD$4112,5,FALSE)</f>
        <v>X</v>
      </c>
      <c r="K25" s="29" t="str">
        <f>VLOOKUP(A25,MV!$A$6:$AD$4112,6,FALSE)</f>
        <v>-</v>
      </c>
      <c r="L25" s="29" t="str">
        <f>VLOOKUP(A25,MV!$A$6:$AD$4112,11,FALSE)</f>
        <v>IEC61850</v>
      </c>
      <c r="M25" s="29" t="str">
        <f>VLOOKUP(A25,MV!$A$6:$AD$4112,14,FALSE)</f>
        <v>SP</v>
      </c>
      <c r="N25" s="29" t="str">
        <f>VLOOKUP(A25,MV!$A$6:$AD$4112,12,FALSE)</f>
        <v>TBA</v>
      </c>
      <c r="O25" s="29" t="str">
        <f>VLOOKUP(A25,MV!$A$6:$AD$4112,13,FALSE)</f>
        <v>IEC104</v>
      </c>
      <c r="P25" s="29">
        <f>VLOOKUP(A25,MV!$A$6:$AD$4112,15,FALSE)</f>
        <v>1</v>
      </c>
      <c r="Q25" s="29"/>
      <c r="R25" s="29"/>
      <c r="S25" s="29"/>
      <c r="T25" s="29"/>
      <c r="U25" s="29"/>
      <c r="V25" s="29">
        <f>VLOOKUP(A25,MV!$A$6:$AD$4112,16,FALSE)</f>
        <v>13</v>
      </c>
      <c r="W25" s="29">
        <f>VLOOKUP(A25,MV!$A$6:$AD$4112,17,FALSE)</f>
        <v>0</v>
      </c>
      <c r="X25" s="29" t="str">
        <f>VLOOKUP(A25,MV!$A$6:$AD$4112,26,FALSE)</f>
        <v>-</v>
      </c>
      <c r="Y25" s="29" t="str">
        <f>VLOOKUP(A25,MV!$A$6:$AD$4112,27,FALSE)</f>
        <v>X</v>
      </c>
      <c r="Z25" s="29" t="str">
        <f>VLOOKUP(A25,MV!$A$6:$AD$4112,28,FALSE)</f>
        <v>X</v>
      </c>
      <c r="AA25" s="29" t="str">
        <f>VLOOKUP(A25,MV!$A$6:$AD$4112,29,FALSE)</f>
        <v>X</v>
      </c>
      <c r="AB25" s="29" t="str">
        <f>VLOOKUP(A25,MV!$A$6:$AD$4112,30,FALSE)</f>
        <v>-</v>
      </c>
      <c r="AC25" s="30"/>
    </row>
    <row r="26" spans="1:29" x14ac:dyDescent="0.3">
      <c r="A26" t="s">
        <v>80</v>
      </c>
      <c r="C26" s="29">
        <f>IF(ISBLANK(G26),"",COUNTA($G$13:G26))</f>
        <v>14</v>
      </c>
      <c r="D26" s="33" t="s">
        <v>512</v>
      </c>
      <c r="E26" s="30"/>
      <c r="F26" s="33" t="str">
        <f t="shared" si="0"/>
        <v>Gas Turbine Generator GT-7510</v>
      </c>
      <c r="G26" s="30" t="str">
        <f>VLOOKUP(A26,MV!$A$6:$B$4112,2,FALSE)</f>
        <v>82 0 - Over Frequency relay</v>
      </c>
      <c r="H26" s="29" t="str">
        <f>VLOOKUP(A26,MV!$A$6:$AD$4112,3,FALSE)</f>
        <v>TBA</v>
      </c>
      <c r="I26" s="29" t="str">
        <f>VLOOKUP(A26,MV!$A$6:$AD$4112,4,FALSE)</f>
        <v>-</v>
      </c>
      <c r="J26" s="29" t="str">
        <f>VLOOKUP(A26,MV!$A$6:$AD$4112,5,FALSE)</f>
        <v>X</v>
      </c>
      <c r="K26" s="29" t="str">
        <f>VLOOKUP(A26,MV!$A$6:$AD$4112,6,FALSE)</f>
        <v>-</v>
      </c>
      <c r="L26" s="29" t="str">
        <f>VLOOKUP(A26,MV!$A$6:$AD$4112,11,FALSE)</f>
        <v>IEC61850</v>
      </c>
      <c r="M26" s="29" t="str">
        <f>VLOOKUP(A26,MV!$A$6:$AD$4112,14,FALSE)</f>
        <v>SP</v>
      </c>
      <c r="N26" s="29" t="str">
        <f>VLOOKUP(A26,MV!$A$6:$AD$4112,12,FALSE)</f>
        <v>TBA</v>
      </c>
      <c r="O26" s="29" t="str">
        <f>VLOOKUP(A26,MV!$A$6:$AD$4112,13,FALSE)</f>
        <v>IEC104</v>
      </c>
      <c r="P26" s="29">
        <f>VLOOKUP(A26,MV!$A$6:$AD$4112,15,FALSE)</f>
        <v>1</v>
      </c>
      <c r="Q26" s="29"/>
      <c r="R26" s="29"/>
      <c r="S26" s="29"/>
      <c r="T26" s="29"/>
      <c r="U26" s="29"/>
      <c r="V26" s="29">
        <f>VLOOKUP(A26,MV!$A$6:$AD$4112,16,FALSE)</f>
        <v>14</v>
      </c>
      <c r="W26" s="29">
        <f>VLOOKUP(A26,MV!$A$6:$AD$4112,17,FALSE)</f>
        <v>0</v>
      </c>
      <c r="X26" s="29" t="str">
        <f>VLOOKUP(A26,MV!$A$6:$AD$4112,26,FALSE)</f>
        <v>-</v>
      </c>
      <c r="Y26" s="29" t="str">
        <f>VLOOKUP(A26,MV!$A$6:$AD$4112,27,FALSE)</f>
        <v>X</v>
      </c>
      <c r="Z26" s="29" t="str">
        <f>VLOOKUP(A26,MV!$A$6:$AD$4112,28,FALSE)</f>
        <v>X</v>
      </c>
      <c r="AA26" s="29" t="str">
        <f>VLOOKUP(A26,MV!$A$6:$AD$4112,29,FALSE)</f>
        <v>X</v>
      </c>
      <c r="AB26" s="29" t="str">
        <f>VLOOKUP(A26,MV!$A$6:$AD$4112,30,FALSE)</f>
        <v>-</v>
      </c>
      <c r="AC26" s="30"/>
    </row>
    <row r="27" spans="1:29" x14ac:dyDescent="0.3">
      <c r="A27" t="s">
        <v>82</v>
      </c>
      <c r="C27" s="29">
        <f>IF(ISBLANK(G27),"",COUNTA($G$13:G27))</f>
        <v>15</v>
      </c>
      <c r="D27" s="33" t="s">
        <v>512</v>
      </c>
      <c r="E27" s="30"/>
      <c r="F27" s="33" t="str">
        <f t="shared" si="0"/>
        <v>Gas Turbine Generator GT-7510</v>
      </c>
      <c r="G27" s="30" t="str">
        <f>VLOOKUP(A27,MV!$A$6:$B$4112,2,FALSE)</f>
        <v>47 - Phase sequence voltage relay</v>
      </c>
      <c r="H27" s="29" t="str">
        <f>VLOOKUP(A27,MV!$A$6:$AD$4112,3,FALSE)</f>
        <v>TBA</v>
      </c>
      <c r="I27" s="29" t="str">
        <f>VLOOKUP(A27,MV!$A$6:$AD$4112,4,FALSE)</f>
        <v>-</v>
      </c>
      <c r="J27" s="29" t="str">
        <f>VLOOKUP(A27,MV!$A$6:$AD$4112,5,FALSE)</f>
        <v>X</v>
      </c>
      <c r="K27" s="29" t="str">
        <f>VLOOKUP(A27,MV!$A$6:$AD$4112,6,FALSE)</f>
        <v>-</v>
      </c>
      <c r="L27" s="29" t="str">
        <f>VLOOKUP(A27,MV!$A$6:$AD$4112,11,FALSE)</f>
        <v>IEC61850</v>
      </c>
      <c r="M27" s="29" t="str">
        <f>VLOOKUP(A27,MV!$A$6:$AD$4112,14,FALSE)</f>
        <v>SP</v>
      </c>
      <c r="N27" s="29" t="str">
        <f>VLOOKUP(A27,MV!$A$6:$AD$4112,12,FALSE)</f>
        <v>TBA</v>
      </c>
      <c r="O27" s="29" t="str">
        <f>VLOOKUP(A27,MV!$A$6:$AD$4112,13,FALSE)</f>
        <v>IEC104</v>
      </c>
      <c r="P27" s="29">
        <f>VLOOKUP(A27,MV!$A$6:$AD$4112,15,FALSE)</f>
        <v>1</v>
      </c>
      <c r="Q27" s="29"/>
      <c r="R27" s="29"/>
      <c r="S27" s="29"/>
      <c r="T27" s="29"/>
      <c r="U27" s="29"/>
      <c r="V27" s="29">
        <f>VLOOKUP(A27,MV!$A$6:$AD$4112,16,FALSE)</f>
        <v>15</v>
      </c>
      <c r="W27" s="29">
        <f>VLOOKUP(A27,MV!$A$6:$AD$4112,17,FALSE)</f>
        <v>0</v>
      </c>
      <c r="X27" s="29" t="str">
        <f>VLOOKUP(A27,MV!$A$6:$AD$4112,26,FALSE)</f>
        <v>-</v>
      </c>
      <c r="Y27" s="29" t="str">
        <f>VLOOKUP(A27,MV!$A$6:$AD$4112,27,FALSE)</f>
        <v>X</v>
      </c>
      <c r="Z27" s="29" t="str">
        <f>VLOOKUP(A27,MV!$A$6:$AD$4112,28,FALSE)</f>
        <v>X</v>
      </c>
      <c r="AA27" s="29" t="str">
        <f>VLOOKUP(A27,MV!$A$6:$AD$4112,29,FALSE)</f>
        <v>X</v>
      </c>
      <c r="AB27" s="29" t="str">
        <f>VLOOKUP(A27,MV!$A$6:$AD$4112,30,FALSE)</f>
        <v>-</v>
      </c>
      <c r="AC27" s="30"/>
    </row>
    <row r="28" spans="1:29" x14ac:dyDescent="0.3">
      <c r="A28" t="s">
        <v>84</v>
      </c>
      <c r="C28" s="29">
        <f>IF(ISBLANK(G28),"",COUNTA($G$13:G28))</f>
        <v>16</v>
      </c>
      <c r="D28" s="33" t="s">
        <v>512</v>
      </c>
      <c r="E28" s="30"/>
      <c r="F28" s="33" t="str">
        <f t="shared" si="0"/>
        <v>Gas Turbine Generator GT-7510</v>
      </c>
      <c r="G28" s="30" t="str">
        <f>VLOOKUP(A28,MV!$A$6:$B$4112,2,FALSE)</f>
        <v>74 - Trip Circuit Supervision Alarm</v>
      </c>
      <c r="H28" s="29" t="str">
        <f>VLOOKUP(A28,MV!$A$6:$AD$4112,3,FALSE)</f>
        <v>TBA</v>
      </c>
      <c r="I28" s="29" t="str">
        <f>VLOOKUP(A28,MV!$A$6:$AD$4112,4,FALSE)</f>
        <v>-</v>
      </c>
      <c r="J28" s="29" t="str">
        <f>VLOOKUP(A28,MV!$A$6:$AD$4112,5,FALSE)</f>
        <v>X</v>
      </c>
      <c r="K28" s="29" t="str">
        <f>VLOOKUP(A28,MV!$A$6:$AD$4112,6,FALSE)</f>
        <v>-</v>
      </c>
      <c r="L28" s="29" t="str">
        <f>VLOOKUP(A28,MV!$A$6:$AD$4112,11,FALSE)</f>
        <v>IEC61850</v>
      </c>
      <c r="M28" s="29" t="str">
        <f>VLOOKUP(A28,MV!$A$6:$AD$4112,14,FALSE)</f>
        <v>SP</v>
      </c>
      <c r="N28" s="29" t="str">
        <f>VLOOKUP(A28,MV!$A$6:$AD$4112,12,FALSE)</f>
        <v>TBA</v>
      </c>
      <c r="O28" s="29" t="str">
        <f>VLOOKUP(A28,MV!$A$6:$AD$4112,13,FALSE)</f>
        <v>IEC104</v>
      </c>
      <c r="P28" s="29">
        <f>VLOOKUP(A28,MV!$A$6:$AD$4112,15,FALSE)</f>
        <v>1</v>
      </c>
      <c r="Q28" s="29"/>
      <c r="R28" s="29"/>
      <c r="S28" s="29"/>
      <c r="T28" s="29"/>
      <c r="U28" s="29"/>
      <c r="V28" s="29">
        <f>VLOOKUP(A28,MV!$A$6:$AD$4112,16,FALSE)</f>
        <v>16</v>
      </c>
      <c r="W28" s="29">
        <f>VLOOKUP(A28,MV!$A$6:$AD$4112,17,FALSE)</f>
        <v>0</v>
      </c>
      <c r="X28" s="29" t="str">
        <f>VLOOKUP(A28,MV!$A$6:$AD$4112,26,FALSE)</f>
        <v>-</v>
      </c>
      <c r="Y28" s="29" t="str">
        <f>VLOOKUP(A28,MV!$A$6:$AD$4112,27,FALSE)</f>
        <v>X</v>
      </c>
      <c r="Z28" s="29" t="str">
        <f>VLOOKUP(A28,MV!$A$6:$AD$4112,28,FALSE)</f>
        <v>X</v>
      </c>
      <c r="AA28" s="29" t="str">
        <f>VLOOKUP(A28,MV!$A$6:$AD$4112,29,FALSE)</f>
        <v>X</v>
      </c>
      <c r="AB28" s="29" t="str">
        <f>VLOOKUP(A28,MV!$A$6:$AD$4112,30,FALSE)</f>
        <v>-</v>
      </c>
      <c r="AC28" s="30"/>
    </row>
    <row r="29" spans="1:29" x14ac:dyDescent="0.3">
      <c r="A29" t="s">
        <v>86</v>
      </c>
      <c r="C29" s="29">
        <f>IF(ISBLANK(G29),"",COUNTA($G$13:G29))</f>
        <v>17</v>
      </c>
      <c r="D29" s="33" t="s">
        <v>512</v>
      </c>
      <c r="E29" s="30"/>
      <c r="F29" s="33" t="str">
        <f t="shared" si="0"/>
        <v>Gas Turbine Generator GT-7510</v>
      </c>
      <c r="G29" s="30" t="str">
        <f>VLOOKUP(A29,MV!$A$6:$B$4112,2,FALSE)</f>
        <v>Line-Neutral Voltage (L1-G)</v>
      </c>
      <c r="H29" s="29" t="str">
        <f>VLOOKUP(A29,MV!$A$6:$AD$4112,3,FALSE)</f>
        <v>TBA</v>
      </c>
      <c r="I29" s="29" t="str">
        <f>VLOOKUP(A29,MV!$A$6:$AD$4112,4,FALSE)</f>
        <v>X</v>
      </c>
      <c r="J29" s="29" t="str">
        <f>VLOOKUP(A29,MV!$A$6:$AD$4112,5,FALSE)</f>
        <v>-</v>
      </c>
      <c r="K29" s="29" t="str">
        <f>VLOOKUP(A29,MV!$A$6:$AD$4112,6,FALSE)</f>
        <v>-</v>
      </c>
      <c r="L29" s="29" t="str">
        <f>VLOOKUP(A29,MV!$A$6:$AD$4112,11,FALSE)</f>
        <v>IEC61850</v>
      </c>
      <c r="M29" s="29" t="str">
        <f>VLOOKUP(A29,MV!$A$6:$AD$4112,14,FALSE)</f>
        <v>MX</v>
      </c>
      <c r="N29" s="29" t="str">
        <f>VLOOKUP(A29,MV!$A$6:$AD$4112,12,FALSE)</f>
        <v>TBA</v>
      </c>
      <c r="O29" s="29" t="str">
        <f>VLOOKUP(A29,MV!$A$6:$AD$4112,13,FALSE)</f>
        <v>IEC104</v>
      </c>
      <c r="P29" s="29">
        <f>VLOOKUP(A29,MV!$A$6:$AD$4112,15,FALSE)</f>
        <v>1</v>
      </c>
      <c r="Q29" s="29"/>
      <c r="R29" s="29"/>
      <c r="S29" s="29"/>
      <c r="T29" s="29"/>
      <c r="U29" s="29"/>
      <c r="V29" s="29">
        <f>VLOOKUP(A29,MV!$A$6:$AD$4112,16,FALSE)</f>
        <v>17</v>
      </c>
      <c r="W29" s="29">
        <f>VLOOKUP(A29,MV!$A$6:$AD$4112,17,FALSE)</f>
        <v>0</v>
      </c>
      <c r="X29" s="29" t="str">
        <f>VLOOKUP(A29,MV!$A$6:$AD$4112,26,FALSE)</f>
        <v>kV</v>
      </c>
      <c r="Y29" s="29" t="str">
        <f>VLOOKUP(A29,MV!$A$6:$AD$4112,27,FALSE)</f>
        <v>X</v>
      </c>
      <c r="Z29" s="29" t="str">
        <f>VLOOKUP(A29,MV!$A$6:$AD$4112,28,FALSE)</f>
        <v>-</v>
      </c>
      <c r="AA29" s="29" t="str">
        <f>VLOOKUP(A29,MV!$A$6:$AD$4112,29,FALSE)</f>
        <v>-</v>
      </c>
      <c r="AB29" s="29" t="str">
        <f>VLOOKUP(A29,MV!$A$6:$AD$4112,30,FALSE)</f>
        <v>X</v>
      </c>
      <c r="AC29" s="30"/>
    </row>
    <row r="30" spans="1:29" x14ac:dyDescent="0.3">
      <c r="A30" t="s">
        <v>90</v>
      </c>
      <c r="C30" s="29">
        <f>IF(ISBLANK(G30),"",COUNTA($G$13:G30))</f>
        <v>18</v>
      </c>
      <c r="D30" s="33" t="s">
        <v>512</v>
      </c>
      <c r="E30" s="30"/>
      <c r="F30" s="33" t="str">
        <f t="shared" si="0"/>
        <v>Gas Turbine Generator GT-7510</v>
      </c>
      <c r="G30" s="30" t="str">
        <f>VLOOKUP(A30,MV!$A$6:$B$4112,2,FALSE)</f>
        <v>Line-Neutral Voltage (L2-G)</v>
      </c>
      <c r="H30" s="29" t="str">
        <f>VLOOKUP(A30,MV!$A$6:$AD$4112,3,FALSE)</f>
        <v>TBA</v>
      </c>
      <c r="I30" s="29" t="str">
        <f>VLOOKUP(A30,MV!$A$6:$AD$4112,4,FALSE)</f>
        <v>X</v>
      </c>
      <c r="J30" s="29" t="str">
        <f>VLOOKUP(A30,MV!$A$6:$AD$4112,5,FALSE)</f>
        <v>-</v>
      </c>
      <c r="K30" s="29" t="str">
        <f>VLOOKUP(A30,MV!$A$6:$AD$4112,6,FALSE)</f>
        <v>-</v>
      </c>
      <c r="L30" s="29" t="str">
        <f>VLOOKUP(A30,MV!$A$6:$AD$4112,11,FALSE)</f>
        <v>IEC61850</v>
      </c>
      <c r="M30" s="29" t="str">
        <f>VLOOKUP(A30,MV!$A$6:$AD$4112,14,FALSE)</f>
        <v>MX</v>
      </c>
      <c r="N30" s="29" t="str">
        <f>VLOOKUP(A30,MV!$A$6:$AD$4112,12,FALSE)</f>
        <v>TBA</v>
      </c>
      <c r="O30" s="29" t="str">
        <f>VLOOKUP(A30,MV!$A$6:$AD$4112,13,FALSE)</f>
        <v>IEC104</v>
      </c>
      <c r="P30" s="29">
        <f>VLOOKUP(A30,MV!$A$6:$AD$4112,15,FALSE)</f>
        <v>1</v>
      </c>
      <c r="Q30" s="29"/>
      <c r="R30" s="29"/>
      <c r="S30" s="29"/>
      <c r="T30" s="29"/>
      <c r="U30" s="29"/>
      <c r="V30" s="29">
        <f>VLOOKUP(A30,MV!$A$6:$AD$4112,16,FALSE)</f>
        <v>18</v>
      </c>
      <c r="W30" s="29">
        <f>VLOOKUP(A30,MV!$A$6:$AD$4112,17,FALSE)</f>
        <v>0</v>
      </c>
      <c r="X30" s="29" t="str">
        <f>VLOOKUP(A30,MV!$A$6:$AD$4112,26,FALSE)</f>
        <v>kV</v>
      </c>
      <c r="Y30" s="29" t="str">
        <f>VLOOKUP(A30,MV!$A$6:$AD$4112,27,FALSE)</f>
        <v>X</v>
      </c>
      <c r="Z30" s="29" t="str">
        <f>VLOOKUP(A30,MV!$A$6:$AD$4112,28,FALSE)</f>
        <v>-</v>
      </c>
      <c r="AA30" s="29" t="str">
        <f>VLOOKUP(A30,MV!$A$6:$AD$4112,29,FALSE)</f>
        <v>-</v>
      </c>
      <c r="AB30" s="29" t="str">
        <f>VLOOKUP(A30,MV!$A$6:$AD$4112,30,FALSE)</f>
        <v>X</v>
      </c>
      <c r="AC30" s="30"/>
    </row>
    <row r="31" spans="1:29" x14ac:dyDescent="0.3">
      <c r="A31" t="s">
        <v>92</v>
      </c>
      <c r="C31" s="29">
        <f>IF(ISBLANK(G31),"",COUNTA($G$13:G31))</f>
        <v>19</v>
      </c>
      <c r="D31" s="33" t="s">
        <v>512</v>
      </c>
      <c r="E31" s="30"/>
      <c r="F31" s="33" t="str">
        <f t="shared" si="0"/>
        <v>Gas Turbine Generator GT-7510</v>
      </c>
      <c r="G31" s="30" t="str">
        <f>VLOOKUP(A31,MV!$A$6:$B$4112,2,FALSE)</f>
        <v>Line-Neutral Voltage (L3-G)</v>
      </c>
      <c r="H31" s="29" t="str">
        <f>VLOOKUP(A31,MV!$A$6:$AD$4112,3,FALSE)</f>
        <v>TBA</v>
      </c>
      <c r="I31" s="29" t="str">
        <f>VLOOKUP(A31,MV!$A$6:$AD$4112,4,FALSE)</f>
        <v>X</v>
      </c>
      <c r="J31" s="29" t="str">
        <f>VLOOKUP(A31,MV!$A$6:$AD$4112,5,FALSE)</f>
        <v>-</v>
      </c>
      <c r="K31" s="29" t="str">
        <f>VLOOKUP(A31,MV!$A$6:$AD$4112,6,FALSE)</f>
        <v>-</v>
      </c>
      <c r="L31" s="29" t="str">
        <f>VLOOKUP(A31,MV!$A$6:$AD$4112,11,FALSE)</f>
        <v>IEC61850</v>
      </c>
      <c r="M31" s="29" t="str">
        <f>VLOOKUP(A31,MV!$A$6:$AD$4112,14,FALSE)</f>
        <v>MX</v>
      </c>
      <c r="N31" s="29" t="str">
        <f>VLOOKUP(A31,MV!$A$6:$AD$4112,12,FALSE)</f>
        <v>TBA</v>
      </c>
      <c r="O31" s="29" t="str">
        <f>VLOOKUP(A31,MV!$A$6:$AD$4112,13,FALSE)</f>
        <v>IEC104</v>
      </c>
      <c r="P31" s="29">
        <f>VLOOKUP(A31,MV!$A$6:$AD$4112,15,FALSE)</f>
        <v>1</v>
      </c>
      <c r="Q31" s="29"/>
      <c r="R31" s="29"/>
      <c r="S31" s="29"/>
      <c r="T31" s="29"/>
      <c r="U31" s="29"/>
      <c r="V31" s="29">
        <f>VLOOKUP(A31,MV!$A$6:$AD$4112,16,FALSE)</f>
        <v>19</v>
      </c>
      <c r="W31" s="29">
        <f>VLOOKUP(A31,MV!$A$6:$AD$4112,17,FALSE)</f>
        <v>0</v>
      </c>
      <c r="X31" s="29" t="str">
        <f>VLOOKUP(A31,MV!$A$6:$AD$4112,26,FALSE)</f>
        <v>kV</v>
      </c>
      <c r="Y31" s="29" t="str">
        <f>VLOOKUP(A31,MV!$A$6:$AD$4112,27,FALSE)</f>
        <v>X</v>
      </c>
      <c r="Z31" s="29" t="str">
        <f>VLOOKUP(A31,MV!$A$6:$AD$4112,28,FALSE)</f>
        <v>-</v>
      </c>
      <c r="AA31" s="29" t="str">
        <f>VLOOKUP(A31,MV!$A$6:$AD$4112,29,FALSE)</f>
        <v>-</v>
      </c>
      <c r="AB31" s="29" t="str">
        <f>VLOOKUP(A31,MV!$A$6:$AD$4112,30,FALSE)</f>
        <v>X</v>
      </c>
      <c r="AC31" s="30"/>
    </row>
    <row r="32" spans="1:29" x14ac:dyDescent="0.3">
      <c r="A32" t="s">
        <v>94</v>
      </c>
      <c r="C32" s="29">
        <f>IF(ISBLANK(G32),"",COUNTA($G$13:G32))</f>
        <v>20</v>
      </c>
      <c r="D32" s="33" t="s">
        <v>512</v>
      </c>
      <c r="E32" s="30"/>
      <c r="F32" s="33" t="str">
        <f t="shared" si="0"/>
        <v>Gas Turbine Generator GT-7510</v>
      </c>
      <c r="G32" s="30" t="str">
        <f>VLOOKUP(A32,MV!$A$6:$B$4112,2,FALSE)</f>
        <v>Line-Line Voltage (L1-L2)</v>
      </c>
      <c r="H32" s="29" t="str">
        <f>VLOOKUP(A32,MV!$A$6:$AD$4112,3,FALSE)</f>
        <v>TBA</v>
      </c>
      <c r="I32" s="29" t="str">
        <f>VLOOKUP(A32,MV!$A$6:$AD$4112,4,FALSE)</f>
        <v>X</v>
      </c>
      <c r="J32" s="29" t="str">
        <f>VLOOKUP(A32,MV!$A$6:$AD$4112,5,FALSE)</f>
        <v>-</v>
      </c>
      <c r="K32" s="29" t="str">
        <f>VLOOKUP(A32,MV!$A$6:$AD$4112,6,FALSE)</f>
        <v>-</v>
      </c>
      <c r="L32" s="29" t="str">
        <f>VLOOKUP(A32,MV!$A$6:$AD$4112,11,FALSE)</f>
        <v>IEC61850</v>
      </c>
      <c r="M32" s="29" t="str">
        <f>VLOOKUP(A32,MV!$A$6:$AD$4112,14,FALSE)</f>
        <v>MX</v>
      </c>
      <c r="N32" s="29" t="str">
        <f>VLOOKUP(A32,MV!$A$6:$AD$4112,12,FALSE)</f>
        <v>TBA</v>
      </c>
      <c r="O32" s="29" t="str">
        <f>VLOOKUP(A32,MV!$A$6:$AD$4112,13,FALSE)</f>
        <v>IEC104</v>
      </c>
      <c r="P32" s="29">
        <f>VLOOKUP(A32,MV!$A$6:$AD$4112,15,FALSE)</f>
        <v>1</v>
      </c>
      <c r="Q32" s="29"/>
      <c r="R32" s="29"/>
      <c r="S32" s="29"/>
      <c r="T32" s="29"/>
      <c r="U32" s="29"/>
      <c r="V32" s="29">
        <f>VLOOKUP(A32,MV!$A$6:$AD$4112,16,FALSE)</f>
        <v>20</v>
      </c>
      <c r="W32" s="29">
        <f>VLOOKUP(A32,MV!$A$6:$AD$4112,17,FALSE)</f>
        <v>0</v>
      </c>
      <c r="X32" s="29" t="str">
        <f>VLOOKUP(A32,MV!$A$6:$AD$4112,26,FALSE)</f>
        <v>kV</v>
      </c>
      <c r="Y32" s="29" t="str">
        <f>VLOOKUP(A32,MV!$A$6:$AD$4112,27,FALSE)</f>
        <v>X</v>
      </c>
      <c r="Z32" s="29" t="str">
        <f>VLOOKUP(A32,MV!$A$6:$AD$4112,28,FALSE)</f>
        <v>-</v>
      </c>
      <c r="AA32" s="29" t="str">
        <f>VLOOKUP(A32,MV!$A$6:$AD$4112,29,FALSE)</f>
        <v>-</v>
      </c>
      <c r="AB32" s="29" t="str">
        <f>VLOOKUP(A32,MV!$A$6:$AD$4112,30,FALSE)</f>
        <v>X</v>
      </c>
      <c r="AC32" s="30"/>
    </row>
    <row r="33" spans="1:29" x14ac:dyDescent="0.3">
      <c r="A33" t="s">
        <v>96</v>
      </c>
      <c r="C33" s="29">
        <f>IF(ISBLANK(G33),"",COUNTA($G$13:G33))</f>
        <v>21</v>
      </c>
      <c r="D33" s="33" t="s">
        <v>512</v>
      </c>
      <c r="E33" s="30"/>
      <c r="F33" s="33" t="str">
        <f t="shared" si="0"/>
        <v>Gas Turbine Generator GT-7510</v>
      </c>
      <c r="G33" s="30" t="str">
        <f>VLOOKUP(A33,MV!$A$6:$B$4112,2,FALSE)</f>
        <v>Line-Line Voltage (L1-L3)</v>
      </c>
      <c r="H33" s="29" t="str">
        <f>VLOOKUP(A33,MV!$A$6:$AD$4112,3,FALSE)</f>
        <v>TBA</v>
      </c>
      <c r="I33" s="29" t="str">
        <f>VLOOKUP(A33,MV!$A$6:$AD$4112,4,FALSE)</f>
        <v>X</v>
      </c>
      <c r="J33" s="29" t="str">
        <f>VLOOKUP(A33,MV!$A$6:$AD$4112,5,FALSE)</f>
        <v>-</v>
      </c>
      <c r="K33" s="29" t="str">
        <f>VLOOKUP(A33,MV!$A$6:$AD$4112,6,FALSE)</f>
        <v>-</v>
      </c>
      <c r="L33" s="29" t="str">
        <f>VLOOKUP(A33,MV!$A$6:$AD$4112,11,FALSE)</f>
        <v>IEC61850</v>
      </c>
      <c r="M33" s="29" t="str">
        <f>VLOOKUP(A33,MV!$A$6:$AD$4112,14,FALSE)</f>
        <v>MX</v>
      </c>
      <c r="N33" s="29" t="str">
        <f>VLOOKUP(A33,MV!$A$6:$AD$4112,12,FALSE)</f>
        <v>TBA</v>
      </c>
      <c r="O33" s="29" t="str">
        <f>VLOOKUP(A33,MV!$A$6:$AD$4112,13,FALSE)</f>
        <v>IEC104</v>
      </c>
      <c r="P33" s="29">
        <f>VLOOKUP(A33,MV!$A$6:$AD$4112,15,FALSE)</f>
        <v>1</v>
      </c>
      <c r="Q33" s="29"/>
      <c r="R33" s="29"/>
      <c r="S33" s="29"/>
      <c r="T33" s="29"/>
      <c r="U33" s="29"/>
      <c r="V33" s="29">
        <f>VLOOKUP(A33,MV!$A$6:$AD$4112,16,FALSE)</f>
        <v>21</v>
      </c>
      <c r="W33" s="29">
        <f>VLOOKUP(A33,MV!$A$6:$AD$4112,17,FALSE)</f>
        <v>0</v>
      </c>
      <c r="X33" s="29" t="str">
        <f>VLOOKUP(A33,MV!$A$6:$AD$4112,26,FALSE)</f>
        <v>kV</v>
      </c>
      <c r="Y33" s="29" t="str">
        <f>VLOOKUP(A33,MV!$A$6:$AD$4112,27,FALSE)</f>
        <v>X</v>
      </c>
      <c r="Z33" s="29" t="str">
        <f>VLOOKUP(A33,MV!$A$6:$AD$4112,28,FALSE)</f>
        <v>-</v>
      </c>
      <c r="AA33" s="29" t="str">
        <f>VLOOKUP(A33,MV!$A$6:$AD$4112,29,FALSE)</f>
        <v>-</v>
      </c>
      <c r="AB33" s="29" t="str">
        <f>VLOOKUP(A33,MV!$A$6:$AD$4112,30,FALSE)</f>
        <v>X</v>
      </c>
      <c r="AC33" s="30"/>
    </row>
    <row r="34" spans="1:29" x14ac:dyDescent="0.3">
      <c r="A34" t="s">
        <v>98</v>
      </c>
      <c r="C34" s="29">
        <f>IF(ISBLANK(G34),"",COUNTA($G$13:G34))</f>
        <v>22</v>
      </c>
      <c r="D34" s="33" t="s">
        <v>512</v>
      </c>
      <c r="E34" s="30"/>
      <c r="F34" s="33" t="str">
        <f t="shared" si="0"/>
        <v>Gas Turbine Generator GT-7510</v>
      </c>
      <c r="G34" s="30" t="str">
        <f>VLOOKUP(A34,MV!$A$6:$B$4112,2,FALSE)</f>
        <v>Line-Line Voltage (L2-L3)</v>
      </c>
      <c r="H34" s="29" t="str">
        <f>VLOOKUP(A34,MV!$A$6:$AD$4112,3,FALSE)</f>
        <v>TBA</v>
      </c>
      <c r="I34" s="29" t="str">
        <f>VLOOKUP(A34,MV!$A$6:$AD$4112,4,FALSE)</f>
        <v>X</v>
      </c>
      <c r="J34" s="29" t="str">
        <f>VLOOKUP(A34,MV!$A$6:$AD$4112,5,FALSE)</f>
        <v>-</v>
      </c>
      <c r="K34" s="29" t="str">
        <f>VLOOKUP(A34,MV!$A$6:$AD$4112,6,FALSE)</f>
        <v>-</v>
      </c>
      <c r="L34" s="29" t="str">
        <f>VLOOKUP(A34,MV!$A$6:$AD$4112,11,FALSE)</f>
        <v>IEC61850</v>
      </c>
      <c r="M34" s="29" t="str">
        <f>VLOOKUP(A34,MV!$A$6:$AD$4112,14,FALSE)</f>
        <v>MX</v>
      </c>
      <c r="N34" s="29" t="str">
        <f>VLOOKUP(A34,MV!$A$6:$AD$4112,12,FALSE)</f>
        <v>TBA</v>
      </c>
      <c r="O34" s="29" t="str">
        <f>VLOOKUP(A34,MV!$A$6:$AD$4112,13,FALSE)</f>
        <v>IEC104</v>
      </c>
      <c r="P34" s="29">
        <f>VLOOKUP(A34,MV!$A$6:$AD$4112,15,FALSE)</f>
        <v>1</v>
      </c>
      <c r="Q34" s="29"/>
      <c r="R34" s="29"/>
      <c r="S34" s="29"/>
      <c r="T34" s="29"/>
      <c r="U34" s="29"/>
      <c r="V34" s="29">
        <f>VLOOKUP(A34,MV!$A$6:$AD$4112,16,FALSE)</f>
        <v>22</v>
      </c>
      <c r="W34" s="29">
        <f>VLOOKUP(A34,MV!$A$6:$AD$4112,17,FALSE)</f>
        <v>0</v>
      </c>
      <c r="X34" s="29" t="str">
        <f>VLOOKUP(A34,MV!$A$6:$AD$4112,26,FALSE)</f>
        <v>kV</v>
      </c>
      <c r="Y34" s="29" t="str">
        <f>VLOOKUP(A34,MV!$A$6:$AD$4112,27,FALSE)</f>
        <v>X</v>
      </c>
      <c r="Z34" s="29" t="str">
        <f>VLOOKUP(A34,MV!$A$6:$AD$4112,28,FALSE)</f>
        <v>-</v>
      </c>
      <c r="AA34" s="29" t="str">
        <f>VLOOKUP(A34,MV!$A$6:$AD$4112,29,FALSE)</f>
        <v>-</v>
      </c>
      <c r="AB34" s="29" t="str">
        <f>VLOOKUP(A34,MV!$A$6:$AD$4112,30,FALSE)</f>
        <v>X</v>
      </c>
      <c r="AC34" s="30"/>
    </row>
    <row r="35" spans="1:29" x14ac:dyDescent="0.3">
      <c r="A35" t="s">
        <v>100</v>
      </c>
      <c r="C35" s="29">
        <f>IF(ISBLANK(G35),"",COUNTA($G$13:G35))</f>
        <v>23</v>
      </c>
      <c r="D35" s="33" t="s">
        <v>512</v>
      </c>
      <c r="E35" s="30"/>
      <c r="F35" s="33" t="str">
        <f t="shared" si="0"/>
        <v>Gas Turbine Generator GT-7510</v>
      </c>
      <c r="G35" s="30" t="str">
        <f>VLOOKUP(A35,MV!$A$6:$B$4112,2,FALSE)</f>
        <v>Current Phase L1</v>
      </c>
      <c r="H35" s="29" t="str">
        <f>VLOOKUP(A35,MV!$A$6:$AD$4112,3,FALSE)</f>
        <v>TBA</v>
      </c>
      <c r="I35" s="29" t="str">
        <f>VLOOKUP(A35,MV!$A$6:$AD$4112,4,FALSE)</f>
        <v>X</v>
      </c>
      <c r="J35" s="29" t="str">
        <f>VLOOKUP(A35,MV!$A$6:$AD$4112,5,FALSE)</f>
        <v>-</v>
      </c>
      <c r="K35" s="29" t="str">
        <f>VLOOKUP(A35,MV!$A$6:$AD$4112,6,FALSE)</f>
        <v>-</v>
      </c>
      <c r="L35" s="29" t="str">
        <f>VLOOKUP(A35,MV!$A$6:$AD$4112,11,FALSE)</f>
        <v>IEC61850</v>
      </c>
      <c r="M35" s="29" t="str">
        <f>VLOOKUP(A35,MV!$A$6:$AD$4112,14,FALSE)</f>
        <v>MX</v>
      </c>
      <c r="N35" s="29" t="str">
        <f>VLOOKUP(A35,MV!$A$6:$AD$4112,12,FALSE)</f>
        <v>TBA</v>
      </c>
      <c r="O35" s="29" t="str">
        <f>VLOOKUP(A35,MV!$A$6:$AD$4112,13,FALSE)</f>
        <v>IEC104</v>
      </c>
      <c r="P35" s="29">
        <f>VLOOKUP(A35,MV!$A$6:$AD$4112,15,FALSE)</f>
        <v>1</v>
      </c>
      <c r="Q35" s="29"/>
      <c r="R35" s="29"/>
      <c r="S35" s="29"/>
      <c r="T35" s="29"/>
      <c r="U35" s="29"/>
      <c r="V35" s="29">
        <f>VLOOKUP(A35,MV!$A$6:$AD$4112,16,FALSE)</f>
        <v>23</v>
      </c>
      <c r="W35" s="29">
        <f>VLOOKUP(A35,MV!$A$6:$AD$4112,17,FALSE)</f>
        <v>0</v>
      </c>
      <c r="X35" s="29" t="str">
        <f>VLOOKUP(A35,MV!$A$6:$AD$4112,26,FALSE)</f>
        <v>Amp</v>
      </c>
      <c r="Y35" s="29" t="str">
        <f>VLOOKUP(A35,MV!$A$6:$AD$4112,27,FALSE)</f>
        <v>X</v>
      </c>
      <c r="Z35" s="29" t="str">
        <f>VLOOKUP(A35,MV!$A$6:$AD$4112,28,FALSE)</f>
        <v>-</v>
      </c>
      <c r="AA35" s="29" t="str">
        <f>VLOOKUP(A35,MV!$A$6:$AD$4112,29,FALSE)</f>
        <v>-</v>
      </c>
      <c r="AB35" s="29" t="str">
        <f>VLOOKUP(A35,MV!$A$6:$AD$4112,30,FALSE)</f>
        <v>X</v>
      </c>
      <c r="AC35" s="30"/>
    </row>
    <row r="36" spans="1:29" x14ac:dyDescent="0.3">
      <c r="A36" t="s">
        <v>103</v>
      </c>
      <c r="C36" s="29">
        <f>IF(ISBLANK(G36),"",COUNTA($G$13:G36))</f>
        <v>24</v>
      </c>
      <c r="D36" s="33" t="s">
        <v>512</v>
      </c>
      <c r="E36" s="30"/>
      <c r="F36" s="33" t="str">
        <f t="shared" si="0"/>
        <v>Gas Turbine Generator GT-7510</v>
      </c>
      <c r="G36" s="30" t="str">
        <f>VLOOKUP(A36,MV!$A$6:$B$4112,2,FALSE)</f>
        <v>Current Phase L2</v>
      </c>
      <c r="H36" s="29" t="str">
        <f>VLOOKUP(A36,MV!$A$6:$AD$4112,3,FALSE)</f>
        <v>TBA</v>
      </c>
      <c r="I36" s="29" t="str">
        <f>VLOOKUP(A36,MV!$A$6:$AD$4112,4,FALSE)</f>
        <v>X</v>
      </c>
      <c r="J36" s="29" t="str">
        <f>VLOOKUP(A36,MV!$A$6:$AD$4112,5,FALSE)</f>
        <v>-</v>
      </c>
      <c r="K36" s="29" t="str">
        <f>VLOOKUP(A36,MV!$A$6:$AD$4112,6,FALSE)</f>
        <v>-</v>
      </c>
      <c r="L36" s="29" t="str">
        <f>VLOOKUP(A36,MV!$A$6:$AD$4112,11,FALSE)</f>
        <v>IEC61850</v>
      </c>
      <c r="M36" s="29" t="str">
        <f>VLOOKUP(A36,MV!$A$6:$AD$4112,14,FALSE)</f>
        <v>MX</v>
      </c>
      <c r="N36" s="29" t="str">
        <f>VLOOKUP(A36,MV!$A$6:$AD$4112,12,FALSE)</f>
        <v>TBA</v>
      </c>
      <c r="O36" s="29" t="str">
        <f>VLOOKUP(A36,MV!$A$6:$AD$4112,13,FALSE)</f>
        <v>IEC104</v>
      </c>
      <c r="P36" s="29">
        <f>VLOOKUP(A36,MV!$A$6:$AD$4112,15,FALSE)</f>
        <v>1</v>
      </c>
      <c r="Q36" s="29"/>
      <c r="R36" s="29"/>
      <c r="S36" s="29"/>
      <c r="T36" s="29"/>
      <c r="U36" s="29"/>
      <c r="V36" s="29">
        <f>VLOOKUP(A36,MV!$A$6:$AD$4112,16,FALSE)</f>
        <v>24</v>
      </c>
      <c r="W36" s="29">
        <f>VLOOKUP(A36,MV!$A$6:$AD$4112,17,FALSE)</f>
        <v>0</v>
      </c>
      <c r="X36" s="29" t="str">
        <f>VLOOKUP(A36,MV!$A$6:$AD$4112,26,FALSE)</f>
        <v>Amp</v>
      </c>
      <c r="Y36" s="29" t="str">
        <f>VLOOKUP(A36,MV!$A$6:$AD$4112,27,FALSE)</f>
        <v>X</v>
      </c>
      <c r="Z36" s="29" t="str">
        <f>VLOOKUP(A36,MV!$A$6:$AD$4112,28,FALSE)</f>
        <v>-</v>
      </c>
      <c r="AA36" s="29" t="str">
        <f>VLOOKUP(A36,MV!$A$6:$AD$4112,29,FALSE)</f>
        <v>-</v>
      </c>
      <c r="AB36" s="29" t="str">
        <f>VLOOKUP(A36,MV!$A$6:$AD$4112,30,FALSE)</f>
        <v>X</v>
      </c>
      <c r="AC36" s="30"/>
    </row>
    <row r="37" spans="1:29" x14ac:dyDescent="0.3">
      <c r="A37" t="s">
        <v>105</v>
      </c>
      <c r="C37" s="29">
        <f>IF(ISBLANK(G37),"",COUNTA($G$13:G37))</f>
        <v>25</v>
      </c>
      <c r="D37" s="33" t="s">
        <v>512</v>
      </c>
      <c r="E37" s="30"/>
      <c r="F37" s="33" t="str">
        <f t="shared" si="0"/>
        <v>Gas Turbine Generator GT-7510</v>
      </c>
      <c r="G37" s="30" t="str">
        <f>VLOOKUP(A37,MV!$A$6:$B$4112,2,FALSE)</f>
        <v>Current Phase L3</v>
      </c>
      <c r="H37" s="29" t="str">
        <f>VLOOKUP(A37,MV!$A$6:$AD$4112,3,FALSE)</f>
        <v>TBA</v>
      </c>
      <c r="I37" s="29" t="str">
        <f>VLOOKUP(A37,MV!$A$6:$AD$4112,4,FALSE)</f>
        <v>X</v>
      </c>
      <c r="J37" s="29" t="str">
        <f>VLOOKUP(A37,MV!$A$6:$AD$4112,5,FALSE)</f>
        <v>-</v>
      </c>
      <c r="K37" s="29" t="str">
        <f>VLOOKUP(A37,MV!$A$6:$AD$4112,6,FALSE)</f>
        <v>-</v>
      </c>
      <c r="L37" s="29" t="str">
        <f>VLOOKUP(A37,MV!$A$6:$AD$4112,11,FALSE)</f>
        <v>IEC61850</v>
      </c>
      <c r="M37" s="29" t="str">
        <f>VLOOKUP(A37,MV!$A$6:$AD$4112,14,FALSE)</f>
        <v>MX</v>
      </c>
      <c r="N37" s="29" t="str">
        <f>VLOOKUP(A37,MV!$A$6:$AD$4112,12,FALSE)</f>
        <v>TBA</v>
      </c>
      <c r="O37" s="29" t="str">
        <f>VLOOKUP(A37,MV!$A$6:$AD$4112,13,FALSE)</f>
        <v>IEC104</v>
      </c>
      <c r="P37" s="29">
        <f>VLOOKUP(A37,MV!$A$6:$AD$4112,15,FALSE)</f>
        <v>1</v>
      </c>
      <c r="Q37" s="29"/>
      <c r="R37" s="29"/>
      <c r="S37" s="29"/>
      <c r="T37" s="29"/>
      <c r="U37" s="29"/>
      <c r="V37" s="29">
        <f>VLOOKUP(A37,MV!$A$6:$AD$4112,16,FALSE)</f>
        <v>25</v>
      </c>
      <c r="W37" s="29">
        <f>VLOOKUP(A37,MV!$A$6:$AD$4112,17,FALSE)</f>
        <v>0</v>
      </c>
      <c r="X37" s="29" t="str">
        <f>VLOOKUP(A37,MV!$A$6:$AD$4112,26,FALSE)</f>
        <v>Amp</v>
      </c>
      <c r="Y37" s="29" t="str">
        <f>VLOOKUP(A37,MV!$A$6:$AD$4112,27,FALSE)</f>
        <v>X</v>
      </c>
      <c r="Z37" s="29" t="str">
        <f>VLOOKUP(A37,MV!$A$6:$AD$4112,28,FALSE)</f>
        <v>-</v>
      </c>
      <c r="AA37" s="29" t="str">
        <f>VLOOKUP(A37,MV!$A$6:$AD$4112,29,FALSE)</f>
        <v>-</v>
      </c>
      <c r="AB37" s="29" t="str">
        <f>VLOOKUP(A37,MV!$A$6:$AD$4112,30,FALSE)</f>
        <v>X</v>
      </c>
      <c r="AC37" s="30"/>
    </row>
    <row r="38" spans="1:29" x14ac:dyDescent="0.3">
      <c r="A38" t="s">
        <v>107</v>
      </c>
      <c r="C38" s="29">
        <f>IF(ISBLANK(G38),"",COUNTA($G$13:G38))</f>
        <v>26</v>
      </c>
      <c r="D38" s="33" t="s">
        <v>512</v>
      </c>
      <c r="E38" s="30"/>
      <c r="F38" s="33" t="str">
        <f t="shared" si="0"/>
        <v>Gas Turbine Generator GT-7510</v>
      </c>
      <c r="G38" s="30" t="str">
        <f>VLOOKUP(A38,MV!$A$6:$B$4112,2,FALSE)</f>
        <v>Power Factor</v>
      </c>
      <c r="H38" s="29" t="str">
        <f>VLOOKUP(A38,MV!$A$6:$AD$4112,3,FALSE)</f>
        <v>TBA</v>
      </c>
      <c r="I38" s="29" t="str">
        <f>VLOOKUP(A38,MV!$A$6:$AD$4112,4,FALSE)</f>
        <v>X</v>
      </c>
      <c r="J38" s="29" t="str">
        <f>VLOOKUP(A38,MV!$A$6:$AD$4112,5,FALSE)</f>
        <v>-</v>
      </c>
      <c r="K38" s="29" t="str">
        <f>VLOOKUP(A38,MV!$A$6:$AD$4112,6,FALSE)</f>
        <v>-</v>
      </c>
      <c r="L38" s="29" t="str">
        <f>VLOOKUP(A38,MV!$A$6:$AD$4112,11,FALSE)</f>
        <v>IEC61850</v>
      </c>
      <c r="M38" s="29" t="str">
        <f>VLOOKUP(A38,MV!$A$6:$AD$4112,14,FALSE)</f>
        <v>MX</v>
      </c>
      <c r="N38" s="29" t="str">
        <f>VLOOKUP(A38,MV!$A$6:$AD$4112,12,FALSE)</f>
        <v>TBA</v>
      </c>
      <c r="O38" s="29" t="str">
        <f>VLOOKUP(A38,MV!$A$6:$AD$4112,13,FALSE)</f>
        <v>IEC104</v>
      </c>
      <c r="P38" s="29">
        <f>VLOOKUP(A38,MV!$A$6:$AD$4112,15,FALSE)</f>
        <v>1</v>
      </c>
      <c r="Q38" s="29"/>
      <c r="R38" s="29"/>
      <c r="S38" s="29"/>
      <c r="T38" s="29"/>
      <c r="U38" s="29"/>
      <c r="V38" s="29">
        <f>VLOOKUP(A38,MV!$A$6:$AD$4112,16,FALSE)</f>
        <v>26</v>
      </c>
      <c r="W38" s="29">
        <f>VLOOKUP(A38,MV!$A$6:$AD$4112,17,FALSE)</f>
        <v>0</v>
      </c>
      <c r="X38" s="29" t="str">
        <f>VLOOKUP(A38,MV!$A$6:$AD$4112,26,FALSE)</f>
        <v>-</v>
      </c>
      <c r="Y38" s="29" t="str">
        <f>VLOOKUP(A38,MV!$A$6:$AD$4112,27,FALSE)</f>
        <v>X</v>
      </c>
      <c r="Z38" s="29" t="str">
        <f>VLOOKUP(A38,MV!$A$6:$AD$4112,28,FALSE)</f>
        <v>-</v>
      </c>
      <c r="AA38" s="29" t="str">
        <f>VLOOKUP(A38,MV!$A$6:$AD$4112,29,FALSE)</f>
        <v>-</v>
      </c>
      <c r="AB38" s="29" t="str">
        <f>VLOOKUP(A38,MV!$A$6:$AD$4112,30,FALSE)</f>
        <v>X</v>
      </c>
      <c r="AC38" s="30"/>
    </row>
    <row r="39" spans="1:29" x14ac:dyDescent="0.3">
      <c r="A39" t="s">
        <v>109</v>
      </c>
      <c r="C39" s="29">
        <f>IF(ISBLANK(G39),"",COUNTA($G$13:G39))</f>
        <v>27</v>
      </c>
      <c r="D39" s="33" t="s">
        <v>512</v>
      </c>
      <c r="E39" s="30"/>
      <c r="F39" s="33" t="str">
        <f t="shared" si="0"/>
        <v>Gas Turbine Generator GT-7510</v>
      </c>
      <c r="G39" s="30" t="str">
        <f>VLOOKUP(A39,MV!$A$6:$B$4112,2,FALSE)</f>
        <v>Frequency</v>
      </c>
      <c r="H39" s="29" t="str">
        <f>VLOOKUP(A39,MV!$A$6:$AD$4112,3,FALSE)</f>
        <v>TBA</v>
      </c>
      <c r="I39" s="29" t="str">
        <f>VLOOKUP(A39,MV!$A$6:$AD$4112,4,FALSE)</f>
        <v>X</v>
      </c>
      <c r="J39" s="29" t="str">
        <f>VLOOKUP(A39,MV!$A$6:$AD$4112,5,FALSE)</f>
        <v>-</v>
      </c>
      <c r="K39" s="29" t="str">
        <f>VLOOKUP(A39,MV!$A$6:$AD$4112,6,FALSE)</f>
        <v>-</v>
      </c>
      <c r="L39" s="29" t="str">
        <f>VLOOKUP(A39,MV!$A$6:$AD$4112,11,FALSE)</f>
        <v>IEC61850</v>
      </c>
      <c r="M39" s="29" t="str">
        <f>VLOOKUP(A39,MV!$A$6:$AD$4112,14,FALSE)</f>
        <v>MX</v>
      </c>
      <c r="N39" s="29" t="str">
        <f>VLOOKUP(A39,MV!$A$6:$AD$4112,12,FALSE)</f>
        <v>TBA</v>
      </c>
      <c r="O39" s="29" t="str">
        <f>VLOOKUP(A39,MV!$A$6:$AD$4112,13,FALSE)</f>
        <v>IEC104</v>
      </c>
      <c r="P39" s="29">
        <f>VLOOKUP(A39,MV!$A$6:$AD$4112,15,FALSE)</f>
        <v>1</v>
      </c>
      <c r="Q39" s="29"/>
      <c r="R39" s="29"/>
      <c r="S39" s="29"/>
      <c r="T39" s="29"/>
      <c r="U39" s="29"/>
      <c r="V39" s="29">
        <f>VLOOKUP(A39,MV!$A$6:$AD$4112,16,FALSE)</f>
        <v>27</v>
      </c>
      <c r="W39" s="29">
        <f>VLOOKUP(A39,MV!$A$6:$AD$4112,17,FALSE)</f>
        <v>0</v>
      </c>
      <c r="X39" s="29" t="str">
        <f>VLOOKUP(A39,MV!$A$6:$AD$4112,26,FALSE)</f>
        <v>Hz</v>
      </c>
      <c r="Y39" s="29" t="str">
        <f>VLOOKUP(A39,MV!$A$6:$AD$4112,27,FALSE)</f>
        <v>X</v>
      </c>
      <c r="Z39" s="29" t="str">
        <f>VLOOKUP(A39,MV!$A$6:$AD$4112,28,FALSE)</f>
        <v>-</v>
      </c>
      <c r="AA39" s="29" t="str">
        <f>VLOOKUP(A39,MV!$A$6:$AD$4112,29,FALSE)</f>
        <v>-</v>
      </c>
      <c r="AB39" s="29" t="str">
        <f>VLOOKUP(A39,MV!$A$6:$AD$4112,30,FALSE)</f>
        <v>X</v>
      </c>
      <c r="AC39" s="30"/>
    </row>
    <row r="40" spans="1:29" x14ac:dyDescent="0.3">
      <c r="A40" t="s">
        <v>112</v>
      </c>
      <c r="C40" s="29">
        <f>IF(ISBLANK(G40),"",COUNTA($G$13:G40))</f>
        <v>28</v>
      </c>
      <c r="D40" s="33" t="s">
        <v>512</v>
      </c>
      <c r="E40" s="30"/>
      <c r="F40" s="33" t="str">
        <f t="shared" si="0"/>
        <v>Gas Turbine Generator GT-7510</v>
      </c>
      <c r="G40" s="30" t="str">
        <f>VLOOKUP(A40,MV!$A$6:$B$4112,2,FALSE)</f>
        <v>Active Power</v>
      </c>
      <c r="H40" s="29" t="str">
        <f>VLOOKUP(A40,MV!$A$6:$AD$4112,3,FALSE)</f>
        <v>TBA</v>
      </c>
      <c r="I40" s="29" t="str">
        <f>VLOOKUP(A40,MV!$A$6:$AD$4112,4,FALSE)</f>
        <v>X</v>
      </c>
      <c r="J40" s="29" t="str">
        <f>VLOOKUP(A40,MV!$A$6:$AD$4112,5,FALSE)</f>
        <v>-</v>
      </c>
      <c r="K40" s="29" t="str">
        <f>VLOOKUP(A40,MV!$A$6:$AD$4112,6,FALSE)</f>
        <v>-</v>
      </c>
      <c r="L40" s="29" t="str">
        <f>VLOOKUP(A40,MV!$A$6:$AD$4112,11,FALSE)</f>
        <v>IEC61850</v>
      </c>
      <c r="M40" s="29" t="str">
        <f>VLOOKUP(A40,MV!$A$6:$AD$4112,14,FALSE)</f>
        <v>MX</v>
      </c>
      <c r="N40" s="29" t="str">
        <f>VLOOKUP(A40,MV!$A$6:$AD$4112,12,FALSE)</f>
        <v>TBA</v>
      </c>
      <c r="O40" s="29" t="str">
        <f>VLOOKUP(A40,MV!$A$6:$AD$4112,13,FALSE)</f>
        <v>IEC104</v>
      </c>
      <c r="P40" s="29">
        <f>VLOOKUP(A40,MV!$A$6:$AD$4112,15,FALSE)</f>
        <v>1</v>
      </c>
      <c r="Q40" s="29"/>
      <c r="R40" s="29"/>
      <c r="S40" s="29"/>
      <c r="T40" s="29"/>
      <c r="U40" s="29"/>
      <c r="V40" s="29">
        <f>VLOOKUP(A40,MV!$A$6:$AD$4112,16,FALSE)</f>
        <v>28</v>
      </c>
      <c r="W40" s="29">
        <f>VLOOKUP(A40,MV!$A$6:$AD$4112,17,FALSE)</f>
        <v>0</v>
      </c>
      <c r="X40" s="29" t="str">
        <f>VLOOKUP(A40,MV!$A$6:$AD$4112,26,FALSE)</f>
        <v>kW</v>
      </c>
      <c r="Y40" s="29" t="str">
        <f>VLOOKUP(A40,MV!$A$6:$AD$4112,27,FALSE)</f>
        <v>X</v>
      </c>
      <c r="Z40" s="29" t="str">
        <f>VLOOKUP(A40,MV!$A$6:$AD$4112,28,FALSE)</f>
        <v>-</v>
      </c>
      <c r="AA40" s="29" t="str">
        <f>VLOOKUP(A40,MV!$A$6:$AD$4112,29,FALSE)</f>
        <v>-</v>
      </c>
      <c r="AB40" s="29" t="str">
        <f>VLOOKUP(A40,MV!$A$6:$AD$4112,30,FALSE)</f>
        <v>X</v>
      </c>
      <c r="AC40" s="30"/>
    </row>
    <row r="41" spans="1:29" x14ac:dyDescent="0.3">
      <c r="A41" t="s">
        <v>115</v>
      </c>
      <c r="C41" s="29">
        <f>IF(ISBLANK(G41),"",COUNTA($G$13:G41))</f>
        <v>29</v>
      </c>
      <c r="D41" s="33" t="s">
        <v>512</v>
      </c>
      <c r="E41" s="30"/>
      <c r="F41" s="33" t="str">
        <f t="shared" si="0"/>
        <v>Gas Turbine Generator GT-7510</v>
      </c>
      <c r="G41" s="30" t="str">
        <f>VLOOKUP(A41,MV!$A$6:$B$4112,2,FALSE)</f>
        <v>Reactive Power</v>
      </c>
      <c r="H41" s="29" t="str">
        <f>VLOOKUP(A41,MV!$A$6:$AD$4112,3,FALSE)</f>
        <v>TBA</v>
      </c>
      <c r="I41" s="29" t="str">
        <f>VLOOKUP(A41,MV!$A$6:$AD$4112,4,FALSE)</f>
        <v>X</v>
      </c>
      <c r="J41" s="29" t="str">
        <f>VLOOKUP(A41,MV!$A$6:$AD$4112,5,FALSE)</f>
        <v>-</v>
      </c>
      <c r="K41" s="29" t="str">
        <f>VLOOKUP(A41,MV!$A$6:$AD$4112,6,FALSE)</f>
        <v>-</v>
      </c>
      <c r="L41" s="29" t="str">
        <f>VLOOKUP(A41,MV!$A$6:$AD$4112,11,FALSE)</f>
        <v>IEC61850</v>
      </c>
      <c r="M41" s="29" t="str">
        <f>VLOOKUP(A41,MV!$A$6:$AD$4112,14,FALSE)</f>
        <v>MX</v>
      </c>
      <c r="N41" s="29" t="str">
        <f>VLOOKUP(A41,MV!$A$6:$AD$4112,12,FALSE)</f>
        <v>TBA</v>
      </c>
      <c r="O41" s="29" t="str">
        <f>VLOOKUP(A41,MV!$A$6:$AD$4112,13,FALSE)</f>
        <v>IEC104</v>
      </c>
      <c r="P41" s="29">
        <f>VLOOKUP(A41,MV!$A$6:$AD$4112,15,FALSE)</f>
        <v>1</v>
      </c>
      <c r="Q41" s="29"/>
      <c r="R41" s="29"/>
      <c r="S41" s="29"/>
      <c r="T41" s="29"/>
      <c r="U41" s="29"/>
      <c r="V41" s="29">
        <f>VLOOKUP(A41,MV!$A$6:$AD$4112,16,FALSE)</f>
        <v>29</v>
      </c>
      <c r="W41" s="29">
        <f>VLOOKUP(A41,MV!$A$6:$AD$4112,17,FALSE)</f>
        <v>0</v>
      </c>
      <c r="X41" s="29" t="str">
        <f>VLOOKUP(A41,MV!$A$6:$AD$4112,26,FALSE)</f>
        <v>Kvar</v>
      </c>
      <c r="Y41" s="29" t="str">
        <f>VLOOKUP(A41,MV!$A$6:$AD$4112,27,FALSE)</f>
        <v>X</v>
      </c>
      <c r="Z41" s="29" t="str">
        <f>VLOOKUP(A41,MV!$A$6:$AD$4112,28,FALSE)</f>
        <v>-</v>
      </c>
      <c r="AA41" s="29" t="str">
        <f>VLOOKUP(A41,MV!$A$6:$AD$4112,29,FALSE)</f>
        <v>-</v>
      </c>
      <c r="AB41" s="29" t="str">
        <f>VLOOKUP(A41,MV!$A$6:$AD$4112,30,FALSE)</f>
        <v>X</v>
      </c>
      <c r="AC41" s="30"/>
    </row>
    <row r="42" spans="1:29" x14ac:dyDescent="0.3">
      <c r="A42" t="s">
        <v>118</v>
      </c>
      <c r="C42" s="29">
        <f>IF(ISBLANK(G42),"",COUNTA($G$13:G42))</f>
        <v>30</v>
      </c>
      <c r="D42" s="33" t="s">
        <v>512</v>
      </c>
      <c r="E42" s="30"/>
      <c r="F42" s="33" t="str">
        <f t="shared" si="0"/>
        <v>Gas Turbine Generator GT-7510</v>
      </c>
      <c r="G42" s="30" t="str">
        <f>VLOOKUP(A42,MV!$A$6:$B$4112,2,FALSE)</f>
        <v>VCB incomer (VCB-7560) at MV SWGR Opened/Closed</v>
      </c>
      <c r="H42" s="29" t="str">
        <f>VLOOKUP(A42,MV!$A$6:$AD$4112,3,FALSE)</f>
        <v>TBA</v>
      </c>
      <c r="I42" s="29" t="str">
        <f>VLOOKUP(A42,MV!$A$6:$AD$4112,4,FALSE)</f>
        <v>-</v>
      </c>
      <c r="J42" s="29" t="str">
        <f>VLOOKUP(A42,MV!$A$6:$AD$4112,5,FALSE)</f>
        <v>X</v>
      </c>
      <c r="K42" s="29" t="str">
        <f>VLOOKUP(A42,MV!$A$6:$AD$4112,6,FALSE)</f>
        <v>-</v>
      </c>
      <c r="L42" s="29" t="str">
        <f>VLOOKUP(A42,MV!$A$6:$AD$4112,11,FALSE)</f>
        <v>IEC61850</v>
      </c>
      <c r="M42" s="29" t="str">
        <f>VLOOKUP(A42,MV!$A$6:$AD$4112,14,FALSE)</f>
        <v>DP</v>
      </c>
      <c r="N42" s="29" t="str">
        <f>VLOOKUP(A42,MV!$A$6:$AD$4112,12,FALSE)</f>
        <v>TBA</v>
      </c>
      <c r="O42" s="29" t="str">
        <f>VLOOKUP(A42,MV!$A$6:$AD$4112,13,FALSE)</f>
        <v>IEC104</v>
      </c>
      <c r="P42" s="29">
        <f>VLOOKUP(A42,MV!$A$6:$AD$4112,15,FALSE)</f>
        <v>1</v>
      </c>
      <c r="Q42" s="29"/>
      <c r="R42" s="29"/>
      <c r="S42" s="29"/>
      <c r="T42" s="29"/>
      <c r="U42" s="29"/>
      <c r="V42" s="29">
        <f>VLOOKUP(A42,MV!$A$6:$AD$4112,16,FALSE)</f>
        <v>30</v>
      </c>
      <c r="W42" s="29">
        <f>VLOOKUP(A42,MV!$A$6:$AD$4112,17,FALSE)</f>
        <v>0</v>
      </c>
      <c r="X42" s="29" t="str">
        <f>VLOOKUP(A42,MV!$A$6:$AD$4112,26,FALSE)</f>
        <v>-</v>
      </c>
      <c r="Y42" s="29" t="str">
        <f>VLOOKUP(A42,MV!$A$6:$AD$4112,27,FALSE)</f>
        <v>X</v>
      </c>
      <c r="Z42" s="29" t="str">
        <f>VLOOKUP(A42,MV!$A$6:$AD$4112,28,FALSE)</f>
        <v>X</v>
      </c>
      <c r="AA42" s="29" t="str">
        <f>VLOOKUP(A42,MV!$A$6:$AD$4112,29,FALSE)</f>
        <v>-</v>
      </c>
      <c r="AB42" s="29" t="str">
        <f>VLOOKUP(A42,MV!$A$6:$AD$4112,30,FALSE)</f>
        <v>-</v>
      </c>
      <c r="AC42" s="30"/>
    </row>
    <row r="43" spans="1:29" x14ac:dyDescent="0.3">
      <c r="A43" t="s">
        <v>121</v>
      </c>
      <c r="C43" s="29">
        <f>IF(ISBLANK(G43),"",COUNTA($G$13:G43))</f>
        <v>31</v>
      </c>
      <c r="D43" s="33" t="s">
        <v>512</v>
      </c>
      <c r="E43" s="30"/>
      <c r="F43" s="33" t="str">
        <f t="shared" si="0"/>
        <v>Gas Turbine Generator GT-7510</v>
      </c>
      <c r="G43" s="30" t="str">
        <f>VLOOKUP(A43,MV!$A$6:$B$4112,2,FALSE)</f>
        <v>VCB incomer (VCB-7560) at MV SWGR Trip</v>
      </c>
      <c r="H43" s="29" t="str">
        <f>VLOOKUP(A43,MV!$A$6:$AD$4112,3,FALSE)</f>
        <v>TBA</v>
      </c>
      <c r="I43" s="29" t="str">
        <f>VLOOKUP(A43,MV!$A$6:$AD$4112,4,FALSE)</f>
        <v>-</v>
      </c>
      <c r="J43" s="29" t="str">
        <f>VLOOKUP(A43,MV!$A$6:$AD$4112,5,FALSE)</f>
        <v>X</v>
      </c>
      <c r="K43" s="29" t="str">
        <f>VLOOKUP(A43,MV!$A$6:$AD$4112,6,FALSE)</f>
        <v>-</v>
      </c>
      <c r="L43" s="29" t="str">
        <f>VLOOKUP(A43,MV!$A$6:$AD$4112,11,FALSE)</f>
        <v>IEC61850</v>
      </c>
      <c r="M43" s="29" t="str">
        <f>VLOOKUP(A43,MV!$A$6:$AD$4112,14,FALSE)</f>
        <v>SP</v>
      </c>
      <c r="N43" s="29" t="str">
        <f>VLOOKUP(A43,MV!$A$6:$AD$4112,12,FALSE)</f>
        <v>TBA</v>
      </c>
      <c r="O43" s="29" t="str">
        <f>VLOOKUP(A43,MV!$A$6:$AD$4112,13,FALSE)</f>
        <v>IEC104</v>
      </c>
      <c r="P43" s="29">
        <f>VLOOKUP(A43,MV!$A$6:$AD$4112,15,FALSE)</f>
        <v>1</v>
      </c>
      <c r="Q43" s="29"/>
      <c r="R43" s="29"/>
      <c r="S43" s="29"/>
      <c r="T43" s="29"/>
      <c r="U43" s="29"/>
      <c r="V43" s="29">
        <f>VLOOKUP(A43,MV!$A$6:$AD$4112,16,FALSE)</f>
        <v>31</v>
      </c>
      <c r="W43" s="29">
        <f>VLOOKUP(A43,MV!$A$6:$AD$4112,17,FALSE)</f>
        <v>0</v>
      </c>
      <c r="X43" s="29" t="str">
        <f>VLOOKUP(A43,MV!$A$6:$AD$4112,26,FALSE)</f>
        <v>-</v>
      </c>
      <c r="Y43" s="29" t="str">
        <f>VLOOKUP(A43,MV!$A$6:$AD$4112,27,FALSE)</f>
        <v>X</v>
      </c>
      <c r="Z43" s="29" t="str">
        <f>VLOOKUP(A43,MV!$A$6:$AD$4112,28,FALSE)</f>
        <v>X</v>
      </c>
      <c r="AA43" s="29" t="str">
        <f>VLOOKUP(A43,MV!$A$6:$AD$4112,29,FALSE)</f>
        <v>-</v>
      </c>
      <c r="AB43" s="29" t="str">
        <f>VLOOKUP(A43,MV!$A$6:$AD$4112,30,FALSE)</f>
        <v>-</v>
      </c>
      <c r="AC43" s="30"/>
    </row>
    <row r="44" spans="1:29" x14ac:dyDescent="0.3">
      <c r="A44" t="s">
        <v>123</v>
      </c>
      <c r="C44" s="29">
        <f>IF(ISBLANK(G44),"",COUNTA($G$13:G44))</f>
        <v>32</v>
      </c>
      <c r="D44" s="33" t="s">
        <v>512</v>
      </c>
      <c r="E44" s="30"/>
      <c r="F44" s="33" t="str">
        <f t="shared" si="0"/>
        <v>Gas Turbine Generator GT-7510</v>
      </c>
      <c r="G44" s="30" t="str">
        <f>VLOOKUP(A44,MV!$A$6:$B$4112,2,FALSE)</f>
        <v>GTG Engine Parameters 1</v>
      </c>
      <c r="H44" s="29" t="str">
        <f>VLOOKUP(A44,MV!$A$6:$AD$4112,3,FALSE)</f>
        <v>TBA</v>
      </c>
      <c r="I44" s="29">
        <f>VLOOKUP(A44,MV!$A$6:$AD$4112,4,FALSE)</f>
        <v>0</v>
      </c>
      <c r="J44" s="29">
        <f>VLOOKUP(A44,MV!$A$6:$AD$4112,5,FALSE)</f>
        <v>0</v>
      </c>
      <c r="K44" s="29">
        <f>VLOOKUP(A44,MV!$A$6:$AD$4112,6,FALSE)</f>
        <v>0</v>
      </c>
      <c r="L44" s="29" t="str">
        <f>VLOOKUP(A44,MV!$A$6:$AD$4112,11,FALSE)</f>
        <v>IEC61850</v>
      </c>
      <c r="M44" s="29" t="str">
        <f>VLOOKUP(A44,MV!$A$6:$AD$4112,14,FALSE)</f>
        <v>TBA</v>
      </c>
      <c r="N44" s="29" t="str">
        <f>VLOOKUP(A44,MV!$A$6:$AD$4112,12,FALSE)</f>
        <v>TBA</v>
      </c>
      <c r="O44" s="29" t="str">
        <f>VLOOKUP(A44,MV!$A$6:$AD$4112,13,FALSE)</f>
        <v>IEC104</v>
      </c>
      <c r="P44" s="29">
        <f>VLOOKUP(A44,MV!$A$6:$AD$4112,15,FALSE)</f>
        <v>1</v>
      </c>
      <c r="Q44" s="29"/>
      <c r="R44" s="29"/>
      <c r="S44" s="29"/>
      <c r="T44" s="29"/>
      <c r="U44" s="29"/>
      <c r="V44" s="29">
        <f>VLOOKUP(A44,MV!$A$6:$AD$4112,16,FALSE)</f>
        <v>32</v>
      </c>
      <c r="W44" s="29">
        <f>VLOOKUP(A44,MV!$A$6:$AD$4112,17,FALSE)</f>
        <v>0</v>
      </c>
      <c r="X44" s="29" t="str">
        <f>VLOOKUP(A44,MV!$A$6:$AD$4112,26,FALSE)</f>
        <v>-</v>
      </c>
      <c r="Y44" s="29" t="str">
        <f>VLOOKUP(A44,MV!$A$6:$AD$4112,27,FALSE)</f>
        <v>TBA</v>
      </c>
      <c r="Z44" s="29" t="str">
        <f>VLOOKUP(A44,MV!$A$6:$AD$4112,28,FALSE)</f>
        <v>TBA</v>
      </c>
      <c r="AA44" s="29" t="str">
        <f>VLOOKUP(A44,MV!$A$6:$AD$4112,29,FALSE)</f>
        <v>TBA</v>
      </c>
      <c r="AB44" s="29" t="str">
        <f>VLOOKUP(A44,MV!$A$6:$AD$4112,30,FALSE)</f>
        <v>TBA</v>
      </c>
      <c r="AC44" s="30"/>
    </row>
    <row r="45" spans="1:29" x14ac:dyDescent="0.3">
      <c r="A45" t="s">
        <v>125</v>
      </c>
      <c r="C45" s="29">
        <f>IF(ISBLANK(G45),"",COUNTA($G$13:G45))</f>
        <v>33</v>
      </c>
      <c r="D45" s="33" t="s">
        <v>512</v>
      </c>
      <c r="E45" s="30"/>
      <c r="F45" s="33" t="str">
        <f t="shared" si="0"/>
        <v>Gas Turbine Generator GT-7510</v>
      </c>
      <c r="G45" s="30" t="str">
        <f>VLOOKUP(A45,MV!$A$6:$B$4112,2,FALSE)</f>
        <v>GTG Engine Parameters 2</v>
      </c>
      <c r="H45" s="29" t="str">
        <f>VLOOKUP(A45,MV!$A$6:$AD$4112,3,FALSE)</f>
        <v>TBA</v>
      </c>
      <c r="I45" s="29">
        <f>VLOOKUP(A45,MV!$A$6:$AD$4112,4,FALSE)</f>
        <v>0</v>
      </c>
      <c r="J45" s="29">
        <f>VLOOKUP(A45,MV!$A$6:$AD$4112,5,FALSE)</f>
        <v>0</v>
      </c>
      <c r="K45" s="29">
        <f>VLOOKUP(A45,MV!$A$6:$AD$4112,6,FALSE)</f>
        <v>0</v>
      </c>
      <c r="L45" s="29" t="str">
        <f>VLOOKUP(A45,MV!$A$6:$AD$4112,11,FALSE)</f>
        <v>IEC61850</v>
      </c>
      <c r="M45" s="29" t="str">
        <f>VLOOKUP(A45,MV!$A$6:$AD$4112,14,FALSE)</f>
        <v>TBA</v>
      </c>
      <c r="N45" s="29" t="str">
        <f>VLOOKUP(A45,MV!$A$6:$AD$4112,12,FALSE)</f>
        <v>TBA</v>
      </c>
      <c r="O45" s="29" t="str">
        <f>VLOOKUP(A45,MV!$A$6:$AD$4112,13,FALSE)</f>
        <v>IEC104</v>
      </c>
      <c r="P45" s="29">
        <f>VLOOKUP(A45,MV!$A$6:$AD$4112,15,FALSE)</f>
        <v>1</v>
      </c>
      <c r="Q45" s="29"/>
      <c r="R45" s="29"/>
      <c r="S45" s="29"/>
      <c r="T45" s="29"/>
      <c r="U45" s="29"/>
      <c r="V45" s="29">
        <f>VLOOKUP(A45,MV!$A$6:$AD$4112,16,FALSE)</f>
        <v>33</v>
      </c>
      <c r="W45" s="29">
        <f>VLOOKUP(A45,MV!$A$6:$AD$4112,17,FALSE)</f>
        <v>0</v>
      </c>
      <c r="X45" s="29" t="str">
        <f>VLOOKUP(A45,MV!$A$6:$AD$4112,26,FALSE)</f>
        <v>-</v>
      </c>
      <c r="Y45" s="29" t="str">
        <f>VLOOKUP(A45,MV!$A$6:$AD$4112,27,FALSE)</f>
        <v>TBA</v>
      </c>
      <c r="Z45" s="29" t="str">
        <f>VLOOKUP(A45,MV!$A$6:$AD$4112,28,FALSE)</f>
        <v>TBA</v>
      </c>
      <c r="AA45" s="29" t="str">
        <f>VLOOKUP(A45,MV!$A$6:$AD$4112,29,FALSE)</f>
        <v>TBA</v>
      </c>
      <c r="AB45" s="29" t="str">
        <f>VLOOKUP(A45,MV!$A$6:$AD$4112,30,FALSE)</f>
        <v>TBA</v>
      </c>
      <c r="AC45" s="30"/>
    </row>
    <row r="46" spans="1:29" x14ac:dyDescent="0.3">
      <c r="A46" t="s">
        <v>127</v>
      </c>
      <c r="C46" s="29">
        <f>IF(ISBLANK(G46),"",COUNTA($G$13:G46))</f>
        <v>34</v>
      </c>
      <c r="D46" s="33" t="s">
        <v>512</v>
      </c>
      <c r="E46" s="30"/>
      <c r="F46" s="33" t="str">
        <f t="shared" si="0"/>
        <v>Gas Turbine Generator GT-7510</v>
      </c>
      <c r="G46" s="30" t="str">
        <f>VLOOKUP(A46,MV!$A$6:$B$4112,2,FALSE)</f>
        <v>GTG Engine Parameters 3</v>
      </c>
      <c r="H46" s="29" t="str">
        <f>VLOOKUP(A46,MV!$A$6:$AD$4112,3,FALSE)</f>
        <v>TBA</v>
      </c>
      <c r="I46" s="29">
        <f>VLOOKUP(A46,MV!$A$6:$AD$4112,4,FALSE)</f>
        <v>0</v>
      </c>
      <c r="J46" s="29">
        <f>VLOOKUP(A46,MV!$A$6:$AD$4112,5,FALSE)</f>
        <v>0</v>
      </c>
      <c r="K46" s="29">
        <f>VLOOKUP(A46,MV!$A$6:$AD$4112,6,FALSE)</f>
        <v>0</v>
      </c>
      <c r="L46" s="29" t="str">
        <f>VLOOKUP(A46,MV!$A$6:$AD$4112,11,FALSE)</f>
        <v>IEC61850</v>
      </c>
      <c r="M46" s="29" t="str">
        <f>VLOOKUP(A46,MV!$A$6:$AD$4112,14,FALSE)</f>
        <v>TBA</v>
      </c>
      <c r="N46" s="29" t="str">
        <f>VLOOKUP(A46,MV!$A$6:$AD$4112,12,FALSE)</f>
        <v>TBA</v>
      </c>
      <c r="O46" s="29" t="str">
        <f>VLOOKUP(A46,MV!$A$6:$AD$4112,13,FALSE)</f>
        <v>IEC104</v>
      </c>
      <c r="P46" s="29">
        <f>VLOOKUP(A46,MV!$A$6:$AD$4112,15,FALSE)</f>
        <v>1</v>
      </c>
      <c r="Q46" s="29"/>
      <c r="R46" s="29"/>
      <c r="S46" s="29"/>
      <c r="T46" s="29"/>
      <c r="U46" s="29"/>
      <c r="V46" s="29">
        <f>VLOOKUP(A46,MV!$A$6:$AD$4112,16,FALSE)</f>
        <v>34</v>
      </c>
      <c r="W46" s="29">
        <f>VLOOKUP(A46,MV!$A$6:$AD$4112,17,FALSE)</f>
        <v>0</v>
      </c>
      <c r="X46" s="29" t="str">
        <f>VLOOKUP(A46,MV!$A$6:$AD$4112,26,FALSE)</f>
        <v>-</v>
      </c>
      <c r="Y46" s="29" t="str">
        <f>VLOOKUP(A46,MV!$A$6:$AD$4112,27,FALSE)</f>
        <v>TBA</v>
      </c>
      <c r="Z46" s="29" t="str">
        <f>VLOOKUP(A46,MV!$A$6:$AD$4112,28,FALSE)</f>
        <v>TBA</v>
      </c>
      <c r="AA46" s="29" t="str">
        <f>VLOOKUP(A46,MV!$A$6:$AD$4112,29,FALSE)</f>
        <v>TBA</v>
      </c>
      <c r="AB46" s="29" t="str">
        <f>VLOOKUP(A46,MV!$A$6:$AD$4112,30,FALSE)</f>
        <v>TBA</v>
      </c>
      <c r="AC46" s="30"/>
    </row>
    <row r="47" spans="1:29" x14ac:dyDescent="0.3">
      <c r="A47" t="s">
        <v>129</v>
      </c>
      <c r="C47" s="29">
        <f>IF(ISBLANK(G47),"",COUNTA($G$13:G47))</f>
        <v>35</v>
      </c>
      <c r="D47" s="33" t="s">
        <v>512</v>
      </c>
      <c r="E47" s="30"/>
      <c r="F47" s="33" t="str">
        <f t="shared" si="0"/>
        <v>Gas Turbine Generator GT-7510</v>
      </c>
      <c r="G47" s="30" t="str">
        <f>VLOOKUP(A47,MV!$A$6:$B$4112,2,FALSE)</f>
        <v>GTG Engine Parameters 4</v>
      </c>
      <c r="H47" s="29" t="str">
        <f>VLOOKUP(A47,MV!$A$6:$AD$4112,3,FALSE)</f>
        <v>TBA</v>
      </c>
      <c r="I47" s="29">
        <f>VLOOKUP(A47,MV!$A$6:$AD$4112,4,FALSE)</f>
        <v>0</v>
      </c>
      <c r="J47" s="29">
        <f>VLOOKUP(A47,MV!$A$6:$AD$4112,5,FALSE)</f>
        <v>0</v>
      </c>
      <c r="K47" s="29">
        <f>VLOOKUP(A47,MV!$A$6:$AD$4112,6,FALSE)</f>
        <v>0</v>
      </c>
      <c r="L47" s="29" t="str">
        <f>VLOOKUP(A47,MV!$A$6:$AD$4112,11,FALSE)</f>
        <v>IEC61850</v>
      </c>
      <c r="M47" s="29" t="str">
        <f>VLOOKUP(A47,MV!$A$6:$AD$4112,14,FALSE)</f>
        <v>TBA</v>
      </c>
      <c r="N47" s="29" t="str">
        <f>VLOOKUP(A47,MV!$A$6:$AD$4112,12,FALSE)</f>
        <v>TBA</v>
      </c>
      <c r="O47" s="29" t="str">
        <f>VLOOKUP(A47,MV!$A$6:$AD$4112,13,FALSE)</f>
        <v>IEC104</v>
      </c>
      <c r="P47" s="29">
        <f>VLOOKUP(A47,MV!$A$6:$AD$4112,15,FALSE)</f>
        <v>1</v>
      </c>
      <c r="Q47" s="29"/>
      <c r="R47" s="29"/>
      <c r="S47" s="29"/>
      <c r="T47" s="29"/>
      <c r="U47" s="29"/>
      <c r="V47" s="29">
        <f>VLOOKUP(A47,MV!$A$6:$AD$4112,16,FALSE)</f>
        <v>35</v>
      </c>
      <c r="W47" s="29">
        <f>VLOOKUP(A47,MV!$A$6:$AD$4112,17,FALSE)</f>
        <v>0</v>
      </c>
      <c r="X47" s="29" t="str">
        <f>VLOOKUP(A47,MV!$A$6:$AD$4112,26,FALSE)</f>
        <v>-</v>
      </c>
      <c r="Y47" s="29" t="str">
        <f>VLOOKUP(A47,MV!$A$6:$AD$4112,27,FALSE)</f>
        <v>TBA</v>
      </c>
      <c r="Z47" s="29" t="str">
        <f>VLOOKUP(A47,MV!$A$6:$AD$4112,28,FALSE)</f>
        <v>TBA</v>
      </c>
      <c r="AA47" s="29" t="str">
        <f>VLOOKUP(A47,MV!$A$6:$AD$4112,29,FALSE)</f>
        <v>TBA</v>
      </c>
      <c r="AB47" s="29" t="str">
        <f>VLOOKUP(A47,MV!$A$6:$AD$4112,30,FALSE)</f>
        <v>TBA</v>
      </c>
      <c r="AC47" s="30"/>
    </row>
    <row r="48" spans="1:29" x14ac:dyDescent="0.3">
      <c r="A48" t="s">
        <v>131</v>
      </c>
      <c r="C48" s="29">
        <f>IF(ISBLANK(G48),"",COUNTA($G$13:G48))</f>
        <v>36</v>
      </c>
      <c r="D48" s="33" t="s">
        <v>512</v>
      </c>
      <c r="E48" s="30"/>
      <c r="F48" s="33" t="str">
        <f t="shared" si="0"/>
        <v>Gas Turbine Generator GT-7510</v>
      </c>
      <c r="G48" s="30" t="str">
        <f>VLOOKUP(A48,MV!$A$6:$B$4112,2,FALSE)</f>
        <v>GTG Engine Parameters 5</v>
      </c>
      <c r="H48" s="29" t="str">
        <f>VLOOKUP(A48,MV!$A$6:$AD$4112,3,FALSE)</f>
        <v>TBA</v>
      </c>
      <c r="I48" s="29">
        <f>VLOOKUP(A48,MV!$A$6:$AD$4112,4,FALSE)</f>
        <v>0</v>
      </c>
      <c r="J48" s="29">
        <f>VLOOKUP(A48,MV!$A$6:$AD$4112,5,FALSE)</f>
        <v>0</v>
      </c>
      <c r="K48" s="29">
        <f>VLOOKUP(A48,MV!$A$6:$AD$4112,6,FALSE)</f>
        <v>0</v>
      </c>
      <c r="L48" s="29" t="str">
        <f>VLOOKUP(A48,MV!$A$6:$AD$4112,11,FALSE)</f>
        <v>IEC61850</v>
      </c>
      <c r="M48" s="29" t="str">
        <f>VLOOKUP(A48,MV!$A$6:$AD$4112,14,FALSE)</f>
        <v>TBA</v>
      </c>
      <c r="N48" s="29" t="str">
        <f>VLOOKUP(A48,MV!$A$6:$AD$4112,12,FALSE)</f>
        <v>TBA</v>
      </c>
      <c r="O48" s="29" t="str">
        <f>VLOOKUP(A48,MV!$A$6:$AD$4112,13,FALSE)</f>
        <v>IEC104</v>
      </c>
      <c r="P48" s="29">
        <f>VLOOKUP(A48,MV!$A$6:$AD$4112,15,FALSE)</f>
        <v>1</v>
      </c>
      <c r="Q48" s="29"/>
      <c r="R48" s="29"/>
      <c r="S48" s="29"/>
      <c r="T48" s="29"/>
      <c r="U48" s="29"/>
      <c r="V48" s="29">
        <f>VLOOKUP(A48,MV!$A$6:$AD$4112,16,FALSE)</f>
        <v>36</v>
      </c>
      <c r="W48" s="29">
        <f>VLOOKUP(A48,MV!$A$6:$AD$4112,17,FALSE)</f>
        <v>0</v>
      </c>
      <c r="X48" s="29" t="str">
        <f>VLOOKUP(A48,MV!$A$6:$AD$4112,26,FALSE)</f>
        <v>-</v>
      </c>
      <c r="Y48" s="29" t="str">
        <f>VLOOKUP(A48,MV!$A$6:$AD$4112,27,FALSE)</f>
        <v>TBA</v>
      </c>
      <c r="Z48" s="29" t="str">
        <f>VLOOKUP(A48,MV!$A$6:$AD$4112,28,FALSE)</f>
        <v>TBA</v>
      </c>
      <c r="AA48" s="29" t="str">
        <f>VLOOKUP(A48,MV!$A$6:$AD$4112,29,FALSE)</f>
        <v>TBA</v>
      </c>
      <c r="AB48" s="29" t="str">
        <f>VLOOKUP(A48,MV!$A$6:$AD$4112,30,FALSE)</f>
        <v>TBA</v>
      </c>
      <c r="AC48" s="30"/>
    </row>
    <row r="49" spans="1:29" x14ac:dyDescent="0.3">
      <c r="A49" t="s">
        <v>133</v>
      </c>
      <c r="C49" s="29">
        <f>IF(ISBLANK(G49),"",COUNTA($G$13:G49))</f>
        <v>37</v>
      </c>
      <c r="D49" s="33" t="s">
        <v>512</v>
      </c>
      <c r="E49" s="30"/>
      <c r="F49" s="33" t="str">
        <f t="shared" si="0"/>
        <v>Gas Turbine Generator GT-7510</v>
      </c>
      <c r="G49" s="30" t="str">
        <f>VLOOKUP(A49,MV!$A$6:$B$4112,2,FALSE)</f>
        <v>GTG Engine Parameters 6</v>
      </c>
      <c r="H49" s="29" t="str">
        <f>VLOOKUP(A49,MV!$A$6:$AD$4112,3,FALSE)</f>
        <v>TBA</v>
      </c>
      <c r="I49" s="29">
        <f>VLOOKUP(A49,MV!$A$6:$AD$4112,4,FALSE)</f>
        <v>0</v>
      </c>
      <c r="J49" s="29">
        <f>VLOOKUP(A49,MV!$A$6:$AD$4112,5,FALSE)</f>
        <v>0</v>
      </c>
      <c r="K49" s="29">
        <f>VLOOKUP(A49,MV!$A$6:$AD$4112,6,FALSE)</f>
        <v>0</v>
      </c>
      <c r="L49" s="29" t="str">
        <f>VLOOKUP(A49,MV!$A$6:$AD$4112,11,FALSE)</f>
        <v>IEC61850</v>
      </c>
      <c r="M49" s="29" t="str">
        <f>VLOOKUP(A49,MV!$A$6:$AD$4112,14,FALSE)</f>
        <v>TBA</v>
      </c>
      <c r="N49" s="29" t="str">
        <f>VLOOKUP(A49,MV!$A$6:$AD$4112,12,FALSE)</f>
        <v>TBA</v>
      </c>
      <c r="O49" s="29" t="str">
        <f>VLOOKUP(A49,MV!$A$6:$AD$4112,13,FALSE)</f>
        <v>IEC104</v>
      </c>
      <c r="P49" s="29">
        <f>VLOOKUP(A49,MV!$A$6:$AD$4112,15,FALSE)</f>
        <v>1</v>
      </c>
      <c r="Q49" s="29"/>
      <c r="R49" s="29"/>
      <c r="S49" s="29"/>
      <c r="T49" s="29"/>
      <c r="U49" s="29"/>
      <c r="V49" s="29">
        <f>VLOOKUP(A49,MV!$A$6:$AD$4112,16,FALSE)</f>
        <v>37</v>
      </c>
      <c r="W49" s="29">
        <f>VLOOKUP(A49,MV!$A$6:$AD$4112,17,FALSE)</f>
        <v>0</v>
      </c>
      <c r="X49" s="29" t="str">
        <f>VLOOKUP(A49,MV!$A$6:$AD$4112,26,FALSE)</f>
        <v>-</v>
      </c>
      <c r="Y49" s="29" t="str">
        <f>VLOOKUP(A49,MV!$A$6:$AD$4112,27,FALSE)</f>
        <v>TBA</v>
      </c>
      <c r="Z49" s="29" t="str">
        <f>VLOOKUP(A49,MV!$A$6:$AD$4112,28,FALSE)</f>
        <v>TBA</v>
      </c>
      <c r="AA49" s="29" t="str">
        <f>VLOOKUP(A49,MV!$A$6:$AD$4112,29,FALSE)</f>
        <v>TBA</v>
      </c>
      <c r="AB49" s="29" t="str">
        <f>VLOOKUP(A49,MV!$A$6:$AD$4112,30,FALSE)</f>
        <v>TBA</v>
      </c>
      <c r="AC49" s="30"/>
    </row>
    <row r="50" spans="1:29" x14ac:dyDescent="0.3">
      <c r="A50" t="s">
        <v>135</v>
      </c>
      <c r="C50" s="29">
        <f>IF(ISBLANK(G50),"",COUNTA($G$13:G50))</f>
        <v>38</v>
      </c>
      <c r="D50" s="33" t="s">
        <v>512</v>
      </c>
      <c r="E50" s="30"/>
      <c r="F50" s="33" t="str">
        <f t="shared" si="0"/>
        <v>Gas Turbine Generator GT-7510</v>
      </c>
      <c r="G50" s="30" t="str">
        <f>VLOOKUP(A50,MV!$A$6:$B$4112,2,FALSE)</f>
        <v>GTG Engine Parameters 7</v>
      </c>
      <c r="H50" s="29" t="str">
        <f>VLOOKUP(A50,MV!$A$6:$AD$4112,3,FALSE)</f>
        <v>TBA</v>
      </c>
      <c r="I50" s="29">
        <f>VLOOKUP(A50,MV!$A$6:$AD$4112,4,FALSE)</f>
        <v>0</v>
      </c>
      <c r="J50" s="29">
        <f>VLOOKUP(A50,MV!$A$6:$AD$4112,5,FALSE)</f>
        <v>0</v>
      </c>
      <c r="K50" s="29">
        <f>VLOOKUP(A50,MV!$A$6:$AD$4112,6,FALSE)</f>
        <v>0</v>
      </c>
      <c r="L50" s="29" t="str">
        <f>VLOOKUP(A50,MV!$A$6:$AD$4112,11,FALSE)</f>
        <v>IEC61850</v>
      </c>
      <c r="M50" s="29" t="str">
        <f>VLOOKUP(A50,MV!$A$6:$AD$4112,14,FALSE)</f>
        <v>TBA</v>
      </c>
      <c r="N50" s="29" t="str">
        <f>VLOOKUP(A50,MV!$A$6:$AD$4112,12,FALSE)</f>
        <v>TBA</v>
      </c>
      <c r="O50" s="29" t="str">
        <f>VLOOKUP(A50,MV!$A$6:$AD$4112,13,FALSE)</f>
        <v>IEC104</v>
      </c>
      <c r="P50" s="29">
        <f>VLOOKUP(A50,MV!$A$6:$AD$4112,15,FALSE)</f>
        <v>1</v>
      </c>
      <c r="Q50" s="29"/>
      <c r="R50" s="29"/>
      <c r="S50" s="29"/>
      <c r="T50" s="29"/>
      <c r="U50" s="29"/>
      <c r="V50" s="29">
        <f>VLOOKUP(A50,MV!$A$6:$AD$4112,16,FALSE)</f>
        <v>38</v>
      </c>
      <c r="W50" s="29">
        <f>VLOOKUP(A50,MV!$A$6:$AD$4112,17,FALSE)</f>
        <v>0</v>
      </c>
      <c r="X50" s="29" t="str">
        <f>VLOOKUP(A50,MV!$A$6:$AD$4112,26,FALSE)</f>
        <v>-</v>
      </c>
      <c r="Y50" s="29" t="str">
        <f>VLOOKUP(A50,MV!$A$6:$AD$4112,27,FALSE)</f>
        <v>TBA</v>
      </c>
      <c r="Z50" s="29" t="str">
        <f>VLOOKUP(A50,MV!$A$6:$AD$4112,28,FALSE)</f>
        <v>TBA</v>
      </c>
      <c r="AA50" s="29" t="str">
        <f>VLOOKUP(A50,MV!$A$6:$AD$4112,29,FALSE)</f>
        <v>TBA</v>
      </c>
      <c r="AB50" s="29" t="str">
        <f>VLOOKUP(A50,MV!$A$6:$AD$4112,30,FALSE)</f>
        <v>TBA</v>
      </c>
      <c r="AC50" s="30"/>
    </row>
    <row r="51" spans="1:29" x14ac:dyDescent="0.3">
      <c r="A51" t="s">
        <v>137</v>
      </c>
      <c r="C51" s="29">
        <f>IF(ISBLANK(G51),"",COUNTA($G$13:G51))</f>
        <v>39</v>
      </c>
      <c r="D51" s="33" t="s">
        <v>512</v>
      </c>
      <c r="E51" s="30"/>
      <c r="F51" s="33" t="str">
        <f t="shared" si="0"/>
        <v>Gas Turbine Generator GT-7510</v>
      </c>
      <c r="G51" s="30" t="str">
        <f>VLOOKUP(A51,MV!$A$6:$B$4112,2,FALSE)</f>
        <v>GTG Engine Parameters 8</v>
      </c>
      <c r="H51" s="29" t="str">
        <f>VLOOKUP(A51,MV!$A$6:$AD$4112,3,FALSE)</f>
        <v>TBA</v>
      </c>
      <c r="I51" s="29">
        <f>VLOOKUP(A51,MV!$A$6:$AD$4112,4,FALSE)</f>
        <v>0</v>
      </c>
      <c r="J51" s="29">
        <f>VLOOKUP(A51,MV!$A$6:$AD$4112,5,FALSE)</f>
        <v>0</v>
      </c>
      <c r="K51" s="29">
        <f>VLOOKUP(A51,MV!$A$6:$AD$4112,6,FALSE)</f>
        <v>0</v>
      </c>
      <c r="L51" s="29" t="str">
        <f>VLOOKUP(A51,MV!$A$6:$AD$4112,11,FALSE)</f>
        <v>IEC61850</v>
      </c>
      <c r="M51" s="29" t="str">
        <f>VLOOKUP(A51,MV!$A$6:$AD$4112,14,FALSE)</f>
        <v>TBA</v>
      </c>
      <c r="N51" s="29" t="str">
        <f>VLOOKUP(A51,MV!$A$6:$AD$4112,12,FALSE)</f>
        <v>TBA</v>
      </c>
      <c r="O51" s="29" t="str">
        <f>VLOOKUP(A51,MV!$A$6:$AD$4112,13,FALSE)</f>
        <v>IEC104</v>
      </c>
      <c r="P51" s="29">
        <f>VLOOKUP(A51,MV!$A$6:$AD$4112,15,FALSE)</f>
        <v>1</v>
      </c>
      <c r="Q51" s="29"/>
      <c r="R51" s="29"/>
      <c r="S51" s="29"/>
      <c r="T51" s="29"/>
      <c r="U51" s="29"/>
      <c r="V51" s="29">
        <f>VLOOKUP(A51,MV!$A$6:$AD$4112,16,FALSE)</f>
        <v>39</v>
      </c>
      <c r="W51" s="29">
        <f>VLOOKUP(A51,MV!$A$6:$AD$4112,17,FALSE)</f>
        <v>0</v>
      </c>
      <c r="X51" s="29" t="str">
        <f>VLOOKUP(A51,MV!$A$6:$AD$4112,26,FALSE)</f>
        <v>-</v>
      </c>
      <c r="Y51" s="29" t="str">
        <f>VLOOKUP(A51,MV!$A$6:$AD$4112,27,FALSE)</f>
        <v>TBA</v>
      </c>
      <c r="Z51" s="29" t="str">
        <f>VLOOKUP(A51,MV!$A$6:$AD$4112,28,FALSE)</f>
        <v>TBA</v>
      </c>
      <c r="AA51" s="29" t="str">
        <f>VLOOKUP(A51,MV!$A$6:$AD$4112,29,FALSE)</f>
        <v>TBA</v>
      </c>
      <c r="AB51" s="29" t="str">
        <f>VLOOKUP(A51,MV!$A$6:$AD$4112,30,FALSE)</f>
        <v>TBA</v>
      </c>
      <c r="AC51" s="30"/>
    </row>
    <row r="52" spans="1:29" x14ac:dyDescent="0.3">
      <c r="A52" t="s">
        <v>139</v>
      </c>
      <c r="C52" s="29">
        <f>IF(ISBLANK(G52),"",COUNTA($G$13:G52))</f>
        <v>40</v>
      </c>
      <c r="D52" s="33" t="s">
        <v>512</v>
      </c>
      <c r="E52" s="30"/>
      <c r="F52" s="33" t="str">
        <f t="shared" si="0"/>
        <v>Gas Turbine Generator GT-7510</v>
      </c>
      <c r="G52" s="30" t="str">
        <f>VLOOKUP(A52,MV!$A$6:$B$4112,2,FALSE)</f>
        <v>GTG Engine Parameters 9</v>
      </c>
      <c r="H52" s="29" t="str">
        <f>VLOOKUP(A52,MV!$A$6:$AD$4112,3,FALSE)</f>
        <v>TBA</v>
      </c>
      <c r="I52" s="29">
        <f>VLOOKUP(A52,MV!$A$6:$AD$4112,4,FALSE)</f>
        <v>0</v>
      </c>
      <c r="J52" s="29">
        <f>VLOOKUP(A52,MV!$A$6:$AD$4112,5,FALSE)</f>
        <v>0</v>
      </c>
      <c r="K52" s="29">
        <f>VLOOKUP(A52,MV!$A$6:$AD$4112,6,FALSE)</f>
        <v>0</v>
      </c>
      <c r="L52" s="29" t="str">
        <f>VLOOKUP(A52,MV!$A$6:$AD$4112,11,FALSE)</f>
        <v>IEC61850</v>
      </c>
      <c r="M52" s="29" t="str">
        <f>VLOOKUP(A52,MV!$A$6:$AD$4112,14,FALSE)</f>
        <v>TBA</v>
      </c>
      <c r="N52" s="29" t="str">
        <f>VLOOKUP(A52,MV!$A$6:$AD$4112,12,FALSE)</f>
        <v>TBA</v>
      </c>
      <c r="O52" s="29" t="str">
        <f>VLOOKUP(A52,MV!$A$6:$AD$4112,13,FALSE)</f>
        <v>IEC104</v>
      </c>
      <c r="P52" s="29">
        <f>VLOOKUP(A52,MV!$A$6:$AD$4112,15,FALSE)</f>
        <v>1</v>
      </c>
      <c r="Q52" s="29"/>
      <c r="R52" s="29"/>
      <c r="S52" s="29"/>
      <c r="T52" s="29"/>
      <c r="U52" s="29"/>
      <c r="V52" s="29">
        <f>VLOOKUP(A52,MV!$A$6:$AD$4112,16,FALSE)</f>
        <v>40</v>
      </c>
      <c r="W52" s="29">
        <f>VLOOKUP(A52,MV!$A$6:$AD$4112,17,FALSE)</f>
        <v>0</v>
      </c>
      <c r="X52" s="29" t="str">
        <f>VLOOKUP(A52,MV!$A$6:$AD$4112,26,FALSE)</f>
        <v>-</v>
      </c>
      <c r="Y52" s="29" t="str">
        <f>VLOOKUP(A52,MV!$A$6:$AD$4112,27,FALSE)</f>
        <v>TBA</v>
      </c>
      <c r="Z52" s="29" t="str">
        <f>VLOOKUP(A52,MV!$A$6:$AD$4112,28,FALSE)</f>
        <v>TBA</v>
      </c>
      <c r="AA52" s="29" t="str">
        <f>VLOOKUP(A52,MV!$A$6:$AD$4112,29,FALSE)</f>
        <v>TBA</v>
      </c>
      <c r="AB52" s="29" t="str">
        <f>VLOOKUP(A52,MV!$A$6:$AD$4112,30,FALSE)</f>
        <v>TBA</v>
      </c>
      <c r="AC52" s="30"/>
    </row>
    <row r="53" spans="1:29" x14ac:dyDescent="0.3">
      <c r="A53" t="s">
        <v>141</v>
      </c>
      <c r="C53" s="29">
        <f>IF(ISBLANK(G53),"",COUNTA($G$13:G53))</f>
        <v>41</v>
      </c>
      <c r="D53" s="33" t="s">
        <v>512</v>
      </c>
      <c r="E53" s="30"/>
      <c r="F53" s="33" t="str">
        <f t="shared" si="0"/>
        <v>Gas Turbine Generator GT-7510</v>
      </c>
      <c r="G53" s="30" t="str">
        <f>VLOOKUP(A53,MV!$A$6:$B$4112,2,FALSE)</f>
        <v>GTG Engine Parameters 10</v>
      </c>
      <c r="H53" s="29" t="str">
        <f>VLOOKUP(A53,MV!$A$6:$AD$4112,3,FALSE)</f>
        <v>TBA</v>
      </c>
      <c r="I53" s="29">
        <f>VLOOKUP(A53,MV!$A$6:$AD$4112,4,FALSE)</f>
        <v>0</v>
      </c>
      <c r="J53" s="29">
        <f>VLOOKUP(A53,MV!$A$6:$AD$4112,5,FALSE)</f>
        <v>0</v>
      </c>
      <c r="K53" s="29">
        <f>VLOOKUP(A53,MV!$A$6:$AD$4112,6,FALSE)</f>
        <v>0</v>
      </c>
      <c r="L53" s="29" t="str">
        <f>VLOOKUP(A53,MV!$A$6:$AD$4112,11,FALSE)</f>
        <v>IEC61850</v>
      </c>
      <c r="M53" s="29" t="str">
        <f>VLOOKUP(A53,MV!$A$6:$AD$4112,14,FALSE)</f>
        <v>TBA</v>
      </c>
      <c r="N53" s="29" t="str">
        <f>VLOOKUP(A53,MV!$A$6:$AD$4112,12,FALSE)</f>
        <v>TBA</v>
      </c>
      <c r="O53" s="29" t="str">
        <f>VLOOKUP(A53,MV!$A$6:$AD$4112,13,FALSE)</f>
        <v>IEC104</v>
      </c>
      <c r="P53" s="29">
        <f>VLOOKUP(A53,MV!$A$6:$AD$4112,15,FALSE)</f>
        <v>1</v>
      </c>
      <c r="Q53" s="29"/>
      <c r="R53" s="29"/>
      <c r="S53" s="29"/>
      <c r="T53" s="29"/>
      <c r="U53" s="29"/>
      <c r="V53" s="29">
        <f>VLOOKUP(A53,MV!$A$6:$AD$4112,16,FALSE)</f>
        <v>41</v>
      </c>
      <c r="W53" s="29">
        <f>VLOOKUP(A53,MV!$A$6:$AD$4112,17,FALSE)</f>
        <v>0</v>
      </c>
      <c r="X53" s="29" t="str">
        <f>VLOOKUP(A53,MV!$A$6:$AD$4112,26,FALSE)</f>
        <v>-</v>
      </c>
      <c r="Y53" s="29" t="str">
        <f>VLOOKUP(A53,MV!$A$6:$AD$4112,27,FALSE)</f>
        <v>TBA</v>
      </c>
      <c r="Z53" s="29" t="str">
        <f>VLOOKUP(A53,MV!$A$6:$AD$4112,28,FALSE)</f>
        <v>TBA</v>
      </c>
      <c r="AA53" s="29" t="str">
        <f>VLOOKUP(A53,MV!$A$6:$AD$4112,29,FALSE)</f>
        <v>TBA</v>
      </c>
      <c r="AB53" s="29" t="str">
        <f>VLOOKUP(A53,MV!$A$6:$AD$4112,30,FALSE)</f>
        <v>TBA</v>
      </c>
      <c r="AC53" s="30"/>
    </row>
    <row r="54" spans="1:29" x14ac:dyDescent="0.3">
      <c r="A54" t="s">
        <v>143</v>
      </c>
      <c r="C54" s="29">
        <f>IF(ISBLANK(G54),"",COUNTA($G$13:G54))</f>
        <v>42</v>
      </c>
      <c r="D54" s="33" t="s">
        <v>512</v>
      </c>
      <c r="E54" s="30"/>
      <c r="F54" s="33" t="str">
        <f t="shared" si="0"/>
        <v>Gas Turbine Generator GT-7510</v>
      </c>
      <c r="G54" s="30" t="str">
        <f>VLOOKUP(A54,MV!$A$6:$B$4112,2,FALSE)</f>
        <v>Synchro command</v>
      </c>
      <c r="H54" s="29" t="str">
        <f>VLOOKUP(A54,MV!$A$6:$AD$4112,3,FALSE)</f>
        <v>TBA</v>
      </c>
      <c r="I54" s="29" t="str">
        <f>VLOOKUP(A54,MV!$A$6:$AD$4112,4,FALSE)</f>
        <v>-</v>
      </c>
      <c r="J54" s="29" t="str">
        <f>VLOOKUP(A54,MV!$A$6:$AD$4112,5,FALSE)</f>
        <v>-</v>
      </c>
      <c r="K54" s="29" t="str">
        <f>VLOOKUP(A54,MV!$A$6:$AD$4112,6,FALSE)</f>
        <v>X</v>
      </c>
      <c r="L54" s="29" t="str">
        <f>VLOOKUP(A54,MV!$A$6:$AD$4112,11,FALSE)</f>
        <v>IEC61850</v>
      </c>
      <c r="M54" s="29" t="str">
        <f>VLOOKUP(A54,MV!$A$6:$AD$4112,14,FALSE)</f>
        <v>SC</v>
      </c>
      <c r="N54" s="29" t="str">
        <f>VLOOKUP(A54,MV!$A$6:$AD$4112,12,FALSE)</f>
        <v>TBA</v>
      </c>
      <c r="O54" s="29" t="str">
        <f>VLOOKUP(A54,MV!$A$6:$AD$4112,13,FALSE)</f>
        <v>IEC104</v>
      </c>
      <c r="P54" s="29">
        <f>VLOOKUP(A54,MV!$A$6:$AD$4112,15,FALSE)</f>
        <v>1</v>
      </c>
      <c r="Q54" s="29"/>
      <c r="R54" s="29"/>
      <c r="S54" s="29"/>
      <c r="T54" s="29"/>
      <c r="U54" s="29"/>
      <c r="V54" s="29">
        <f>VLOOKUP(A54,MV!$A$6:$AD$4112,16,FALSE)</f>
        <v>42</v>
      </c>
      <c r="W54" s="29">
        <f>VLOOKUP(A54,MV!$A$6:$AD$4112,17,FALSE)</f>
        <v>0</v>
      </c>
      <c r="X54" s="29" t="str">
        <f>VLOOKUP(A54,MV!$A$6:$AD$4112,26,FALSE)</f>
        <v>-</v>
      </c>
      <c r="Y54" s="29" t="str">
        <f>VLOOKUP(A54,MV!$A$6:$AD$4112,27,FALSE)</f>
        <v>X</v>
      </c>
      <c r="Z54" s="29" t="str">
        <f>VLOOKUP(A54,MV!$A$6:$AD$4112,28,FALSE)</f>
        <v>X</v>
      </c>
      <c r="AA54" s="29" t="str">
        <f>VLOOKUP(A54,MV!$A$6:$AD$4112,29,FALSE)</f>
        <v>-</v>
      </c>
      <c r="AB54" s="29" t="str">
        <f>VLOOKUP(A54,MV!$A$6:$AD$4112,30,FALSE)</f>
        <v>-</v>
      </c>
      <c r="AC54" s="30"/>
    </row>
    <row r="55" spans="1:29" x14ac:dyDescent="0.3">
      <c r="A55" t="s">
        <v>146</v>
      </c>
      <c r="C55" s="29">
        <f>IF(ISBLANK(G55),"",COUNTA($G$13:G55))</f>
        <v>43</v>
      </c>
      <c r="D55" s="33" t="s">
        <v>512</v>
      </c>
      <c r="E55" s="30"/>
      <c r="F55" s="33" t="str">
        <f t="shared" ref="F55" si="1">F54</f>
        <v>Gas Turbine Generator GT-7510</v>
      </c>
      <c r="G55" s="30" t="str">
        <f>VLOOKUP(A55,MV!$A$6:$B$4112,2,FALSE)</f>
        <v>Automatic Synchronize Initiate</v>
      </c>
      <c r="H55" s="29" t="str">
        <f>VLOOKUP(A55,MV!$A$6:$AD$4112,3,FALSE)</f>
        <v>TBA</v>
      </c>
      <c r="I55" s="29" t="str">
        <f>VLOOKUP(A55,MV!$A$6:$AD$4112,4,FALSE)</f>
        <v>-</v>
      </c>
      <c r="J55" s="29" t="str">
        <f>VLOOKUP(A55,MV!$A$6:$AD$4112,5,FALSE)</f>
        <v>-</v>
      </c>
      <c r="K55" s="29" t="str">
        <f>VLOOKUP(A55,MV!$A$6:$AD$4112,6,FALSE)</f>
        <v>X</v>
      </c>
      <c r="L55" s="29" t="str">
        <f>VLOOKUP(A55,MV!$A$6:$AD$4112,11,FALSE)</f>
        <v>IEC61850</v>
      </c>
      <c r="M55" s="29" t="str">
        <f>VLOOKUP(A55,MV!$A$6:$AD$4112,14,FALSE)</f>
        <v>SC</v>
      </c>
      <c r="N55" s="29" t="str">
        <f>VLOOKUP(A55,MV!$A$6:$AD$4112,12,FALSE)</f>
        <v>TBA</v>
      </c>
      <c r="O55" s="29" t="str">
        <f>VLOOKUP(A55,MV!$A$6:$AD$4112,13,FALSE)</f>
        <v>IEC104</v>
      </c>
      <c r="P55" s="29">
        <f>VLOOKUP(A55,MV!$A$6:$AD$4112,15,FALSE)</f>
        <v>1</v>
      </c>
      <c r="Q55" s="29"/>
      <c r="R55" s="29"/>
      <c r="S55" s="29"/>
      <c r="T55" s="29"/>
      <c r="U55" s="29"/>
      <c r="V55" s="29">
        <f>VLOOKUP(A55,MV!$A$6:$AD$4112,16,FALSE)</f>
        <v>43</v>
      </c>
      <c r="W55" s="29">
        <f>VLOOKUP(A55,MV!$A$6:$AD$4112,17,FALSE)</f>
        <v>0</v>
      </c>
      <c r="X55" s="29" t="str">
        <f>VLOOKUP(A55,MV!$A$6:$AD$4112,26,FALSE)</f>
        <v>-</v>
      </c>
      <c r="Y55" s="29" t="str">
        <f>VLOOKUP(A55,MV!$A$6:$AD$4112,27,FALSE)</f>
        <v>X</v>
      </c>
      <c r="Z55" s="29" t="str">
        <f>VLOOKUP(A55,MV!$A$6:$AD$4112,28,FALSE)</f>
        <v>X</v>
      </c>
      <c r="AA55" s="29" t="str">
        <f>VLOOKUP(A55,MV!$A$6:$AD$4112,29,FALSE)</f>
        <v>-</v>
      </c>
      <c r="AB55" s="29" t="str">
        <f>VLOOKUP(A55,MV!$A$6:$AD$4112,30,FALSE)</f>
        <v>-</v>
      </c>
      <c r="AC55" s="30"/>
    </row>
    <row r="56" spans="1:29" x14ac:dyDescent="0.3">
      <c r="C56" s="29"/>
      <c r="D56" s="33"/>
      <c r="E56" s="30"/>
      <c r="F56" s="33"/>
      <c r="G56" s="30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</row>
    <row r="57" spans="1:29" x14ac:dyDescent="0.3">
      <c r="A57" t="s">
        <v>148</v>
      </c>
      <c r="C57" s="29">
        <f>IF(ISBLANK(G57),"",COUNTA($G$13:G57))</f>
        <v>44</v>
      </c>
      <c r="D57" s="33" t="s">
        <v>512</v>
      </c>
      <c r="E57" s="30"/>
      <c r="F57" s="33" t="str">
        <f>FEEDERs!B3</f>
        <v>Gas Turbine Generator GT-7520</v>
      </c>
      <c r="G57" s="30" t="str">
        <f>VLOOKUP(A57,MV!$A$6:$B$4112,2,FALSE)</f>
        <v>24 - Volts per Hertz relay</v>
      </c>
      <c r="H57" s="29" t="str">
        <f>VLOOKUP(A57,MV!$A$6:$AD$4112,3,FALSE)</f>
        <v>TBA</v>
      </c>
      <c r="I57" s="29" t="str">
        <f>VLOOKUP(A57,MV!$A$6:$AD$4112,4,FALSE)</f>
        <v>-</v>
      </c>
      <c r="J57" s="29" t="str">
        <f>VLOOKUP(A57,MV!$A$6:$AD$4112,5,FALSE)</f>
        <v>X</v>
      </c>
      <c r="K57" s="29" t="str">
        <f>VLOOKUP(A57,MV!$A$6:$AD$4112,6,FALSE)</f>
        <v>-</v>
      </c>
      <c r="L57" s="29" t="str">
        <f>VLOOKUP(A57,MV!$A$6:$AD$4112,11,FALSE)</f>
        <v>IEC61850</v>
      </c>
      <c r="M57" s="29" t="str">
        <f>VLOOKUP(A57,MV!$A$6:$AD$4112,14,FALSE)</f>
        <v>SP</v>
      </c>
      <c r="N57" s="29" t="str">
        <f>VLOOKUP(A57,MV!$A$6:$AD$4112,12,FALSE)</f>
        <v>TBA</v>
      </c>
      <c r="O57" s="29" t="str">
        <f>VLOOKUP(A57,MV!$A$6:$AD$4112,13,FALSE)</f>
        <v>IEC104</v>
      </c>
      <c r="P57" s="29">
        <f>VLOOKUP(A57,MV!$A$6:$AD$4112,15,FALSE)</f>
        <v>2</v>
      </c>
      <c r="Q57" s="29"/>
      <c r="R57" s="29"/>
      <c r="S57" s="29"/>
      <c r="T57" s="29"/>
      <c r="U57" s="29"/>
      <c r="V57" s="29">
        <f>VLOOKUP(A57,MV!$A$6:$AD$4112,16,FALSE)</f>
        <v>1</v>
      </c>
      <c r="W57" s="29">
        <f>VLOOKUP(A57,MV!$A$6:$AD$4112,17,FALSE)</f>
        <v>0</v>
      </c>
      <c r="X57" s="29" t="str">
        <f>VLOOKUP(A57,MV!$A$6:$AD$4112,26,FALSE)</f>
        <v>-</v>
      </c>
      <c r="Y57" s="29" t="str">
        <f>VLOOKUP(A57,MV!$A$6:$AD$4112,27,FALSE)</f>
        <v>X</v>
      </c>
      <c r="Z57" s="29" t="str">
        <f>VLOOKUP(A57,MV!$A$6:$AD$4112,28,FALSE)</f>
        <v>X</v>
      </c>
      <c r="AA57" s="29" t="str">
        <f>VLOOKUP(A57,MV!$A$6:$AD$4112,29,FALSE)</f>
        <v>X</v>
      </c>
      <c r="AB57" s="29" t="str">
        <f>VLOOKUP(A57,MV!$A$6:$AD$4112,30,FALSE)</f>
        <v>-</v>
      </c>
      <c r="AC57" s="30"/>
    </row>
    <row r="58" spans="1:29" x14ac:dyDescent="0.3">
      <c r="A58" t="s">
        <v>149</v>
      </c>
      <c r="C58" s="29">
        <f>IF(ISBLANK(G58),"",COUNTA($G$13:G58))</f>
        <v>45</v>
      </c>
      <c r="D58" s="33" t="s">
        <v>512</v>
      </c>
      <c r="E58" s="30"/>
      <c r="F58" s="33" t="str">
        <f>F57</f>
        <v>Gas Turbine Generator GT-7520</v>
      </c>
      <c r="G58" s="30" t="str">
        <f>VLOOKUP(A58,MV!$A$6:$B$4112,2,FALSE)</f>
        <v>27 - Undervoltage relay</v>
      </c>
      <c r="H58" s="29" t="str">
        <f>VLOOKUP(A58,MV!$A$6:$AD$4112,3,FALSE)</f>
        <v>TBA</v>
      </c>
      <c r="I58" s="29" t="str">
        <f>VLOOKUP(A58,MV!$A$6:$AD$4112,4,FALSE)</f>
        <v>-</v>
      </c>
      <c r="J58" s="29" t="str">
        <f>VLOOKUP(A58,MV!$A$6:$AD$4112,5,FALSE)</f>
        <v>X</v>
      </c>
      <c r="K58" s="29" t="str">
        <f>VLOOKUP(A58,MV!$A$6:$AD$4112,6,FALSE)</f>
        <v>-</v>
      </c>
      <c r="L58" s="29" t="str">
        <f>VLOOKUP(A58,MV!$A$6:$AD$4112,11,FALSE)</f>
        <v>IEC61850</v>
      </c>
      <c r="M58" s="29" t="str">
        <f>VLOOKUP(A58,MV!$A$6:$AD$4112,14,FALSE)</f>
        <v>SP</v>
      </c>
      <c r="N58" s="29" t="str">
        <f>VLOOKUP(A58,MV!$A$6:$AD$4112,12,FALSE)</f>
        <v>TBA</v>
      </c>
      <c r="O58" s="29" t="str">
        <f>VLOOKUP(A58,MV!$A$6:$AD$4112,13,FALSE)</f>
        <v>IEC104</v>
      </c>
      <c r="P58" s="29">
        <f>VLOOKUP(A58,MV!$A$6:$AD$4112,15,FALSE)</f>
        <v>2</v>
      </c>
      <c r="Q58" s="29"/>
      <c r="R58" s="29"/>
      <c r="S58" s="29"/>
      <c r="T58" s="29"/>
      <c r="U58" s="29"/>
      <c r="V58" s="29">
        <f>VLOOKUP(A58,MV!$A$6:$AD$4112,16,FALSE)</f>
        <v>2</v>
      </c>
      <c r="W58" s="29">
        <f>VLOOKUP(A58,MV!$A$6:$AD$4112,17,FALSE)</f>
        <v>0</v>
      </c>
      <c r="X58" s="29" t="str">
        <f>VLOOKUP(A58,MV!$A$6:$AD$4112,26,FALSE)</f>
        <v>-</v>
      </c>
      <c r="Y58" s="29" t="str">
        <f>VLOOKUP(A58,MV!$A$6:$AD$4112,27,FALSE)</f>
        <v>X</v>
      </c>
      <c r="Z58" s="29" t="str">
        <f>VLOOKUP(A58,MV!$A$6:$AD$4112,28,FALSE)</f>
        <v>X</v>
      </c>
      <c r="AA58" s="29" t="str">
        <f>VLOOKUP(A58,MV!$A$6:$AD$4112,29,FALSE)</f>
        <v>X</v>
      </c>
      <c r="AB58" s="29" t="str">
        <f>VLOOKUP(A58,MV!$A$6:$AD$4112,30,FALSE)</f>
        <v>-</v>
      </c>
      <c r="AC58" s="30"/>
    </row>
    <row r="59" spans="1:29" x14ac:dyDescent="0.3">
      <c r="A59" t="s">
        <v>150</v>
      </c>
      <c r="C59" s="29">
        <f>IF(ISBLANK(G59),"",COUNTA($G$13:G59))</f>
        <v>46</v>
      </c>
      <c r="D59" s="33" t="s">
        <v>512</v>
      </c>
      <c r="E59" s="30"/>
      <c r="F59" s="33" t="str">
        <f t="shared" ref="F59:F99" si="2">F58</f>
        <v>Gas Turbine Generator GT-7520</v>
      </c>
      <c r="G59" s="30" t="str">
        <f>VLOOKUP(A59,MV!$A$6:$B$4112,2,FALSE)</f>
        <v>32 - Directional power relay</v>
      </c>
      <c r="H59" s="29" t="str">
        <f>VLOOKUP(A59,MV!$A$6:$AD$4112,3,FALSE)</f>
        <v>TBA</v>
      </c>
      <c r="I59" s="29" t="str">
        <f>VLOOKUP(A59,MV!$A$6:$AD$4112,4,FALSE)</f>
        <v>-</v>
      </c>
      <c r="J59" s="29" t="str">
        <f>VLOOKUP(A59,MV!$A$6:$AD$4112,5,FALSE)</f>
        <v>X</v>
      </c>
      <c r="K59" s="29" t="str">
        <f>VLOOKUP(A59,MV!$A$6:$AD$4112,6,FALSE)</f>
        <v>-</v>
      </c>
      <c r="L59" s="29" t="str">
        <f>VLOOKUP(A59,MV!$A$6:$AD$4112,11,FALSE)</f>
        <v>IEC61850</v>
      </c>
      <c r="M59" s="29" t="str">
        <f>VLOOKUP(A59,MV!$A$6:$AD$4112,14,FALSE)</f>
        <v>SP</v>
      </c>
      <c r="N59" s="29" t="str">
        <f>VLOOKUP(A59,MV!$A$6:$AD$4112,12,FALSE)</f>
        <v>TBA</v>
      </c>
      <c r="O59" s="29" t="str">
        <f>VLOOKUP(A59,MV!$A$6:$AD$4112,13,FALSE)</f>
        <v>IEC104</v>
      </c>
      <c r="P59" s="29">
        <f>VLOOKUP(A59,MV!$A$6:$AD$4112,15,FALSE)</f>
        <v>2</v>
      </c>
      <c r="Q59" s="29"/>
      <c r="R59" s="29"/>
      <c r="S59" s="29"/>
      <c r="T59" s="29"/>
      <c r="U59" s="29"/>
      <c r="V59" s="29">
        <f>VLOOKUP(A59,MV!$A$6:$AD$4112,16,FALSE)</f>
        <v>3</v>
      </c>
      <c r="W59" s="29">
        <f>VLOOKUP(A59,MV!$A$6:$AD$4112,17,FALSE)</f>
        <v>0</v>
      </c>
      <c r="X59" s="29" t="str">
        <f>VLOOKUP(A59,MV!$A$6:$AD$4112,26,FALSE)</f>
        <v>-</v>
      </c>
      <c r="Y59" s="29" t="str">
        <f>VLOOKUP(A59,MV!$A$6:$AD$4112,27,FALSE)</f>
        <v>X</v>
      </c>
      <c r="Z59" s="29" t="str">
        <f>VLOOKUP(A59,MV!$A$6:$AD$4112,28,FALSE)</f>
        <v>X</v>
      </c>
      <c r="AA59" s="29" t="str">
        <f>VLOOKUP(A59,MV!$A$6:$AD$4112,29,FALSE)</f>
        <v>X</v>
      </c>
      <c r="AB59" s="29" t="str">
        <f>VLOOKUP(A59,MV!$A$6:$AD$4112,30,FALSE)</f>
        <v>-</v>
      </c>
      <c r="AC59" s="30"/>
    </row>
    <row r="60" spans="1:29" x14ac:dyDescent="0.3">
      <c r="A60" t="s">
        <v>151</v>
      </c>
      <c r="C60" s="29">
        <f>IF(ISBLANK(G60),"",COUNTA($G$13:G60))</f>
        <v>47</v>
      </c>
      <c r="D60" s="33" t="s">
        <v>512</v>
      </c>
      <c r="E60" s="30"/>
      <c r="F60" s="33" t="str">
        <f t="shared" si="2"/>
        <v>Gas Turbine Generator GT-7520</v>
      </c>
      <c r="G60" s="30" t="str">
        <f>VLOOKUP(A60,MV!$A$6:$B$4112,2,FALSE)</f>
        <v>40 - Loss of field relay</v>
      </c>
      <c r="H60" s="29" t="str">
        <f>VLOOKUP(A60,MV!$A$6:$AD$4112,3,FALSE)</f>
        <v>TBA</v>
      </c>
      <c r="I60" s="29" t="str">
        <f>VLOOKUP(A60,MV!$A$6:$AD$4112,4,FALSE)</f>
        <v>-</v>
      </c>
      <c r="J60" s="29" t="str">
        <f>VLOOKUP(A60,MV!$A$6:$AD$4112,5,FALSE)</f>
        <v>X</v>
      </c>
      <c r="K60" s="29" t="str">
        <f>VLOOKUP(A60,MV!$A$6:$AD$4112,6,FALSE)</f>
        <v>-</v>
      </c>
      <c r="L60" s="29" t="str">
        <f>VLOOKUP(A60,MV!$A$6:$AD$4112,11,FALSE)</f>
        <v>IEC61850</v>
      </c>
      <c r="M60" s="29" t="str">
        <f>VLOOKUP(A60,MV!$A$6:$AD$4112,14,FALSE)</f>
        <v>SP</v>
      </c>
      <c r="N60" s="29" t="str">
        <f>VLOOKUP(A60,MV!$A$6:$AD$4112,12,FALSE)</f>
        <v>TBA</v>
      </c>
      <c r="O60" s="29" t="str">
        <f>VLOOKUP(A60,MV!$A$6:$AD$4112,13,FALSE)</f>
        <v>IEC104</v>
      </c>
      <c r="P60" s="29">
        <f>VLOOKUP(A60,MV!$A$6:$AD$4112,15,FALSE)</f>
        <v>2</v>
      </c>
      <c r="Q60" s="29"/>
      <c r="R60" s="29"/>
      <c r="S60" s="29"/>
      <c r="T60" s="29"/>
      <c r="U60" s="29"/>
      <c r="V60" s="29">
        <f>VLOOKUP(A60,MV!$A$6:$AD$4112,16,FALSE)</f>
        <v>4</v>
      </c>
      <c r="W60" s="29">
        <f>VLOOKUP(A60,MV!$A$6:$AD$4112,17,FALSE)</f>
        <v>0</v>
      </c>
      <c r="X60" s="29" t="str">
        <f>VLOOKUP(A60,MV!$A$6:$AD$4112,26,FALSE)</f>
        <v>-</v>
      </c>
      <c r="Y60" s="29" t="str">
        <f>VLOOKUP(A60,MV!$A$6:$AD$4112,27,FALSE)</f>
        <v>X</v>
      </c>
      <c r="Z60" s="29" t="str">
        <f>VLOOKUP(A60,MV!$A$6:$AD$4112,28,FALSE)</f>
        <v>X</v>
      </c>
      <c r="AA60" s="29" t="str">
        <f>VLOOKUP(A60,MV!$A$6:$AD$4112,29,FALSE)</f>
        <v>X</v>
      </c>
      <c r="AB60" s="29" t="str">
        <f>VLOOKUP(A60,MV!$A$6:$AD$4112,30,FALSE)</f>
        <v>-</v>
      </c>
      <c r="AC60" s="30"/>
    </row>
    <row r="61" spans="1:29" x14ac:dyDescent="0.3">
      <c r="A61" t="s">
        <v>152</v>
      </c>
      <c r="C61" s="29">
        <f>IF(ISBLANK(G61),"",COUNTA($G$13:G61))</f>
        <v>48</v>
      </c>
      <c r="D61" s="33" t="s">
        <v>512</v>
      </c>
      <c r="E61" s="30"/>
      <c r="F61" s="33" t="str">
        <f t="shared" si="2"/>
        <v>Gas Turbine Generator GT-7520</v>
      </c>
      <c r="G61" s="30" t="str">
        <f>VLOOKUP(A61,MV!$A$6:$B$4112,2,FALSE)</f>
        <v>46 - Reverse-phase or phase-balance current relay</v>
      </c>
      <c r="H61" s="29" t="str">
        <f>VLOOKUP(A61,MV!$A$6:$AD$4112,3,FALSE)</f>
        <v>TBA</v>
      </c>
      <c r="I61" s="29" t="str">
        <f>VLOOKUP(A61,MV!$A$6:$AD$4112,4,FALSE)</f>
        <v>-</v>
      </c>
      <c r="J61" s="29" t="str">
        <f>VLOOKUP(A61,MV!$A$6:$AD$4112,5,FALSE)</f>
        <v>X</v>
      </c>
      <c r="K61" s="29" t="str">
        <f>VLOOKUP(A61,MV!$A$6:$AD$4112,6,FALSE)</f>
        <v>-</v>
      </c>
      <c r="L61" s="29" t="str">
        <f>VLOOKUP(A61,MV!$A$6:$AD$4112,11,FALSE)</f>
        <v>IEC61850</v>
      </c>
      <c r="M61" s="29" t="str">
        <f>VLOOKUP(A61,MV!$A$6:$AD$4112,14,FALSE)</f>
        <v>SP</v>
      </c>
      <c r="N61" s="29" t="str">
        <f>VLOOKUP(A61,MV!$A$6:$AD$4112,12,FALSE)</f>
        <v>TBA</v>
      </c>
      <c r="O61" s="29" t="str">
        <f>VLOOKUP(A61,MV!$A$6:$AD$4112,13,FALSE)</f>
        <v>IEC104</v>
      </c>
      <c r="P61" s="29">
        <f>VLOOKUP(A61,MV!$A$6:$AD$4112,15,FALSE)</f>
        <v>2</v>
      </c>
      <c r="Q61" s="29"/>
      <c r="R61" s="29"/>
      <c r="S61" s="29"/>
      <c r="T61" s="29"/>
      <c r="U61" s="29"/>
      <c r="V61" s="29">
        <f>VLOOKUP(A61,MV!$A$6:$AD$4112,16,FALSE)</f>
        <v>5</v>
      </c>
      <c r="W61" s="29">
        <f>VLOOKUP(A61,MV!$A$6:$AD$4112,17,FALSE)</f>
        <v>0</v>
      </c>
      <c r="X61" s="29" t="str">
        <f>VLOOKUP(A61,MV!$A$6:$AD$4112,26,FALSE)</f>
        <v>-</v>
      </c>
      <c r="Y61" s="29" t="str">
        <f>VLOOKUP(A61,MV!$A$6:$AD$4112,27,FALSE)</f>
        <v>X</v>
      </c>
      <c r="Z61" s="29" t="str">
        <f>VLOOKUP(A61,MV!$A$6:$AD$4112,28,FALSE)</f>
        <v>X</v>
      </c>
      <c r="AA61" s="29" t="str">
        <f>VLOOKUP(A61,MV!$A$6:$AD$4112,29,FALSE)</f>
        <v>X</v>
      </c>
      <c r="AB61" s="29" t="str">
        <f>VLOOKUP(A61,MV!$A$6:$AD$4112,30,FALSE)</f>
        <v>-</v>
      </c>
      <c r="AC61" s="30"/>
    </row>
    <row r="62" spans="1:29" x14ac:dyDescent="0.3">
      <c r="A62" t="s">
        <v>153</v>
      </c>
      <c r="C62" s="29">
        <f>IF(ISBLANK(G62),"",COUNTA($G$13:G62))</f>
        <v>49</v>
      </c>
      <c r="D62" s="33" t="s">
        <v>512</v>
      </c>
      <c r="E62" s="30"/>
      <c r="F62" s="33" t="str">
        <f t="shared" si="2"/>
        <v>Gas Turbine Generator GT-7520</v>
      </c>
      <c r="G62" s="30" t="str">
        <f>VLOOKUP(A62,MV!$A$6:$B$4112,2,FALSE)</f>
        <v>49 - Thermal overload relay</v>
      </c>
      <c r="H62" s="29" t="str">
        <f>VLOOKUP(A62,MV!$A$6:$AD$4112,3,FALSE)</f>
        <v>TBA</v>
      </c>
      <c r="I62" s="29" t="str">
        <f>VLOOKUP(A62,MV!$A$6:$AD$4112,4,FALSE)</f>
        <v>-</v>
      </c>
      <c r="J62" s="29" t="str">
        <f>VLOOKUP(A62,MV!$A$6:$AD$4112,5,FALSE)</f>
        <v>X</v>
      </c>
      <c r="K62" s="29" t="str">
        <f>VLOOKUP(A62,MV!$A$6:$AD$4112,6,FALSE)</f>
        <v>-</v>
      </c>
      <c r="L62" s="29" t="str">
        <f>VLOOKUP(A62,MV!$A$6:$AD$4112,11,FALSE)</f>
        <v>IEC61850</v>
      </c>
      <c r="M62" s="29" t="str">
        <f>VLOOKUP(A62,MV!$A$6:$AD$4112,14,FALSE)</f>
        <v>SP</v>
      </c>
      <c r="N62" s="29" t="str">
        <f>VLOOKUP(A62,MV!$A$6:$AD$4112,12,FALSE)</f>
        <v>TBA</v>
      </c>
      <c r="O62" s="29" t="str">
        <f>VLOOKUP(A62,MV!$A$6:$AD$4112,13,FALSE)</f>
        <v>IEC104</v>
      </c>
      <c r="P62" s="29">
        <f>VLOOKUP(A62,MV!$A$6:$AD$4112,15,FALSE)</f>
        <v>2</v>
      </c>
      <c r="Q62" s="29"/>
      <c r="R62" s="29"/>
      <c r="S62" s="29"/>
      <c r="T62" s="29"/>
      <c r="U62" s="29"/>
      <c r="V62" s="29">
        <f>VLOOKUP(A62,MV!$A$6:$AD$4112,16,FALSE)</f>
        <v>6</v>
      </c>
      <c r="W62" s="29">
        <f>VLOOKUP(A62,MV!$A$6:$AD$4112,17,FALSE)</f>
        <v>0</v>
      </c>
      <c r="X62" s="29" t="str">
        <f>VLOOKUP(A62,MV!$A$6:$AD$4112,26,FALSE)</f>
        <v>-</v>
      </c>
      <c r="Y62" s="29" t="str">
        <f>VLOOKUP(A62,MV!$A$6:$AD$4112,27,FALSE)</f>
        <v>X</v>
      </c>
      <c r="Z62" s="29" t="str">
        <f>VLOOKUP(A62,MV!$A$6:$AD$4112,28,FALSE)</f>
        <v>X</v>
      </c>
      <c r="AA62" s="29" t="str">
        <f>VLOOKUP(A62,MV!$A$6:$AD$4112,29,FALSE)</f>
        <v>X</v>
      </c>
      <c r="AB62" s="29" t="str">
        <f>VLOOKUP(A62,MV!$A$6:$AD$4112,30,FALSE)</f>
        <v>-</v>
      </c>
      <c r="AC62" s="30"/>
    </row>
    <row r="63" spans="1:29" x14ac:dyDescent="0.3">
      <c r="A63" t="s">
        <v>154</v>
      </c>
      <c r="C63" s="29">
        <f>IF(ISBLANK(G63),"",COUNTA($G$13:G63))</f>
        <v>50</v>
      </c>
      <c r="D63" s="33" t="s">
        <v>512</v>
      </c>
      <c r="E63" s="30"/>
      <c r="F63" s="33" t="str">
        <f t="shared" si="2"/>
        <v>Gas Turbine Generator GT-7520</v>
      </c>
      <c r="G63" s="30" t="str">
        <f>VLOOKUP(A63,MV!$A$6:$B$4112,2,FALSE)</f>
        <v>50 - Instantaneuous Over-current relay</v>
      </c>
      <c r="H63" s="29" t="str">
        <f>VLOOKUP(A63,MV!$A$6:$AD$4112,3,FALSE)</f>
        <v>TBA</v>
      </c>
      <c r="I63" s="29" t="str">
        <f>VLOOKUP(A63,MV!$A$6:$AD$4112,4,FALSE)</f>
        <v>-</v>
      </c>
      <c r="J63" s="29" t="str">
        <f>VLOOKUP(A63,MV!$A$6:$AD$4112,5,FALSE)</f>
        <v>X</v>
      </c>
      <c r="K63" s="29" t="str">
        <f>VLOOKUP(A63,MV!$A$6:$AD$4112,6,FALSE)</f>
        <v>-</v>
      </c>
      <c r="L63" s="29" t="str">
        <f>VLOOKUP(A63,MV!$A$6:$AD$4112,11,FALSE)</f>
        <v>IEC61850</v>
      </c>
      <c r="M63" s="29" t="str">
        <f>VLOOKUP(A63,MV!$A$6:$AD$4112,14,FALSE)</f>
        <v>SP</v>
      </c>
      <c r="N63" s="29" t="str">
        <f>VLOOKUP(A63,MV!$A$6:$AD$4112,12,FALSE)</f>
        <v>TBA</v>
      </c>
      <c r="O63" s="29" t="str">
        <f>VLOOKUP(A63,MV!$A$6:$AD$4112,13,FALSE)</f>
        <v>IEC104</v>
      </c>
      <c r="P63" s="29">
        <f>VLOOKUP(A63,MV!$A$6:$AD$4112,15,FALSE)</f>
        <v>2</v>
      </c>
      <c r="Q63" s="29"/>
      <c r="R63" s="29"/>
      <c r="S63" s="29"/>
      <c r="T63" s="29"/>
      <c r="U63" s="29"/>
      <c r="V63" s="29">
        <f>VLOOKUP(A63,MV!$A$6:$AD$4112,16,FALSE)</f>
        <v>7</v>
      </c>
      <c r="W63" s="29">
        <f>VLOOKUP(A63,MV!$A$6:$AD$4112,17,FALSE)</f>
        <v>0</v>
      </c>
      <c r="X63" s="29" t="str">
        <f>VLOOKUP(A63,MV!$A$6:$AD$4112,26,FALSE)</f>
        <v>-</v>
      </c>
      <c r="Y63" s="29" t="str">
        <f>VLOOKUP(A63,MV!$A$6:$AD$4112,27,FALSE)</f>
        <v>X</v>
      </c>
      <c r="Z63" s="29" t="str">
        <f>VLOOKUP(A63,MV!$A$6:$AD$4112,28,FALSE)</f>
        <v>X</v>
      </c>
      <c r="AA63" s="29" t="str">
        <f>VLOOKUP(A63,MV!$A$6:$AD$4112,29,FALSE)</f>
        <v>X</v>
      </c>
      <c r="AB63" s="29" t="str">
        <f>VLOOKUP(A63,MV!$A$6:$AD$4112,30,FALSE)</f>
        <v>-</v>
      </c>
      <c r="AC63" s="30"/>
    </row>
    <row r="64" spans="1:29" x14ac:dyDescent="0.3">
      <c r="A64" t="s">
        <v>155</v>
      </c>
      <c r="C64" s="29">
        <f>IF(ISBLANK(G64),"",COUNTA($G$13:G64))</f>
        <v>51</v>
      </c>
      <c r="D64" s="33" t="s">
        <v>512</v>
      </c>
      <c r="E64" s="30"/>
      <c r="F64" s="33" t="str">
        <f t="shared" si="2"/>
        <v>Gas Turbine Generator GT-7520</v>
      </c>
      <c r="G64" s="30" t="str">
        <f>VLOOKUP(A64,MV!$A$6:$B$4112,2,FALSE)</f>
        <v>51 - Time Over-current relay</v>
      </c>
      <c r="H64" s="29" t="str">
        <f>VLOOKUP(A64,MV!$A$6:$AD$4112,3,FALSE)</f>
        <v>TBA</v>
      </c>
      <c r="I64" s="29" t="str">
        <f>VLOOKUP(A64,MV!$A$6:$AD$4112,4,FALSE)</f>
        <v>-</v>
      </c>
      <c r="J64" s="29" t="str">
        <f>VLOOKUP(A64,MV!$A$6:$AD$4112,5,FALSE)</f>
        <v>X</v>
      </c>
      <c r="K64" s="29" t="str">
        <f>VLOOKUP(A64,MV!$A$6:$AD$4112,6,FALSE)</f>
        <v>-</v>
      </c>
      <c r="L64" s="29" t="str">
        <f>VLOOKUP(A64,MV!$A$6:$AD$4112,11,FALSE)</f>
        <v>IEC61850</v>
      </c>
      <c r="M64" s="29" t="str">
        <f>VLOOKUP(A64,MV!$A$6:$AD$4112,14,FALSE)</f>
        <v>SP</v>
      </c>
      <c r="N64" s="29" t="str">
        <f>VLOOKUP(A64,MV!$A$6:$AD$4112,12,FALSE)</f>
        <v>TBA</v>
      </c>
      <c r="O64" s="29" t="str">
        <f>VLOOKUP(A64,MV!$A$6:$AD$4112,13,FALSE)</f>
        <v>IEC104</v>
      </c>
      <c r="P64" s="29">
        <f>VLOOKUP(A64,MV!$A$6:$AD$4112,15,FALSE)</f>
        <v>2</v>
      </c>
      <c r="Q64" s="29"/>
      <c r="R64" s="29"/>
      <c r="S64" s="29"/>
      <c r="T64" s="29"/>
      <c r="U64" s="29"/>
      <c r="V64" s="29">
        <f>VLOOKUP(A64,MV!$A$6:$AD$4112,16,FALSE)</f>
        <v>8</v>
      </c>
      <c r="W64" s="29">
        <f>VLOOKUP(A64,MV!$A$6:$AD$4112,17,FALSE)</f>
        <v>0</v>
      </c>
      <c r="X64" s="29" t="str">
        <f>VLOOKUP(A64,MV!$A$6:$AD$4112,26,FALSE)</f>
        <v>-</v>
      </c>
      <c r="Y64" s="29" t="str">
        <f>VLOOKUP(A64,MV!$A$6:$AD$4112,27,FALSE)</f>
        <v>X</v>
      </c>
      <c r="Z64" s="29" t="str">
        <f>VLOOKUP(A64,MV!$A$6:$AD$4112,28,FALSE)</f>
        <v>X</v>
      </c>
      <c r="AA64" s="29" t="str">
        <f>VLOOKUP(A64,MV!$A$6:$AD$4112,29,FALSE)</f>
        <v>X</v>
      </c>
      <c r="AB64" s="29" t="str">
        <f>VLOOKUP(A64,MV!$A$6:$AD$4112,30,FALSE)</f>
        <v>-</v>
      </c>
      <c r="AC64" s="30"/>
    </row>
    <row r="65" spans="1:29" x14ac:dyDescent="0.3">
      <c r="A65" t="s">
        <v>156</v>
      </c>
      <c r="C65" s="29">
        <f>IF(ISBLANK(G65),"",COUNTA($G$13:G65))</f>
        <v>52</v>
      </c>
      <c r="D65" s="33" t="s">
        <v>512</v>
      </c>
      <c r="E65" s="30"/>
      <c r="F65" s="33" t="str">
        <f t="shared" si="2"/>
        <v>Gas Turbine Generator GT-7520</v>
      </c>
      <c r="G65" s="30" t="str">
        <f>VLOOKUP(A65,MV!$A$6:$B$4112,2,FALSE)</f>
        <v>59 - Overvoltage relay</v>
      </c>
      <c r="H65" s="29" t="str">
        <f>VLOOKUP(A65,MV!$A$6:$AD$4112,3,FALSE)</f>
        <v>TBA</v>
      </c>
      <c r="I65" s="29" t="str">
        <f>VLOOKUP(A65,MV!$A$6:$AD$4112,4,FALSE)</f>
        <v>-</v>
      </c>
      <c r="J65" s="29" t="str">
        <f>VLOOKUP(A65,MV!$A$6:$AD$4112,5,FALSE)</f>
        <v>X</v>
      </c>
      <c r="K65" s="29" t="str">
        <f>VLOOKUP(A65,MV!$A$6:$AD$4112,6,FALSE)</f>
        <v>-</v>
      </c>
      <c r="L65" s="29" t="str">
        <f>VLOOKUP(A65,MV!$A$6:$AD$4112,11,FALSE)</f>
        <v>IEC61850</v>
      </c>
      <c r="M65" s="29" t="str">
        <f>VLOOKUP(A65,MV!$A$6:$AD$4112,14,FALSE)</f>
        <v>SP</v>
      </c>
      <c r="N65" s="29" t="str">
        <f>VLOOKUP(A65,MV!$A$6:$AD$4112,12,FALSE)</f>
        <v>TBA</v>
      </c>
      <c r="O65" s="29" t="str">
        <f>VLOOKUP(A65,MV!$A$6:$AD$4112,13,FALSE)</f>
        <v>IEC104</v>
      </c>
      <c r="P65" s="29">
        <f>VLOOKUP(A65,MV!$A$6:$AD$4112,15,FALSE)</f>
        <v>2</v>
      </c>
      <c r="Q65" s="29"/>
      <c r="R65" s="29"/>
      <c r="S65" s="29"/>
      <c r="T65" s="29"/>
      <c r="U65" s="29"/>
      <c r="V65" s="29">
        <f>VLOOKUP(A65,MV!$A$6:$AD$4112,16,FALSE)</f>
        <v>9</v>
      </c>
      <c r="W65" s="29">
        <f>VLOOKUP(A65,MV!$A$6:$AD$4112,17,FALSE)</f>
        <v>0</v>
      </c>
      <c r="X65" s="29" t="str">
        <f>VLOOKUP(A65,MV!$A$6:$AD$4112,26,FALSE)</f>
        <v>-</v>
      </c>
      <c r="Y65" s="29" t="str">
        <f>VLOOKUP(A65,MV!$A$6:$AD$4112,27,FALSE)</f>
        <v>X</v>
      </c>
      <c r="Z65" s="29" t="str">
        <f>VLOOKUP(A65,MV!$A$6:$AD$4112,28,FALSE)</f>
        <v>X</v>
      </c>
      <c r="AA65" s="29" t="str">
        <f>VLOOKUP(A65,MV!$A$6:$AD$4112,29,FALSE)</f>
        <v>X</v>
      </c>
      <c r="AB65" s="29" t="str">
        <f>VLOOKUP(A65,MV!$A$6:$AD$4112,30,FALSE)</f>
        <v>-</v>
      </c>
      <c r="AC65" s="30"/>
    </row>
    <row r="66" spans="1:29" x14ac:dyDescent="0.3">
      <c r="A66" t="s">
        <v>157</v>
      </c>
      <c r="C66" s="29">
        <f>IF(ISBLANK(G66),"",COUNTA($G$13:G66))</f>
        <v>53</v>
      </c>
      <c r="D66" s="33" t="s">
        <v>512</v>
      </c>
      <c r="E66" s="30"/>
      <c r="F66" s="33" t="str">
        <f t="shared" si="2"/>
        <v>Gas Turbine Generator GT-7520</v>
      </c>
      <c r="G66" s="30" t="str">
        <f>VLOOKUP(A66,MV!$A$6:$B$4112,2,FALSE)</f>
        <v>87 - Differential protective relay</v>
      </c>
      <c r="H66" s="29" t="str">
        <f>VLOOKUP(A66,MV!$A$6:$AD$4112,3,FALSE)</f>
        <v>TBA</v>
      </c>
      <c r="I66" s="29" t="str">
        <f>VLOOKUP(A66,MV!$A$6:$AD$4112,4,FALSE)</f>
        <v>-</v>
      </c>
      <c r="J66" s="29" t="str">
        <f>VLOOKUP(A66,MV!$A$6:$AD$4112,5,FALSE)</f>
        <v>X</v>
      </c>
      <c r="K66" s="29" t="str">
        <f>VLOOKUP(A66,MV!$A$6:$AD$4112,6,FALSE)</f>
        <v>-</v>
      </c>
      <c r="L66" s="29" t="str">
        <f>VLOOKUP(A66,MV!$A$6:$AD$4112,11,FALSE)</f>
        <v>IEC61850</v>
      </c>
      <c r="M66" s="29" t="str">
        <f>VLOOKUP(A66,MV!$A$6:$AD$4112,14,FALSE)</f>
        <v>SP</v>
      </c>
      <c r="N66" s="29" t="str">
        <f>VLOOKUP(A66,MV!$A$6:$AD$4112,12,FALSE)</f>
        <v>TBA</v>
      </c>
      <c r="O66" s="29" t="str">
        <f>VLOOKUP(A66,MV!$A$6:$AD$4112,13,FALSE)</f>
        <v>IEC104</v>
      </c>
      <c r="P66" s="29">
        <f>VLOOKUP(A66,MV!$A$6:$AD$4112,15,FALSE)</f>
        <v>2</v>
      </c>
      <c r="Q66" s="29"/>
      <c r="R66" s="29"/>
      <c r="S66" s="29"/>
      <c r="T66" s="29"/>
      <c r="U66" s="29"/>
      <c r="V66" s="29">
        <f>VLOOKUP(A66,MV!$A$6:$AD$4112,16,FALSE)</f>
        <v>10</v>
      </c>
      <c r="W66" s="29">
        <f>VLOOKUP(A66,MV!$A$6:$AD$4112,17,FALSE)</f>
        <v>0</v>
      </c>
      <c r="X66" s="29" t="str">
        <f>VLOOKUP(A66,MV!$A$6:$AD$4112,26,FALSE)</f>
        <v>-</v>
      </c>
      <c r="Y66" s="29" t="str">
        <f>VLOOKUP(A66,MV!$A$6:$AD$4112,27,FALSE)</f>
        <v>X</v>
      </c>
      <c r="Z66" s="29" t="str">
        <f>VLOOKUP(A66,MV!$A$6:$AD$4112,28,FALSE)</f>
        <v>X</v>
      </c>
      <c r="AA66" s="29" t="str">
        <f>VLOOKUP(A66,MV!$A$6:$AD$4112,29,FALSE)</f>
        <v>X</v>
      </c>
      <c r="AB66" s="29" t="str">
        <f>VLOOKUP(A66,MV!$A$6:$AD$4112,30,FALSE)</f>
        <v>-</v>
      </c>
      <c r="AC66" s="30"/>
    </row>
    <row r="67" spans="1:29" x14ac:dyDescent="0.3">
      <c r="A67" t="s">
        <v>158</v>
      </c>
      <c r="C67" s="29">
        <f>IF(ISBLANK(G67),"",COUNTA($G$13:G67))</f>
        <v>54</v>
      </c>
      <c r="D67" s="33" t="s">
        <v>512</v>
      </c>
      <c r="E67" s="30"/>
      <c r="F67" s="33" t="str">
        <f t="shared" si="2"/>
        <v>Gas Turbine Generator GT-7520</v>
      </c>
      <c r="G67" s="30" t="str">
        <f>VLOOKUP(A67,MV!$A$6:$B$4112,2,FALSE)</f>
        <v>51G - Ground overcurrent relay</v>
      </c>
      <c r="H67" s="29" t="str">
        <f>VLOOKUP(A67,MV!$A$6:$AD$4112,3,FALSE)</f>
        <v>TBA</v>
      </c>
      <c r="I67" s="29" t="str">
        <f>VLOOKUP(A67,MV!$A$6:$AD$4112,4,FALSE)</f>
        <v>-</v>
      </c>
      <c r="J67" s="29" t="str">
        <f>VLOOKUP(A67,MV!$A$6:$AD$4112,5,FALSE)</f>
        <v>X</v>
      </c>
      <c r="K67" s="29" t="str">
        <f>VLOOKUP(A67,MV!$A$6:$AD$4112,6,FALSE)</f>
        <v>-</v>
      </c>
      <c r="L67" s="29" t="str">
        <f>VLOOKUP(A67,MV!$A$6:$AD$4112,11,FALSE)</f>
        <v>IEC61850</v>
      </c>
      <c r="M67" s="29" t="str">
        <f>VLOOKUP(A67,MV!$A$6:$AD$4112,14,FALSE)</f>
        <v>SP</v>
      </c>
      <c r="N67" s="29" t="str">
        <f>VLOOKUP(A67,MV!$A$6:$AD$4112,12,FALSE)</f>
        <v>TBA</v>
      </c>
      <c r="O67" s="29" t="str">
        <f>VLOOKUP(A67,MV!$A$6:$AD$4112,13,FALSE)</f>
        <v>IEC104</v>
      </c>
      <c r="P67" s="29">
        <f>VLOOKUP(A67,MV!$A$6:$AD$4112,15,FALSE)</f>
        <v>2</v>
      </c>
      <c r="Q67" s="29"/>
      <c r="R67" s="29"/>
      <c r="S67" s="29"/>
      <c r="T67" s="29"/>
      <c r="U67" s="29"/>
      <c r="V67" s="29">
        <f>VLOOKUP(A67,MV!$A$6:$AD$4112,16,FALSE)</f>
        <v>11</v>
      </c>
      <c r="W67" s="29">
        <f>VLOOKUP(A67,MV!$A$6:$AD$4112,17,FALSE)</f>
        <v>0</v>
      </c>
      <c r="X67" s="29" t="str">
        <f>VLOOKUP(A67,MV!$A$6:$AD$4112,26,FALSE)</f>
        <v>-</v>
      </c>
      <c r="Y67" s="29" t="str">
        <f>VLOOKUP(A67,MV!$A$6:$AD$4112,27,FALSE)</f>
        <v>X</v>
      </c>
      <c r="Z67" s="29" t="str">
        <f>VLOOKUP(A67,MV!$A$6:$AD$4112,28,FALSE)</f>
        <v>X</v>
      </c>
      <c r="AA67" s="29" t="str">
        <f>VLOOKUP(A67,MV!$A$6:$AD$4112,29,FALSE)</f>
        <v>X</v>
      </c>
      <c r="AB67" s="29" t="str">
        <f>VLOOKUP(A67,MV!$A$6:$AD$4112,30,FALSE)</f>
        <v>-</v>
      </c>
      <c r="AC67" s="30"/>
    </row>
    <row r="68" spans="1:29" x14ac:dyDescent="0.3">
      <c r="A68" t="s">
        <v>159</v>
      </c>
      <c r="C68" s="29">
        <f>IF(ISBLANK(G68),"",COUNTA($G$13:G68))</f>
        <v>55</v>
      </c>
      <c r="D68" s="33" t="s">
        <v>512</v>
      </c>
      <c r="E68" s="30"/>
      <c r="F68" s="33" t="str">
        <f t="shared" si="2"/>
        <v>Gas Turbine Generator GT-7520</v>
      </c>
      <c r="G68" s="30" t="str">
        <f>VLOOKUP(A68,MV!$A$6:$B$4112,2,FALSE)</f>
        <v>51V - Voltage-controlled or voltage-restrained overcurrent relay</v>
      </c>
      <c r="H68" s="29" t="str">
        <f>VLOOKUP(A68,MV!$A$6:$AD$4112,3,FALSE)</f>
        <v>TBA</v>
      </c>
      <c r="I68" s="29" t="str">
        <f>VLOOKUP(A68,MV!$A$6:$AD$4112,4,FALSE)</f>
        <v>-</v>
      </c>
      <c r="J68" s="29" t="str">
        <f>VLOOKUP(A68,MV!$A$6:$AD$4112,5,FALSE)</f>
        <v>X</v>
      </c>
      <c r="K68" s="29" t="str">
        <f>VLOOKUP(A68,MV!$A$6:$AD$4112,6,FALSE)</f>
        <v>-</v>
      </c>
      <c r="L68" s="29" t="str">
        <f>VLOOKUP(A68,MV!$A$6:$AD$4112,11,FALSE)</f>
        <v>IEC61850</v>
      </c>
      <c r="M68" s="29" t="str">
        <f>VLOOKUP(A68,MV!$A$6:$AD$4112,14,FALSE)</f>
        <v>SP</v>
      </c>
      <c r="N68" s="29" t="str">
        <f>VLOOKUP(A68,MV!$A$6:$AD$4112,12,FALSE)</f>
        <v>TBA</v>
      </c>
      <c r="O68" s="29" t="str">
        <f>VLOOKUP(A68,MV!$A$6:$AD$4112,13,FALSE)</f>
        <v>IEC104</v>
      </c>
      <c r="P68" s="29">
        <f>VLOOKUP(A68,MV!$A$6:$AD$4112,15,FALSE)</f>
        <v>2</v>
      </c>
      <c r="Q68" s="29"/>
      <c r="R68" s="29"/>
      <c r="S68" s="29"/>
      <c r="T68" s="29"/>
      <c r="U68" s="29"/>
      <c r="V68" s="29">
        <f>VLOOKUP(A68,MV!$A$6:$AD$4112,16,FALSE)</f>
        <v>12</v>
      </c>
      <c r="W68" s="29">
        <f>VLOOKUP(A68,MV!$A$6:$AD$4112,17,FALSE)</f>
        <v>0</v>
      </c>
      <c r="X68" s="29" t="str">
        <f>VLOOKUP(A68,MV!$A$6:$AD$4112,26,FALSE)</f>
        <v>-</v>
      </c>
      <c r="Y68" s="29" t="str">
        <f>VLOOKUP(A68,MV!$A$6:$AD$4112,27,FALSE)</f>
        <v>X</v>
      </c>
      <c r="Z68" s="29" t="str">
        <f>VLOOKUP(A68,MV!$A$6:$AD$4112,28,FALSE)</f>
        <v>X</v>
      </c>
      <c r="AA68" s="29" t="str">
        <f>VLOOKUP(A68,MV!$A$6:$AD$4112,29,FALSE)</f>
        <v>X</v>
      </c>
      <c r="AB68" s="29" t="str">
        <f>VLOOKUP(A68,MV!$A$6:$AD$4112,30,FALSE)</f>
        <v>-</v>
      </c>
      <c r="AC68" s="30"/>
    </row>
    <row r="69" spans="1:29" x14ac:dyDescent="0.3">
      <c r="A69" t="s">
        <v>160</v>
      </c>
      <c r="C69" s="29">
        <f>IF(ISBLANK(G69),"",COUNTA($G$13:G69))</f>
        <v>56</v>
      </c>
      <c r="D69" s="33" t="s">
        <v>512</v>
      </c>
      <c r="E69" s="30"/>
      <c r="F69" s="33" t="str">
        <f t="shared" si="2"/>
        <v>Gas Turbine Generator GT-7520</v>
      </c>
      <c r="G69" s="30" t="str">
        <f>VLOOKUP(A69,MV!$A$6:$B$4112,2,FALSE)</f>
        <v>81 U - Under Frequency relay</v>
      </c>
      <c r="H69" s="29" t="str">
        <f>VLOOKUP(A69,MV!$A$6:$AD$4112,3,FALSE)</f>
        <v>TBA</v>
      </c>
      <c r="I69" s="29" t="str">
        <f>VLOOKUP(A69,MV!$A$6:$AD$4112,4,FALSE)</f>
        <v>-</v>
      </c>
      <c r="J69" s="29" t="str">
        <f>VLOOKUP(A69,MV!$A$6:$AD$4112,5,FALSE)</f>
        <v>X</v>
      </c>
      <c r="K69" s="29" t="str">
        <f>VLOOKUP(A69,MV!$A$6:$AD$4112,6,FALSE)</f>
        <v>-</v>
      </c>
      <c r="L69" s="29" t="str">
        <f>VLOOKUP(A69,MV!$A$6:$AD$4112,11,FALSE)</f>
        <v>IEC61850</v>
      </c>
      <c r="M69" s="29" t="str">
        <f>VLOOKUP(A69,MV!$A$6:$AD$4112,14,FALSE)</f>
        <v>SP</v>
      </c>
      <c r="N69" s="29" t="str">
        <f>VLOOKUP(A69,MV!$A$6:$AD$4112,12,FALSE)</f>
        <v>TBA</v>
      </c>
      <c r="O69" s="29" t="str">
        <f>VLOOKUP(A69,MV!$A$6:$AD$4112,13,FALSE)</f>
        <v>IEC104</v>
      </c>
      <c r="P69" s="29">
        <f>VLOOKUP(A69,MV!$A$6:$AD$4112,15,FALSE)</f>
        <v>2</v>
      </c>
      <c r="Q69" s="29"/>
      <c r="R69" s="29"/>
      <c r="S69" s="29"/>
      <c r="T69" s="29"/>
      <c r="U69" s="29"/>
      <c r="V69" s="29">
        <f>VLOOKUP(A69,MV!$A$6:$AD$4112,16,FALSE)</f>
        <v>13</v>
      </c>
      <c r="W69" s="29">
        <f>VLOOKUP(A69,MV!$A$6:$AD$4112,17,FALSE)</f>
        <v>0</v>
      </c>
      <c r="X69" s="29" t="str">
        <f>VLOOKUP(A69,MV!$A$6:$AD$4112,26,FALSE)</f>
        <v>-</v>
      </c>
      <c r="Y69" s="29" t="str">
        <f>VLOOKUP(A69,MV!$A$6:$AD$4112,27,FALSE)</f>
        <v>X</v>
      </c>
      <c r="Z69" s="29" t="str">
        <f>VLOOKUP(A69,MV!$A$6:$AD$4112,28,FALSE)</f>
        <v>X</v>
      </c>
      <c r="AA69" s="29" t="str">
        <f>VLOOKUP(A69,MV!$A$6:$AD$4112,29,FALSE)</f>
        <v>X</v>
      </c>
      <c r="AB69" s="29" t="str">
        <f>VLOOKUP(A69,MV!$A$6:$AD$4112,30,FALSE)</f>
        <v>-</v>
      </c>
      <c r="AC69" s="30"/>
    </row>
    <row r="70" spans="1:29" x14ac:dyDescent="0.3">
      <c r="A70" t="s">
        <v>161</v>
      </c>
      <c r="C70" s="29">
        <f>IF(ISBLANK(G70),"",COUNTA($G$13:G70))</f>
        <v>57</v>
      </c>
      <c r="D70" s="33" t="s">
        <v>512</v>
      </c>
      <c r="E70" s="30"/>
      <c r="F70" s="33" t="str">
        <f t="shared" si="2"/>
        <v>Gas Turbine Generator GT-7520</v>
      </c>
      <c r="G70" s="30" t="str">
        <f>VLOOKUP(A70,MV!$A$6:$B$4112,2,FALSE)</f>
        <v>82 0 - Over Frequency relay</v>
      </c>
      <c r="H70" s="29" t="str">
        <f>VLOOKUP(A70,MV!$A$6:$AD$4112,3,FALSE)</f>
        <v>TBA</v>
      </c>
      <c r="I70" s="29" t="str">
        <f>VLOOKUP(A70,MV!$A$6:$AD$4112,4,FALSE)</f>
        <v>-</v>
      </c>
      <c r="J70" s="29" t="str">
        <f>VLOOKUP(A70,MV!$A$6:$AD$4112,5,FALSE)</f>
        <v>X</v>
      </c>
      <c r="K70" s="29" t="str">
        <f>VLOOKUP(A70,MV!$A$6:$AD$4112,6,FALSE)</f>
        <v>-</v>
      </c>
      <c r="L70" s="29" t="str">
        <f>VLOOKUP(A70,MV!$A$6:$AD$4112,11,FALSE)</f>
        <v>IEC61850</v>
      </c>
      <c r="M70" s="29" t="str">
        <f>VLOOKUP(A70,MV!$A$6:$AD$4112,14,FALSE)</f>
        <v>SP</v>
      </c>
      <c r="N70" s="29" t="str">
        <f>VLOOKUP(A70,MV!$A$6:$AD$4112,12,FALSE)</f>
        <v>TBA</v>
      </c>
      <c r="O70" s="29" t="str">
        <f>VLOOKUP(A70,MV!$A$6:$AD$4112,13,FALSE)</f>
        <v>IEC104</v>
      </c>
      <c r="P70" s="29">
        <f>VLOOKUP(A70,MV!$A$6:$AD$4112,15,FALSE)</f>
        <v>2</v>
      </c>
      <c r="Q70" s="29"/>
      <c r="R70" s="29"/>
      <c r="S70" s="29"/>
      <c r="T70" s="29"/>
      <c r="U70" s="29"/>
      <c r="V70" s="29">
        <f>VLOOKUP(A70,MV!$A$6:$AD$4112,16,FALSE)</f>
        <v>14</v>
      </c>
      <c r="W70" s="29">
        <f>VLOOKUP(A70,MV!$A$6:$AD$4112,17,FALSE)</f>
        <v>0</v>
      </c>
      <c r="X70" s="29" t="str">
        <f>VLOOKUP(A70,MV!$A$6:$AD$4112,26,FALSE)</f>
        <v>-</v>
      </c>
      <c r="Y70" s="29" t="str">
        <f>VLOOKUP(A70,MV!$A$6:$AD$4112,27,FALSE)</f>
        <v>X</v>
      </c>
      <c r="Z70" s="29" t="str">
        <f>VLOOKUP(A70,MV!$A$6:$AD$4112,28,FALSE)</f>
        <v>X</v>
      </c>
      <c r="AA70" s="29" t="str">
        <f>VLOOKUP(A70,MV!$A$6:$AD$4112,29,FALSE)</f>
        <v>X</v>
      </c>
      <c r="AB70" s="29" t="str">
        <f>VLOOKUP(A70,MV!$A$6:$AD$4112,30,FALSE)</f>
        <v>-</v>
      </c>
      <c r="AC70" s="30"/>
    </row>
    <row r="71" spans="1:29" x14ac:dyDescent="0.3">
      <c r="A71" t="s">
        <v>162</v>
      </c>
      <c r="C71" s="29">
        <f>IF(ISBLANK(G71),"",COUNTA($G$13:G71))</f>
        <v>58</v>
      </c>
      <c r="D71" s="33" t="s">
        <v>512</v>
      </c>
      <c r="E71" s="30"/>
      <c r="F71" s="33" t="str">
        <f t="shared" si="2"/>
        <v>Gas Turbine Generator GT-7520</v>
      </c>
      <c r="G71" s="30" t="str">
        <f>VLOOKUP(A71,MV!$A$6:$B$4112,2,FALSE)</f>
        <v>47 - Phase sequence voltage relay</v>
      </c>
      <c r="H71" s="29" t="str">
        <f>VLOOKUP(A71,MV!$A$6:$AD$4112,3,FALSE)</f>
        <v>TBA</v>
      </c>
      <c r="I71" s="29" t="str">
        <f>VLOOKUP(A71,MV!$A$6:$AD$4112,4,FALSE)</f>
        <v>-</v>
      </c>
      <c r="J71" s="29" t="str">
        <f>VLOOKUP(A71,MV!$A$6:$AD$4112,5,FALSE)</f>
        <v>X</v>
      </c>
      <c r="K71" s="29" t="str">
        <f>VLOOKUP(A71,MV!$A$6:$AD$4112,6,FALSE)</f>
        <v>-</v>
      </c>
      <c r="L71" s="29" t="str">
        <f>VLOOKUP(A71,MV!$A$6:$AD$4112,11,FALSE)</f>
        <v>IEC61850</v>
      </c>
      <c r="M71" s="29" t="str">
        <f>VLOOKUP(A71,MV!$A$6:$AD$4112,14,FALSE)</f>
        <v>SP</v>
      </c>
      <c r="N71" s="29" t="str">
        <f>VLOOKUP(A71,MV!$A$6:$AD$4112,12,FALSE)</f>
        <v>TBA</v>
      </c>
      <c r="O71" s="29" t="str">
        <f>VLOOKUP(A71,MV!$A$6:$AD$4112,13,FALSE)</f>
        <v>IEC104</v>
      </c>
      <c r="P71" s="29">
        <f>VLOOKUP(A71,MV!$A$6:$AD$4112,15,FALSE)</f>
        <v>2</v>
      </c>
      <c r="Q71" s="29"/>
      <c r="R71" s="29"/>
      <c r="S71" s="29"/>
      <c r="T71" s="29"/>
      <c r="U71" s="29"/>
      <c r="V71" s="29">
        <f>VLOOKUP(A71,MV!$A$6:$AD$4112,16,FALSE)</f>
        <v>15</v>
      </c>
      <c r="W71" s="29">
        <f>VLOOKUP(A71,MV!$A$6:$AD$4112,17,FALSE)</f>
        <v>0</v>
      </c>
      <c r="X71" s="29" t="str">
        <f>VLOOKUP(A71,MV!$A$6:$AD$4112,26,FALSE)</f>
        <v>-</v>
      </c>
      <c r="Y71" s="29" t="str">
        <f>VLOOKUP(A71,MV!$A$6:$AD$4112,27,FALSE)</f>
        <v>X</v>
      </c>
      <c r="Z71" s="29" t="str">
        <f>VLOOKUP(A71,MV!$A$6:$AD$4112,28,FALSE)</f>
        <v>X</v>
      </c>
      <c r="AA71" s="29" t="str">
        <f>VLOOKUP(A71,MV!$A$6:$AD$4112,29,FALSE)</f>
        <v>X</v>
      </c>
      <c r="AB71" s="29" t="str">
        <f>VLOOKUP(A71,MV!$A$6:$AD$4112,30,FALSE)</f>
        <v>-</v>
      </c>
      <c r="AC71" s="30"/>
    </row>
    <row r="72" spans="1:29" x14ac:dyDescent="0.3">
      <c r="A72" t="s">
        <v>163</v>
      </c>
      <c r="C72" s="29">
        <f>IF(ISBLANK(G72),"",COUNTA($G$13:G72))</f>
        <v>59</v>
      </c>
      <c r="D72" s="33" t="s">
        <v>512</v>
      </c>
      <c r="E72" s="30"/>
      <c r="F72" s="33" t="str">
        <f t="shared" si="2"/>
        <v>Gas Turbine Generator GT-7520</v>
      </c>
      <c r="G72" s="30" t="str">
        <f>VLOOKUP(A72,MV!$A$6:$B$4112,2,FALSE)</f>
        <v>74 - Trip Circuit Supervision Alarm</v>
      </c>
      <c r="H72" s="29" t="str">
        <f>VLOOKUP(A72,MV!$A$6:$AD$4112,3,FALSE)</f>
        <v>TBA</v>
      </c>
      <c r="I72" s="29" t="str">
        <f>VLOOKUP(A72,MV!$A$6:$AD$4112,4,FALSE)</f>
        <v>-</v>
      </c>
      <c r="J72" s="29" t="str">
        <f>VLOOKUP(A72,MV!$A$6:$AD$4112,5,FALSE)</f>
        <v>X</v>
      </c>
      <c r="K72" s="29" t="str">
        <f>VLOOKUP(A72,MV!$A$6:$AD$4112,6,FALSE)</f>
        <v>-</v>
      </c>
      <c r="L72" s="29" t="str">
        <f>VLOOKUP(A72,MV!$A$6:$AD$4112,11,FALSE)</f>
        <v>IEC61850</v>
      </c>
      <c r="M72" s="29" t="str">
        <f>VLOOKUP(A72,MV!$A$6:$AD$4112,14,FALSE)</f>
        <v>SP</v>
      </c>
      <c r="N72" s="29" t="str">
        <f>VLOOKUP(A72,MV!$A$6:$AD$4112,12,FALSE)</f>
        <v>TBA</v>
      </c>
      <c r="O72" s="29" t="str">
        <f>VLOOKUP(A72,MV!$A$6:$AD$4112,13,FALSE)</f>
        <v>IEC104</v>
      </c>
      <c r="P72" s="29">
        <f>VLOOKUP(A72,MV!$A$6:$AD$4112,15,FALSE)</f>
        <v>2</v>
      </c>
      <c r="Q72" s="29"/>
      <c r="R72" s="29"/>
      <c r="S72" s="29"/>
      <c r="T72" s="29"/>
      <c r="U72" s="29"/>
      <c r="V72" s="29">
        <f>VLOOKUP(A72,MV!$A$6:$AD$4112,16,FALSE)</f>
        <v>16</v>
      </c>
      <c r="W72" s="29">
        <f>VLOOKUP(A72,MV!$A$6:$AD$4112,17,FALSE)</f>
        <v>0</v>
      </c>
      <c r="X72" s="29" t="str">
        <f>VLOOKUP(A72,MV!$A$6:$AD$4112,26,FALSE)</f>
        <v>-</v>
      </c>
      <c r="Y72" s="29" t="str">
        <f>VLOOKUP(A72,MV!$A$6:$AD$4112,27,FALSE)</f>
        <v>X</v>
      </c>
      <c r="Z72" s="29" t="str">
        <f>VLOOKUP(A72,MV!$A$6:$AD$4112,28,FALSE)</f>
        <v>X</v>
      </c>
      <c r="AA72" s="29" t="str">
        <f>VLOOKUP(A72,MV!$A$6:$AD$4112,29,FALSE)</f>
        <v>X</v>
      </c>
      <c r="AB72" s="29" t="str">
        <f>VLOOKUP(A72,MV!$A$6:$AD$4112,30,FALSE)</f>
        <v>-</v>
      </c>
      <c r="AC72" s="30"/>
    </row>
    <row r="73" spans="1:29" x14ac:dyDescent="0.3">
      <c r="A73" t="s">
        <v>164</v>
      </c>
      <c r="C73" s="29">
        <f>IF(ISBLANK(G73),"",COUNTA($G$13:G73))</f>
        <v>60</v>
      </c>
      <c r="D73" s="33" t="s">
        <v>512</v>
      </c>
      <c r="E73" s="30"/>
      <c r="F73" s="33" t="str">
        <f t="shared" si="2"/>
        <v>Gas Turbine Generator GT-7520</v>
      </c>
      <c r="G73" s="30" t="str">
        <f>VLOOKUP(A73,MV!$A$6:$B$4112,2,FALSE)</f>
        <v>Line-Neutral Voltage (L1-G)</v>
      </c>
      <c r="H73" s="29" t="str">
        <f>VLOOKUP(A73,MV!$A$6:$AD$4112,3,FALSE)</f>
        <v>TBA</v>
      </c>
      <c r="I73" s="29" t="str">
        <f>VLOOKUP(A73,MV!$A$6:$AD$4112,4,FALSE)</f>
        <v>X</v>
      </c>
      <c r="J73" s="29" t="str">
        <f>VLOOKUP(A73,MV!$A$6:$AD$4112,5,FALSE)</f>
        <v>-</v>
      </c>
      <c r="K73" s="29" t="str">
        <f>VLOOKUP(A73,MV!$A$6:$AD$4112,6,FALSE)</f>
        <v>-</v>
      </c>
      <c r="L73" s="29" t="str">
        <f>VLOOKUP(A73,MV!$A$6:$AD$4112,11,FALSE)</f>
        <v>IEC61850</v>
      </c>
      <c r="M73" s="29" t="str">
        <f>VLOOKUP(A73,MV!$A$6:$AD$4112,14,FALSE)</f>
        <v>MX</v>
      </c>
      <c r="N73" s="29" t="str">
        <f>VLOOKUP(A73,MV!$A$6:$AD$4112,12,FALSE)</f>
        <v>TBA</v>
      </c>
      <c r="O73" s="29" t="str">
        <f>VLOOKUP(A73,MV!$A$6:$AD$4112,13,FALSE)</f>
        <v>IEC104</v>
      </c>
      <c r="P73" s="29">
        <f>VLOOKUP(A73,MV!$A$6:$AD$4112,15,FALSE)</f>
        <v>2</v>
      </c>
      <c r="Q73" s="29"/>
      <c r="R73" s="29"/>
      <c r="S73" s="29"/>
      <c r="T73" s="29"/>
      <c r="U73" s="29"/>
      <c r="V73" s="29">
        <f>VLOOKUP(A73,MV!$A$6:$AD$4112,16,FALSE)</f>
        <v>17</v>
      </c>
      <c r="W73" s="29">
        <f>VLOOKUP(A73,MV!$A$6:$AD$4112,17,FALSE)</f>
        <v>0</v>
      </c>
      <c r="X73" s="29" t="str">
        <f>VLOOKUP(A73,MV!$A$6:$AD$4112,26,FALSE)</f>
        <v>kV</v>
      </c>
      <c r="Y73" s="29" t="str">
        <f>VLOOKUP(A73,MV!$A$6:$AD$4112,27,FALSE)</f>
        <v>X</v>
      </c>
      <c r="Z73" s="29" t="str">
        <f>VLOOKUP(A73,MV!$A$6:$AD$4112,28,FALSE)</f>
        <v>-</v>
      </c>
      <c r="AA73" s="29" t="str">
        <f>VLOOKUP(A73,MV!$A$6:$AD$4112,29,FALSE)</f>
        <v>-</v>
      </c>
      <c r="AB73" s="29" t="str">
        <f>VLOOKUP(A73,MV!$A$6:$AD$4112,30,FALSE)</f>
        <v>X</v>
      </c>
      <c r="AC73" s="30"/>
    </row>
    <row r="74" spans="1:29" x14ac:dyDescent="0.3">
      <c r="A74" t="s">
        <v>165</v>
      </c>
      <c r="C74" s="29">
        <f>IF(ISBLANK(G74),"",COUNTA($G$13:G74))</f>
        <v>61</v>
      </c>
      <c r="D74" s="33" t="s">
        <v>512</v>
      </c>
      <c r="E74" s="30"/>
      <c r="F74" s="33" t="str">
        <f t="shared" si="2"/>
        <v>Gas Turbine Generator GT-7520</v>
      </c>
      <c r="G74" s="30" t="str">
        <f>VLOOKUP(A74,MV!$A$6:$B$4112,2,FALSE)</f>
        <v>Line-Neutral Voltage (L2-G)</v>
      </c>
      <c r="H74" s="29" t="str">
        <f>VLOOKUP(A74,MV!$A$6:$AD$4112,3,FALSE)</f>
        <v>TBA</v>
      </c>
      <c r="I74" s="29" t="str">
        <f>VLOOKUP(A74,MV!$A$6:$AD$4112,4,FALSE)</f>
        <v>X</v>
      </c>
      <c r="J74" s="29" t="str">
        <f>VLOOKUP(A74,MV!$A$6:$AD$4112,5,FALSE)</f>
        <v>-</v>
      </c>
      <c r="K74" s="29" t="str">
        <f>VLOOKUP(A74,MV!$A$6:$AD$4112,6,FALSE)</f>
        <v>-</v>
      </c>
      <c r="L74" s="29" t="str">
        <f>VLOOKUP(A74,MV!$A$6:$AD$4112,11,FALSE)</f>
        <v>IEC61850</v>
      </c>
      <c r="M74" s="29" t="str">
        <f>VLOOKUP(A74,MV!$A$6:$AD$4112,14,FALSE)</f>
        <v>MX</v>
      </c>
      <c r="N74" s="29" t="str">
        <f>VLOOKUP(A74,MV!$A$6:$AD$4112,12,FALSE)</f>
        <v>TBA</v>
      </c>
      <c r="O74" s="29" t="str">
        <f>VLOOKUP(A74,MV!$A$6:$AD$4112,13,FALSE)</f>
        <v>IEC104</v>
      </c>
      <c r="P74" s="29">
        <f>VLOOKUP(A74,MV!$A$6:$AD$4112,15,FALSE)</f>
        <v>2</v>
      </c>
      <c r="Q74" s="29"/>
      <c r="R74" s="29"/>
      <c r="S74" s="29"/>
      <c r="T74" s="29"/>
      <c r="U74" s="29"/>
      <c r="V74" s="29">
        <f>VLOOKUP(A74,MV!$A$6:$AD$4112,16,FALSE)</f>
        <v>18</v>
      </c>
      <c r="W74" s="29">
        <f>VLOOKUP(A74,MV!$A$6:$AD$4112,17,FALSE)</f>
        <v>0</v>
      </c>
      <c r="X74" s="29" t="str">
        <f>VLOOKUP(A74,MV!$A$6:$AD$4112,26,FALSE)</f>
        <v>kV</v>
      </c>
      <c r="Y74" s="29" t="str">
        <f>VLOOKUP(A74,MV!$A$6:$AD$4112,27,FALSE)</f>
        <v>X</v>
      </c>
      <c r="Z74" s="29" t="str">
        <f>VLOOKUP(A74,MV!$A$6:$AD$4112,28,FALSE)</f>
        <v>-</v>
      </c>
      <c r="AA74" s="29" t="str">
        <f>VLOOKUP(A74,MV!$A$6:$AD$4112,29,FALSE)</f>
        <v>-</v>
      </c>
      <c r="AB74" s="29" t="str">
        <f>VLOOKUP(A74,MV!$A$6:$AD$4112,30,FALSE)</f>
        <v>X</v>
      </c>
      <c r="AC74" s="30"/>
    </row>
    <row r="75" spans="1:29" x14ac:dyDescent="0.3">
      <c r="A75" t="s">
        <v>166</v>
      </c>
      <c r="C75" s="29">
        <f>IF(ISBLANK(G75),"",COUNTA($G$13:G75))</f>
        <v>62</v>
      </c>
      <c r="D75" s="33" t="s">
        <v>512</v>
      </c>
      <c r="E75" s="30"/>
      <c r="F75" s="33" t="str">
        <f t="shared" si="2"/>
        <v>Gas Turbine Generator GT-7520</v>
      </c>
      <c r="G75" s="30" t="str">
        <f>VLOOKUP(A75,MV!$A$6:$B$4112,2,FALSE)</f>
        <v>Line-Neutral Voltage (L3-G)</v>
      </c>
      <c r="H75" s="29" t="str">
        <f>VLOOKUP(A75,MV!$A$6:$AD$4112,3,FALSE)</f>
        <v>TBA</v>
      </c>
      <c r="I75" s="29" t="str">
        <f>VLOOKUP(A75,MV!$A$6:$AD$4112,4,FALSE)</f>
        <v>X</v>
      </c>
      <c r="J75" s="29" t="str">
        <f>VLOOKUP(A75,MV!$A$6:$AD$4112,5,FALSE)</f>
        <v>-</v>
      </c>
      <c r="K75" s="29" t="str">
        <f>VLOOKUP(A75,MV!$A$6:$AD$4112,6,FALSE)</f>
        <v>-</v>
      </c>
      <c r="L75" s="29" t="str">
        <f>VLOOKUP(A75,MV!$A$6:$AD$4112,11,FALSE)</f>
        <v>IEC61850</v>
      </c>
      <c r="M75" s="29" t="str">
        <f>VLOOKUP(A75,MV!$A$6:$AD$4112,14,FALSE)</f>
        <v>MX</v>
      </c>
      <c r="N75" s="29" t="str">
        <f>VLOOKUP(A75,MV!$A$6:$AD$4112,12,FALSE)</f>
        <v>TBA</v>
      </c>
      <c r="O75" s="29" t="str">
        <f>VLOOKUP(A75,MV!$A$6:$AD$4112,13,FALSE)</f>
        <v>IEC104</v>
      </c>
      <c r="P75" s="29">
        <f>VLOOKUP(A75,MV!$A$6:$AD$4112,15,FALSE)</f>
        <v>2</v>
      </c>
      <c r="Q75" s="29"/>
      <c r="R75" s="29"/>
      <c r="S75" s="29"/>
      <c r="T75" s="29"/>
      <c r="U75" s="29"/>
      <c r="V75" s="29">
        <f>VLOOKUP(A75,MV!$A$6:$AD$4112,16,FALSE)</f>
        <v>19</v>
      </c>
      <c r="W75" s="29">
        <f>VLOOKUP(A75,MV!$A$6:$AD$4112,17,FALSE)</f>
        <v>0</v>
      </c>
      <c r="X75" s="29" t="str">
        <f>VLOOKUP(A75,MV!$A$6:$AD$4112,26,FALSE)</f>
        <v>kV</v>
      </c>
      <c r="Y75" s="29" t="str">
        <f>VLOOKUP(A75,MV!$A$6:$AD$4112,27,FALSE)</f>
        <v>X</v>
      </c>
      <c r="Z75" s="29" t="str">
        <f>VLOOKUP(A75,MV!$A$6:$AD$4112,28,FALSE)</f>
        <v>-</v>
      </c>
      <c r="AA75" s="29" t="str">
        <f>VLOOKUP(A75,MV!$A$6:$AD$4112,29,FALSE)</f>
        <v>-</v>
      </c>
      <c r="AB75" s="29" t="str">
        <f>VLOOKUP(A75,MV!$A$6:$AD$4112,30,FALSE)</f>
        <v>X</v>
      </c>
      <c r="AC75" s="30"/>
    </row>
    <row r="76" spans="1:29" x14ac:dyDescent="0.3">
      <c r="A76" t="s">
        <v>167</v>
      </c>
      <c r="C76" s="29">
        <f>IF(ISBLANK(G76),"",COUNTA($G$13:G76))</f>
        <v>63</v>
      </c>
      <c r="D76" s="33" t="s">
        <v>512</v>
      </c>
      <c r="E76" s="30"/>
      <c r="F76" s="33" t="str">
        <f t="shared" si="2"/>
        <v>Gas Turbine Generator GT-7520</v>
      </c>
      <c r="G76" s="30" t="str">
        <f>VLOOKUP(A76,MV!$A$6:$B$4112,2,FALSE)</f>
        <v>Line-Line Voltage (L1-L2)</v>
      </c>
      <c r="H76" s="29" t="str">
        <f>VLOOKUP(A76,MV!$A$6:$AD$4112,3,FALSE)</f>
        <v>TBA</v>
      </c>
      <c r="I76" s="29" t="str">
        <f>VLOOKUP(A76,MV!$A$6:$AD$4112,4,FALSE)</f>
        <v>X</v>
      </c>
      <c r="J76" s="29" t="str">
        <f>VLOOKUP(A76,MV!$A$6:$AD$4112,5,FALSE)</f>
        <v>-</v>
      </c>
      <c r="K76" s="29" t="str">
        <f>VLOOKUP(A76,MV!$A$6:$AD$4112,6,FALSE)</f>
        <v>-</v>
      </c>
      <c r="L76" s="29" t="str">
        <f>VLOOKUP(A76,MV!$A$6:$AD$4112,11,FALSE)</f>
        <v>IEC61850</v>
      </c>
      <c r="M76" s="29" t="str">
        <f>VLOOKUP(A76,MV!$A$6:$AD$4112,14,FALSE)</f>
        <v>MX</v>
      </c>
      <c r="N76" s="29" t="str">
        <f>VLOOKUP(A76,MV!$A$6:$AD$4112,12,FALSE)</f>
        <v>TBA</v>
      </c>
      <c r="O76" s="29" t="str">
        <f>VLOOKUP(A76,MV!$A$6:$AD$4112,13,FALSE)</f>
        <v>IEC104</v>
      </c>
      <c r="P76" s="29">
        <f>VLOOKUP(A76,MV!$A$6:$AD$4112,15,FALSE)</f>
        <v>2</v>
      </c>
      <c r="Q76" s="29"/>
      <c r="R76" s="29"/>
      <c r="S76" s="29"/>
      <c r="T76" s="29"/>
      <c r="U76" s="29"/>
      <c r="V76" s="29">
        <f>VLOOKUP(A76,MV!$A$6:$AD$4112,16,FALSE)</f>
        <v>20</v>
      </c>
      <c r="W76" s="29">
        <f>VLOOKUP(A76,MV!$A$6:$AD$4112,17,FALSE)</f>
        <v>0</v>
      </c>
      <c r="X76" s="29" t="str">
        <f>VLOOKUP(A76,MV!$A$6:$AD$4112,26,FALSE)</f>
        <v>kV</v>
      </c>
      <c r="Y76" s="29" t="str">
        <f>VLOOKUP(A76,MV!$A$6:$AD$4112,27,FALSE)</f>
        <v>X</v>
      </c>
      <c r="Z76" s="29" t="str">
        <f>VLOOKUP(A76,MV!$A$6:$AD$4112,28,FALSE)</f>
        <v>-</v>
      </c>
      <c r="AA76" s="29" t="str">
        <f>VLOOKUP(A76,MV!$A$6:$AD$4112,29,FALSE)</f>
        <v>-</v>
      </c>
      <c r="AB76" s="29" t="str">
        <f>VLOOKUP(A76,MV!$A$6:$AD$4112,30,FALSE)</f>
        <v>X</v>
      </c>
      <c r="AC76" s="30"/>
    </row>
    <row r="77" spans="1:29" x14ac:dyDescent="0.3">
      <c r="A77" t="s">
        <v>168</v>
      </c>
      <c r="C77" s="29">
        <f>IF(ISBLANK(G77),"",COUNTA($G$13:G77))</f>
        <v>64</v>
      </c>
      <c r="D77" s="33" t="s">
        <v>512</v>
      </c>
      <c r="E77" s="30"/>
      <c r="F77" s="33" t="str">
        <f t="shared" si="2"/>
        <v>Gas Turbine Generator GT-7520</v>
      </c>
      <c r="G77" s="30" t="str">
        <f>VLOOKUP(A77,MV!$A$6:$B$4112,2,FALSE)</f>
        <v>Line-Line Voltage (L1-L3)</v>
      </c>
      <c r="H77" s="29" t="str">
        <f>VLOOKUP(A77,MV!$A$6:$AD$4112,3,FALSE)</f>
        <v>TBA</v>
      </c>
      <c r="I77" s="29" t="str">
        <f>VLOOKUP(A77,MV!$A$6:$AD$4112,4,FALSE)</f>
        <v>X</v>
      </c>
      <c r="J77" s="29" t="str">
        <f>VLOOKUP(A77,MV!$A$6:$AD$4112,5,FALSE)</f>
        <v>-</v>
      </c>
      <c r="K77" s="29" t="str">
        <f>VLOOKUP(A77,MV!$A$6:$AD$4112,6,FALSE)</f>
        <v>-</v>
      </c>
      <c r="L77" s="29" t="str">
        <f>VLOOKUP(A77,MV!$A$6:$AD$4112,11,FALSE)</f>
        <v>IEC61850</v>
      </c>
      <c r="M77" s="29" t="str">
        <f>VLOOKUP(A77,MV!$A$6:$AD$4112,14,FALSE)</f>
        <v>MX</v>
      </c>
      <c r="N77" s="29" t="str">
        <f>VLOOKUP(A77,MV!$A$6:$AD$4112,12,FALSE)</f>
        <v>TBA</v>
      </c>
      <c r="O77" s="29" t="str">
        <f>VLOOKUP(A77,MV!$A$6:$AD$4112,13,FALSE)</f>
        <v>IEC104</v>
      </c>
      <c r="P77" s="29">
        <f>VLOOKUP(A77,MV!$A$6:$AD$4112,15,FALSE)</f>
        <v>2</v>
      </c>
      <c r="Q77" s="29"/>
      <c r="R77" s="29"/>
      <c r="S77" s="29"/>
      <c r="T77" s="29"/>
      <c r="U77" s="29"/>
      <c r="V77" s="29">
        <f>VLOOKUP(A77,MV!$A$6:$AD$4112,16,FALSE)</f>
        <v>21</v>
      </c>
      <c r="W77" s="29">
        <f>VLOOKUP(A77,MV!$A$6:$AD$4112,17,FALSE)</f>
        <v>0</v>
      </c>
      <c r="X77" s="29" t="str">
        <f>VLOOKUP(A77,MV!$A$6:$AD$4112,26,FALSE)</f>
        <v>kV</v>
      </c>
      <c r="Y77" s="29" t="str">
        <f>VLOOKUP(A77,MV!$A$6:$AD$4112,27,FALSE)</f>
        <v>X</v>
      </c>
      <c r="Z77" s="29" t="str">
        <f>VLOOKUP(A77,MV!$A$6:$AD$4112,28,FALSE)</f>
        <v>-</v>
      </c>
      <c r="AA77" s="29" t="str">
        <f>VLOOKUP(A77,MV!$A$6:$AD$4112,29,FALSE)</f>
        <v>-</v>
      </c>
      <c r="AB77" s="29" t="str">
        <f>VLOOKUP(A77,MV!$A$6:$AD$4112,30,FALSE)</f>
        <v>X</v>
      </c>
      <c r="AC77" s="30"/>
    </row>
    <row r="78" spans="1:29" x14ac:dyDescent="0.3">
      <c r="A78" t="s">
        <v>169</v>
      </c>
      <c r="C78" s="29">
        <f>IF(ISBLANK(G78),"",COUNTA($G$13:G78))</f>
        <v>65</v>
      </c>
      <c r="D78" s="33" t="s">
        <v>512</v>
      </c>
      <c r="E78" s="30"/>
      <c r="F78" s="33" t="str">
        <f t="shared" si="2"/>
        <v>Gas Turbine Generator GT-7520</v>
      </c>
      <c r="G78" s="30" t="str">
        <f>VLOOKUP(A78,MV!$A$6:$B$4112,2,FALSE)</f>
        <v>Line-Line Voltage (L2-L3)</v>
      </c>
      <c r="H78" s="29" t="str">
        <f>VLOOKUP(A78,MV!$A$6:$AD$4112,3,FALSE)</f>
        <v>TBA</v>
      </c>
      <c r="I78" s="29" t="str">
        <f>VLOOKUP(A78,MV!$A$6:$AD$4112,4,FALSE)</f>
        <v>X</v>
      </c>
      <c r="J78" s="29" t="str">
        <f>VLOOKUP(A78,MV!$A$6:$AD$4112,5,FALSE)</f>
        <v>-</v>
      </c>
      <c r="K78" s="29" t="str">
        <f>VLOOKUP(A78,MV!$A$6:$AD$4112,6,FALSE)</f>
        <v>-</v>
      </c>
      <c r="L78" s="29" t="str">
        <f>VLOOKUP(A78,MV!$A$6:$AD$4112,11,FALSE)</f>
        <v>IEC61850</v>
      </c>
      <c r="M78" s="29" t="str">
        <f>VLOOKUP(A78,MV!$A$6:$AD$4112,14,FALSE)</f>
        <v>MX</v>
      </c>
      <c r="N78" s="29" t="str">
        <f>VLOOKUP(A78,MV!$A$6:$AD$4112,12,FALSE)</f>
        <v>TBA</v>
      </c>
      <c r="O78" s="29" t="str">
        <f>VLOOKUP(A78,MV!$A$6:$AD$4112,13,FALSE)</f>
        <v>IEC104</v>
      </c>
      <c r="P78" s="29">
        <f>VLOOKUP(A78,MV!$A$6:$AD$4112,15,FALSE)</f>
        <v>2</v>
      </c>
      <c r="Q78" s="29"/>
      <c r="R78" s="29"/>
      <c r="S78" s="29"/>
      <c r="T78" s="29"/>
      <c r="U78" s="29"/>
      <c r="V78" s="29">
        <f>VLOOKUP(A78,MV!$A$6:$AD$4112,16,FALSE)</f>
        <v>22</v>
      </c>
      <c r="W78" s="29">
        <f>VLOOKUP(A78,MV!$A$6:$AD$4112,17,FALSE)</f>
        <v>0</v>
      </c>
      <c r="X78" s="29" t="str">
        <f>VLOOKUP(A78,MV!$A$6:$AD$4112,26,FALSE)</f>
        <v>kV</v>
      </c>
      <c r="Y78" s="29" t="str">
        <f>VLOOKUP(A78,MV!$A$6:$AD$4112,27,FALSE)</f>
        <v>X</v>
      </c>
      <c r="Z78" s="29" t="str">
        <f>VLOOKUP(A78,MV!$A$6:$AD$4112,28,FALSE)</f>
        <v>-</v>
      </c>
      <c r="AA78" s="29" t="str">
        <f>VLOOKUP(A78,MV!$A$6:$AD$4112,29,FALSE)</f>
        <v>-</v>
      </c>
      <c r="AB78" s="29" t="str">
        <f>VLOOKUP(A78,MV!$A$6:$AD$4112,30,FALSE)</f>
        <v>X</v>
      </c>
      <c r="AC78" s="30"/>
    </row>
    <row r="79" spans="1:29" x14ac:dyDescent="0.3">
      <c r="A79" t="s">
        <v>170</v>
      </c>
      <c r="C79" s="29">
        <f>IF(ISBLANK(G79),"",COUNTA($G$13:G79))</f>
        <v>66</v>
      </c>
      <c r="D79" s="33" t="s">
        <v>512</v>
      </c>
      <c r="E79" s="30"/>
      <c r="F79" s="33" t="str">
        <f t="shared" si="2"/>
        <v>Gas Turbine Generator GT-7520</v>
      </c>
      <c r="G79" s="30" t="str">
        <f>VLOOKUP(A79,MV!$A$6:$B$4112,2,FALSE)</f>
        <v>Current Phase L1</v>
      </c>
      <c r="H79" s="29" t="str">
        <f>VLOOKUP(A79,MV!$A$6:$AD$4112,3,FALSE)</f>
        <v>TBA</v>
      </c>
      <c r="I79" s="29" t="str">
        <f>VLOOKUP(A79,MV!$A$6:$AD$4112,4,FALSE)</f>
        <v>X</v>
      </c>
      <c r="J79" s="29" t="str">
        <f>VLOOKUP(A79,MV!$A$6:$AD$4112,5,FALSE)</f>
        <v>-</v>
      </c>
      <c r="K79" s="29" t="str">
        <f>VLOOKUP(A79,MV!$A$6:$AD$4112,6,FALSE)</f>
        <v>-</v>
      </c>
      <c r="L79" s="29" t="str">
        <f>VLOOKUP(A79,MV!$A$6:$AD$4112,11,FALSE)</f>
        <v>IEC61850</v>
      </c>
      <c r="M79" s="29" t="str">
        <f>VLOOKUP(A79,MV!$A$6:$AD$4112,14,FALSE)</f>
        <v>MX</v>
      </c>
      <c r="N79" s="29" t="str">
        <f>VLOOKUP(A79,MV!$A$6:$AD$4112,12,FALSE)</f>
        <v>TBA</v>
      </c>
      <c r="O79" s="29" t="str">
        <f>VLOOKUP(A79,MV!$A$6:$AD$4112,13,FALSE)</f>
        <v>IEC104</v>
      </c>
      <c r="P79" s="29">
        <f>VLOOKUP(A79,MV!$A$6:$AD$4112,15,FALSE)</f>
        <v>2</v>
      </c>
      <c r="Q79" s="29"/>
      <c r="R79" s="29"/>
      <c r="S79" s="29"/>
      <c r="T79" s="29"/>
      <c r="U79" s="29"/>
      <c r="V79" s="29">
        <f>VLOOKUP(A79,MV!$A$6:$AD$4112,16,FALSE)</f>
        <v>23</v>
      </c>
      <c r="W79" s="29">
        <f>VLOOKUP(A79,MV!$A$6:$AD$4112,17,FALSE)</f>
        <v>0</v>
      </c>
      <c r="X79" s="29" t="str">
        <f>VLOOKUP(A79,MV!$A$6:$AD$4112,26,FALSE)</f>
        <v>Amp</v>
      </c>
      <c r="Y79" s="29" t="str">
        <f>VLOOKUP(A79,MV!$A$6:$AD$4112,27,FALSE)</f>
        <v>X</v>
      </c>
      <c r="Z79" s="29" t="str">
        <f>VLOOKUP(A79,MV!$A$6:$AD$4112,28,FALSE)</f>
        <v>-</v>
      </c>
      <c r="AA79" s="29" t="str">
        <f>VLOOKUP(A79,MV!$A$6:$AD$4112,29,FALSE)</f>
        <v>-</v>
      </c>
      <c r="AB79" s="29" t="str">
        <f>VLOOKUP(A79,MV!$A$6:$AD$4112,30,FALSE)</f>
        <v>X</v>
      </c>
      <c r="AC79" s="30"/>
    </row>
    <row r="80" spans="1:29" x14ac:dyDescent="0.3">
      <c r="A80" t="s">
        <v>171</v>
      </c>
      <c r="C80" s="29">
        <f>IF(ISBLANK(G80),"",COUNTA($G$13:G80))</f>
        <v>67</v>
      </c>
      <c r="D80" s="33" t="s">
        <v>512</v>
      </c>
      <c r="E80" s="30"/>
      <c r="F80" s="33" t="str">
        <f t="shared" si="2"/>
        <v>Gas Turbine Generator GT-7520</v>
      </c>
      <c r="G80" s="30" t="str">
        <f>VLOOKUP(A80,MV!$A$6:$B$4112,2,FALSE)</f>
        <v>Current Phase L2</v>
      </c>
      <c r="H80" s="29" t="str">
        <f>VLOOKUP(A80,MV!$A$6:$AD$4112,3,FALSE)</f>
        <v>TBA</v>
      </c>
      <c r="I80" s="29" t="str">
        <f>VLOOKUP(A80,MV!$A$6:$AD$4112,4,FALSE)</f>
        <v>X</v>
      </c>
      <c r="J80" s="29" t="str">
        <f>VLOOKUP(A80,MV!$A$6:$AD$4112,5,FALSE)</f>
        <v>-</v>
      </c>
      <c r="K80" s="29" t="str">
        <f>VLOOKUP(A80,MV!$A$6:$AD$4112,6,FALSE)</f>
        <v>-</v>
      </c>
      <c r="L80" s="29" t="str">
        <f>VLOOKUP(A80,MV!$A$6:$AD$4112,11,FALSE)</f>
        <v>IEC61850</v>
      </c>
      <c r="M80" s="29" t="str">
        <f>VLOOKUP(A80,MV!$A$6:$AD$4112,14,FALSE)</f>
        <v>MX</v>
      </c>
      <c r="N80" s="29" t="str">
        <f>VLOOKUP(A80,MV!$A$6:$AD$4112,12,FALSE)</f>
        <v>TBA</v>
      </c>
      <c r="O80" s="29" t="str">
        <f>VLOOKUP(A80,MV!$A$6:$AD$4112,13,FALSE)</f>
        <v>IEC104</v>
      </c>
      <c r="P80" s="29">
        <f>VLOOKUP(A80,MV!$A$6:$AD$4112,15,FALSE)</f>
        <v>2</v>
      </c>
      <c r="Q80" s="29"/>
      <c r="R80" s="29"/>
      <c r="S80" s="29"/>
      <c r="T80" s="29"/>
      <c r="U80" s="29"/>
      <c r="V80" s="29">
        <f>VLOOKUP(A80,MV!$A$6:$AD$4112,16,FALSE)</f>
        <v>24</v>
      </c>
      <c r="W80" s="29">
        <f>VLOOKUP(A80,MV!$A$6:$AD$4112,17,FALSE)</f>
        <v>0</v>
      </c>
      <c r="X80" s="29" t="str">
        <f>VLOOKUP(A80,MV!$A$6:$AD$4112,26,FALSE)</f>
        <v>Amp</v>
      </c>
      <c r="Y80" s="29" t="str">
        <f>VLOOKUP(A80,MV!$A$6:$AD$4112,27,FALSE)</f>
        <v>X</v>
      </c>
      <c r="Z80" s="29" t="str">
        <f>VLOOKUP(A80,MV!$A$6:$AD$4112,28,FALSE)</f>
        <v>-</v>
      </c>
      <c r="AA80" s="29" t="str">
        <f>VLOOKUP(A80,MV!$A$6:$AD$4112,29,FALSE)</f>
        <v>-</v>
      </c>
      <c r="AB80" s="29" t="str">
        <f>VLOOKUP(A80,MV!$A$6:$AD$4112,30,FALSE)</f>
        <v>X</v>
      </c>
      <c r="AC80" s="30"/>
    </row>
    <row r="81" spans="1:29" x14ac:dyDescent="0.3">
      <c r="A81" t="s">
        <v>172</v>
      </c>
      <c r="C81" s="29">
        <f>IF(ISBLANK(G81),"",COUNTA($G$13:G81))</f>
        <v>68</v>
      </c>
      <c r="D81" s="33" t="s">
        <v>512</v>
      </c>
      <c r="E81" s="30"/>
      <c r="F81" s="33" t="str">
        <f t="shared" si="2"/>
        <v>Gas Turbine Generator GT-7520</v>
      </c>
      <c r="G81" s="30" t="str">
        <f>VLOOKUP(A81,MV!$A$6:$B$4112,2,FALSE)</f>
        <v>Current Phase L3</v>
      </c>
      <c r="H81" s="29" t="str">
        <f>VLOOKUP(A81,MV!$A$6:$AD$4112,3,FALSE)</f>
        <v>TBA</v>
      </c>
      <c r="I81" s="29" t="str">
        <f>VLOOKUP(A81,MV!$A$6:$AD$4112,4,FALSE)</f>
        <v>X</v>
      </c>
      <c r="J81" s="29" t="str">
        <f>VLOOKUP(A81,MV!$A$6:$AD$4112,5,FALSE)</f>
        <v>-</v>
      </c>
      <c r="K81" s="29" t="str">
        <f>VLOOKUP(A81,MV!$A$6:$AD$4112,6,FALSE)</f>
        <v>-</v>
      </c>
      <c r="L81" s="29" t="str">
        <f>VLOOKUP(A81,MV!$A$6:$AD$4112,11,FALSE)</f>
        <v>IEC61850</v>
      </c>
      <c r="M81" s="29" t="str">
        <f>VLOOKUP(A81,MV!$A$6:$AD$4112,14,FALSE)</f>
        <v>MX</v>
      </c>
      <c r="N81" s="29" t="str">
        <f>VLOOKUP(A81,MV!$A$6:$AD$4112,12,FALSE)</f>
        <v>TBA</v>
      </c>
      <c r="O81" s="29" t="str">
        <f>VLOOKUP(A81,MV!$A$6:$AD$4112,13,FALSE)</f>
        <v>IEC104</v>
      </c>
      <c r="P81" s="29">
        <f>VLOOKUP(A81,MV!$A$6:$AD$4112,15,FALSE)</f>
        <v>2</v>
      </c>
      <c r="Q81" s="29"/>
      <c r="R81" s="29"/>
      <c r="S81" s="29"/>
      <c r="T81" s="29"/>
      <c r="U81" s="29"/>
      <c r="V81" s="29">
        <f>VLOOKUP(A81,MV!$A$6:$AD$4112,16,FALSE)</f>
        <v>25</v>
      </c>
      <c r="W81" s="29">
        <f>VLOOKUP(A81,MV!$A$6:$AD$4112,17,FALSE)</f>
        <v>0</v>
      </c>
      <c r="X81" s="29" t="str">
        <f>VLOOKUP(A81,MV!$A$6:$AD$4112,26,FALSE)</f>
        <v>Amp</v>
      </c>
      <c r="Y81" s="29" t="str">
        <f>VLOOKUP(A81,MV!$A$6:$AD$4112,27,FALSE)</f>
        <v>X</v>
      </c>
      <c r="Z81" s="29" t="str">
        <f>VLOOKUP(A81,MV!$A$6:$AD$4112,28,FALSE)</f>
        <v>-</v>
      </c>
      <c r="AA81" s="29" t="str">
        <f>VLOOKUP(A81,MV!$A$6:$AD$4112,29,FALSE)</f>
        <v>-</v>
      </c>
      <c r="AB81" s="29" t="str">
        <f>VLOOKUP(A81,MV!$A$6:$AD$4112,30,FALSE)</f>
        <v>X</v>
      </c>
      <c r="AC81" s="30"/>
    </row>
    <row r="82" spans="1:29" x14ac:dyDescent="0.3">
      <c r="A82" t="s">
        <v>173</v>
      </c>
      <c r="C82" s="29">
        <f>IF(ISBLANK(G82),"",COUNTA($G$13:G82))</f>
        <v>69</v>
      </c>
      <c r="D82" s="33" t="s">
        <v>512</v>
      </c>
      <c r="E82" s="30"/>
      <c r="F82" s="33" t="str">
        <f t="shared" si="2"/>
        <v>Gas Turbine Generator GT-7520</v>
      </c>
      <c r="G82" s="30" t="str">
        <f>VLOOKUP(A82,MV!$A$6:$B$4112,2,FALSE)</f>
        <v>Power Factor</v>
      </c>
      <c r="H82" s="29" t="str">
        <f>VLOOKUP(A82,MV!$A$6:$AD$4112,3,FALSE)</f>
        <v>TBA</v>
      </c>
      <c r="I82" s="29" t="str">
        <f>VLOOKUP(A82,MV!$A$6:$AD$4112,4,FALSE)</f>
        <v>X</v>
      </c>
      <c r="J82" s="29" t="str">
        <f>VLOOKUP(A82,MV!$A$6:$AD$4112,5,FALSE)</f>
        <v>-</v>
      </c>
      <c r="K82" s="29" t="str">
        <f>VLOOKUP(A82,MV!$A$6:$AD$4112,6,FALSE)</f>
        <v>-</v>
      </c>
      <c r="L82" s="29" t="str">
        <f>VLOOKUP(A82,MV!$A$6:$AD$4112,11,FALSE)</f>
        <v>IEC61850</v>
      </c>
      <c r="M82" s="29" t="str">
        <f>VLOOKUP(A82,MV!$A$6:$AD$4112,14,FALSE)</f>
        <v>MX</v>
      </c>
      <c r="N82" s="29" t="str">
        <f>VLOOKUP(A82,MV!$A$6:$AD$4112,12,FALSE)</f>
        <v>TBA</v>
      </c>
      <c r="O82" s="29" t="str">
        <f>VLOOKUP(A82,MV!$A$6:$AD$4112,13,FALSE)</f>
        <v>IEC104</v>
      </c>
      <c r="P82" s="29">
        <f>VLOOKUP(A82,MV!$A$6:$AD$4112,15,FALSE)</f>
        <v>2</v>
      </c>
      <c r="Q82" s="29"/>
      <c r="R82" s="29"/>
      <c r="S82" s="29"/>
      <c r="T82" s="29"/>
      <c r="U82" s="29"/>
      <c r="V82" s="29">
        <f>VLOOKUP(A82,MV!$A$6:$AD$4112,16,FALSE)</f>
        <v>26</v>
      </c>
      <c r="W82" s="29">
        <f>VLOOKUP(A82,MV!$A$6:$AD$4112,17,FALSE)</f>
        <v>0</v>
      </c>
      <c r="X82" s="29" t="str">
        <f>VLOOKUP(A82,MV!$A$6:$AD$4112,26,FALSE)</f>
        <v>-</v>
      </c>
      <c r="Y82" s="29" t="str">
        <f>VLOOKUP(A82,MV!$A$6:$AD$4112,27,FALSE)</f>
        <v>X</v>
      </c>
      <c r="Z82" s="29" t="str">
        <f>VLOOKUP(A82,MV!$A$6:$AD$4112,28,FALSE)</f>
        <v>-</v>
      </c>
      <c r="AA82" s="29" t="str">
        <f>VLOOKUP(A82,MV!$A$6:$AD$4112,29,FALSE)</f>
        <v>-</v>
      </c>
      <c r="AB82" s="29" t="str">
        <f>VLOOKUP(A82,MV!$A$6:$AD$4112,30,FALSE)</f>
        <v>X</v>
      </c>
      <c r="AC82" s="30"/>
    </row>
    <row r="83" spans="1:29" x14ac:dyDescent="0.3">
      <c r="A83" t="s">
        <v>174</v>
      </c>
      <c r="C83" s="29">
        <f>IF(ISBLANK(G83),"",COUNTA($G$13:G83))</f>
        <v>70</v>
      </c>
      <c r="D83" s="33" t="s">
        <v>512</v>
      </c>
      <c r="E83" s="30"/>
      <c r="F83" s="33" t="str">
        <f t="shared" si="2"/>
        <v>Gas Turbine Generator GT-7520</v>
      </c>
      <c r="G83" s="30" t="str">
        <f>VLOOKUP(A83,MV!$A$6:$B$4112,2,FALSE)</f>
        <v>Frequency</v>
      </c>
      <c r="H83" s="29" t="str">
        <f>VLOOKUP(A83,MV!$A$6:$AD$4112,3,FALSE)</f>
        <v>TBA</v>
      </c>
      <c r="I83" s="29" t="str">
        <f>VLOOKUP(A83,MV!$A$6:$AD$4112,4,FALSE)</f>
        <v>X</v>
      </c>
      <c r="J83" s="29" t="str">
        <f>VLOOKUP(A83,MV!$A$6:$AD$4112,5,FALSE)</f>
        <v>-</v>
      </c>
      <c r="K83" s="29" t="str">
        <f>VLOOKUP(A83,MV!$A$6:$AD$4112,6,FALSE)</f>
        <v>-</v>
      </c>
      <c r="L83" s="29" t="str">
        <f>VLOOKUP(A83,MV!$A$6:$AD$4112,11,FALSE)</f>
        <v>IEC61850</v>
      </c>
      <c r="M83" s="29" t="str">
        <f>VLOOKUP(A83,MV!$A$6:$AD$4112,14,FALSE)</f>
        <v>MX</v>
      </c>
      <c r="N83" s="29" t="str">
        <f>VLOOKUP(A83,MV!$A$6:$AD$4112,12,FALSE)</f>
        <v>TBA</v>
      </c>
      <c r="O83" s="29" t="str">
        <f>VLOOKUP(A83,MV!$A$6:$AD$4112,13,FALSE)</f>
        <v>IEC104</v>
      </c>
      <c r="P83" s="29">
        <f>VLOOKUP(A83,MV!$A$6:$AD$4112,15,FALSE)</f>
        <v>2</v>
      </c>
      <c r="Q83" s="29"/>
      <c r="R83" s="29"/>
      <c r="S83" s="29"/>
      <c r="T83" s="29"/>
      <c r="U83" s="29"/>
      <c r="V83" s="29">
        <f>VLOOKUP(A83,MV!$A$6:$AD$4112,16,FALSE)</f>
        <v>27</v>
      </c>
      <c r="W83" s="29">
        <f>VLOOKUP(A83,MV!$A$6:$AD$4112,17,FALSE)</f>
        <v>0</v>
      </c>
      <c r="X83" s="29" t="str">
        <f>VLOOKUP(A83,MV!$A$6:$AD$4112,26,FALSE)</f>
        <v>Hz</v>
      </c>
      <c r="Y83" s="29" t="str">
        <f>VLOOKUP(A83,MV!$A$6:$AD$4112,27,FALSE)</f>
        <v>X</v>
      </c>
      <c r="Z83" s="29" t="str">
        <f>VLOOKUP(A83,MV!$A$6:$AD$4112,28,FALSE)</f>
        <v>-</v>
      </c>
      <c r="AA83" s="29" t="str">
        <f>VLOOKUP(A83,MV!$A$6:$AD$4112,29,FALSE)</f>
        <v>-</v>
      </c>
      <c r="AB83" s="29" t="str">
        <f>VLOOKUP(A83,MV!$A$6:$AD$4112,30,FALSE)</f>
        <v>X</v>
      </c>
      <c r="AC83" s="30"/>
    </row>
    <row r="84" spans="1:29" x14ac:dyDescent="0.3">
      <c r="A84" t="s">
        <v>175</v>
      </c>
      <c r="C84" s="29">
        <f>IF(ISBLANK(G84),"",COUNTA($G$13:G84))</f>
        <v>71</v>
      </c>
      <c r="D84" s="33" t="s">
        <v>512</v>
      </c>
      <c r="E84" s="30"/>
      <c r="F84" s="33" t="str">
        <f t="shared" si="2"/>
        <v>Gas Turbine Generator GT-7520</v>
      </c>
      <c r="G84" s="30" t="str">
        <f>VLOOKUP(A84,MV!$A$6:$B$4112,2,FALSE)</f>
        <v>Active Power</v>
      </c>
      <c r="H84" s="29" t="str">
        <f>VLOOKUP(A84,MV!$A$6:$AD$4112,3,FALSE)</f>
        <v>TBA</v>
      </c>
      <c r="I84" s="29" t="str">
        <f>VLOOKUP(A84,MV!$A$6:$AD$4112,4,FALSE)</f>
        <v>X</v>
      </c>
      <c r="J84" s="29" t="str">
        <f>VLOOKUP(A84,MV!$A$6:$AD$4112,5,FALSE)</f>
        <v>-</v>
      </c>
      <c r="K84" s="29" t="str">
        <f>VLOOKUP(A84,MV!$A$6:$AD$4112,6,FALSE)</f>
        <v>-</v>
      </c>
      <c r="L84" s="29" t="str">
        <f>VLOOKUP(A84,MV!$A$6:$AD$4112,11,FALSE)</f>
        <v>IEC61850</v>
      </c>
      <c r="M84" s="29" t="str">
        <f>VLOOKUP(A84,MV!$A$6:$AD$4112,14,FALSE)</f>
        <v>MX</v>
      </c>
      <c r="N84" s="29" t="str">
        <f>VLOOKUP(A84,MV!$A$6:$AD$4112,12,FALSE)</f>
        <v>TBA</v>
      </c>
      <c r="O84" s="29" t="str">
        <f>VLOOKUP(A84,MV!$A$6:$AD$4112,13,FALSE)</f>
        <v>IEC104</v>
      </c>
      <c r="P84" s="29">
        <f>VLOOKUP(A84,MV!$A$6:$AD$4112,15,FALSE)</f>
        <v>2</v>
      </c>
      <c r="Q84" s="29"/>
      <c r="R84" s="29"/>
      <c r="S84" s="29"/>
      <c r="T84" s="29"/>
      <c r="U84" s="29"/>
      <c r="V84" s="29">
        <f>VLOOKUP(A84,MV!$A$6:$AD$4112,16,FALSE)</f>
        <v>28</v>
      </c>
      <c r="W84" s="29">
        <f>VLOOKUP(A84,MV!$A$6:$AD$4112,17,FALSE)</f>
        <v>0</v>
      </c>
      <c r="X84" s="29" t="str">
        <f>VLOOKUP(A84,MV!$A$6:$AD$4112,26,FALSE)</f>
        <v>kW</v>
      </c>
      <c r="Y84" s="29" t="str">
        <f>VLOOKUP(A84,MV!$A$6:$AD$4112,27,FALSE)</f>
        <v>X</v>
      </c>
      <c r="Z84" s="29" t="str">
        <f>VLOOKUP(A84,MV!$A$6:$AD$4112,28,FALSE)</f>
        <v>-</v>
      </c>
      <c r="AA84" s="29" t="str">
        <f>VLOOKUP(A84,MV!$A$6:$AD$4112,29,FALSE)</f>
        <v>-</v>
      </c>
      <c r="AB84" s="29" t="str">
        <f>VLOOKUP(A84,MV!$A$6:$AD$4112,30,FALSE)</f>
        <v>X</v>
      </c>
      <c r="AC84" s="30"/>
    </row>
    <row r="85" spans="1:29" x14ac:dyDescent="0.3">
      <c r="A85" t="s">
        <v>176</v>
      </c>
      <c r="C85" s="29">
        <f>IF(ISBLANK(G85),"",COUNTA($G$13:G85))</f>
        <v>72</v>
      </c>
      <c r="D85" s="33" t="s">
        <v>512</v>
      </c>
      <c r="E85" s="30"/>
      <c r="F85" s="33" t="str">
        <f t="shared" si="2"/>
        <v>Gas Turbine Generator GT-7520</v>
      </c>
      <c r="G85" s="30" t="str">
        <f>VLOOKUP(A85,MV!$A$6:$B$4112,2,FALSE)</f>
        <v>Reactive Power</v>
      </c>
      <c r="H85" s="29" t="str">
        <f>VLOOKUP(A85,MV!$A$6:$AD$4112,3,FALSE)</f>
        <v>TBA</v>
      </c>
      <c r="I85" s="29" t="str">
        <f>VLOOKUP(A85,MV!$A$6:$AD$4112,4,FALSE)</f>
        <v>X</v>
      </c>
      <c r="J85" s="29" t="str">
        <f>VLOOKUP(A85,MV!$A$6:$AD$4112,5,FALSE)</f>
        <v>-</v>
      </c>
      <c r="K85" s="29" t="str">
        <f>VLOOKUP(A85,MV!$A$6:$AD$4112,6,FALSE)</f>
        <v>-</v>
      </c>
      <c r="L85" s="29" t="str">
        <f>VLOOKUP(A85,MV!$A$6:$AD$4112,11,FALSE)</f>
        <v>IEC61850</v>
      </c>
      <c r="M85" s="29" t="str">
        <f>VLOOKUP(A85,MV!$A$6:$AD$4112,14,FALSE)</f>
        <v>MX</v>
      </c>
      <c r="N85" s="29" t="str">
        <f>VLOOKUP(A85,MV!$A$6:$AD$4112,12,FALSE)</f>
        <v>TBA</v>
      </c>
      <c r="O85" s="29" t="str">
        <f>VLOOKUP(A85,MV!$A$6:$AD$4112,13,FALSE)</f>
        <v>IEC104</v>
      </c>
      <c r="P85" s="29">
        <f>VLOOKUP(A85,MV!$A$6:$AD$4112,15,FALSE)</f>
        <v>2</v>
      </c>
      <c r="Q85" s="29"/>
      <c r="R85" s="29"/>
      <c r="S85" s="29"/>
      <c r="T85" s="29"/>
      <c r="U85" s="29"/>
      <c r="V85" s="29">
        <f>VLOOKUP(A85,MV!$A$6:$AD$4112,16,FALSE)</f>
        <v>29</v>
      </c>
      <c r="W85" s="29">
        <f>VLOOKUP(A85,MV!$A$6:$AD$4112,17,FALSE)</f>
        <v>0</v>
      </c>
      <c r="X85" s="29" t="str">
        <f>VLOOKUP(A85,MV!$A$6:$AD$4112,26,FALSE)</f>
        <v>Kvar</v>
      </c>
      <c r="Y85" s="29" t="str">
        <f>VLOOKUP(A85,MV!$A$6:$AD$4112,27,FALSE)</f>
        <v>X</v>
      </c>
      <c r="Z85" s="29" t="str">
        <f>VLOOKUP(A85,MV!$A$6:$AD$4112,28,FALSE)</f>
        <v>-</v>
      </c>
      <c r="AA85" s="29" t="str">
        <f>VLOOKUP(A85,MV!$A$6:$AD$4112,29,FALSE)</f>
        <v>-</v>
      </c>
      <c r="AB85" s="29" t="str">
        <f>VLOOKUP(A85,MV!$A$6:$AD$4112,30,FALSE)</f>
        <v>X</v>
      </c>
      <c r="AC85" s="30"/>
    </row>
    <row r="86" spans="1:29" x14ac:dyDescent="0.3">
      <c r="A86" t="s">
        <v>177</v>
      </c>
      <c r="C86" s="29">
        <f>IF(ISBLANK(G86),"",COUNTA($G$13:G86))</f>
        <v>73</v>
      </c>
      <c r="D86" s="33" t="s">
        <v>512</v>
      </c>
      <c r="E86" s="30"/>
      <c r="F86" s="33" t="str">
        <f t="shared" si="2"/>
        <v>Gas Turbine Generator GT-7520</v>
      </c>
      <c r="G86" s="30" t="str">
        <f>VLOOKUP(A86,MV!$A$6:$B$4112,2,FALSE)</f>
        <v>VCB incomer (VCB-7560) at MV SWGR Opened/Closed</v>
      </c>
      <c r="H86" s="29" t="str">
        <f>VLOOKUP(A86,MV!$A$6:$AD$4112,3,FALSE)</f>
        <v>TBA</v>
      </c>
      <c r="I86" s="29" t="str">
        <f>VLOOKUP(A86,MV!$A$6:$AD$4112,4,FALSE)</f>
        <v>-</v>
      </c>
      <c r="J86" s="29" t="str">
        <f>VLOOKUP(A86,MV!$A$6:$AD$4112,5,FALSE)</f>
        <v>X</v>
      </c>
      <c r="K86" s="29" t="str">
        <f>VLOOKUP(A86,MV!$A$6:$AD$4112,6,FALSE)</f>
        <v>-</v>
      </c>
      <c r="L86" s="29" t="str">
        <f>VLOOKUP(A86,MV!$A$6:$AD$4112,11,FALSE)</f>
        <v>IEC61850</v>
      </c>
      <c r="M86" s="29" t="str">
        <f>VLOOKUP(A86,MV!$A$6:$AD$4112,14,FALSE)</f>
        <v>DP</v>
      </c>
      <c r="N86" s="29" t="str">
        <f>VLOOKUP(A86,MV!$A$6:$AD$4112,12,FALSE)</f>
        <v>TBA</v>
      </c>
      <c r="O86" s="29" t="str">
        <f>VLOOKUP(A86,MV!$A$6:$AD$4112,13,FALSE)</f>
        <v>IEC104</v>
      </c>
      <c r="P86" s="29">
        <f>VLOOKUP(A86,MV!$A$6:$AD$4112,15,FALSE)</f>
        <v>2</v>
      </c>
      <c r="Q86" s="29"/>
      <c r="R86" s="29"/>
      <c r="S86" s="29"/>
      <c r="T86" s="29"/>
      <c r="U86" s="29"/>
      <c r="V86" s="29">
        <f>VLOOKUP(A86,MV!$A$6:$AD$4112,16,FALSE)</f>
        <v>30</v>
      </c>
      <c r="W86" s="29">
        <f>VLOOKUP(A86,MV!$A$6:$AD$4112,17,FALSE)</f>
        <v>0</v>
      </c>
      <c r="X86" s="29" t="str">
        <f>VLOOKUP(A86,MV!$A$6:$AD$4112,26,FALSE)</f>
        <v>-</v>
      </c>
      <c r="Y86" s="29" t="str">
        <f>VLOOKUP(A86,MV!$A$6:$AD$4112,27,FALSE)</f>
        <v>X</v>
      </c>
      <c r="Z86" s="29" t="str">
        <f>VLOOKUP(A86,MV!$A$6:$AD$4112,28,FALSE)</f>
        <v>X</v>
      </c>
      <c r="AA86" s="29" t="str">
        <f>VLOOKUP(A86,MV!$A$6:$AD$4112,29,FALSE)</f>
        <v>-</v>
      </c>
      <c r="AB86" s="29" t="str">
        <f>VLOOKUP(A86,MV!$A$6:$AD$4112,30,FALSE)</f>
        <v>-</v>
      </c>
      <c r="AC86" s="30"/>
    </row>
    <row r="87" spans="1:29" x14ac:dyDescent="0.3">
      <c r="A87" t="s">
        <v>178</v>
      </c>
      <c r="C87" s="29">
        <f>IF(ISBLANK(G87),"",COUNTA($G$13:G87))</f>
        <v>74</v>
      </c>
      <c r="D87" s="33" t="s">
        <v>512</v>
      </c>
      <c r="E87" s="30"/>
      <c r="F87" s="33" t="str">
        <f t="shared" si="2"/>
        <v>Gas Turbine Generator GT-7520</v>
      </c>
      <c r="G87" s="30" t="str">
        <f>VLOOKUP(A87,MV!$A$6:$B$4112,2,FALSE)</f>
        <v>VCB incomer (VCB-7560) at MV SWGR Trip</v>
      </c>
      <c r="H87" s="29" t="str">
        <f>VLOOKUP(A87,MV!$A$6:$AD$4112,3,FALSE)</f>
        <v>TBA</v>
      </c>
      <c r="I87" s="29" t="str">
        <f>VLOOKUP(A87,MV!$A$6:$AD$4112,4,FALSE)</f>
        <v>-</v>
      </c>
      <c r="J87" s="29" t="str">
        <f>VLOOKUP(A87,MV!$A$6:$AD$4112,5,FALSE)</f>
        <v>X</v>
      </c>
      <c r="K87" s="29" t="str">
        <f>VLOOKUP(A87,MV!$A$6:$AD$4112,6,FALSE)</f>
        <v>-</v>
      </c>
      <c r="L87" s="29" t="str">
        <f>VLOOKUP(A87,MV!$A$6:$AD$4112,11,FALSE)</f>
        <v>IEC61850</v>
      </c>
      <c r="M87" s="29" t="str">
        <f>VLOOKUP(A87,MV!$A$6:$AD$4112,14,FALSE)</f>
        <v>SP</v>
      </c>
      <c r="N87" s="29" t="str">
        <f>VLOOKUP(A87,MV!$A$6:$AD$4112,12,FALSE)</f>
        <v>TBA</v>
      </c>
      <c r="O87" s="29" t="str">
        <f>VLOOKUP(A87,MV!$A$6:$AD$4112,13,FALSE)</f>
        <v>IEC104</v>
      </c>
      <c r="P87" s="29">
        <f>VLOOKUP(A87,MV!$A$6:$AD$4112,15,FALSE)</f>
        <v>2</v>
      </c>
      <c r="Q87" s="29"/>
      <c r="R87" s="29"/>
      <c r="S87" s="29"/>
      <c r="T87" s="29"/>
      <c r="U87" s="29"/>
      <c r="V87" s="29">
        <f>VLOOKUP(A87,MV!$A$6:$AD$4112,16,FALSE)</f>
        <v>31</v>
      </c>
      <c r="W87" s="29">
        <f>VLOOKUP(A87,MV!$A$6:$AD$4112,17,FALSE)</f>
        <v>0</v>
      </c>
      <c r="X87" s="29" t="str">
        <f>VLOOKUP(A87,MV!$A$6:$AD$4112,26,FALSE)</f>
        <v>-</v>
      </c>
      <c r="Y87" s="29" t="str">
        <f>VLOOKUP(A87,MV!$A$6:$AD$4112,27,FALSE)</f>
        <v>X</v>
      </c>
      <c r="Z87" s="29" t="str">
        <f>VLOOKUP(A87,MV!$A$6:$AD$4112,28,FALSE)</f>
        <v>X</v>
      </c>
      <c r="AA87" s="29" t="str">
        <f>VLOOKUP(A87,MV!$A$6:$AD$4112,29,FALSE)</f>
        <v>-</v>
      </c>
      <c r="AB87" s="29" t="str">
        <f>VLOOKUP(A87,MV!$A$6:$AD$4112,30,FALSE)</f>
        <v>-</v>
      </c>
      <c r="AC87" s="30"/>
    </row>
    <row r="88" spans="1:29" x14ac:dyDescent="0.3">
      <c r="A88" t="s">
        <v>179</v>
      </c>
      <c r="C88" s="29">
        <f>IF(ISBLANK(G88),"",COUNTA($G$13:G88))</f>
        <v>75</v>
      </c>
      <c r="D88" s="33" t="s">
        <v>512</v>
      </c>
      <c r="E88" s="30"/>
      <c r="F88" s="33" t="str">
        <f t="shared" si="2"/>
        <v>Gas Turbine Generator GT-7520</v>
      </c>
      <c r="G88" s="30" t="str">
        <f>VLOOKUP(A88,MV!$A$6:$B$4112,2,FALSE)</f>
        <v>GTG Engine Parameters 1</v>
      </c>
      <c r="H88" s="29" t="str">
        <f>VLOOKUP(A88,MV!$A$6:$AD$4112,3,FALSE)</f>
        <v>TBA</v>
      </c>
      <c r="I88" s="29">
        <f>VLOOKUP(A88,MV!$A$6:$AD$4112,4,FALSE)</f>
        <v>0</v>
      </c>
      <c r="J88" s="29">
        <f>VLOOKUP(A88,MV!$A$6:$AD$4112,5,FALSE)</f>
        <v>0</v>
      </c>
      <c r="K88" s="29">
        <f>VLOOKUP(A88,MV!$A$6:$AD$4112,6,FALSE)</f>
        <v>0</v>
      </c>
      <c r="L88" s="29" t="str">
        <f>VLOOKUP(A88,MV!$A$6:$AD$4112,11,FALSE)</f>
        <v>IEC61850</v>
      </c>
      <c r="M88" s="29" t="str">
        <f>VLOOKUP(A88,MV!$A$6:$AD$4112,14,FALSE)</f>
        <v>TBA</v>
      </c>
      <c r="N88" s="29" t="str">
        <f>VLOOKUP(A88,MV!$A$6:$AD$4112,12,FALSE)</f>
        <v>TBA</v>
      </c>
      <c r="O88" s="29" t="str">
        <f>VLOOKUP(A88,MV!$A$6:$AD$4112,13,FALSE)</f>
        <v>IEC104</v>
      </c>
      <c r="P88" s="29">
        <f>VLOOKUP(A88,MV!$A$6:$AD$4112,15,FALSE)</f>
        <v>2</v>
      </c>
      <c r="Q88" s="29"/>
      <c r="R88" s="29"/>
      <c r="S88" s="29"/>
      <c r="T88" s="29"/>
      <c r="U88" s="29"/>
      <c r="V88" s="29">
        <f>VLOOKUP(A88,MV!$A$6:$AD$4112,16,FALSE)</f>
        <v>32</v>
      </c>
      <c r="W88" s="29">
        <f>VLOOKUP(A88,MV!$A$6:$AD$4112,17,FALSE)</f>
        <v>0</v>
      </c>
      <c r="X88" s="29" t="str">
        <f>VLOOKUP(A88,MV!$A$6:$AD$4112,26,FALSE)</f>
        <v>-</v>
      </c>
      <c r="Y88" s="29" t="str">
        <f>VLOOKUP(A88,MV!$A$6:$AD$4112,27,FALSE)</f>
        <v>TBA</v>
      </c>
      <c r="Z88" s="29" t="str">
        <f>VLOOKUP(A88,MV!$A$6:$AD$4112,28,FALSE)</f>
        <v>TBA</v>
      </c>
      <c r="AA88" s="29" t="str">
        <f>VLOOKUP(A88,MV!$A$6:$AD$4112,29,FALSE)</f>
        <v>TBA</v>
      </c>
      <c r="AB88" s="29" t="str">
        <f>VLOOKUP(A88,MV!$A$6:$AD$4112,30,FALSE)</f>
        <v>TBA</v>
      </c>
      <c r="AC88" s="30"/>
    </row>
    <row r="89" spans="1:29" x14ac:dyDescent="0.3">
      <c r="A89" t="s">
        <v>180</v>
      </c>
      <c r="C89" s="29">
        <f>IF(ISBLANK(G89),"",COUNTA($G$13:G89))</f>
        <v>76</v>
      </c>
      <c r="D89" s="33" t="s">
        <v>512</v>
      </c>
      <c r="E89" s="30"/>
      <c r="F89" s="33" t="str">
        <f t="shared" si="2"/>
        <v>Gas Turbine Generator GT-7520</v>
      </c>
      <c r="G89" s="30" t="str">
        <f>VLOOKUP(A89,MV!$A$6:$B$4112,2,FALSE)</f>
        <v>GTG Engine Parameters 2</v>
      </c>
      <c r="H89" s="29" t="str">
        <f>VLOOKUP(A89,MV!$A$6:$AD$4112,3,FALSE)</f>
        <v>TBA</v>
      </c>
      <c r="I89" s="29">
        <f>VLOOKUP(A89,MV!$A$6:$AD$4112,4,FALSE)</f>
        <v>0</v>
      </c>
      <c r="J89" s="29">
        <f>VLOOKUP(A89,MV!$A$6:$AD$4112,5,FALSE)</f>
        <v>0</v>
      </c>
      <c r="K89" s="29">
        <f>VLOOKUP(A89,MV!$A$6:$AD$4112,6,FALSE)</f>
        <v>0</v>
      </c>
      <c r="L89" s="29" t="str">
        <f>VLOOKUP(A89,MV!$A$6:$AD$4112,11,FALSE)</f>
        <v>IEC61850</v>
      </c>
      <c r="M89" s="29" t="str">
        <f>VLOOKUP(A89,MV!$A$6:$AD$4112,14,FALSE)</f>
        <v>TBA</v>
      </c>
      <c r="N89" s="29" t="str">
        <f>VLOOKUP(A89,MV!$A$6:$AD$4112,12,FALSE)</f>
        <v>TBA</v>
      </c>
      <c r="O89" s="29" t="str">
        <f>VLOOKUP(A89,MV!$A$6:$AD$4112,13,FALSE)</f>
        <v>IEC104</v>
      </c>
      <c r="P89" s="29">
        <f>VLOOKUP(A89,MV!$A$6:$AD$4112,15,FALSE)</f>
        <v>2</v>
      </c>
      <c r="Q89" s="29"/>
      <c r="R89" s="29"/>
      <c r="S89" s="29"/>
      <c r="T89" s="29"/>
      <c r="U89" s="29"/>
      <c r="V89" s="29">
        <f>VLOOKUP(A89,MV!$A$6:$AD$4112,16,FALSE)</f>
        <v>33</v>
      </c>
      <c r="W89" s="29">
        <f>VLOOKUP(A89,MV!$A$6:$AD$4112,17,FALSE)</f>
        <v>0</v>
      </c>
      <c r="X89" s="29" t="str">
        <f>VLOOKUP(A89,MV!$A$6:$AD$4112,26,FALSE)</f>
        <v>-</v>
      </c>
      <c r="Y89" s="29" t="str">
        <f>VLOOKUP(A89,MV!$A$6:$AD$4112,27,FALSE)</f>
        <v>TBA</v>
      </c>
      <c r="Z89" s="29" t="str">
        <f>VLOOKUP(A89,MV!$A$6:$AD$4112,28,FALSE)</f>
        <v>TBA</v>
      </c>
      <c r="AA89" s="29" t="str">
        <f>VLOOKUP(A89,MV!$A$6:$AD$4112,29,FALSE)</f>
        <v>TBA</v>
      </c>
      <c r="AB89" s="29" t="str">
        <f>VLOOKUP(A89,MV!$A$6:$AD$4112,30,FALSE)</f>
        <v>TBA</v>
      </c>
      <c r="AC89" s="30"/>
    </row>
    <row r="90" spans="1:29" x14ac:dyDescent="0.3">
      <c r="A90" t="s">
        <v>181</v>
      </c>
      <c r="C90" s="29">
        <f>IF(ISBLANK(G90),"",COUNTA($G$13:G90))</f>
        <v>77</v>
      </c>
      <c r="D90" s="33" t="s">
        <v>512</v>
      </c>
      <c r="E90" s="30"/>
      <c r="F90" s="33" t="str">
        <f t="shared" si="2"/>
        <v>Gas Turbine Generator GT-7520</v>
      </c>
      <c r="G90" s="30" t="str">
        <f>VLOOKUP(A90,MV!$A$6:$B$4112,2,FALSE)</f>
        <v>GTG Engine Parameters 3</v>
      </c>
      <c r="H90" s="29" t="str">
        <f>VLOOKUP(A90,MV!$A$6:$AD$4112,3,FALSE)</f>
        <v>TBA</v>
      </c>
      <c r="I90" s="29">
        <f>VLOOKUP(A90,MV!$A$6:$AD$4112,4,FALSE)</f>
        <v>0</v>
      </c>
      <c r="J90" s="29">
        <f>VLOOKUP(A90,MV!$A$6:$AD$4112,5,FALSE)</f>
        <v>0</v>
      </c>
      <c r="K90" s="29">
        <f>VLOOKUP(A90,MV!$A$6:$AD$4112,6,FALSE)</f>
        <v>0</v>
      </c>
      <c r="L90" s="29" t="str">
        <f>VLOOKUP(A90,MV!$A$6:$AD$4112,11,FALSE)</f>
        <v>IEC61850</v>
      </c>
      <c r="M90" s="29" t="str">
        <f>VLOOKUP(A90,MV!$A$6:$AD$4112,14,FALSE)</f>
        <v>TBA</v>
      </c>
      <c r="N90" s="29" t="str">
        <f>VLOOKUP(A90,MV!$A$6:$AD$4112,12,FALSE)</f>
        <v>TBA</v>
      </c>
      <c r="O90" s="29" t="str">
        <f>VLOOKUP(A90,MV!$A$6:$AD$4112,13,FALSE)</f>
        <v>IEC104</v>
      </c>
      <c r="P90" s="29">
        <f>VLOOKUP(A90,MV!$A$6:$AD$4112,15,FALSE)</f>
        <v>2</v>
      </c>
      <c r="Q90" s="29"/>
      <c r="R90" s="29"/>
      <c r="S90" s="29"/>
      <c r="T90" s="29"/>
      <c r="U90" s="29"/>
      <c r="V90" s="29">
        <f>VLOOKUP(A90,MV!$A$6:$AD$4112,16,FALSE)</f>
        <v>34</v>
      </c>
      <c r="W90" s="29">
        <f>VLOOKUP(A90,MV!$A$6:$AD$4112,17,FALSE)</f>
        <v>0</v>
      </c>
      <c r="X90" s="29" t="str">
        <f>VLOOKUP(A90,MV!$A$6:$AD$4112,26,FALSE)</f>
        <v>-</v>
      </c>
      <c r="Y90" s="29" t="str">
        <f>VLOOKUP(A90,MV!$A$6:$AD$4112,27,FALSE)</f>
        <v>TBA</v>
      </c>
      <c r="Z90" s="29" t="str">
        <f>VLOOKUP(A90,MV!$A$6:$AD$4112,28,FALSE)</f>
        <v>TBA</v>
      </c>
      <c r="AA90" s="29" t="str">
        <f>VLOOKUP(A90,MV!$A$6:$AD$4112,29,FALSE)</f>
        <v>TBA</v>
      </c>
      <c r="AB90" s="29" t="str">
        <f>VLOOKUP(A90,MV!$A$6:$AD$4112,30,FALSE)</f>
        <v>TBA</v>
      </c>
      <c r="AC90" s="30"/>
    </row>
    <row r="91" spans="1:29" x14ac:dyDescent="0.3">
      <c r="A91" t="s">
        <v>182</v>
      </c>
      <c r="C91" s="29">
        <f>IF(ISBLANK(G91),"",COUNTA($G$13:G91))</f>
        <v>78</v>
      </c>
      <c r="D91" s="33" t="s">
        <v>512</v>
      </c>
      <c r="E91" s="30"/>
      <c r="F91" s="33" t="str">
        <f t="shared" si="2"/>
        <v>Gas Turbine Generator GT-7520</v>
      </c>
      <c r="G91" s="30" t="str">
        <f>VLOOKUP(A91,MV!$A$6:$B$4112,2,FALSE)</f>
        <v>GTG Engine Parameters 4</v>
      </c>
      <c r="H91" s="29" t="str">
        <f>VLOOKUP(A91,MV!$A$6:$AD$4112,3,FALSE)</f>
        <v>TBA</v>
      </c>
      <c r="I91" s="29">
        <f>VLOOKUP(A91,MV!$A$6:$AD$4112,4,FALSE)</f>
        <v>0</v>
      </c>
      <c r="J91" s="29">
        <f>VLOOKUP(A91,MV!$A$6:$AD$4112,5,FALSE)</f>
        <v>0</v>
      </c>
      <c r="K91" s="29">
        <f>VLOOKUP(A91,MV!$A$6:$AD$4112,6,FALSE)</f>
        <v>0</v>
      </c>
      <c r="L91" s="29" t="str">
        <f>VLOOKUP(A91,MV!$A$6:$AD$4112,11,FALSE)</f>
        <v>IEC61850</v>
      </c>
      <c r="M91" s="29" t="str">
        <f>VLOOKUP(A91,MV!$A$6:$AD$4112,14,FALSE)</f>
        <v>TBA</v>
      </c>
      <c r="N91" s="29" t="str">
        <f>VLOOKUP(A91,MV!$A$6:$AD$4112,12,FALSE)</f>
        <v>TBA</v>
      </c>
      <c r="O91" s="29" t="str">
        <f>VLOOKUP(A91,MV!$A$6:$AD$4112,13,FALSE)</f>
        <v>IEC104</v>
      </c>
      <c r="P91" s="29">
        <f>VLOOKUP(A91,MV!$A$6:$AD$4112,15,FALSE)</f>
        <v>2</v>
      </c>
      <c r="Q91" s="29"/>
      <c r="R91" s="29"/>
      <c r="S91" s="29"/>
      <c r="T91" s="29"/>
      <c r="U91" s="29"/>
      <c r="V91" s="29">
        <f>VLOOKUP(A91,MV!$A$6:$AD$4112,16,FALSE)</f>
        <v>35</v>
      </c>
      <c r="W91" s="29">
        <f>VLOOKUP(A91,MV!$A$6:$AD$4112,17,FALSE)</f>
        <v>0</v>
      </c>
      <c r="X91" s="29" t="str">
        <f>VLOOKUP(A91,MV!$A$6:$AD$4112,26,FALSE)</f>
        <v>-</v>
      </c>
      <c r="Y91" s="29" t="str">
        <f>VLOOKUP(A91,MV!$A$6:$AD$4112,27,FALSE)</f>
        <v>TBA</v>
      </c>
      <c r="Z91" s="29" t="str">
        <f>VLOOKUP(A91,MV!$A$6:$AD$4112,28,FALSE)</f>
        <v>TBA</v>
      </c>
      <c r="AA91" s="29" t="str">
        <f>VLOOKUP(A91,MV!$A$6:$AD$4112,29,FALSE)</f>
        <v>TBA</v>
      </c>
      <c r="AB91" s="29" t="str">
        <f>VLOOKUP(A91,MV!$A$6:$AD$4112,30,FALSE)</f>
        <v>TBA</v>
      </c>
      <c r="AC91" s="30"/>
    </row>
    <row r="92" spans="1:29" x14ac:dyDescent="0.3">
      <c r="A92" t="s">
        <v>183</v>
      </c>
      <c r="C92" s="29">
        <f>IF(ISBLANK(G92),"",COUNTA($G$13:G92))</f>
        <v>79</v>
      </c>
      <c r="D92" s="33" t="s">
        <v>512</v>
      </c>
      <c r="E92" s="30"/>
      <c r="F92" s="33" t="str">
        <f t="shared" si="2"/>
        <v>Gas Turbine Generator GT-7520</v>
      </c>
      <c r="G92" s="30" t="str">
        <f>VLOOKUP(A92,MV!$A$6:$B$4112,2,FALSE)</f>
        <v>GTG Engine Parameters 5</v>
      </c>
      <c r="H92" s="29" t="str">
        <f>VLOOKUP(A92,MV!$A$6:$AD$4112,3,FALSE)</f>
        <v>TBA</v>
      </c>
      <c r="I92" s="29">
        <f>VLOOKUP(A92,MV!$A$6:$AD$4112,4,FALSE)</f>
        <v>0</v>
      </c>
      <c r="J92" s="29">
        <f>VLOOKUP(A92,MV!$A$6:$AD$4112,5,FALSE)</f>
        <v>0</v>
      </c>
      <c r="K92" s="29">
        <f>VLOOKUP(A92,MV!$A$6:$AD$4112,6,FALSE)</f>
        <v>0</v>
      </c>
      <c r="L92" s="29" t="str">
        <f>VLOOKUP(A92,MV!$A$6:$AD$4112,11,FALSE)</f>
        <v>IEC61850</v>
      </c>
      <c r="M92" s="29" t="str">
        <f>VLOOKUP(A92,MV!$A$6:$AD$4112,14,FALSE)</f>
        <v>TBA</v>
      </c>
      <c r="N92" s="29" t="str">
        <f>VLOOKUP(A92,MV!$A$6:$AD$4112,12,FALSE)</f>
        <v>TBA</v>
      </c>
      <c r="O92" s="29" t="str">
        <f>VLOOKUP(A92,MV!$A$6:$AD$4112,13,FALSE)</f>
        <v>IEC104</v>
      </c>
      <c r="P92" s="29">
        <f>VLOOKUP(A92,MV!$A$6:$AD$4112,15,FALSE)</f>
        <v>2</v>
      </c>
      <c r="Q92" s="29"/>
      <c r="R92" s="29"/>
      <c r="S92" s="29"/>
      <c r="T92" s="29"/>
      <c r="U92" s="29"/>
      <c r="V92" s="29">
        <f>VLOOKUP(A92,MV!$A$6:$AD$4112,16,FALSE)</f>
        <v>36</v>
      </c>
      <c r="W92" s="29">
        <f>VLOOKUP(A92,MV!$A$6:$AD$4112,17,FALSE)</f>
        <v>0</v>
      </c>
      <c r="X92" s="29" t="str">
        <f>VLOOKUP(A92,MV!$A$6:$AD$4112,26,FALSE)</f>
        <v>-</v>
      </c>
      <c r="Y92" s="29" t="str">
        <f>VLOOKUP(A92,MV!$A$6:$AD$4112,27,FALSE)</f>
        <v>TBA</v>
      </c>
      <c r="Z92" s="29" t="str">
        <f>VLOOKUP(A92,MV!$A$6:$AD$4112,28,FALSE)</f>
        <v>TBA</v>
      </c>
      <c r="AA92" s="29" t="str">
        <f>VLOOKUP(A92,MV!$A$6:$AD$4112,29,FALSE)</f>
        <v>TBA</v>
      </c>
      <c r="AB92" s="29" t="str">
        <f>VLOOKUP(A92,MV!$A$6:$AD$4112,30,FALSE)</f>
        <v>TBA</v>
      </c>
      <c r="AC92" s="30"/>
    </row>
    <row r="93" spans="1:29" x14ac:dyDescent="0.3">
      <c r="A93" t="s">
        <v>184</v>
      </c>
      <c r="C93" s="29">
        <f>IF(ISBLANK(G93),"",COUNTA($G$13:G93))</f>
        <v>80</v>
      </c>
      <c r="D93" s="33" t="s">
        <v>512</v>
      </c>
      <c r="E93" s="30"/>
      <c r="F93" s="33" t="str">
        <f t="shared" si="2"/>
        <v>Gas Turbine Generator GT-7520</v>
      </c>
      <c r="G93" s="30" t="str">
        <f>VLOOKUP(A93,MV!$A$6:$B$4112,2,FALSE)</f>
        <v>GTG Engine Parameters 6</v>
      </c>
      <c r="H93" s="29" t="str">
        <f>VLOOKUP(A93,MV!$A$6:$AD$4112,3,FALSE)</f>
        <v>TBA</v>
      </c>
      <c r="I93" s="29">
        <f>VLOOKUP(A93,MV!$A$6:$AD$4112,4,FALSE)</f>
        <v>0</v>
      </c>
      <c r="J93" s="29">
        <f>VLOOKUP(A93,MV!$A$6:$AD$4112,5,FALSE)</f>
        <v>0</v>
      </c>
      <c r="K93" s="29">
        <f>VLOOKUP(A93,MV!$A$6:$AD$4112,6,FALSE)</f>
        <v>0</v>
      </c>
      <c r="L93" s="29" t="str">
        <f>VLOOKUP(A93,MV!$A$6:$AD$4112,11,FALSE)</f>
        <v>IEC61850</v>
      </c>
      <c r="M93" s="29" t="str">
        <f>VLOOKUP(A93,MV!$A$6:$AD$4112,14,FALSE)</f>
        <v>TBA</v>
      </c>
      <c r="N93" s="29" t="str">
        <f>VLOOKUP(A93,MV!$A$6:$AD$4112,12,FALSE)</f>
        <v>TBA</v>
      </c>
      <c r="O93" s="29" t="str">
        <f>VLOOKUP(A93,MV!$A$6:$AD$4112,13,FALSE)</f>
        <v>IEC104</v>
      </c>
      <c r="P93" s="29">
        <f>VLOOKUP(A93,MV!$A$6:$AD$4112,15,FALSE)</f>
        <v>2</v>
      </c>
      <c r="Q93" s="29"/>
      <c r="R93" s="29"/>
      <c r="S93" s="29"/>
      <c r="T93" s="29"/>
      <c r="U93" s="29"/>
      <c r="V93" s="29">
        <f>VLOOKUP(A93,MV!$A$6:$AD$4112,16,FALSE)</f>
        <v>37</v>
      </c>
      <c r="W93" s="29">
        <f>VLOOKUP(A93,MV!$A$6:$AD$4112,17,FALSE)</f>
        <v>0</v>
      </c>
      <c r="X93" s="29" t="str">
        <f>VLOOKUP(A93,MV!$A$6:$AD$4112,26,FALSE)</f>
        <v>-</v>
      </c>
      <c r="Y93" s="29" t="str">
        <f>VLOOKUP(A93,MV!$A$6:$AD$4112,27,FALSE)</f>
        <v>TBA</v>
      </c>
      <c r="Z93" s="29" t="str">
        <f>VLOOKUP(A93,MV!$A$6:$AD$4112,28,FALSE)</f>
        <v>TBA</v>
      </c>
      <c r="AA93" s="29" t="str">
        <f>VLOOKUP(A93,MV!$A$6:$AD$4112,29,FALSE)</f>
        <v>TBA</v>
      </c>
      <c r="AB93" s="29" t="str">
        <f>VLOOKUP(A93,MV!$A$6:$AD$4112,30,FALSE)</f>
        <v>TBA</v>
      </c>
      <c r="AC93" s="30"/>
    </row>
    <row r="94" spans="1:29" x14ac:dyDescent="0.3">
      <c r="A94" t="s">
        <v>185</v>
      </c>
      <c r="C94" s="29">
        <f>IF(ISBLANK(G94),"",COUNTA($G$13:G94))</f>
        <v>81</v>
      </c>
      <c r="D94" s="33" t="s">
        <v>512</v>
      </c>
      <c r="E94" s="30"/>
      <c r="F94" s="33" t="str">
        <f t="shared" si="2"/>
        <v>Gas Turbine Generator GT-7520</v>
      </c>
      <c r="G94" s="30" t="str">
        <f>VLOOKUP(A94,MV!$A$6:$B$4112,2,FALSE)</f>
        <v>GTG Engine Parameters 7</v>
      </c>
      <c r="H94" s="29" t="str">
        <f>VLOOKUP(A94,MV!$A$6:$AD$4112,3,FALSE)</f>
        <v>TBA</v>
      </c>
      <c r="I94" s="29">
        <f>VLOOKUP(A94,MV!$A$6:$AD$4112,4,FALSE)</f>
        <v>0</v>
      </c>
      <c r="J94" s="29">
        <f>VLOOKUP(A94,MV!$A$6:$AD$4112,5,FALSE)</f>
        <v>0</v>
      </c>
      <c r="K94" s="29">
        <f>VLOOKUP(A94,MV!$A$6:$AD$4112,6,FALSE)</f>
        <v>0</v>
      </c>
      <c r="L94" s="29" t="str">
        <f>VLOOKUP(A94,MV!$A$6:$AD$4112,11,FALSE)</f>
        <v>IEC61850</v>
      </c>
      <c r="M94" s="29" t="str">
        <f>VLOOKUP(A94,MV!$A$6:$AD$4112,14,FALSE)</f>
        <v>TBA</v>
      </c>
      <c r="N94" s="29" t="str">
        <f>VLOOKUP(A94,MV!$A$6:$AD$4112,12,FALSE)</f>
        <v>TBA</v>
      </c>
      <c r="O94" s="29" t="str">
        <f>VLOOKUP(A94,MV!$A$6:$AD$4112,13,FALSE)</f>
        <v>IEC104</v>
      </c>
      <c r="P94" s="29">
        <f>VLOOKUP(A94,MV!$A$6:$AD$4112,15,FALSE)</f>
        <v>2</v>
      </c>
      <c r="Q94" s="29"/>
      <c r="R94" s="29"/>
      <c r="S94" s="29"/>
      <c r="T94" s="29"/>
      <c r="U94" s="29"/>
      <c r="V94" s="29">
        <f>VLOOKUP(A94,MV!$A$6:$AD$4112,16,FALSE)</f>
        <v>38</v>
      </c>
      <c r="W94" s="29">
        <f>VLOOKUP(A94,MV!$A$6:$AD$4112,17,FALSE)</f>
        <v>0</v>
      </c>
      <c r="X94" s="29" t="str">
        <f>VLOOKUP(A94,MV!$A$6:$AD$4112,26,FALSE)</f>
        <v>-</v>
      </c>
      <c r="Y94" s="29" t="str">
        <f>VLOOKUP(A94,MV!$A$6:$AD$4112,27,FALSE)</f>
        <v>TBA</v>
      </c>
      <c r="Z94" s="29" t="str">
        <f>VLOOKUP(A94,MV!$A$6:$AD$4112,28,FALSE)</f>
        <v>TBA</v>
      </c>
      <c r="AA94" s="29" t="str">
        <f>VLOOKUP(A94,MV!$A$6:$AD$4112,29,FALSE)</f>
        <v>TBA</v>
      </c>
      <c r="AB94" s="29" t="str">
        <f>VLOOKUP(A94,MV!$A$6:$AD$4112,30,FALSE)</f>
        <v>TBA</v>
      </c>
      <c r="AC94" s="30"/>
    </row>
    <row r="95" spans="1:29" x14ac:dyDescent="0.3">
      <c r="A95" t="s">
        <v>186</v>
      </c>
      <c r="C95" s="29">
        <f>IF(ISBLANK(G95),"",COUNTA($G$13:G95))</f>
        <v>82</v>
      </c>
      <c r="D95" s="33" t="s">
        <v>512</v>
      </c>
      <c r="E95" s="30"/>
      <c r="F95" s="33" t="str">
        <f t="shared" si="2"/>
        <v>Gas Turbine Generator GT-7520</v>
      </c>
      <c r="G95" s="30" t="str">
        <f>VLOOKUP(A95,MV!$A$6:$B$4112,2,FALSE)</f>
        <v>GTG Engine Parameters 8</v>
      </c>
      <c r="H95" s="29" t="str">
        <f>VLOOKUP(A95,MV!$A$6:$AD$4112,3,FALSE)</f>
        <v>TBA</v>
      </c>
      <c r="I95" s="29">
        <f>VLOOKUP(A95,MV!$A$6:$AD$4112,4,FALSE)</f>
        <v>0</v>
      </c>
      <c r="J95" s="29">
        <f>VLOOKUP(A95,MV!$A$6:$AD$4112,5,FALSE)</f>
        <v>0</v>
      </c>
      <c r="K95" s="29">
        <f>VLOOKUP(A95,MV!$A$6:$AD$4112,6,FALSE)</f>
        <v>0</v>
      </c>
      <c r="L95" s="29" t="str">
        <f>VLOOKUP(A95,MV!$A$6:$AD$4112,11,FALSE)</f>
        <v>IEC61850</v>
      </c>
      <c r="M95" s="29" t="str">
        <f>VLOOKUP(A95,MV!$A$6:$AD$4112,14,FALSE)</f>
        <v>TBA</v>
      </c>
      <c r="N95" s="29" t="str">
        <f>VLOOKUP(A95,MV!$A$6:$AD$4112,12,FALSE)</f>
        <v>TBA</v>
      </c>
      <c r="O95" s="29" t="str">
        <f>VLOOKUP(A95,MV!$A$6:$AD$4112,13,FALSE)</f>
        <v>IEC104</v>
      </c>
      <c r="P95" s="29">
        <f>VLOOKUP(A95,MV!$A$6:$AD$4112,15,FALSE)</f>
        <v>2</v>
      </c>
      <c r="Q95" s="29"/>
      <c r="R95" s="29"/>
      <c r="S95" s="29"/>
      <c r="T95" s="29"/>
      <c r="U95" s="29"/>
      <c r="V95" s="29">
        <f>VLOOKUP(A95,MV!$A$6:$AD$4112,16,FALSE)</f>
        <v>39</v>
      </c>
      <c r="W95" s="29">
        <f>VLOOKUP(A95,MV!$A$6:$AD$4112,17,FALSE)</f>
        <v>0</v>
      </c>
      <c r="X95" s="29" t="str">
        <f>VLOOKUP(A95,MV!$A$6:$AD$4112,26,FALSE)</f>
        <v>-</v>
      </c>
      <c r="Y95" s="29" t="str">
        <f>VLOOKUP(A95,MV!$A$6:$AD$4112,27,FALSE)</f>
        <v>TBA</v>
      </c>
      <c r="Z95" s="29" t="str">
        <f>VLOOKUP(A95,MV!$A$6:$AD$4112,28,FALSE)</f>
        <v>TBA</v>
      </c>
      <c r="AA95" s="29" t="str">
        <f>VLOOKUP(A95,MV!$A$6:$AD$4112,29,FALSE)</f>
        <v>TBA</v>
      </c>
      <c r="AB95" s="29" t="str">
        <f>VLOOKUP(A95,MV!$A$6:$AD$4112,30,FALSE)</f>
        <v>TBA</v>
      </c>
      <c r="AC95" s="30"/>
    </row>
    <row r="96" spans="1:29" x14ac:dyDescent="0.3">
      <c r="A96" t="s">
        <v>187</v>
      </c>
      <c r="C96" s="29">
        <f>IF(ISBLANK(G96),"",COUNTA($G$13:G96))</f>
        <v>83</v>
      </c>
      <c r="D96" s="33" t="s">
        <v>512</v>
      </c>
      <c r="E96" s="30"/>
      <c r="F96" s="33" t="str">
        <f t="shared" si="2"/>
        <v>Gas Turbine Generator GT-7520</v>
      </c>
      <c r="G96" s="30" t="str">
        <f>VLOOKUP(A96,MV!$A$6:$B$4112,2,FALSE)</f>
        <v>GTG Engine Parameters 9</v>
      </c>
      <c r="H96" s="29" t="str">
        <f>VLOOKUP(A96,MV!$A$6:$AD$4112,3,FALSE)</f>
        <v>TBA</v>
      </c>
      <c r="I96" s="29">
        <f>VLOOKUP(A96,MV!$A$6:$AD$4112,4,FALSE)</f>
        <v>0</v>
      </c>
      <c r="J96" s="29">
        <f>VLOOKUP(A96,MV!$A$6:$AD$4112,5,FALSE)</f>
        <v>0</v>
      </c>
      <c r="K96" s="29">
        <f>VLOOKUP(A96,MV!$A$6:$AD$4112,6,FALSE)</f>
        <v>0</v>
      </c>
      <c r="L96" s="29" t="str">
        <f>VLOOKUP(A96,MV!$A$6:$AD$4112,11,FALSE)</f>
        <v>IEC61850</v>
      </c>
      <c r="M96" s="29" t="str">
        <f>VLOOKUP(A96,MV!$A$6:$AD$4112,14,FALSE)</f>
        <v>TBA</v>
      </c>
      <c r="N96" s="29" t="str">
        <f>VLOOKUP(A96,MV!$A$6:$AD$4112,12,FALSE)</f>
        <v>TBA</v>
      </c>
      <c r="O96" s="29" t="str">
        <f>VLOOKUP(A96,MV!$A$6:$AD$4112,13,FALSE)</f>
        <v>IEC104</v>
      </c>
      <c r="P96" s="29">
        <f>VLOOKUP(A96,MV!$A$6:$AD$4112,15,FALSE)</f>
        <v>2</v>
      </c>
      <c r="Q96" s="29"/>
      <c r="R96" s="29"/>
      <c r="S96" s="29"/>
      <c r="T96" s="29"/>
      <c r="U96" s="29"/>
      <c r="V96" s="29">
        <f>VLOOKUP(A96,MV!$A$6:$AD$4112,16,FALSE)</f>
        <v>40</v>
      </c>
      <c r="W96" s="29">
        <f>VLOOKUP(A96,MV!$A$6:$AD$4112,17,FALSE)</f>
        <v>0</v>
      </c>
      <c r="X96" s="29" t="str">
        <f>VLOOKUP(A96,MV!$A$6:$AD$4112,26,FALSE)</f>
        <v>-</v>
      </c>
      <c r="Y96" s="29" t="str">
        <f>VLOOKUP(A96,MV!$A$6:$AD$4112,27,FALSE)</f>
        <v>TBA</v>
      </c>
      <c r="Z96" s="29" t="str">
        <f>VLOOKUP(A96,MV!$A$6:$AD$4112,28,FALSE)</f>
        <v>TBA</v>
      </c>
      <c r="AA96" s="29" t="str">
        <f>VLOOKUP(A96,MV!$A$6:$AD$4112,29,FALSE)</f>
        <v>TBA</v>
      </c>
      <c r="AB96" s="29" t="str">
        <f>VLOOKUP(A96,MV!$A$6:$AD$4112,30,FALSE)</f>
        <v>TBA</v>
      </c>
      <c r="AC96" s="30"/>
    </row>
    <row r="97" spans="1:29" x14ac:dyDescent="0.3">
      <c r="A97" t="s">
        <v>188</v>
      </c>
      <c r="C97" s="29">
        <f>IF(ISBLANK(G97),"",COUNTA($G$13:G97))</f>
        <v>84</v>
      </c>
      <c r="D97" s="33" t="s">
        <v>512</v>
      </c>
      <c r="E97" s="30"/>
      <c r="F97" s="33" t="str">
        <f t="shared" si="2"/>
        <v>Gas Turbine Generator GT-7520</v>
      </c>
      <c r="G97" s="30" t="str">
        <f>VLOOKUP(A97,MV!$A$6:$B$4112,2,FALSE)</f>
        <v>GTG Engine Parameters 10</v>
      </c>
      <c r="H97" s="29" t="str">
        <f>VLOOKUP(A97,MV!$A$6:$AD$4112,3,FALSE)</f>
        <v>TBA</v>
      </c>
      <c r="I97" s="29">
        <f>VLOOKUP(A97,MV!$A$6:$AD$4112,4,FALSE)</f>
        <v>0</v>
      </c>
      <c r="J97" s="29">
        <f>VLOOKUP(A97,MV!$A$6:$AD$4112,5,FALSE)</f>
        <v>0</v>
      </c>
      <c r="K97" s="29">
        <f>VLOOKUP(A97,MV!$A$6:$AD$4112,6,FALSE)</f>
        <v>0</v>
      </c>
      <c r="L97" s="29" t="str">
        <f>VLOOKUP(A97,MV!$A$6:$AD$4112,11,FALSE)</f>
        <v>IEC61850</v>
      </c>
      <c r="M97" s="29" t="str">
        <f>VLOOKUP(A97,MV!$A$6:$AD$4112,14,FALSE)</f>
        <v>TBA</v>
      </c>
      <c r="N97" s="29" t="str">
        <f>VLOOKUP(A97,MV!$A$6:$AD$4112,12,FALSE)</f>
        <v>TBA</v>
      </c>
      <c r="O97" s="29" t="str">
        <f>VLOOKUP(A97,MV!$A$6:$AD$4112,13,FALSE)</f>
        <v>IEC104</v>
      </c>
      <c r="P97" s="29">
        <f>VLOOKUP(A97,MV!$A$6:$AD$4112,15,FALSE)</f>
        <v>2</v>
      </c>
      <c r="Q97" s="29"/>
      <c r="R97" s="29"/>
      <c r="S97" s="29"/>
      <c r="T97" s="29"/>
      <c r="U97" s="29"/>
      <c r="V97" s="29">
        <f>VLOOKUP(A97,MV!$A$6:$AD$4112,16,FALSE)</f>
        <v>41</v>
      </c>
      <c r="W97" s="29">
        <f>VLOOKUP(A97,MV!$A$6:$AD$4112,17,FALSE)</f>
        <v>0</v>
      </c>
      <c r="X97" s="29" t="str">
        <f>VLOOKUP(A97,MV!$A$6:$AD$4112,26,FALSE)</f>
        <v>-</v>
      </c>
      <c r="Y97" s="29" t="str">
        <f>VLOOKUP(A97,MV!$A$6:$AD$4112,27,FALSE)</f>
        <v>TBA</v>
      </c>
      <c r="Z97" s="29" t="str">
        <f>VLOOKUP(A97,MV!$A$6:$AD$4112,28,FALSE)</f>
        <v>TBA</v>
      </c>
      <c r="AA97" s="29" t="str">
        <f>VLOOKUP(A97,MV!$A$6:$AD$4112,29,FALSE)</f>
        <v>TBA</v>
      </c>
      <c r="AB97" s="29" t="str">
        <f>VLOOKUP(A97,MV!$A$6:$AD$4112,30,FALSE)</f>
        <v>TBA</v>
      </c>
      <c r="AC97" s="30"/>
    </row>
    <row r="98" spans="1:29" x14ac:dyDescent="0.3">
      <c r="A98" t="s">
        <v>189</v>
      </c>
      <c r="C98" s="29">
        <f>IF(ISBLANK(G98),"",COUNTA($G$13:G98))</f>
        <v>85</v>
      </c>
      <c r="D98" s="33" t="s">
        <v>512</v>
      </c>
      <c r="E98" s="30"/>
      <c r="F98" s="33" t="str">
        <f t="shared" si="2"/>
        <v>Gas Turbine Generator GT-7520</v>
      </c>
      <c r="G98" s="30" t="str">
        <f>VLOOKUP(A98,MV!$A$6:$B$4112,2,FALSE)</f>
        <v>Synchro command</v>
      </c>
      <c r="H98" s="29" t="str">
        <f>VLOOKUP(A98,MV!$A$6:$AD$4112,3,FALSE)</f>
        <v>TBA</v>
      </c>
      <c r="I98" s="29" t="str">
        <f>VLOOKUP(A98,MV!$A$6:$AD$4112,4,FALSE)</f>
        <v>-</v>
      </c>
      <c r="J98" s="29" t="str">
        <f>VLOOKUP(A98,MV!$A$6:$AD$4112,5,FALSE)</f>
        <v>-</v>
      </c>
      <c r="K98" s="29" t="str">
        <f>VLOOKUP(A98,MV!$A$6:$AD$4112,6,FALSE)</f>
        <v>X</v>
      </c>
      <c r="L98" s="29" t="str">
        <f>VLOOKUP(A98,MV!$A$6:$AD$4112,11,FALSE)</f>
        <v>IEC61850</v>
      </c>
      <c r="M98" s="29" t="str">
        <f>VLOOKUP(A98,MV!$A$6:$AD$4112,14,FALSE)</f>
        <v>SC</v>
      </c>
      <c r="N98" s="29" t="str">
        <f>VLOOKUP(A98,MV!$A$6:$AD$4112,12,FALSE)</f>
        <v>TBA</v>
      </c>
      <c r="O98" s="29" t="str">
        <f>VLOOKUP(A98,MV!$A$6:$AD$4112,13,FALSE)</f>
        <v>IEC104</v>
      </c>
      <c r="P98" s="29">
        <f>VLOOKUP(A98,MV!$A$6:$AD$4112,15,FALSE)</f>
        <v>2</v>
      </c>
      <c r="Q98" s="29"/>
      <c r="R98" s="29"/>
      <c r="S98" s="29"/>
      <c r="T98" s="29"/>
      <c r="U98" s="29"/>
      <c r="V98" s="29">
        <f>VLOOKUP(A98,MV!$A$6:$AD$4112,16,FALSE)</f>
        <v>42</v>
      </c>
      <c r="W98" s="29">
        <f>VLOOKUP(A98,MV!$A$6:$AD$4112,17,FALSE)</f>
        <v>0</v>
      </c>
      <c r="X98" s="29" t="str">
        <f>VLOOKUP(A98,MV!$A$6:$AD$4112,26,FALSE)</f>
        <v>-</v>
      </c>
      <c r="Y98" s="29" t="str">
        <f>VLOOKUP(A98,MV!$A$6:$AD$4112,27,FALSE)</f>
        <v>X</v>
      </c>
      <c r="Z98" s="29" t="str">
        <f>VLOOKUP(A98,MV!$A$6:$AD$4112,28,FALSE)</f>
        <v>X</v>
      </c>
      <c r="AA98" s="29" t="str">
        <f>VLOOKUP(A98,MV!$A$6:$AD$4112,29,FALSE)</f>
        <v>-</v>
      </c>
      <c r="AB98" s="29" t="str">
        <f>VLOOKUP(A98,MV!$A$6:$AD$4112,30,FALSE)</f>
        <v>-</v>
      </c>
      <c r="AC98" s="30"/>
    </row>
    <row r="99" spans="1:29" x14ac:dyDescent="0.3">
      <c r="A99" t="s">
        <v>190</v>
      </c>
      <c r="C99" s="29">
        <f>IF(ISBLANK(G99),"",COUNTA($G$13:G99))</f>
        <v>86</v>
      </c>
      <c r="D99" s="33" t="s">
        <v>512</v>
      </c>
      <c r="E99" s="30"/>
      <c r="F99" s="33" t="str">
        <f t="shared" si="2"/>
        <v>Gas Turbine Generator GT-7520</v>
      </c>
      <c r="G99" s="30" t="str">
        <f>VLOOKUP(A99,MV!$A$6:$B$4112,2,FALSE)</f>
        <v>Automatic Synchronize Initiate</v>
      </c>
      <c r="H99" s="29" t="str">
        <f>VLOOKUP(A99,MV!$A$6:$AD$4112,3,FALSE)</f>
        <v>TBA</v>
      </c>
      <c r="I99" s="29" t="str">
        <f>VLOOKUP(A99,MV!$A$6:$AD$4112,4,FALSE)</f>
        <v>-</v>
      </c>
      <c r="J99" s="29" t="str">
        <f>VLOOKUP(A99,MV!$A$6:$AD$4112,5,FALSE)</f>
        <v>-</v>
      </c>
      <c r="K99" s="29" t="str">
        <f>VLOOKUP(A99,MV!$A$6:$AD$4112,6,FALSE)</f>
        <v>X</v>
      </c>
      <c r="L99" s="29" t="str">
        <f>VLOOKUP(A99,MV!$A$6:$AD$4112,11,FALSE)</f>
        <v>IEC61850</v>
      </c>
      <c r="M99" s="29" t="str">
        <f>VLOOKUP(A99,MV!$A$6:$AD$4112,14,FALSE)</f>
        <v>SC</v>
      </c>
      <c r="N99" s="29" t="str">
        <f>VLOOKUP(A99,MV!$A$6:$AD$4112,12,FALSE)</f>
        <v>TBA</v>
      </c>
      <c r="O99" s="29" t="str">
        <f>VLOOKUP(A99,MV!$A$6:$AD$4112,13,FALSE)</f>
        <v>IEC104</v>
      </c>
      <c r="P99" s="29">
        <f>VLOOKUP(A99,MV!$A$6:$AD$4112,15,FALSE)</f>
        <v>2</v>
      </c>
      <c r="Q99" s="29"/>
      <c r="R99" s="29"/>
      <c r="S99" s="29"/>
      <c r="T99" s="29"/>
      <c r="U99" s="29"/>
      <c r="V99" s="29">
        <f>VLOOKUP(A99,MV!$A$6:$AD$4112,16,FALSE)</f>
        <v>43</v>
      </c>
      <c r="W99" s="29">
        <f>VLOOKUP(A99,MV!$A$6:$AD$4112,17,FALSE)</f>
        <v>0</v>
      </c>
      <c r="X99" s="29" t="str">
        <f>VLOOKUP(A99,MV!$A$6:$AD$4112,26,FALSE)</f>
        <v>-</v>
      </c>
      <c r="Y99" s="29" t="str">
        <f>VLOOKUP(A99,MV!$A$6:$AD$4112,27,FALSE)</f>
        <v>X</v>
      </c>
      <c r="Z99" s="29" t="str">
        <f>VLOOKUP(A99,MV!$A$6:$AD$4112,28,FALSE)</f>
        <v>X</v>
      </c>
      <c r="AA99" s="29" t="str">
        <f>VLOOKUP(A99,MV!$A$6:$AD$4112,29,FALSE)</f>
        <v>-</v>
      </c>
      <c r="AB99" s="29" t="str">
        <f>VLOOKUP(A99,MV!$A$6:$AD$4112,30,FALSE)</f>
        <v>-</v>
      </c>
      <c r="AC99" s="30"/>
    </row>
    <row r="100" spans="1:29" x14ac:dyDescent="0.3">
      <c r="C100" s="29"/>
      <c r="D100" s="33"/>
      <c r="E100" s="30"/>
      <c r="F100" s="33"/>
      <c r="G100" s="30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30"/>
    </row>
    <row r="101" spans="1:29" x14ac:dyDescent="0.3">
      <c r="A101" t="s">
        <v>191</v>
      </c>
      <c r="C101" s="29">
        <f>IF(ISBLANK(G101),"",COUNTA($G$13:G101))</f>
        <v>87</v>
      </c>
      <c r="D101" s="33" t="s">
        <v>512</v>
      </c>
      <c r="E101" s="30"/>
      <c r="F101" s="33" t="str">
        <f>FEEDERs!B4</f>
        <v>Gas Turbine Generator GT-7530</v>
      </c>
      <c r="G101" s="30" t="str">
        <f>VLOOKUP(A101,MV!$A$6:$B$4112,2,FALSE)</f>
        <v>24 - Volts per Hertz relay</v>
      </c>
      <c r="H101" s="29" t="str">
        <f>VLOOKUP(A101,MV!$A$6:$AD$4112,3,FALSE)</f>
        <v>TBA</v>
      </c>
      <c r="I101" s="29" t="str">
        <f>VLOOKUP(A101,MV!$A$6:$AD$4112,4,FALSE)</f>
        <v>-</v>
      </c>
      <c r="J101" s="29" t="str">
        <f>VLOOKUP(A101,MV!$A$6:$AD$4112,5,FALSE)</f>
        <v>X</v>
      </c>
      <c r="K101" s="29" t="str">
        <f>VLOOKUP(A101,MV!$A$6:$AD$4112,6,FALSE)</f>
        <v>-</v>
      </c>
      <c r="L101" s="29" t="str">
        <f>VLOOKUP(A101,MV!$A$6:$AD$4112,11,FALSE)</f>
        <v>IEC61850</v>
      </c>
      <c r="M101" s="29" t="str">
        <f>VLOOKUP(A101,MV!$A$6:$AD$4112,14,FALSE)</f>
        <v>SP</v>
      </c>
      <c r="N101" s="29" t="str">
        <f>VLOOKUP(A101,MV!$A$6:$AD$4112,12,FALSE)</f>
        <v>TBA</v>
      </c>
      <c r="O101" s="29" t="str">
        <f>VLOOKUP(A101,MV!$A$6:$AD$4112,13,FALSE)</f>
        <v>IEC104</v>
      </c>
      <c r="P101" s="29">
        <f>VLOOKUP(A101,MV!$A$6:$AD$4112,15,FALSE)</f>
        <v>3</v>
      </c>
      <c r="Q101" s="29"/>
      <c r="R101" s="29"/>
      <c r="S101" s="29"/>
      <c r="T101" s="29"/>
      <c r="U101" s="29"/>
      <c r="V101" s="29">
        <f>VLOOKUP(A101,MV!$A$6:$AD$4112,16,FALSE)</f>
        <v>1</v>
      </c>
      <c r="W101" s="29">
        <f>VLOOKUP(A101,MV!$A$6:$AD$4112,17,FALSE)</f>
        <v>0</v>
      </c>
      <c r="X101" s="29" t="str">
        <f>VLOOKUP(A101,MV!$A$6:$AD$4112,26,FALSE)</f>
        <v>-</v>
      </c>
      <c r="Y101" s="29" t="str">
        <f>VLOOKUP(A101,MV!$A$6:$AD$4112,27,FALSE)</f>
        <v>X</v>
      </c>
      <c r="Z101" s="29" t="str">
        <f>VLOOKUP(A101,MV!$A$6:$AD$4112,28,FALSE)</f>
        <v>X</v>
      </c>
      <c r="AA101" s="29" t="str">
        <f>VLOOKUP(A101,MV!$A$6:$AD$4112,29,FALSE)</f>
        <v>X</v>
      </c>
      <c r="AB101" s="29" t="str">
        <f>VLOOKUP(A101,MV!$A$6:$AD$4112,30,FALSE)</f>
        <v>-</v>
      </c>
      <c r="AC101" s="30"/>
    </row>
    <row r="102" spans="1:29" x14ac:dyDescent="0.3">
      <c r="A102" t="s">
        <v>192</v>
      </c>
      <c r="C102" s="29">
        <f>IF(ISBLANK(G102),"",COUNTA($G$13:G102))</f>
        <v>88</v>
      </c>
      <c r="D102" s="33" t="s">
        <v>512</v>
      </c>
      <c r="E102" s="30"/>
      <c r="F102" s="33" t="str">
        <f>F101</f>
        <v>Gas Turbine Generator GT-7530</v>
      </c>
      <c r="G102" s="30" t="str">
        <f>VLOOKUP(A102,MV!$A$6:$B$4112,2,FALSE)</f>
        <v>27 - Undervoltage relay</v>
      </c>
      <c r="H102" s="29" t="str">
        <f>VLOOKUP(A102,MV!$A$6:$AD$4112,3,FALSE)</f>
        <v>TBA</v>
      </c>
      <c r="I102" s="29" t="str">
        <f>VLOOKUP(A102,MV!$A$6:$AD$4112,4,FALSE)</f>
        <v>-</v>
      </c>
      <c r="J102" s="29" t="str">
        <f>VLOOKUP(A102,MV!$A$6:$AD$4112,5,FALSE)</f>
        <v>X</v>
      </c>
      <c r="K102" s="29" t="str">
        <f>VLOOKUP(A102,MV!$A$6:$AD$4112,6,FALSE)</f>
        <v>-</v>
      </c>
      <c r="L102" s="29" t="str">
        <f>VLOOKUP(A102,MV!$A$6:$AD$4112,11,FALSE)</f>
        <v>IEC61850</v>
      </c>
      <c r="M102" s="29" t="str">
        <f>VLOOKUP(A102,MV!$A$6:$AD$4112,14,FALSE)</f>
        <v>SP</v>
      </c>
      <c r="N102" s="29" t="str">
        <f>VLOOKUP(A102,MV!$A$6:$AD$4112,12,FALSE)</f>
        <v>TBA</v>
      </c>
      <c r="O102" s="29" t="str">
        <f>VLOOKUP(A102,MV!$A$6:$AD$4112,13,FALSE)</f>
        <v>IEC104</v>
      </c>
      <c r="P102" s="29">
        <f>VLOOKUP(A102,MV!$A$6:$AD$4112,15,FALSE)</f>
        <v>3</v>
      </c>
      <c r="Q102" s="29"/>
      <c r="R102" s="29"/>
      <c r="S102" s="29"/>
      <c r="T102" s="29"/>
      <c r="U102" s="29"/>
      <c r="V102" s="29">
        <f>VLOOKUP(A102,MV!$A$6:$AD$4112,16,FALSE)</f>
        <v>2</v>
      </c>
      <c r="W102" s="29">
        <f>VLOOKUP(A102,MV!$A$6:$AD$4112,17,FALSE)</f>
        <v>0</v>
      </c>
      <c r="X102" s="29" t="str">
        <f>VLOOKUP(A102,MV!$A$6:$AD$4112,26,FALSE)</f>
        <v>-</v>
      </c>
      <c r="Y102" s="29" t="str">
        <f>VLOOKUP(A102,MV!$A$6:$AD$4112,27,FALSE)</f>
        <v>X</v>
      </c>
      <c r="Z102" s="29" t="str">
        <f>VLOOKUP(A102,MV!$A$6:$AD$4112,28,FALSE)</f>
        <v>X</v>
      </c>
      <c r="AA102" s="29" t="str">
        <f>VLOOKUP(A102,MV!$A$6:$AD$4112,29,FALSE)</f>
        <v>X</v>
      </c>
      <c r="AB102" s="29" t="str">
        <f>VLOOKUP(A102,MV!$A$6:$AD$4112,30,FALSE)</f>
        <v>-</v>
      </c>
      <c r="AC102" s="30"/>
    </row>
    <row r="103" spans="1:29" x14ac:dyDescent="0.3">
      <c r="A103" t="s">
        <v>193</v>
      </c>
      <c r="C103" s="29">
        <f>IF(ISBLANK(G103),"",COUNTA($G$13:G103))</f>
        <v>89</v>
      </c>
      <c r="D103" s="33" t="s">
        <v>512</v>
      </c>
      <c r="E103" s="30"/>
      <c r="F103" s="33" t="str">
        <f t="shared" ref="F103:F143" si="3">F102</f>
        <v>Gas Turbine Generator GT-7530</v>
      </c>
      <c r="G103" s="30" t="str">
        <f>VLOOKUP(A103,MV!$A$6:$B$4112,2,FALSE)</f>
        <v>32 - Directional power relay</v>
      </c>
      <c r="H103" s="29" t="str">
        <f>VLOOKUP(A103,MV!$A$6:$AD$4112,3,FALSE)</f>
        <v>TBA</v>
      </c>
      <c r="I103" s="29" t="str">
        <f>VLOOKUP(A103,MV!$A$6:$AD$4112,4,FALSE)</f>
        <v>-</v>
      </c>
      <c r="J103" s="29" t="str">
        <f>VLOOKUP(A103,MV!$A$6:$AD$4112,5,FALSE)</f>
        <v>X</v>
      </c>
      <c r="K103" s="29" t="str">
        <f>VLOOKUP(A103,MV!$A$6:$AD$4112,6,FALSE)</f>
        <v>-</v>
      </c>
      <c r="L103" s="29" t="str">
        <f>VLOOKUP(A103,MV!$A$6:$AD$4112,11,FALSE)</f>
        <v>IEC61850</v>
      </c>
      <c r="M103" s="29" t="str">
        <f>VLOOKUP(A103,MV!$A$6:$AD$4112,14,FALSE)</f>
        <v>SP</v>
      </c>
      <c r="N103" s="29" t="str">
        <f>VLOOKUP(A103,MV!$A$6:$AD$4112,12,FALSE)</f>
        <v>TBA</v>
      </c>
      <c r="O103" s="29" t="str">
        <f>VLOOKUP(A103,MV!$A$6:$AD$4112,13,FALSE)</f>
        <v>IEC104</v>
      </c>
      <c r="P103" s="29">
        <f>VLOOKUP(A103,MV!$A$6:$AD$4112,15,FALSE)</f>
        <v>3</v>
      </c>
      <c r="Q103" s="29"/>
      <c r="R103" s="29"/>
      <c r="S103" s="29"/>
      <c r="T103" s="29"/>
      <c r="U103" s="29"/>
      <c r="V103" s="29">
        <f>VLOOKUP(A103,MV!$A$6:$AD$4112,16,FALSE)</f>
        <v>3</v>
      </c>
      <c r="W103" s="29">
        <f>VLOOKUP(A103,MV!$A$6:$AD$4112,17,FALSE)</f>
        <v>0</v>
      </c>
      <c r="X103" s="29" t="str">
        <f>VLOOKUP(A103,MV!$A$6:$AD$4112,26,FALSE)</f>
        <v>-</v>
      </c>
      <c r="Y103" s="29" t="str">
        <f>VLOOKUP(A103,MV!$A$6:$AD$4112,27,FALSE)</f>
        <v>X</v>
      </c>
      <c r="Z103" s="29" t="str">
        <f>VLOOKUP(A103,MV!$A$6:$AD$4112,28,FALSE)</f>
        <v>X</v>
      </c>
      <c r="AA103" s="29" t="str">
        <f>VLOOKUP(A103,MV!$A$6:$AD$4112,29,FALSE)</f>
        <v>X</v>
      </c>
      <c r="AB103" s="29" t="str">
        <f>VLOOKUP(A103,MV!$A$6:$AD$4112,30,FALSE)</f>
        <v>-</v>
      </c>
      <c r="AC103" s="30"/>
    </row>
    <row r="104" spans="1:29" x14ac:dyDescent="0.3">
      <c r="A104" t="s">
        <v>194</v>
      </c>
      <c r="C104" s="29">
        <f>IF(ISBLANK(G104),"",COUNTA($G$13:G104))</f>
        <v>90</v>
      </c>
      <c r="D104" s="33" t="s">
        <v>512</v>
      </c>
      <c r="E104" s="30"/>
      <c r="F104" s="33" t="str">
        <f t="shared" si="3"/>
        <v>Gas Turbine Generator GT-7530</v>
      </c>
      <c r="G104" s="30" t="str">
        <f>VLOOKUP(A104,MV!$A$6:$B$4112,2,FALSE)</f>
        <v>40 - Loss of field relay</v>
      </c>
      <c r="H104" s="29" t="str">
        <f>VLOOKUP(A104,MV!$A$6:$AD$4112,3,FALSE)</f>
        <v>TBA</v>
      </c>
      <c r="I104" s="29" t="str">
        <f>VLOOKUP(A104,MV!$A$6:$AD$4112,4,FALSE)</f>
        <v>-</v>
      </c>
      <c r="J104" s="29" t="str">
        <f>VLOOKUP(A104,MV!$A$6:$AD$4112,5,FALSE)</f>
        <v>X</v>
      </c>
      <c r="K104" s="29" t="str">
        <f>VLOOKUP(A104,MV!$A$6:$AD$4112,6,FALSE)</f>
        <v>-</v>
      </c>
      <c r="L104" s="29" t="str">
        <f>VLOOKUP(A104,MV!$A$6:$AD$4112,11,FALSE)</f>
        <v>IEC61850</v>
      </c>
      <c r="M104" s="29" t="str">
        <f>VLOOKUP(A104,MV!$A$6:$AD$4112,14,FALSE)</f>
        <v>SP</v>
      </c>
      <c r="N104" s="29" t="str">
        <f>VLOOKUP(A104,MV!$A$6:$AD$4112,12,FALSE)</f>
        <v>TBA</v>
      </c>
      <c r="O104" s="29" t="str">
        <f>VLOOKUP(A104,MV!$A$6:$AD$4112,13,FALSE)</f>
        <v>IEC104</v>
      </c>
      <c r="P104" s="29">
        <f>VLOOKUP(A104,MV!$A$6:$AD$4112,15,FALSE)</f>
        <v>3</v>
      </c>
      <c r="Q104" s="29"/>
      <c r="R104" s="29"/>
      <c r="S104" s="29"/>
      <c r="T104" s="29"/>
      <c r="U104" s="29"/>
      <c r="V104" s="29">
        <f>VLOOKUP(A104,MV!$A$6:$AD$4112,16,FALSE)</f>
        <v>4</v>
      </c>
      <c r="W104" s="29">
        <f>VLOOKUP(A104,MV!$A$6:$AD$4112,17,FALSE)</f>
        <v>0</v>
      </c>
      <c r="X104" s="29" t="str">
        <f>VLOOKUP(A104,MV!$A$6:$AD$4112,26,FALSE)</f>
        <v>-</v>
      </c>
      <c r="Y104" s="29" t="str">
        <f>VLOOKUP(A104,MV!$A$6:$AD$4112,27,FALSE)</f>
        <v>X</v>
      </c>
      <c r="Z104" s="29" t="str">
        <f>VLOOKUP(A104,MV!$A$6:$AD$4112,28,FALSE)</f>
        <v>X</v>
      </c>
      <c r="AA104" s="29" t="str">
        <f>VLOOKUP(A104,MV!$A$6:$AD$4112,29,FALSE)</f>
        <v>X</v>
      </c>
      <c r="AB104" s="29" t="str">
        <f>VLOOKUP(A104,MV!$A$6:$AD$4112,30,FALSE)</f>
        <v>-</v>
      </c>
      <c r="AC104" s="30"/>
    </row>
    <row r="105" spans="1:29" x14ac:dyDescent="0.3">
      <c r="A105" t="s">
        <v>195</v>
      </c>
      <c r="C105" s="29">
        <f>IF(ISBLANK(G105),"",COUNTA($G$13:G105))</f>
        <v>91</v>
      </c>
      <c r="D105" s="33" t="s">
        <v>512</v>
      </c>
      <c r="E105" s="30"/>
      <c r="F105" s="33" t="str">
        <f t="shared" si="3"/>
        <v>Gas Turbine Generator GT-7530</v>
      </c>
      <c r="G105" s="30" t="str">
        <f>VLOOKUP(A105,MV!$A$6:$B$4112,2,FALSE)</f>
        <v>46 - Reverse-phase or phase-balance current relay</v>
      </c>
      <c r="H105" s="29" t="str">
        <f>VLOOKUP(A105,MV!$A$6:$AD$4112,3,FALSE)</f>
        <v>TBA</v>
      </c>
      <c r="I105" s="29" t="str">
        <f>VLOOKUP(A105,MV!$A$6:$AD$4112,4,FALSE)</f>
        <v>-</v>
      </c>
      <c r="J105" s="29" t="str">
        <f>VLOOKUP(A105,MV!$A$6:$AD$4112,5,FALSE)</f>
        <v>X</v>
      </c>
      <c r="K105" s="29" t="str">
        <f>VLOOKUP(A105,MV!$A$6:$AD$4112,6,FALSE)</f>
        <v>-</v>
      </c>
      <c r="L105" s="29" t="str">
        <f>VLOOKUP(A105,MV!$A$6:$AD$4112,11,FALSE)</f>
        <v>IEC61850</v>
      </c>
      <c r="M105" s="29" t="str">
        <f>VLOOKUP(A105,MV!$A$6:$AD$4112,14,FALSE)</f>
        <v>SP</v>
      </c>
      <c r="N105" s="29" t="str">
        <f>VLOOKUP(A105,MV!$A$6:$AD$4112,12,FALSE)</f>
        <v>TBA</v>
      </c>
      <c r="O105" s="29" t="str">
        <f>VLOOKUP(A105,MV!$A$6:$AD$4112,13,FALSE)</f>
        <v>IEC104</v>
      </c>
      <c r="P105" s="29">
        <f>VLOOKUP(A105,MV!$A$6:$AD$4112,15,FALSE)</f>
        <v>3</v>
      </c>
      <c r="Q105" s="29"/>
      <c r="R105" s="29"/>
      <c r="S105" s="29"/>
      <c r="T105" s="29"/>
      <c r="U105" s="29"/>
      <c r="V105" s="29">
        <f>VLOOKUP(A105,MV!$A$6:$AD$4112,16,FALSE)</f>
        <v>5</v>
      </c>
      <c r="W105" s="29">
        <f>VLOOKUP(A105,MV!$A$6:$AD$4112,17,FALSE)</f>
        <v>0</v>
      </c>
      <c r="X105" s="29" t="str">
        <f>VLOOKUP(A105,MV!$A$6:$AD$4112,26,FALSE)</f>
        <v>-</v>
      </c>
      <c r="Y105" s="29" t="str">
        <f>VLOOKUP(A105,MV!$A$6:$AD$4112,27,FALSE)</f>
        <v>X</v>
      </c>
      <c r="Z105" s="29" t="str">
        <f>VLOOKUP(A105,MV!$A$6:$AD$4112,28,FALSE)</f>
        <v>X</v>
      </c>
      <c r="AA105" s="29" t="str">
        <f>VLOOKUP(A105,MV!$A$6:$AD$4112,29,FALSE)</f>
        <v>X</v>
      </c>
      <c r="AB105" s="29" t="str">
        <f>VLOOKUP(A105,MV!$A$6:$AD$4112,30,FALSE)</f>
        <v>-</v>
      </c>
      <c r="AC105" s="30"/>
    </row>
    <row r="106" spans="1:29" x14ac:dyDescent="0.3">
      <c r="A106" t="s">
        <v>196</v>
      </c>
      <c r="C106" s="29">
        <f>IF(ISBLANK(G106),"",COUNTA($G$13:G106))</f>
        <v>92</v>
      </c>
      <c r="D106" s="33" t="s">
        <v>512</v>
      </c>
      <c r="E106" s="30"/>
      <c r="F106" s="33" t="str">
        <f t="shared" si="3"/>
        <v>Gas Turbine Generator GT-7530</v>
      </c>
      <c r="G106" s="30" t="str">
        <f>VLOOKUP(A106,MV!$A$6:$B$4112,2,FALSE)</f>
        <v>49 - Thermal overload relay</v>
      </c>
      <c r="H106" s="29" t="str">
        <f>VLOOKUP(A106,MV!$A$6:$AD$4112,3,FALSE)</f>
        <v>TBA</v>
      </c>
      <c r="I106" s="29" t="str">
        <f>VLOOKUP(A106,MV!$A$6:$AD$4112,4,FALSE)</f>
        <v>-</v>
      </c>
      <c r="J106" s="29" t="str">
        <f>VLOOKUP(A106,MV!$A$6:$AD$4112,5,FALSE)</f>
        <v>X</v>
      </c>
      <c r="K106" s="29" t="str">
        <f>VLOOKUP(A106,MV!$A$6:$AD$4112,6,FALSE)</f>
        <v>-</v>
      </c>
      <c r="L106" s="29" t="str">
        <f>VLOOKUP(A106,MV!$A$6:$AD$4112,11,FALSE)</f>
        <v>IEC61850</v>
      </c>
      <c r="M106" s="29" t="str">
        <f>VLOOKUP(A106,MV!$A$6:$AD$4112,14,FALSE)</f>
        <v>SP</v>
      </c>
      <c r="N106" s="29" t="str">
        <f>VLOOKUP(A106,MV!$A$6:$AD$4112,12,FALSE)</f>
        <v>TBA</v>
      </c>
      <c r="O106" s="29" t="str">
        <f>VLOOKUP(A106,MV!$A$6:$AD$4112,13,FALSE)</f>
        <v>IEC104</v>
      </c>
      <c r="P106" s="29">
        <f>VLOOKUP(A106,MV!$A$6:$AD$4112,15,FALSE)</f>
        <v>3</v>
      </c>
      <c r="Q106" s="29"/>
      <c r="R106" s="29"/>
      <c r="S106" s="29"/>
      <c r="T106" s="29"/>
      <c r="U106" s="29"/>
      <c r="V106" s="29">
        <f>VLOOKUP(A106,MV!$A$6:$AD$4112,16,FALSE)</f>
        <v>6</v>
      </c>
      <c r="W106" s="29">
        <f>VLOOKUP(A106,MV!$A$6:$AD$4112,17,FALSE)</f>
        <v>0</v>
      </c>
      <c r="X106" s="29" t="str">
        <f>VLOOKUP(A106,MV!$A$6:$AD$4112,26,FALSE)</f>
        <v>-</v>
      </c>
      <c r="Y106" s="29" t="str">
        <f>VLOOKUP(A106,MV!$A$6:$AD$4112,27,FALSE)</f>
        <v>X</v>
      </c>
      <c r="Z106" s="29" t="str">
        <f>VLOOKUP(A106,MV!$A$6:$AD$4112,28,FALSE)</f>
        <v>X</v>
      </c>
      <c r="AA106" s="29" t="str">
        <f>VLOOKUP(A106,MV!$A$6:$AD$4112,29,FALSE)</f>
        <v>X</v>
      </c>
      <c r="AB106" s="29" t="str">
        <f>VLOOKUP(A106,MV!$A$6:$AD$4112,30,FALSE)</f>
        <v>-</v>
      </c>
      <c r="AC106" s="30"/>
    </row>
    <row r="107" spans="1:29" x14ac:dyDescent="0.3">
      <c r="A107" t="s">
        <v>197</v>
      </c>
      <c r="C107" s="29">
        <f>IF(ISBLANK(G107),"",COUNTA($G$13:G107))</f>
        <v>93</v>
      </c>
      <c r="D107" s="33" t="s">
        <v>512</v>
      </c>
      <c r="E107" s="30"/>
      <c r="F107" s="33" t="str">
        <f t="shared" si="3"/>
        <v>Gas Turbine Generator GT-7530</v>
      </c>
      <c r="G107" s="30" t="str">
        <f>VLOOKUP(A107,MV!$A$6:$B$4112,2,FALSE)</f>
        <v>50 - Instantaneuous Over-current relay</v>
      </c>
      <c r="H107" s="29" t="str">
        <f>VLOOKUP(A107,MV!$A$6:$AD$4112,3,FALSE)</f>
        <v>TBA</v>
      </c>
      <c r="I107" s="29" t="str">
        <f>VLOOKUP(A107,MV!$A$6:$AD$4112,4,FALSE)</f>
        <v>-</v>
      </c>
      <c r="J107" s="29" t="str">
        <f>VLOOKUP(A107,MV!$A$6:$AD$4112,5,FALSE)</f>
        <v>X</v>
      </c>
      <c r="K107" s="29" t="str">
        <f>VLOOKUP(A107,MV!$A$6:$AD$4112,6,FALSE)</f>
        <v>-</v>
      </c>
      <c r="L107" s="29" t="str">
        <f>VLOOKUP(A107,MV!$A$6:$AD$4112,11,FALSE)</f>
        <v>IEC61850</v>
      </c>
      <c r="M107" s="29" t="str">
        <f>VLOOKUP(A107,MV!$A$6:$AD$4112,14,FALSE)</f>
        <v>SP</v>
      </c>
      <c r="N107" s="29" t="str">
        <f>VLOOKUP(A107,MV!$A$6:$AD$4112,12,FALSE)</f>
        <v>TBA</v>
      </c>
      <c r="O107" s="29" t="str">
        <f>VLOOKUP(A107,MV!$A$6:$AD$4112,13,FALSE)</f>
        <v>IEC104</v>
      </c>
      <c r="P107" s="29">
        <f>VLOOKUP(A107,MV!$A$6:$AD$4112,15,FALSE)</f>
        <v>3</v>
      </c>
      <c r="Q107" s="29"/>
      <c r="R107" s="29"/>
      <c r="S107" s="29"/>
      <c r="T107" s="29"/>
      <c r="U107" s="29"/>
      <c r="V107" s="29">
        <f>VLOOKUP(A107,MV!$A$6:$AD$4112,16,FALSE)</f>
        <v>7</v>
      </c>
      <c r="W107" s="29">
        <f>VLOOKUP(A107,MV!$A$6:$AD$4112,17,FALSE)</f>
        <v>0</v>
      </c>
      <c r="X107" s="29" t="str">
        <f>VLOOKUP(A107,MV!$A$6:$AD$4112,26,FALSE)</f>
        <v>-</v>
      </c>
      <c r="Y107" s="29" t="str">
        <f>VLOOKUP(A107,MV!$A$6:$AD$4112,27,FALSE)</f>
        <v>X</v>
      </c>
      <c r="Z107" s="29" t="str">
        <f>VLOOKUP(A107,MV!$A$6:$AD$4112,28,FALSE)</f>
        <v>X</v>
      </c>
      <c r="AA107" s="29" t="str">
        <f>VLOOKUP(A107,MV!$A$6:$AD$4112,29,FALSE)</f>
        <v>X</v>
      </c>
      <c r="AB107" s="29" t="str">
        <f>VLOOKUP(A107,MV!$A$6:$AD$4112,30,FALSE)</f>
        <v>-</v>
      </c>
      <c r="AC107" s="30"/>
    </row>
    <row r="108" spans="1:29" x14ac:dyDescent="0.3">
      <c r="A108" t="s">
        <v>198</v>
      </c>
      <c r="C108" s="29">
        <f>IF(ISBLANK(G108),"",COUNTA($G$13:G108))</f>
        <v>94</v>
      </c>
      <c r="D108" s="33" t="s">
        <v>512</v>
      </c>
      <c r="E108" s="30"/>
      <c r="F108" s="33" t="str">
        <f t="shared" si="3"/>
        <v>Gas Turbine Generator GT-7530</v>
      </c>
      <c r="G108" s="30" t="str">
        <f>VLOOKUP(A108,MV!$A$6:$B$4112,2,FALSE)</f>
        <v>51 - Time Over-current relay</v>
      </c>
      <c r="H108" s="29" t="str">
        <f>VLOOKUP(A108,MV!$A$6:$AD$4112,3,FALSE)</f>
        <v>TBA</v>
      </c>
      <c r="I108" s="29" t="str">
        <f>VLOOKUP(A108,MV!$A$6:$AD$4112,4,FALSE)</f>
        <v>-</v>
      </c>
      <c r="J108" s="29" t="str">
        <f>VLOOKUP(A108,MV!$A$6:$AD$4112,5,FALSE)</f>
        <v>X</v>
      </c>
      <c r="K108" s="29" t="str">
        <f>VLOOKUP(A108,MV!$A$6:$AD$4112,6,FALSE)</f>
        <v>-</v>
      </c>
      <c r="L108" s="29" t="str">
        <f>VLOOKUP(A108,MV!$A$6:$AD$4112,11,FALSE)</f>
        <v>IEC61850</v>
      </c>
      <c r="M108" s="29" t="str">
        <f>VLOOKUP(A108,MV!$A$6:$AD$4112,14,FALSE)</f>
        <v>SP</v>
      </c>
      <c r="N108" s="29" t="str">
        <f>VLOOKUP(A108,MV!$A$6:$AD$4112,12,FALSE)</f>
        <v>TBA</v>
      </c>
      <c r="O108" s="29" t="str">
        <f>VLOOKUP(A108,MV!$A$6:$AD$4112,13,FALSE)</f>
        <v>IEC104</v>
      </c>
      <c r="P108" s="29">
        <f>VLOOKUP(A108,MV!$A$6:$AD$4112,15,FALSE)</f>
        <v>3</v>
      </c>
      <c r="Q108" s="29"/>
      <c r="R108" s="29"/>
      <c r="S108" s="29"/>
      <c r="T108" s="29"/>
      <c r="U108" s="29"/>
      <c r="V108" s="29">
        <f>VLOOKUP(A108,MV!$A$6:$AD$4112,16,FALSE)</f>
        <v>8</v>
      </c>
      <c r="W108" s="29">
        <f>VLOOKUP(A108,MV!$A$6:$AD$4112,17,FALSE)</f>
        <v>0</v>
      </c>
      <c r="X108" s="29" t="str">
        <f>VLOOKUP(A108,MV!$A$6:$AD$4112,26,FALSE)</f>
        <v>-</v>
      </c>
      <c r="Y108" s="29" t="str">
        <f>VLOOKUP(A108,MV!$A$6:$AD$4112,27,FALSE)</f>
        <v>X</v>
      </c>
      <c r="Z108" s="29" t="str">
        <f>VLOOKUP(A108,MV!$A$6:$AD$4112,28,FALSE)</f>
        <v>X</v>
      </c>
      <c r="AA108" s="29" t="str">
        <f>VLOOKUP(A108,MV!$A$6:$AD$4112,29,FALSE)</f>
        <v>X</v>
      </c>
      <c r="AB108" s="29" t="str">
        <f>VLOOKUP(A108,MV!$A$6:$AD$4112,30,FALSE)</f>
        <v>-</v>
      </c>
      <c r="AC108" s="30"/>
    </row>
    <row r="109" spans="1:29" x14ac:dyDescent="0.3">
      <c r="A109" t="s">
        <v>199</v>
      </c>
      <c r="C109" s="29">
        <f>IF(ISBLANK(G109),"",COUNTA($G$13:G109))</f>
        <v>95</v>
      </c>
      <c r="D109" s="33" t="s">
        <v>512</v>
      </c>
      <c r="E109" s="30"/>
      <c r="F109" s="33" t="str">
        <f t="shared" si="3"/>
        <v>Gas Turbine Generator GT-7530</v>
      </c>
      <c r="G109" s="30" t="str">
        <f>VLOOKUP(A109,MV!$A$6:$B$4112,2,FALSE)</f>
        <v>59 - Overvoltage relay</v>
      </c>
      <c r="H109" s="29" t="str">
        <f>VLOOKUP(A109,MV!$A$6:$AD$4112,3,FALSE)</f>
        <v>TBA</v>
      </c>
      <c r="I109" s="29" t="str">
        <f>VLOOKUP(A109,MV!$A$6:$AD$4112,4,FALSE)</f>
        <v>-</v>
      </c>
      <c r="J109" s="29" t="str">
        <f>VLOOKUP(A109,MV!$A$6:$AD$4112,5,FALSE)</f>
        <v>X</v>
      </c>
      <c r="K109" s="29" t="str">
        <f>VLOOKUP(A109,MV!$A$6:$AD$4112,6,FALSE)</f>
        <v>-</v>
      </c>
      <c r="L109" s="29" t="str">
        <f>VLOOKUP(A109,MV!$A$6:$AD$4112,11,FALSE)</f>
        <v>IEC61850</v>
      </c>
      <c r="M109" s="29" t="str">
        <f>VLOOKUP(A109,MV!$A$6:$AD$4112,14,FALSE)</f>
        <v>SP</v>
      </c>
      <c r="N109" s="29" t="str">
        <f>VLOOKUP(A109,MV!$A$6:$AD$4112,12,FALSE)</f>
        <v>TBA</v>
      </c>
      <c r="O109" s="29" t="str">
        <f>VLOOKUP(A109,MV!$A$6:$AD$4112,13,FALSE)</f>
        <v>IEC104</v>
      </c>
      <c r="P109" s="29">
        <f>VLOOKUP(A109,MV!$A$6:$AD$4112,15,FALSE)</f>
        <v>3</v>
      </c>
      <c r="Q109" s="29"/>
      <c r="R109" s="29"/>
      <c r="S109" s="29"/>
      <c r="T109" s="29"/>
      <c r="U109" s="29"/>
      <c r="V109" s="29">
        <f>VLOOKUP(A109,MV!$A$6:$AD$4112,16,FALSE)</f>
        <v>9</v>
      </c>
      <c r="W109" s="29">
        <f>VLOOKUP(A109,MV!$A$6:$AD$4112,17,FALSE)</f>
        <v>0</v>
      </c>
      <c r="X109" s="29" t="str">
        <f>VLOOKUP(A109,MV!$A$6:$AD$4112,26,FALSE)</f>
        <v>-</v>
      </c>
      <c r="Y109" s="29" t="str">
        <f>VLOOKUP(A109,MV!$A$6:$AD$4112,27,FALSE)</f>
        <v>X</v>
      </c>
      <c r="Z109" s="29" t="str">
        <f>VLOOKUP(A109,MV!$A$6:$AD$4112,28,FALSE)</f>
        <v>X</v>
      </c>
      <c r="AA109" s="29" t="str">
        <f>VLOOKUP(A109,MV!$A$6:$AD$4112,29,FALSE)</f>
        <v>X</v>
      </c>
      <c r="AB109" s="29" t="str">
        <f>VLOOKUP(A109,MV!$A$6:$AD$4112,30,FALSE)</f>
        <v>-</v>
      </c>
      <c r="AC109" s="30"/>
    </row>
    <row r="110" spans="1:29" x14ac:dyDescent="0.3">
      <c r="A110" t="s">
        <v>200</v>
      </c>
      <c r="C110" s="29">
        <f>IF(ISBLANK(G110),"",COUNTA($G$13:G110))</f>
        <v>96</v>
      </c>
      <c r="D110" s="33" t="s">
        <v>512</v>
      </c>
      <c r="E110" s="30"/>
      <c r="F110" s="33" t="str">
        <f t="shared" si="3"/>
        <v>Gas Turbine Generator GT-7530</v>
      </c>
      <c r="G110" s="30" t="str">
        <f>VLOOKUP(A110,MV!$A$6:$B$4112,2,FALSE)</f>
        <v>87 - Differential protective relay</v>
      </c>
      <c r="H110" s="29" t="str">
        <f>VLOOKUP(A110,MV!$A$6:$AD$4112,3,FALSE)</f>
        <v>TBA</v>
      </c>
      <c r="I110" s="29" t="str">
        <f>VLOOKUP(A110,MV!$A$6:$AD$4112,4,FALSE)</f>
        <v>-</v>
      </c>
      <c r="J110" s="29" t="str">
        <f>VLOOKUP(A110,MV!$A$6:$AD$4112,5,FALSE)</f>
        <v>X</v>
      </c>
      <c r="K110" s="29" t="str">
        <f>VLOOKUP(A110,MV!$A$6:$AD$4112,6,FALSE)</f>
        <v>-</v>
      </c>
      <c r="L110" s="29" t="str">
        <f>VLOOKUP(A110,MV!$A$6:$AD$4112,11,FALSE)</f>
        <v>IEC61850</v>
      </c>
      <c r="M110" s="29" t="str">
        <f>VLOOKUP(A110,MV!$A$6:$AD$4112,14,FALSE)</f>
        <v>SP</v>
      </c>
      <c r="N110" s="29" t="str">
        <f>VLOOKUP(A110,MV!$A$6:$AD$4112,12,FALSE)</f>
        <v>TBA</v>
      </c>
      <c r="O110" s="29" t="str">
        <f>VLOOKUP(A110,MV!$A$6:$AD$4112,13,FALSE)</f>
        <v>IEC104</v>
      </c>
      <c r="P110" s="29">
        <f>VLOOKUP(A110,MV!$A$6:$AD$4112,15,FALSE)</f>
        <v>3</v>
      </c>
      <c r="Q110" s="29"/>
      <c r="R110" s="29"/>
      <c r="S110" s="29"/>
      <c r="T110" s="29"/>
      <c r="U110" s="29"/>
      <c r="V110" s="29">
        <f>VLOOKUP(A110,MV!$A$6:$AD$4112,16,FALSE)</f>
        <v>10</v>
      </c>
      <c r="W110" s="29">
        <f>VLOOKUP(A110,MV!$A$6:$AD$4112,17,FALSE)</f>
        <v>0</v>
      </c>
      <c r="X110" s="29" t="str">
        <f>VLOOKUP(A110,MV!$A$6:$AD$4112,26,FALSE)</f>
        <v>-</v>
      </c>
      <c r="Y110" s="29" t="str">
        <f>VLOOKUP(A110,MV!$A$6:$AD$4112,27,FALSE)</f>
        <v>X</v>
      </c>
      <c r="Z110" s="29" t="str">
        <f>VLOOKUP(A110,MV!$A$6:$AD$4112,28,FALSE)</f>
        <v>X</v>
      </c>
      <c r="AA110" s="29" t="str">
        <f>VLOOKUP(A110,MV!$A$6:$AD$4112,29,FALSE)</f>
        <v>X</v>
      </c>
      <c r="AB110" s="29" t="str">
        <f>VLOOKUP(A110,MV!$A$6:$AD$4112,30,FALSE)</f>
        <v>-</v>
      </c>
      <c r="AC110" s="30"/>
    </row>
    <row r="111" spans="1:29" x14ac:dyDescent="0.3">
      <c r="A111" t="s">
        <v>201</v>
      </c>
      <c r="C111" s="29">
        <f>IF(ISBLANK(G111),"",COUNTA($G$13:G111))</f>
        <v>97</v>
      </c>
      <c r="D111" s="33" t="s">
        <v>512</v>
      </c>
      <c r="E111" s="30"/>
      <c r="F111" s="33" t="str">
        <f t="shared" si="3"/>
        <v>Gas Turbine Generator GT-7530</v>
      </c>
      <c r="G111" s="30" t="str">
        <f>VLOOKUP(A111,MV!$A$6:$B$4112,2,FALSE)</f>
        <v>51G - Ground overcurrent relay</v>
      </c>
      <c r="H111" s="29" t="str">
        <f>VLOOKUP(A111,MV!$A$6:$AD$4112,3,FALSE)</f>
        <v>TBA</v>
      </c>
      <c r="I111" s="29" t="str">
        <f>VLOOKUP(A111,MV!$A$6:$AD$4112,4,FALSE)</f>
        <v>-</v>
      </c>
      <c r="J111" s="29" t="str">
        <f>VLOOKUP(A111,MV!$A$6:$AD$4112,5,FALSE)</f>
        <v>X</v>
      </c>
      <c r="K111" s="29" t="str">
        <f>VLOOKUP(A111,MV!$A$6:$AD$4112,6,FALSE)</f>
        <v>-</v>
      </c>
      <c r="L111" s="29" t="str">
        <f>VLOOKUP(A111,MV!$A$6:$AD$4112,11,FALSE)</f>
        <v>IEC61850</v>
      </c>
      <c r="M111" s="29" t="str">
        <f>VLOOKUP(A111,MV!$A$6:$AD$4112,14,FALSE)</f>
        <v>SP</v>
      </c>
      <c r="N111" s="29" t="str">
        <f>VLOOKUP(A111,MV!$A$6:$AD$4112,12,FALSE)</f>
        <v>TBA</v>
      </c>
      <c r="O111" s="29" t="str">
        <f>VLOOKUP(A111,MV!$A$6:$AD$4112,13,FALSE)</f>
        <v>IEC104</v>
      </c>
      <c r="P111" s="29">
        <f>VLOOKUP(A111,MV!$A$6:$AD$4112,15,FALSE)</f>
        <v>3</v>
      </c>
      <c r="Q111" s="29"/>
      <c r="R111" s="29"/>
      <c r="S111" s="29"/>
      <c r="T111" s="29"/>
      <c r="U111" s="29"/>
      <c r="V111" s="29">
        <f>VLOOKUP(A111,MV!$A$6:$AD$4112,16,FALSE)</f>
        <v>11</v>
      </c>
      <c r="W111" s="29">
        <f>VLOOKUP(A111,MV!$A$6:$AD$4112,17,FALSE)</f>
        <v>0</v>
      </c>
      <c r="X111" s="29" t="str">
        <f>VLOOKUP(A111,MV!$A$6:$AD$4112,26,FALSE)</f>
        <v>-</v>
      </c>
      <c r="Y111" s="29" t="str">
        <f>VLOOKUP(A111,MV!$A$6:$AD$4112,27,FALSE)</f>
        <v>X</v>
      </c>
      <c r="Z111" s="29" t="str">
        <f>VLOOKUP(A111,MV!$A$6:$AD$4112,28,FALSE)</f>
        <v>X</v>
      </c>
      <c r="AA111" s="29" t="str">
        <f>VLOOKUP(A111,MV!$A$6:$AD$4112,29,FALSE)</f>
        <v>X</v>
      </c>
      <c r="AB111" s="29" t="str">
        <f>VLOOKUP(A111,MV!$A$6:$AD$4112,30,FALSE)</f>
        <v>-</v>
      </c>
      <c r="AC111" s="30"/>
    </row>
    <row r="112" spans="1:29" x14ac:dyDescent="0.3">
      <c r="A112" t="s">
        <v>202</v>
      </c>
      <c r="C112" s="29">
        <f>IF(ISBLANK(G112),"",COUNTA($G$13:G112))</f>
        <v>98</v>
      </c>
      <c r="D112" s="33" t="s">
        <v>512</v>
      </c>
      <c r="E112" s="30"/>
      <c r="F112" s="33" t="str">
        <f t="shared" si="3"/>
        <v>Gas Turbine Generator GT-7530</v>
      </c>
      <c r="G112" s="30" t="str">
        <f>VLOOKUP(A112,MV!$A$6:$B$4112,2,FALSE)</f>
        <v>51V - Voltage-controlled or voltage-restrained overcurrent relay</v>
      </c>
      <c r="H112" s="29" t="str">
        <f>VLOOKUP(A112,MV!$A$6:$AD$4112,3,FALSE)</f>
        <v>TBA</v>
      </c>
      <c r="I112" s="29" t="str">
        <f>VLOOKUP(A112,MV!$A$6:$AD$4112,4,FALSE)</f>
        <v>-</v>
      </c>
      <c r="J112" s="29" t="str">
        <f>VLOOKUP(A112,MV!$A$6:$AD$4112,5,FALSE)</f>
        <v>X</v>
      </c>
      <c r="K112" s="29" t="str">
        <f>VLOOKUP(A112,MV!$A$6:$AD$4112,6,FALSE)</f>
        <v>-</v>
      </c>
      <c r="L112" s="29" t="str">
        <f>VLOOKUP(A112,MV!$A$6:$AD$4112,11,FALSE)</f>
        <v>IEC61850</v>
      </c>
      <c r="M112" s="29" t="str">
        <f>VLOOKUP(A112,MV!$A$6:$AD$4112,14,FALSE)</f>
        <v>SP</v>
      </c>
      <c r="N112" s="29" t="str">
        <f>VLOOKUP(A112,MV!$A$6:$AD$4112,12,FALSE)</f>
        <v>TBA</v>
      </c>
      <c r="O112" s="29" t="str">
        <f>VLOOKUP(A112,MV!$A$6:$AD$4112,13,FALSE)</f>
        <v>IEC104</v>
      </c>
      <c r="P112" s="29">
        <f>VLOOKUP(A112,MV!$A$6:$AD$4112,15,FALSE)</f>
        <v>3</v>
      </c>
      <c r="Q112" s="29"/>
      <c r="R112" s="29"/>
      <c r="S112" s="29"/>
      <c r="T112" s="29"/>
      <c r="U112" s="29"/>
      <c r="V112" s="29">
        <f>VLOOKUP(A112,MV!$A$6:$AD$4112,16,FALSE)</f>
        <v>12</v>
      </c>
      <c r="W112" s="29">
        <f>VLOOKUP(A112,MV!$A$6:$AD$4112,17,FALSE)</f>
        <v>0</v>
      </c>
      <c r="X112" s="29" t="str">
        <f>VLOOKUP(A112,MV!$A$6:$AD$4112,26,FALSE)</f>
        <v>-</v>
      </c>
      <c r="Y112" s="29" t="str">
        <f>VLOOKUP(A112,MV!$A$6:$AD$4112,27,FALSE)</f>
        <v>X</v>
      </c>
      <c r="Z112" s="29" t="str">
        <f>VLOOKUP(A112,MV!$A$6:$AD$4112,28,FALSE)</f>
        <v>X</v>
      </c>
      <c r="AA112" s="29" t="str">
        <f>VLOOKUP(A112,MV!$A$6:$AD$4112,29,FALSE)</f>
        <v>X</v>
      </c>
      <c r="AB112" s="29" t="str">
        <f>VLOOKUP(A112,MV!$A$6:$AD$4112,30,FALSE)</f>
        <v>-</v>
      </c>
      <c r="AC112" s="30"/>
    </row>
    <row r="113" spans="1:29" x14ac:dyDescent="0.3">
      <c r="A113" t="s">
        <v>203</v>
      </c>
      <c r="C113" s="29">
        <f>IF(ISBLANK(G113),"",COUNTA($G$13:G113))</f>
        <v>99</v>
      </c>
      <c r="D113" s="33" t="s">
        <v>512</v>
      </c>
      <c r="E113" s="30"/>
      <c r="F113" s="33" t="str">
        <f t="shared" si="3"/>
        <v>Gas Turbine Generator GT-7530</v>
      </c>
      <c r="G113" s="30" t="str">
        <f>VLOOKUP(A113,MV!$A$6:$B$4112,2,FALSE)</f>
        <v>81 U - Under Frequency relay</v>
      </c>
      <c r="H113" s="29" t="str">
        <f>VLOOKUP(A113,MV!$A$6:$AD$4112,3,FALSE)</f>
        <v>TBA</v>
      </c>
      <c r="I113" s="29" t="str">
        <f>VLOOKUP(A113,MV!$A$6:$AD$4112,4,FALSE)</f>
        <v>-</v>
      </c>
      <c r="J113" s="29" t="str">
        <f>VLOOKUP(A113,MV!$A$6:$AD$4112,5,FALSE)</f>
        <v>X</v>
      </c>
      <c r="K113" s="29" t="str">
        <f>VLOOKUP(A113,MV!$A$6:$AD$4112,6,FALSE)</f>
        <v>-</v>
      </c>
      <c r="L113" s="29" t="str">
        <f>VLOOKUP(A113,MV!$A$6:$AD$4112,11,FALSE)</f>
        <v>IEC61850</v>
      </c>
      <c r="M113" s="29" t="str">
        <f>VLOOKUP(A113,MV!$A$6:$AD$4112,14,FALSE)</f>
        <v>SP</v>
      </c>
      <c r="N113" s="29" t="str">
        <f>VLOOKUP(A113,MV!$A$6:$AD$4112,12,FALSE)</f>
        <v>TBA</v>
      </c>
      <c r="O113" s="29" t="str">
        <f>VLOOKUP(A113,MV!$A$6:$AD$4112,13,FALSE)</f>
        <v>IEC104</v>
      </c>
      <c r="P113" s="29">
        <f>VLOOKUP(A113,MV!$A$6:$AD$4112,15,FALSE)</f>
        <v>3</v>
      </c>
      <c r="Q113" s="29"/>
      <c r="R113" s="29"/>
      <c r="S113" s="29"/>
      <c r="T113" s="29"/>
      <c r="U113" s="29"/>
      <c r="V113" s="29">
        <f>VLOOKUP(A113,MV!$A$6:$AD$4112,16,FALSE)</f>
        <v>13</v>
      </c>
      <c r="W113" s="29">
        <f>VLOOKUP(A113,MV!$A$6:$AD$4112,17,FALSE)</f>
        <v>0</v>
      </c>
      <c r="X113" s="29" t="str">
        <f>VLOOKUP(A113,MV!$A$6:$AD$4112,26,FALSE)</f>
        <v>-</v>
      </c>
      <c r="Y113" s="29" t="str">
        <f>VLOOKUP(A113,MV!$A$6:$AD$4112,27,FALSE)</f>
        <v>X</v>
      </c>
      <c r="Z113" s="29" t="str">
        <f>VLOOKUP(A113,MV!$A$6:$AD$4112,28,FALSE)</f>
        <v>X</v>
      </c>
      <c r="AA113" s="29" t="str">
        <f>VLOOKUP(A113,MV!$A$6:$AD$4112,29,FALSE)</f>
        <v>X</v>
      </c>
      <c r="AB113" s="29" t="str">
        <f>VLOOKUP(A113,MV!$A$6:$AD$4112,30,FALSE)</f>
        <v>-</v>
      </c>
      <c r="AC113" s="30"/>
    </row>
    <row r="114" spans="1:29" x14ac:dyDescent="0.3">
      <c r="A114" t="s">
        <v>204</v>
      </c>
      <c r="C114" s="29">
        <f>IF(ISBLANK(G114),"",COUNTA($G$13:G114))</f>
        <v>100</v>
      </c>
      <c r="D114" s="33" t="s">
        <v>512</v>
      </c>
      <c r="E114" s="30"/>
      <c r="F114" s="33" t="str">
        <f t="shared" si="3"/>
        <v>Gas Turbine Generator GT-7530</v>
      </c>
      <c r="G114" s="30" t="str">
        <f>VLOOKUP(A114,MV!$A$6:$B$4112,2,FALSE)</f>
        <v>82 0 - Over Frequency relay</v>
      </c>
      <c r="H114" s="29" t="str">
        <f>VLOOKUP(A114,MV!$A$6:$AD$4112,3,FALSE)</f>
        <v>TBA</v>
      </c>
      <c r="I114" s="29" t="str">
        <f>VLOOKUP(A114,MV!$A$6:$AD$4112,4,FALSE)</f>
        <v>-</v>
      </c>
      <c r="J114" s="29" t="str">
        <f>VLOOKUP(A114,MV!$A$6:$AD$4112,5,FALSE)</f>
        <v>X</v>
      </c>
      <c r="K114" s="29" t="str">
        <f>VLOOKUP(A114,MV!$A$6:$AD$4112,6,FALSE)</f>
        <v>-</v>
      </c>
      <c r="L114" s="29" t="str">
        <f>VLOOKUP(A114,MV!$A$6:$AD$4112,11,FALSE)</f>
        <v>IEC61850</v>
      </c>
      <c r="M114" s="29" t="str">
        <f>VLOOKUP(A114,MV!$A$6:$AD$4112,14,FALSE)</f>
        <v>SP</v>
      </c>
      <c r="N114" s="29" t="str">
        <f>VLOOKUP(A114,MV!$A$6:$AD$4112,12,FALSE)</f>
        <v>TBA</v>
      </c>
      <c r="O114" s="29" t="str">
        <f>VLOOKUP(A114,MV!$A$6:$AD$4112,13,FALSE)</f>
        <v>IEC104</v>
      </c>
      <c r="P114" s="29">
        <f>VLOOKUP(A114,MV!$A$6:$AD$4112,15,FALSE)</f>
        <v>3</v>
      </c>
      <c r="Q114" s="29"/>
      <c r="R114" s="29"/>
      <c r="S114" s="29"/>
      <c r="T114" s="29"/>
      <c r="U114" s="29"/>
      <c r="V114" s="29">
        <f>VLOOKUP(A114,MV!$A$6:$AD$4112,16,FALSE)</f>
        <v>14</v>
      </c>
      <c r="W114" s="29">
        <f>VLOOKUP(A114,MV!$A$6:$AD$4112,17,FALSE)</f>
        <v>0</v>
      </c>
      <c r="X114" s="29" t="str">
        <f>VLOOKUP(A114,MV!$A$6:$AD$4112,26,FALSE)</f>
        <v>-</v>
      </c>
      <c r="Y114" s="29" t="str">
        <f>VLOOKUP(A114,MV!$A$6:$AD$4112,27,FALSE)</f>
        <v>X</v>
      </c>
      <c r="Z114" s="29" t="str">
        <f>VLOOKUP(A114,MV!$A$6:$AD$4112,28,FALSE)</f>
        <v>X</v>
      </c>
      <c r="AA114" s="29" t="str">
        <f>VLOOKUP(A114,MV!$A$6:$AD$4112,29,FALSE)</f>
        <v>X</v>
      </c>
      <c r="AB114" s="29" t="str">
        <f>VLOOKUP(A114,MV!$A$6:$AD$4112,30,FALSE)</f>
        <v>-</v>
      </c>
      <c r="AC114" s="30"/>
    </row>
    <row r="115" spans="1:29" x14ac:dyDescent="0.3">
      <c r="A115" t="s">
        <v>205</v>
      </c>
      <c r="C115" s="29">
        <f>IF(ISBLANK(G115),"",COUNTA($G$13:G115))</f>
        <v>101</v>
      </c>
      <c r="D115" s="33" t="s">
        <v>512</v>
      </c>
      <c r="E115" s="30"/>
      <c r="F115" s="33" t="str">
        <f t="shared" si="3"/>
        <v>Gas Turbine Generator GT-7530</v>
      </c>
      <c r="G115" s="30" t="str">
        <f>VLOOKUP(A115,MV!$A$6:$B$4112,2,FALSE)</f>
        <v>47 - Phase sequence voltage relay</v>
      </c>
      <c r="H115" s="29" t="str">
        <f>VLOOKUP(A115,MV!$A$6:$AD$4112,3,FALSE)</f>
        <v>TBA</v>
      </c>
      <c r="I115" s="29" t="str">
        <f>VLOOKUP(A115,MV!$A$6:$AD$4112,4,FALSE)</f>
        <v>-</v>
      </c>
      <c r="J115" s="29" t="str">
        <f>VLOOKUP(A115,MV!$A$6:$AD$4112,5,FALSE)</f>
        <v>X</v>
      </c>
      <c r="K115" s="29" t="str">
        <f>VLOOKUP(A115,MV!$A$6:$AD$4112,6,FALSE)</f>
        <v>-</v>
      </c>
      <c r="L115" s="29" t="str">
        <f>VLOOKUP(A115,MV!$A$6:$AD$4112,11,FALSE)</f>
        <v>IEC61850</v>
      </c>
      <c r="M115" s="29" t="str">
        <f>VLOOKUP(A115,MV!$A$6:$AD$4112,14,FALSE)</f>
        <v>SP</v>
      </c>
      <c r="N115" s="29" t="str">
        <f>VLOOKUP(A115,MV!$A$6:$AD$4112,12,FALSE)</f>
        <v>TBA</v>
      </c>
      <c r="O115" s="29" t="str">
        <f>VLOOKUP(A115,MV!$A$6:$AD$4112,13,FALSE)</f>
        <v>IEC104</v>
      </c>
      <c r="P115" s="29">
        <f>VLOOKUP(A115,MV!$A$6:$AD$4112,15,FALSE)</f>
        <v>3</v>
      </c>
      <c r="Q115" s="29"/>
      <c r="R115" s="29"/>
      <c r="S115" s="29"/>
      <c r="T115" s="29"/>
      <c r="U115" s="29"/>
      <c r="V115" s="29">
        <f>VLOOKUP(A115,MV!$A$6:$AD$4112,16,FALSE)</f>
        <v>15</v>
      </c>
      <c r="W115" s="29">
        <f>VLOOKUP(A115,MV!$A$6:$AD$4112,17,FALSE)</f>
        <v>0</v>
      </c>
      <c r="X115" s="29" t="str">
        <f>VLOOKUP(A115,MV!$A$6:$AD$4112,26,FALSE)</f>
        <v>-</v>
      </c>
      <c r="Y115" s="29" t="str">
        <f>VLOOKUP(A115,MV!$A$6:$AD$4112,27,FALSE)</f>
        <v>X</v>
      </c>
      <c r="Z115" s="29" t="str">
        <f>VLOOKUP(A115,MV!$A$6:$AD$4112,28,FALSE)</f>
        <v>X</v>
      </c>
      <c r="AA115" s="29" t="str">
        <f>VLOOKUP(A115,MV!$A$6:$AD$4112,29,FALSE)</f>
        <v>X</v>
      </c>
      <c r="AB115" s="29" t="str">
        <f>VLOOKUP(A115,MV!$A$6:$AD$4112,30,FALSE)</f>
        <v>-</v>
      </c>
      <c r="AC115" s="30"/>
    </row>
    <row r="116" spans="1:29" x14ac:dyDescent="0.3">
      <c r="A116" t="s">
        <v>206</v>
      </c>
      <c r="C116" s="29">
        <f>IF(ISBLANK(G116),"",COUNTA($G$13:G116))</f>
        <v>102</v>
      </c>
      <c r="D116" s="33" t="s">
        <v>512</v>
      </c>
      <c r="E116" s="30"/>
      <c r="F116" s="33" t="str">
        <f t="shared" si="3"/>
        <v>Gas Turbine Generator GT-7530</v>
      </c>
      <c r="G116" s="30" t="str">
        <f>VLOOKUP(A116,MV!$A$6:$B$4112,2,FALSE)</f>
        <v>74 - Trip Circuit Supervision Alarm</v>
      </c>
      <c r="H116" s="29" t="str">
        <f>VLOOKUP(A116,MV!$A$6:$AD$4112,3,FALSE)</f>
        <v>TBA</v>
      </c>
      <c r="I116" s="29" t="str">
        <f>VLOOKUP(A116,MV!$A$6:$AD$4112,4,FALSE)</f>
        <v>-</v>
      </c>
      <c r="J116" s="29" t="str">
        <f>VLOOKUP(A116,MV!$A$6:$AD$4112,5,FALSE)</f>
        <v>X</v>
      </c>
      <c r="K116" s="29" t="str">
        <f>VLOOKUP(A116,MV!$A$6:$AD$4112,6,FALSE)</f>
        <v>-</v>
      </c>
      <c r="L116" s="29" t="str">
        <f>VLOOKUP(A116,MV!$A$6:$AD$4112,11,FALSE)</f>
        <v>IEC61850</v>
      </c>
      <c r="M116" s="29" t="str">
        <f>VLOOKUP(A116,MV!$A$6:$AD$4112,14,FALSE)</f>
        <v>SP</v>
      </c>
      <c r="N116" s="29" t="str">
        <f>VLOOKUP(A116,MV!$A$6:$AD$4112,12,FALSE)</f>
        <v>TBA</v>
      </c>
      <c r="O116" s="29" t="str">
        <f>VLOOKUP(A116,MV!$A$6:$AD$4112,13,FALSE)</f>
        <v>IEC104</v>
      </c>
      <c r="P116" s="29">
        <f>VLOOKUP(A116,MV!$A$6:$AD$4112,15,FALSE)</f>
        <v>3</v>
      </c>
      <c r="Q116" s="29"/>
      <c r="R116" s="29"/>
      <c r="S116" s="29"/>
      <c r="T116" s="29"/>
      <c r="U116" s="29"/>
      <c r="V116" s="29">
        <f>VLOOKUP(A116,MV!$A$6:$AD$4112,16,FALSE)</f>
        <v>16</v>
      </c>
      <c r="W116" s="29">
        <f>VLOOKUP(A116,MV!$A$6:$AD$4112,17,FALSE)</f>
        <v>0</v>
      </c>
      <c r="X116" s="29" t="str">
        <f>VLOOKUP(A116,MV!$A$6:$AD$4112,26,FALSE)</f>
        <v>-</v>
      </c>
      <c r="Y116" s="29" t="str">
        <f>VLOOKUP(A116,MV!$A$6:$AD$4112,27,FALSE)</f>
        <v>X</v>
      </c>
      <c r="Z116" s="29" t="str">
        <f>VLOOKUP(A116,MV!$A$6:$AD$4112,28,FALSE)</f>
        <v>X</v>
      </c>
      <c r="AA116" s="29" t="str">
        <f>VLOOKUP(A116,MV!$A$6:$AD$4112,29,FALSE)</f>
        <v>X</v>
      </c>
      <c r="AB116" s="29" t="str">
        <f>VLOOKUP(A116,MV!$A$6:$AD$4112,30,FALSE)</f>
        <v>-</v>
      </c>
      <c r="AC116" s="30"/>
    </row>
    <row r="117" spans="1:29" x14ac:dyDescent="0.3">
      <c r="A117" t="s">
        <v>207</v>
      </c>
      <c r="C117" s="29">
        <f>IF(ISBLANK(G117),"",COUNTA($G$13:G117))</f>
        <v>103</v>
      </c>
      <c r="D117" s="33" t="s">
        <v>512</v>
      </c>
      <c r="E117" s="30"/>
      <c r="F117" s="33" t="str">
        <f t="shared" si="3"/>
        <v>Gas Turbine Generator GT-7530</v>
      </c>
      <c r="G117" s="30" t="str">
        <f>VLOOKUP(A117,MV!$A$6:$B$4112,2,FALSE)</f>
        <v>Line-Neutral Voltage (L1-G)</v>
      </c>
      <c r="H117" s="29" t="str">
        <f>VLOOKUP(A117,MV!$A$6:$AD$4112,3,FALSE)</f>
        <v>TBA</v>
      </c>
      <c r="I117" s="29" t="str">
        <f>VLOOKUP(A117,MV!$A$6:$AD$4112,4,FALSE)</f>
        <v>X</v>
      </c>
      <c r="J117" s="29" t="str">
        <f>VLOOKUP(A117,MV!$A$6:$AD$4112,5,FALSE)</f>
        <v>-</v>
      </c>
      <c r="K117" s="29" t="str">
        <f>VLOOKUP(A117,MV!$A$6:$AD$4112,6,FALSE)</f>
        <v>-</v>
      </c>
      <c r="L117" s="29" t="str">
        <f>VLOOKUP(A117,MV!$A$6:$AD$4112,11,FALSE)</f>
        <v>IEC61850</v>
      </c>
      <c r="M117" s="29" t="str">
        <f>VLOOKUP(A117,MV!$A$6:$AD$4112,14,FALSE)</f>
        <v>MX</v>
      </c>
      <c r="N117" s="29" t="str">
        <f>VLOOKUP(A117,MV!$A$6:$AD$4112,12,FALSE)</f>
        <v>TBA</v>
      </c>
      <c r="O117" s="29" t="str">
        <f>VLOOKUP(A117,MV!$A$6:$AD$4112,13,FALSE)</f>
        <v>IEC104</v>
      </c>
      <c r="P117" s="29">
        <f>VLOOKUP(A117,MV!$A$6:$AD$4112,15,FALSE)</f>
        <v>3</v>
      </c>
      <c r="Q117" s="29"/>
      <c r="R117" s="29"/>
      <c r="S117" s="29"/>
      <c r="T117" s="29"/>
      <c r="U117" s="29"/>
      <c r="V117" s="29">
        <f>VLOOKUP(A117,MV!$A$6:$AD$4112,16,FALSE)</f>
        <v>17</v>
      </c>
      <c r="W117" s="29">
        <f>VLOOKUP(A117,MV!$A$6:$AD$4112,17,FALSE)</f>
        <v>0</v>
      </c>
      <c r="X117" s="29" t="str">
        <f>VLOOKUP(A117,MV!$A$6:$AD$4112,26,FALSE)</f>
        <v>kV</v>
      </c>
      <c r="Y117" s="29" t="str">
        <f>VLOOKUP(A117,MV!$A$6:$AD$4112,27,FALSE)</f>
        <v>X</v>
      </c>
      <c r="Z117" s="29" t="str">
        <f>VLOOKUP(A117,MV!$A$6:$AD$4112,28,FALSE)</f>
        <v>-</v>
      </c>
      <c r="AA117" s="29" t="str">
        <f>VLOOKUP(A117,MV!$A$6:$AD$4112,29,FALSE)</f>
        <v>-</v>
      </c>
      <c r="AB117" s="29" t="str">
        <f>VLOOKUP(A117,MV!$A$6:$AD$4112,30,FALSE)</f>
        <v>X</v>
      </c>
      <c r="AC117" s="30"/>
    </row>
    <row r="118" spans="1:29" x14ac:dyDescent="0.3">
      <c r="A118" t="s">
        <v>208</v>
      </c>
      <c r="C118" s="29">
        <f>IF(ISBLANK(G118),"",COUNTA($G$13:G118))</f>
        <v>104</v>
      </c>
      <c r="D118" s="33" t="s">
        <v>512</v>
      </c>
      <c r="E118" s="30"/>
      <c r="F118" s="33" t="str">
        <f t="shared" si="3"/>
        <v>Gas Turbine Generator GT-7530</v>
      </c>
      <c r="G118" s="30" t="str">
        <f>VLOOKUP(A118,MV!$A$6:$B$4112,2,FALSE)</f>
        <v>Line-Neutral Voltage (L2-G)</v>
      </c>
      <c r="H118" s="29" t="str">
        <f>VLOOKUP(A118,MV!$A$6:$AD$4112,3,FALSE)</f>
        <v>TBA</v>
      </c>
      <c r="I118" s="29" t="str">
        <f>VLOOKUP(A118,MV!$A$6:$AD$4112,4,FALSE)</f>
        <v>X</v>
      </c>
      <c r="J118" s="29" t="str">
        <f>VLOOKUP(A118,MV!$A$6:$AD$4112,5,FALSE)</f>
        <v>-</v>
      </c>
      <c r="K118" s="29" t="str">
        <f>VLOOKUP(A118,MV!$A$6:$AD$4112,6,FALSE)</f>
        <v>-</v>
      </c>
      <c r="L118" s="29" t="str">
        <f>VLOOKUP(A118,MV!$A$6:$AD$4112,11,FALSE)</f>
        <v>IEC61850</v>
      </c>
      <c r="M118" s="29" t="str">
        <f>VLOOKUP(A118,MV!$A$6:$AD$4112,14,FALSE)</f>
        <v>MX</v>
      </c>
      <c r="N118" s="29" t="str">
        <f>VLOOKUP(A118,MV!$A$6:$AD$4112,12,FALSE)</f>
        <v>TBA</v>
      </c>
      <c r="O118" s="29" t="str">
        <f>VLOOKUP(A118,MV!$A$6:$AD$4112,13,FALSE)</f>
        <v>IEC104</v>
      </c>
      <c r="P118" s="29">
        <f>VLOOKUP(A118,MV!$A$6:$AD$4112,15,FALSE)</f>
        <v>3</v>
      </c>
      <c r="Q118" s="29"/>
      <c r="R118" s="29"/>
      <c r="S118" s="29"/>
      <c r="T118" s="29"/>
      <c r="U118" s="29"/>
      <c r="V118" s="29">
        <f>VLOOKUP(A118,MV!$A$6:$AD$4112,16,FALSE)</f>
        <v>18</v>
      </c>
      <c r="W118" s="29">
        <f>VLOOKUP(A118,MV!$A$6:$AD$4112,17,FALSE)</f>
        <v>0</v>
      </c>
      <c r="X118" s="29" t="str">
        <f>VLOOKUP(A118,MV!$A$6:$AD$4112,26,FALSE)</f>
        <v>kV</v>
      </c>
      <c r="Y118" s="29" t="str">
        <f>VLOOKUP(A118,MV!$A$6:$AD$4112,27,FALSE)</f>
        <v>X</v>
      </c>
      <c r="Z118" s="29" t="str">
        <f>VLOOKUP(A118,MV!$A$6:$AD$4112,28,FALSE)</f>
        <v>-</v>
      </c>
      <c r="AA118" s="29" t="str">
        <f>VLOOKUP(A118,MV!$A$6:$AD$4112,29,FALSE)</f>
        <v>-</v>
      </c>
      <c r="AB118" s="29" t="str">
        <f>VLOOKUP(A118,MV!$A$6:$AD$4112,30,FALSE)</f>
        <v>X</v>
      </c>
      <c r="AC118" s="30"/>
    </row>
    <row r="119" spans="1:29" x14ac:dyDescent="0.3">
      <c r="A119" t="s">
        <v>209</v>
      </c>
      <c r="C119" s="29">
        <f>IF(ISBLANK(G119),"",COUNTA($G$13:G119))</f>
        <v>105</v>
      </c>
      <c r="D119" s="33" t="s">
        <v>512</v>
      </c>
      <c r="E119" s="30"/>
      <c r="F119" s="33" t="str">
        <f t="shared" si="3"/>
        <v>Gas Turbine Generator GT-7530</v>
      </c>
      <c r="G119" s="30" t="str">
        <f>VLOOKUP(A119,MV!$A$6:$B$4112,2,FALSE)</f>
        <v>Line-Neutral Voltage (L3-G)</v>
      </c>
      <c r="H119" s="29" t="str">
        <f>VLOOKUP(A119,MV!$A$6:$AD$4112,3,FALSE)</f>
        <v>TBA</v>
      </c>
      <c r="I119" s="29" t="str">
        <f>VLOOKUP(A119,MV!$A$6:$AD$4112,4,FALSE)</f>
        <v>X</v>
      </c>
      <c r="J119" s="29" t="str">
        <f>VLOOKUP(A119,MV!$A$6:$AD$4112,5,FALSE)</f>
        <v>-</v>
      </c>
      <c r="K119" s="29" t="str">
        <f>VLOOKUP(A119,MV!$A$6:$AD$4112,6,FALSE)</f>
        <v>-</v>
      </c>
      <c r="L119" s="29" t="str">
        <f>VLOOKUP(A119,MV!$A$6:$AD$4112,11,FALSE)</f>
        <v>IEC61850</v>
      </c>
      <c r="M119" s="29" t="str">
        <f>VLOOKUP(A119,MV!$A$6:$AD$4112,14,FALSE)</f>
        <v>MX</v>
      </c>
      <c r="N119" s="29" t="str">
        <f>VLOOKUP(A119,MV!$A$6:$AD$4112,12,FALSE)</f>
        <v>TBA</v>
      </c>
      <c r="O119" s="29" t="str">
        <f>VLOOKUP(A119,MV!$A$6:$AD$4112,13,FALSE)</f>
        <v>IEC104</v>
      </c>
      <c r="P119" s="29">
        <f>VLOOKUP(A119,MV!$A$6:$AD$4112,15,FALSE)</f>
        <v>3</v>
      </c>
      <c r="Q119" s="29"/>
      <c r="R119" s="29"/>
      <c r="S119" s="29"/>
      <c r="T119" s="29"/>
      <c r="U119" s="29"/>
      <c r="V119" s="29">
        <f>VLOOKUP(A119,MV!$A$6:$AD$4112,16,FALSE)</f>
        <v>19</v>
      </c>
      <c r="W119" s="29">
        <f>VLOOKUP(A119,MV!$A$6:$AD$4112,17,FALSE)</f>
        <v>0</v>
      </c>
      <c r="X119" s="29" t="str">
        <f>VLOOKUP(A119,MV!$A$6:$AD$4112,26,FALSE)</f>
        <v>kV</v>
      </c>
      <c r="Y119" s="29" t="str">
        <f>VLOOKUP(A119,MV!$A$6:$AD$4112,27,FALSE)</f>
        <v>X</v>
      </c>
      <c r="Z119" s="29" t="str">
        <f>VLOOKUP(A119,MV!$A$6:$AD$4112,28,FALSE)</f>
        <v>-</v>
      </c>
      <c r="AA119" s="29" t="str">
        <f>VLOOKUP(A119,MV!$A$6:$AD$4112,29,FALSE)</f>
        <v>-</v>
      </c>
      <c r="AB119" s="29" t="str">
        <f>VLOOKUP(A119,MV!$A$6:$AD$4112,30,FALSE)</f>
        <v>X</v>
      </c>
      <c r="AC119" s="30"/>
    </row>
    <row r="120" spans="1:29" x14ac:dyDescent="0.3">
      <c r="A120" t="s">
        <v>210</v>
      </c>
      <c r="C120" s="29">
        <f>IF(ISBLANK(G120),"",COUNTA($G$13:G120))</f>
        <v>106</v>
      </c>
      <c r="D120" s="33" t="s">
        <v>512</v>
      </c>
      <c r="E120" s="30"/>
      <c r="F120" s="33" t="str">
        <f t="shared" si="3"/>
        <v>Gas Turbine Generator GT-7530</v>
      </c>
      <c r="G120" s="30" t="str">
        <f>VLOOKUP(A120,MV!$A$6:$B$4112,2,FALSE)</f>
        <v>Line-Line Voltage (L1-L2)</v>
      </c>
      <c r="H120" s="29" t="str">
        <f>VLOOKUP(A120,MV!$A$6:$AD$4112,3,FALSE)</f>
        <v>TBA</v>
      </c>
      <c r="I120" s="29" t="str">
        <f>VLOOKUP(A120,MV!$A$6:$AD$4112,4,FALSE)</f>
        <v>X</v>
      </c>
      <c r="J120" s="29" t="str">
        <f>VLOOKUP(A120,MV!$A$6:$AD$4112,5,FALSE)</f>
        <v>-</v>
      </c>
      <c r="K120" s="29" t="str">
        <f>VLOOKUP(A120,MV!$A$6:$AD$4112,6,FALSE)</f>
        <v>-</v>
      </c>
      <c r="L120" s="29" t="str">
        <f>VLOOKUP(A120,MV!$A$6:$AD$4112,11,FALSE)</f>
        <v>IEC61850</v>
      </c>
      <c r="M120" s="29" t="str">
        <f>VLOOKUP(A120,MV!$A$6:$AD$4112,14,FALSE)</f>
        <v>MX</v>
      </c>
      <c r="N120" s="29" t="str">
        <f>VLOOKUP(A120,MV!$A$6:$AD$4112,12,FALSE)</f>
        <v>TBA</v>
      </c>
      <c r="O120" s="29" t="str">
        <f>VLOOKUP(A120,MV!$A$6:$AD$4112,13,FALSE)</f>
        <v>IEC104</v>
      </c>
      <c r="P120" s="29">
        <f>VLOOKUP(A120,MV!$A$6:$AD$4112,15,FALSE)</f>
        <v>3</v>
      </c>
      <c r="Q120" s="29"/>
      <c r="R120" s="29"/>
      <c r="S120" s="29"/>
      <c r="T120" s="29"/>
      <c r="U120" s="29"/>
      <c r="V120" s="29">
        <f>VLOOKUP(A120,MV!$A$6:$AD$4112,16,FALSE)</f>
        <v>20</v>
      </c>
      <c r="W120" s="29">
        <f>VLOOKUP(A120,MV!$A$6:$AD$4112,17,FALSE)</f>
        <v>0</v>
      </c>
      <c r="X120" s="29" t="str">
        <f>VLOOKUP(A120,MV!$A$6:$AD$4112,26,FALSE)</f>
        <v>kV</v>
      </c>
      <c r="Y120" s="29" t="str">
        <f>VLOOKUP(A120,MV!$A$6:$AD$4112,27,FALSE)</f>
        <v>X</v>
      </c>
      <c r="Z120" s="29" t="str">
        <f>VLOOKUP(A120,MV!$A$6:$AD$4112,28,FALSE)</f>
        <v>-</v>
      </c>
      <c r="AA120" s="29" t="str">
        <f>VLOOKUP(A120,MV!$A$6:$AD$4112,29,FALSE)</f>
        <v>-</v>
      </c>
      <c r="AB120" s="29" t="str">
        <f>VLOOKUP(A120,MV!$A$6:$AD$4112,30,FALSE)</f>
        <v>X</v>
      </c>
      <c r="AC120" s="30"/>
    </row>
    <row r="121" spans="1:29" x14ac:dyDescent="0.3">
      <c r="A121" t="s">
        <v>211</v>
      </c>
      <c r="C121" s="29">
        <f>IF(ISBLANK(G121),"",COUNTA($G$13:G121))</f>
        <v>107</v>
      </c>
      <c r="D121" s="33" t="s">
        <v>512</v>
      </c>
      <c r="E121" s="30"/>
      <c r="F121" s="33" t="str">
        <f t="shared" si="3"/>
        <v>Gas Turbine Generator GT-7530</v>
      </c>
      <c r="G121" s="30" t="str">
        <f>VLOOKUP(A121,MV!$A$6:$B$4112,2,FALSE)</f>
        <v>Line-Line Voltage (L1-L3)</v>
      </c>
      <c r="H121" s="29" t="str">
        <f>VLOOKUP(A121,MV!$A$6:$AD$4112,3,FALSE)</f>
        <v>TBA</v>
      </c>
      <c r="I121" s="29" t="str">
        <f>VLOOKUP(A121,MV!$A$6:$AD$4112,4,FALSE)</f>
        <v>X</v>
      </c>
      <c r="J121" s="29" t="str">
        <f>VLOOKUP(A121,MV!$A$6:$AD$4112,5,FALSE)</f>
        <v>-</v>
      </c>
      <c r="K121" s="29" t="str">
        <f>VLOOKUP(A121,MV!$A$6:$AD$4112,6,FALSE)</f>
        <v>-</v>
      </c>
      <c r="L121" s="29" t="str">
        <f>VLOOKUP(A121,MV!$A$6:$AD$4112,11,FALSE)</f>
        <v>IEC61850</v>
      </c>
      <c r="M121" s="29" t="str">
        <f>VLOOKUP(A121,MV!$A$6:$AD$4112,14,FALSE)</f>
        <v>MX</v>
      </c>
      <c r="N121" s="29" t="str">
        <f>VLOOKUP(A121,MV!$A$6:$AD$4112,12,FALSE)</f>
        <v>TBA</v>
      </c>
      <c r="O121" s="29" t="str">
        <f>VLOOKUP(A121,MV!$A$6:$AD$4112,13,FALSE)</f>
        <v>IEC104</v>
      </c>
      <c r="P121" s="29">
        <f>VLOOKUP(A121,MV!$A$6:$AD$4112,15,FALSE)</f>
        <v>3</v>
      </c>
      <c r="Q121" s="29"/>
      <c r="R121" s="29"/>
      <c r="S121" s="29"/>
      <c r="T121" s="29"/>
      <c r="U121" s="29"/>
      <c r="V121" s="29">
        <f>VLOOKUP(A121,MV!$A$6:$AD$4112,16,FALSE)</f>
        <v>21</v>
      </c>
      <c r="W121" s="29">
        <f>VLOOKUP(A121,MV!$A$6:$AD$4112,17,FALSE)</f>
        <v>0</v>
      </c>
      <c r="X121" s="29" t="str">
        <f>VLOOKUP(A121,MV!$A$6:$AD$4112,26,FALSE)</f>
        <v>kV</v>
      </c>
      <c r="Y121" s="29" t="str">
        <f>VLOOKUP(A121,MV!$A$6:$AD$4112,27,FALSE)</f>
        <v>X</v>
      </c>
      <c r="Z121" s="29" t="str">
        <f>VLOOKUP(A121,MV!$A$6:$AD$4112,28,FALSE)</f>
        <v>-</v>
      </c>
      <c r="AA121" s="29" t="str">
        <f>VLOOKUP(A121,MV!$A$6:$AD$4112,29,FALSE)</f>
        <v>-</v>
      </c>
      <c r="AB121" s="29" t="str">
        <f>VLOOKUP(A121,MV!$A$6:$AD$4112,30,FALSE)</f>
        <v>X</v>
      </c>
      <c r="AC121" s="30"/>
    </row>
    <row r="122" spans="1:29" x14ac:dyDescent="0.3">
      <c r="A122" t="s">
        <v>212</v>
      </c>
      <c r="C122" s="29">
        <f>IF(ISBLANK(G122),"",COUNTA($G$13:G122))</f>
        <v>108</v>
      </c>
      <c r="D122" s="33" t="s">
        <v>512</v>
      </c>
      <c r="E122" s="30"/>
      <c r="F122" s="33" t="str">
        <f t="shared" si="3"/>
        <v>Gas Turbine Generator GT-7530</v>
      </c>
      <c r="G122" s="30" t="str">
        <f>VLOOKUP(A122,MV!$A$6:$B$4112,2,FALSE)</f>
        <v>Line-Line Voltage (L2-L3)</v>
      </c>
      <c r="H122" s="29" t="str">
        <f>VLOOKUP(A122,MV!$A$6:$AD$4112,3,FALSE)</f>
        <v>TBA</v>
      </c>
      <c r="I122" s="29" t="str">
        <f>VLOOKUP(A122,MV!$A$6:$AD$4112,4,FALSE)</f>
        <v>X</v>
      </c>
      <c r="J122" s="29" t="str">
        <f>VLOOKUP(A122,MV!$A$6:$AD$4112,5,FALSE)</f>
        <v>-</v>
      </c>
      <c r="K122" s="29" t="str">
        <f>VLOOKUP(A122,MV!$A$6:$AD$4112,6,FALSE)</f>
        <v>-</v>
      </c>
      <c r="L122" s="29" t="str">
        <f>VLOOKUP(A122,MV!$A$6:$AD$4112,11,FALSE)</f>
        <v>IEC61850</v>
      </c>
      <c r="M122" s="29" t="str">
        <f>VLOOKUP(A122,MV!$A$6:$AD$4112,14,FALSE)</f>
        <v>MX</v>
      </c>
      <c r="N122" s="29" t="str">
        <f>VLOOKUP(A122,MV!$A$6:$AD$4112,12,FALSE)</f>
        <v>TBA</v>
      </c>
      <c r="O122" s="29" t="str">
        <f>VLOOKUP(A122,MV!$A$6:$AD$4112,13,FALSE)</f>
        <v>IEC104</v>
      </c>
      <c r="P122" s="29">
        <f>VLOOKUP(A122,MV!$A$6:$AD$4112,15,FALSE)</f>
        <v>3</v>
      </c>
      <c r="Q122" s="29"/>
      <c r="R122" s="29"/>
      <c r="S122" s="29"/>
      <c r="T122" s="29"/>
      <c r="U122" s="29"/>
      <c r="V122" s="29">
        <f>VLOOKUP(A122,MV!$A$6:$AD$4112,16,FALSE)</f>
        <v>22</v>
      </c>
      <c r="W122" s="29">
        <f>VLOOKUP(A122,MV!$A$6:$AD$4112,17,FALSE)</f>
        <v>0</v>
      </c>
      <c r="X122" s="29" t="str">
        <f>VLOOKUP(A122,MV!$A$6:$AD$4112,26,FALSE)</f>
        <v>kV</v>
      </c>
      <c r="Y122" s="29" t="str">
        <f>VLOOKUP(A122,MV!$A$6:$AD$4112,27,FALSE)</f>
        <v>X</v>
      </c>
      <c r="Z122" s="29" t="str">
        <f>VLOOKUP(A122,MV!$A$6:$AD$4112,28,FALSE)</f>
        <v>-</v>
      </c>
      <c r="AA122" s="29" t="str">
        <f>VLOOKUP(A122,MV!$A$6:$AD$4112,29,FALSE)</f>
        <v>-</v>
      </c>
      <c r="AB122" s="29" t="str">
        <f>VLOOKUP(A122,MV!$A$6:$AD$4112,30,FALSE)</f>
        <v>X</v>
      </c>
      <c r="AC122" s="30"/>
    </row>
    <row r="123" spans="1:29" x14ac:dyDescent="0.3">
      <c r="A123" t="s">
        <v>213</v>
      </c>
      <c r="C123" s="29">
        <f>IF(ISBLANK(G123),"",COUNTA($G$13:G123))</f>
        <v>109</v>
      </c>
      <c r="D123" s="33" t="s">
        <v>512</v>
      </c>
      <c r="E123" s="30"/>
      <c r="F123" s="33" t="str">
        <f t="shared" si="3"/>
        <v>Gas Turbine Generator GT-7530</v>
      </c>
      <c r="G123" s="30" t="str">
        <f>VLOOKUP(A123,MV!$A$6:$B$4112,2,FALSE)</f>
        <v>Current Phase L1</v>
      </c>
      <c r="H123" s="29" t="str">
        <f>VLOOKUP(A123,MV!$A$6:$AD$4112,3,FALSE)</f>
        <v>TBA</v>
      </c>
      <c r="I123" s="29" t="str">
        <f>VLOOKUP(A123,MV!$A$6:$AD$4112,4,FALSE)</f>
        <v>X</v>
      </c>
      <c r="J123" s="29" t="str">
        <f>VLOOKUP(A123,MV!$A$6:$AD$4112,5,FALSE)</f>
        <v>-</v>
      </c>
      <c r="K123" s="29" t="str">
        <f>VLOOKUP(A123,MV!$A$6:$AD$4112,6,FALSE)</f>
        <v>-</v>
      </c>
      <c r="L123" s="29" t="str">
        <f>VLOOKUP(A123,MV!$A$6:$AD$4112,11,FALSE)</f>
        <v>IEC61850</v>
      </c>
      <c r="M123" s="29" t="str">
        <f>VLOOKUP(A123,MV!$A$6:$AD$4112,14,FALSE)</f>
        <v>MX</v>
      </c>
      <c r="N123" s="29" t="str">
        <f>VLOOKUP(A123,MV!$A$6:$AD$4112,12,FALSE)</f>
        <v>TBA</v>
      </c>
      <c r="O123" s="29" t="str">
        <f>VLOOKUP(A123,MV!$A$6:$AD$4112,13,FALSE)</f>
        <v>IEC104</v>
      </c>
      <c r="P123" s="29">
        <f>VLOOKUP(A123,MV!$A$6:$AD$4112,15,FALSE)</f>
        <v>3</v>
      </c>
      <c r="Q123" s="29"/>
      <c r="R123" s="29"/>
      <c r="S123" s="29"/>
      <c r="T123" s="29"/>
      <c r="U123" s="29"/>
      <c r="V123" s="29">
        <f>VLOOKUP(A123,MV!$A$6:$AD$4112,16,FALSE)</f>
        <v>23</v>
      </c>
      <c r="W123" s="29">
        <f>VLOOKUP(A123,MV!$A$6:$AD$4112,17,FALSE)</f>
        <v>0</v>
      </c>
      <c r="X123" s="29" t="str">
        <f>VLOOKUP(A123,MV!$A$6:$AD$4112,26,FALSE)</f>
        <v>Amp</v>
      </c>
      <c r="Y123" s="29" t="str">
        <f>VLOOKUP(A123,MV!$A$6:$AD$4112,27,FALSE)</f>
        <v>X</v>
      </c>
      <c r="Z123" s="29" t="str">
        <f>VLOOKUP(A123,MV!$A$6:$AD$4112,28,FALSE)</f>
        <v>-</v>
      </c>
      <c r="AA123" s="29" t="str">
        <f>VLOOKUP(A123,MV!$A$6:$AD$4112,29,FALSE)</f>
        <v>-</v>
      </c>
      <c r="AB123" s="29" t="str">
        <f>VLOOKUP(A123,MV!$A$6:$AD$4112,30,FALSE)</f>
        <v>X</v>
      </c>
      <c r="AC123" s="30"/>
    </row>
    <row r="124" spans="1:29" x14ac:dyDescent="0.3">
      <c r="A124" t="s">
        <v>214</v>
      </c>
      <c r="C124" s="29">
        <f>IF(ISBLANK(G124),"",COUNTA($G$13:G124))</f>
        <v>110</v>
      </c>
      <c r="D124" s="33" t="s">
        <v>512</v>
      </c>
      <c r="E124" s="30"/>
      <c r="F124" s="33" t="str">
        <f t="shared" si="3"/>
        <v>Gas Turbine Generator GT-7530</v>
      </c>
      <c r="G124" s="30" t="str">
        <f>VLOOKUP(A124,MV!$A$6:$B$4112,2,FALSE)</f>
        <v>Current Phase L2</v>
      </c>
      <c r="H124" s="29" t="str">
        <f>VLOOKUP(A124,MV!$A$6:$AD$4112,3,FALSE)</f>
        <v>TBA</v>
      </c>
      <c r="I124" s="29" t="str">
        <f>VLOOKUP(A124,MV!$A$6:$AD$4112,4,FALSE)</f>
        <v>X</v>
      </c>
      <c r="J124" s="29" t="str">
        <f>VLOOKUP(A124,MV!$A$6:$AD$4112,5,FALSE)</f>
        <v>-</v>
      </c>
      <c r="K124" s="29" t="str">
        <f>VLOOKUP(A124,MV!$A$6:$AD$4112,6,FALSE)</f>
        <v>-</v>
      </c>
      <c r="L124" s="29" t="str">
        <f>VLOOKUP(A124,MV!$A$6:$AD$4112,11,FALSE)</f>
        <v>IEC61850</v>
      </c>
      <c r="M124" s="29" t="str">
        <f>VLOOKUP(A124,MV!$A$6:$AD$4112,14,FALSE)</f>
        <v>MX</v>
      </c>
      <c r="N124" s="29" t="str">
        <f>VLOOKUP(A124,MV!$A$6:$AD$4112,12,FALSE)</f>
        <v>TBA</v>
      </c>
      <c r="O124" s="29" t="str">
        <f>VLOOKUP(A124,MV!$A$6:$AD$4112,13,FALSE)</f>
        <v>IEC104</v>
      </c>
      <c r="P124" s="29">
        <f>VLOOKUP(A124,MV!$A$6:$AD$4112,15,FALSE)</f>
        <v>3</v>
      </c>
      <c r="Q124" s="29"/>
      <c r="R124" s="29"/>
      <c r="S124" s="29"/>
      <c r="T124" s="29"/>
      <c r="U124" s="29"/>
      <c r="V124" s="29">
        <f>VLOOKUP(A124,MV!$A$6:$AD$4112,16,FALSE)</f>
        <v>24</v>
      </c>
      <c r="W124" s="29">
        <f>VLOOKUP(A124,MV!$A$6:$AD$4112,17,FALSE)</f>
        <v>0</v>
      </c>
      <c r="X124" s="29" t="str">
        <f>VLOOKUP(A124,MV!$A$6:$AD$4112,26,FALSE)</f>
        <v>Amp</v>
      </c>
      <c r="Y124" s="29" t="str">
        <f>VLOOKUP(A124,MV!$A$6:$AD$4112,27,FALSE)</f>
        <v>X</v>
      </c>
      <c r="Z124" s="29" t="str">
        <f>VLOOKUP(A124,MV!$A$6:$AD$4112,28,FALSE)</f>
        <v>-</v>
      </c>
      <c r="AA124" s="29" t="str">
        <f>VLOOKUP(A124,MV!$A$6:$AD$4112,29,FALSE)</f>
        <v>-</v>
      </c>
      <c r="AB124" s="29" t="str">
        <f>VLOOKUP(A124,MV!$A$6:$AD$4112,30,FALSE)</f>
        <v>X</v>
      </c>
      <c r="AC124" s="30"/>
    </row>
    <row r="125" spans="1:29" x14ac:dyDescent="0.3">
      <c r="A125" t="s">
        <v>215</v>
      </c>
      <c r="C125" s="29">
        <f>IF(ISBLANK(G125),"",COUNTA($G$13:G125))</f>
        <v>111</v>
      </c>
      <c r="D125" s="33" t="s">
        <v>512</v>
      </c>
      <c r="E125" s="30"/>
      <c r="F125" s="33" t="str">
        <f t="shared" si="3"/>
        <v>Gas Turbine Generator GT-7530</v>
      </c>
      <c r="G125" s="30" t="str">
        <f>VLOOKUP(A125,MV!$A$6:$B$4112,2,FALSE)</f>
        <v>Current Phase L3</v>
      </c>
      <c r="H125" s="29" t="str">
        <f>VLOOKUP(A125,MV!$A$6:$AD$4112,3,FALSE)</f>
        <v>TBA</v>
      </c>
      <c r="I125" s="29" t="str">
        <f>VLOOKUP(A125,MV!$A$6:$AD$4112,4,FALSE)</f>
        <v>X</v>
      </c>
      <c r="J125" s="29" t="str">
        <f>VLOOKUP(A125,MV!$A$6:$AD$4112,5,FALSE)</f>
        <v>-</v>
      </c>
      <c r="K125" s="29" t="str">
        <f>VLOOKUP(A125,MV!$A$6:$AD$4112,6,FALSE)</f>
        <v>-</v>
      </c>
      <c r="L125" s="29" t="str">
        <f>VLOOKUP(A125,MV!$A$6:$AD$4112,11,FALSE)</f>
        <v>IEC61850</v>
      </c>
      <c r="M125" s="29" t="str">
        <f>VLOOKUP(A125,MV!$A$6:$AD$4112,14,FALSE)</f>
        <v>MX</v>
      </c>
      <c r="N125" s="29" t="str">
        <f>VLOOKUP(A125,MV!$A$6:$AD$4112,12,FALSE)</f>
        <v>TBA</v>
      </c>
      <c r="O125" s="29" t="str">
        <f>VLOOKUP(A125,MV!$A$6:$AD$4112,13,FALSE)</f>
        <v>IEC104</v>
      </c>
      <c r="P125" s="29">
        <f>VLOOKUP(A125,MV!$A$6:$AD$4112,15,FALSE)</f>
        <v>3</v>
      </c>
      <c r="Q125" s="29"/>
      <c r="R125" s="29"/>
      <c r="S125" s="29"/>
      <c r="T125" s="29"/>
      <c r="U125" s="29"/>
      <c r="V125" s="29">
        <f>VLOOKUP(A125,MV!$A$6:$AD$4112,16,FALSE)</f>
        <v>25</v>
      </c>
      <c r="W125" s="29">
        <f>VLOOKUP(A125,MV!$A$6:$AD$4112,17,FALSE)</f>
        <v>0</v>
      </c>
      <c r="X125" s="29" t="str">
        <f>VLOOKUP(A125,MV!$A$6:$AD$4112,26,FALSE)</f>
        <v>Amp</v>
      </c>
      <c r="Y125" s="29" t="str">
        <f>VLOOKUP(A125,MV!$A$6:$AD$4112,27,FALSE)</f>
        <v>X</v>
      </c>
      <c r="Z125" s="29" t="str">
        <f>VLOOKUP(A125,MV!$A$6:$AD$4112,28,FALSE)</f>
        <v>-</v>
      </c>
      <c r="AA125" s="29" t="str">
        <f>VLOOKUP(A125,MV!$A$6:$AD$4112,29,FALSE)</f>
        <v>-</v>
      </c>
      <c r="AB125" s="29" t="str">
        <f>VLOOKUP(A125,MV!$A$6:$AD$4112,30,FALSE)</f>
        <v>X</v>
      </c>
      <c r="AC125" s="30"/>
    </row>
    <row r="126" spans="1:29" x14ac:dyDescent="0.3">
      <c r="A126" t="s">
        <v>216</v>
      </c>
      <c r="C126" s="29">
        <f>IF(ISBLANK(G126),"",COUNTA($G$13:G126))</f>
        <v>112</v>
      </c>
      <c r="D126" s="33" t="s">
        <v>512</v>
      </c>
      <c r="E126" s="30"/>
      <c r="F126" s="33" t="str">
        <f t="shared" si="3"/>
        <v>Gas Turbine Generator GT-7530</v>
      </c>
      <c r="G126" s="30" t="str">
        <f>VLOOKUP(A126,MV!$A$6:$B$4112,2,FALSE)</f>
        <v>Power Factor</v>
      </c>
      <c r="H126" s="29" t="str">
        <f>VLOOKUP(A126,MV!$A$6:$AD$4112,3,FALSE)</f>
        <v>TBA</v>
      </c>
      <c r="I126" s="29" t="str">
        <f>VLOOKUP(A126,MV!$A$6:$AD$4112,4,FALSE)</f>
        <v>X</v>
      </c>
      <c r="J126" s="29" t="str">
        <f>VLOOKUP(A126,MV!$A$6:$AD$4112,5,FALSE)</f>
        <v>-</v>
      </c>
      <c r="K126" s="29" t="str">
        <f>VLOOKUP(A126,MV!$A$6:$AD$4112,6,FALSE)</f>
        <v>-</v>
      </c>
      <c r="L126" s="29" t="str">
        <f>VLOOKUP(A126,MV!$A$6:$AD$4112,11,FALSE)</f>
        <v>IEC61850</v>
      </c>
      <c r="M126" s="29" t="str">
        <f>VLOOKUP(A126,MV!$A$6:$AD$4112,14,FALSE)</f>
        <v>MX</v>
      </c>
      <c r="N126" s="29" t="str">
        <f>VLOOKUP(A126,MV!$A$6:$AD$4112,12,FALSE)</f>
        <v>TBA</v>
      </c>
      <c r="O126" s="29" t="str">
        <f>VLOOKUP(A126,MV!$A$6:$AD$4112,13,FALSE)</f>
        <v>IEC104</v>
      </c>
      <c r="P126" s="29">
        <f>VLOOKUP(A126,MV!$A$6:$AD$4112,15,FALSE)</f>
        <v>3</v>
      </c>
      <c r="Q126" s="29"/>
      <c r="R126" s="29"/>
      <c r="S126" s="29"/>
      <c r="T126" s="29"/>
      <c r="U126" s="29"/>
      <c r="V126" s="29">
        <f>VLOOKUP(A126,MV!$A$6:$AD$4112,16,FALSE)</f>
        <v>26</v>
      </c>
      <c r="W126" s="29">
        <f>VLOOKUP(A126,MV!$A$6:$AD$4112,17,FALSE)</f>
        <v>0</v>
      </c>
      <c r="X126" s="29" t="str">
        <f>VLOOKUP(A126,MV!$A$6:$AD$4112,26,FALSE)</f>
        <v>-</v>
      </c>
      <c r="Y126" s="29" t="str">
        <f>VLOOKUP(A126,MV!$A$6:$AD$4112,27,FALSE)</f>
        <v>X</v>
      </c>
      <c r="Z126" s="29" t="str">
        <f>VLOOKUP(A126,MV!$A$6:$AD$4112,28,FALSE)</f>
        <v>-</v>
      </c>
      <c r="AA126" s="29" t="str">
        <f>VLOOKUP(A126,MV!$A$6:$AD$4112,29,FALSE)</f>
        <v>-</v>
      </c>
      <c r="AB126" s="29" t="str">
        <f>VLOOKUP(A126,MV!$A$6:$AD$4112,30,FALSE)</f>
        <v>X</v>
      </c>
      <c r="AC126" s="30"/>
    </row>
    <row r="127" spans="1:29" x14ac:dyDescent="0.3">
      <c r="A127" t="s">
        <v>217</v>
      </c>
      <c r="C127" s="29">
        <f>IF(ISBLANK(G127),"",COUNTA($G$13:G127))</f>
        <v>113</v>
      </c>
      <c r="D127" s="33" t="s">
        <v>512</v>
      </c>
      <c r="E127" s="30"/>
      <c r="F127" s="33" t="str">
        <f t="shared" si="3"/>
        <v>Gas Turbine Generator GT-7530</v>
      </c>
      <c r="G127" s="30" t="str">
        <f>VLOOKUP(A127,MV!$A$6:$B$4112,2,FALSE)</f>
        <v>Frequency</v>
      </c>
      <c r="H127" s="29" t="str">
        <f>VLOOKUP(A127,MV!$A$6:$AD$4112,3,FALSE)</f>
        <v>TBA</v>
      </c>
      <c r="I127" s="29" t="str">
        <f>VLOOKUP(A127,MV!$A$6:$AD$4112,4,FALSE)</f>
        <v>X</v>
      </c>
      <c r="J127" s="29" t="str">
        <f>VLOOKUP(A127,MV!$A$6:$AD$4112,5,FALSE)</f>
        <v>-</v>
      </c>
      <c r="K127" s="29" t="str">
        <f>VLOOKUP(A127,MV!$A$6:$AD$4112,6,FALSE)</f>
        <v>-</v>
      </c>
      <c r="L127" s="29" t="str">
        <f>VLOOKUP(A127,MV!$A$6:$AD$4112,11,FALSE)</f>
        <v>IEC61850</v>
      </c>
      <c r="M127" s="29" t="str">
        <f>VLOOKUP(A127,MV!$A$6:$AD$4112,14,FALSE)</f>
        <v>MX</v>
      </c>
      <c r="N127" s="29" t="str">
        <f>VLOOKUP(A127,MV!$A$6:$AD$4112,12,FALSE)</f>
        <v>TBA</v>
      </c>
      <c r="O127" s="29" t="str">
        <f>VLOOKUP(A127,MV!$A$6:$AD$4112,13,FALSE)</f>
        <v>IEC104</v>
      </c>
      <c r="P127" s="29">
        <f>VLOOKUP(A127,MV!$A$6:$AD$4112,15,FALSE)</f>
        <v>3</v>
      </c>
      <c r="Q127" s="29"/>
      <c r="R127" s="29"/>
      <c r="S127" s="29"/>
      <c r="T127" s="29"/>
      <c r="U127" s="29"/>
      <c r="V127" s="29">
        <f>VLOOKUP(A127,MV!$A$6:$AD$4112,16,FALSE)</f>
        <v>27</v>
      </c>
      <c r="W127" s="29">
        <f>VLOOKUP(A127,MV!$A$6:$AD$4112,17,FALSE)</f>
        <v>0</v>
      </c>
      <c r="X127" s="29" t="str">
        <f>VLOOKUP(A127,MV!$A$6:$AD$4112,26,FALSE)</f>
        <v>Hz</v>
      </c>
      <c r="Y127" s="29" t="str">
        <f>VLOOKUP(A127,MV!$A$6:$AD$4112,27,FALSE)</f>
        <v>X</v>
      </c>
      <c r="Z127" s="29" t="str">
        <f>VLOOKUP(A127,MV!$A$6:$AD$4112,28,FALSE)</f>
        <v>-</v>
      </c>
      <c r="AA127" s="29" t="str">
        <f>VLOOKUP(A127,MV!$A$6:$AD$4112,29,FALSE)</f>
        <v>-</v>
      </c>
      <c r="AB127" s="29" t="str">
        <f>VLOOKUP(A127,MV!$A$6:$AD$4112,30,FALSE)</f>
        <v>X</v>
      </c>
      <c r="AC127" s="30"/>
    </row>
    <row r="128" spans="1:29" x14ac:dyDescent="0.3">
      <c r="A128" t="s">
        <v>218</v>
      </c>
      <c r="C128" s="29">
        <f>IF(ISBLANK(G128),"",COUNTA($G$13:G128))</f>
        <v>114</v>
      </c>
      <c r="D128" s="33" t="s">
        <v>512</v>
      </c>
      <c r="E128" s="30"/>
      <c r="F128" s="33" t="str">
        <f t="shared" si="3"/>
        <v>Gas Turbine Generator GT-7530</v>
      </c>
      <c r="G128" s="30" t="str">
        <f>VLOOKUP(A128,MV!$A$6:$B$4112,2,FALSE)</f>
        <v>Active Power</v>
      </c>
      <c r="H128" s="29" t="str">
        <f>VLOOKUP(A128,MV!$A$6:$AD$4112,3,FALSE)</f>
        <v>TBA</v>
      </c>
      <c r="I128" s="29" t="str">
        <f>VLOOKUP(A128,MV!$A$6:$AD$4112,4,FALSE)</f>
        <v>X</v>
      </c>
      <c r="J128" s="29" t="str">
        <f>VLOOKUP(A128,MV!$A$6:$AD$4112,5,FALSE)</f>
        <v>-</v>
      </c>
      <c r="K128" s="29" t="str">
        <f>VLOOKUP(A128,MV!$A$6:$AD$4112,6,FALSE)</f>
        <v>-</v>
      </c>
      <c r="L128" s="29" t="str">
        <f>VLOOKUP(A128,MV!$A$6:$AD$4112,11,FALSE)</f>
        <v>IEC61850</v>
      </c>
      <c r="M128" s="29" t="str">
        <f>VLOOKUP(A128,MV!$A$6:$AD$4112,14,FALSE)</f>
        <v>MX</v>
      </c>
      <c r="N128" s="29" t="str">
        <f>VLOOKUP(A128,MV!$A$6:$AD$4112,12,FALSE)</f>
        <v>TBA</v>
      </c>
      <c r="O128" s="29" t="str">
        <f>VLOOKUP(A128,MV!$A$6:$AD$4112,13,FALSE)</f>
        <v>IEC104</v>
      </c>
      <c r="P128" s="29">
        <f>VLOOKUP(A128,MV!$A$6:$AD$4112,15,FALSE)</f>
        <v>3</v>
      </c>
      <c r="Q128" s="29"/>
      <c r="R128" s="29"/>
      <c r="S128" s="29"/>
      <c r="T128" s="29"/>
      <c r="U128" s="29"/>
      <c r="V128" s="29">
        <f>VLOOKUP(A128,MV!$A$6:$AD$4112,16,FALSE)</f>
        <v>28</v>
      </c>
      <c r="W128" s="29">
        <f>VLOOKUP(A128,MV!$A$6:$AD$4112,17,FALSE)</f>
        <v>0</v>
      </c>
      <c r="X128" s="29" t="str">
        <f>VLOOKUP(A128,MV!$A$6:$AD$4112,26,FALSE)</f>
        <v>kW</v>
      </c>
      <c r="Y128" s="29" t="str">
        <f>VLOOKUP(A128,MV!$A$6:$AD$4112,27,FALSE)</f>
        <v>X</v>
      </c>
      <c r="Z128" s="29" t="str">
        <f>VLOOKUP(A128,MV!$A$6:$AD$4112,28,FALSE)</f>
        <v>-</v>
      </c>
      <c r="AA128" s="29" t="str">
        <f>VLOOKUP(A128,MV!$A$6:$AD$4112,29,FALSE)</f>
        <v>-</v>
      </c>
      <c r="AB128" s="29" t="str">
        <f>VLOOKUP(A128,MV!$A$6:$AD$4112,30,FALSE)</f>
        <v>X</v>
      </c>
      <c r="AC128" s="30"/>
    </row>
    <row r="129" spans="1:29" x14ac:dyDescent="0.3">
      <c r="A129" t="s">
        <v>219</v>
      </c>
      <c r="C129" s="29">
        <f>IF(ISBLANK(G129),"",COUNTA($G$13:G129))</f>
        <v>115</v>
      </c>
      <c r="D129" s="33" t="s">
        <v>512</v>
      </c>
      <c r="E129" s="30"/>
      <c r="F129" s="33" t="str">
        <f t="shared" si="3"/>
        <v>Gas Turbine Generator GT-7530</v>
      </c>
      <c r="G129" s="30" t="str">
        <f>VLOOKUP(A129,MV!$A$6:$B$4112,2,FALSE)</f>
        <v>Reactive Power</v>
      </c>
      <c r="H129" s="29" t="str">
        <f>VLOOKUP(A129,MV!$A$6:$AD$4112,3,FALSE)</f>
        <v>TBA</v>
      </c>
      <c r="I129" s="29" t="str">
        <f>VLOOKUP(A129,MV!$A$6:$AD$4112,4,FALSE)</f>
        <v>X</v>
      </c>
      <c r="J129" s="29" t="str">
        <f>VLOOKUP(A129,MV!$A$6:$AD$4112,5,FALSE)</f>
        <v>-</v>
      </c>
      <c r="K129" s="29" t="str">
        <f>VLOOKUP(A129,MV!$A$6:$AD$4112,6,FALSE)</f>
        <v>-</v>
      </c>
      <c r="L129" s="29" t="str">
        <f>VLOOKUP(A129,MV!$A$6:$AD$4112,11,FALSE)</f>
        <v>IEC61850</v>
      </c>
      <c r="M129" s="29" t="str">
        <f>VLOOKUP(A129,MV!$A$6:$AD$4112,14,FALSE)</f>
        <v>MX</v>
      </c>
      <c r="N129" s="29" t="str">
        <f>VLOOKUP(A129,MV!$A$6:$AD$4112,12,FALSE)</f>
        <v>TBA</v>
      </c>
      <c r="O129" s="29" t="str">
        <f>VLOOKUP(A129,MV!$A$6:$AD$4112,13,FALSE)</f>
        <v>IEC104</v>
      </c>
      <c r="P129" s="29">
        <f>VLOOKUP(A129,MV!$A$6:$AD$4112,15,FALSE)</f>
        <v>3</v>
      </c>
      <c r="Q129" s="29"/>
      <c r="R129" s="29"/>
      <c r="S129" s="29"/>
      <c r="T129" s="29"/>
      <c r="U129" s="29"/>
      <c r="V129" s="29">
        <f>VLOOKUP(A129,MV!$A$6:$AD$4112,16,FALSE)</f>
        <v>29</v>
      </c>
      <c r="W129" s="29">
        <f>VLOOKUP(A129,MV!$A$6:$AD$4112,17,FALSE)</f>
        <v>0</v>
      </c>
      <c r="X129" s="29" t="str">
        <f>VLOOKUP(A129,MV!$A$6:$AD$4112,26,FALSE)</f>
        <v>Kvar</v>
      </c>
      <c r="Y129" s="29" t="str">
        <f>VLOOKUP(A129,MV!$A$6:$AD$4112,27,FALSE)</f>
        <v>X</v>
      </c>
      <c r="Z129" s="29" t="str">
        <f>VLOOKUP(A129,MV!$A$6:$AD$4112,28,FALSE)</f>
        <v>-</v>
      </c>
      <c r="AA129" s="29" t="str">
        <f>VLOOKUP(A129,MV!$A$6:$AD$4112,29,FALSE)</f>
        <v>-</v>
      </c>
      <c r="AB129" s="29" t="str">
        <f>VLOOKUP(A129,MV!$A$6:$AD$4112,30,FALSE)</f>
        <v>X</v>
      </c>
      <c r="AC129" s="30"/>
    </row>
    <row r="130" spans="1:29" x14ac:dyDescent="0.3">
      <c r="A130" t="s">
        <v>220</v>
      </c>
      <c r="C130" s="29">
        <f>IF(ISBLANK(G130),"",COUNTA($G$13:G130))</f>
        <v>116</v>
      </c>
      <c r="D130" s="33" t="s">
        <v>512</v>
      </c>
      <c r="E130" s="30"/>
      <c r="F130" s="33" t="str">
        <f t="shared" si="3"/>
        <v>Gas Turbine Generator GT-7530</v>
      </c>
      <c r="G130" s="30" t="str">
        <f>VLOOKUP(A130,MV!$A$6:$B$4112,2,FALSE)</f>
        <v>VCB incomer (VCB-7560) at MV SWGR Opened/Closed</v>
      </c>
      <c r="H130" s="29" t="str">
        <f>VLOOKUP(A130,MV!$A$6:$AD$4112,3,FALSE)</f>
        <v>TBA</v>
      </c>
      <c r="I130" s="29" t="str">
        <f>VLOOKUP(A130,MV!$A$6:$AD$4112,4,FALSE)</f>
        <v>-</v>
      </c>
      <c r="J130" s="29" t="str">
        <f>VLOOKUP(A130,MV!$A$6:$AD$4112,5,FALSE)</f>
        <v>X</v>
      </c>
      <c r="K130" s="29" t="str">
        <f>VLOOKUP(A130,MV!$A$6:$AD$4112,6,FALSE)</f>
        <v>-</v>
      </c>
      <c r="L130" s="29" t="str">
        <f>VLOOKUP(A130,MV!$A$6:$AD$4112,11,FALSE)</f>
        <v>IEC61850</v>
      </c>
      <c r="M130" s="29" t="str">
        <f>VLOOKUP(A130,MV!$A$6:$AD$4112,14,FALSE)</f>
        <v>DP</v>
      </c>
      <c r="N130" s="29" t="str">
        <f>VLOOKUP(A130,MV!$A$6:$AD$4112,12,FALSE)</f>
        <v>TBA</v>
      </c>
      <c r="O130" s="29" t="str">
        <f>VLOOKUP(A130,MV!$A$6:$AD$4112,13,FALSE)</f>
        <v>IEC104</v>
      </c>
      <c r="P130" s="29">
        <f>VLOOKUP(A130,MV!$A$6:$AD$4112,15,FALSE)</f>
        <v>3</v>
      </c>
      <c r="Q130" s="29"/>
      <c r="R130" s="29"/>
      <c r="S130" s="29"/>
      <c r="T130" s="29"/>
      <c r="U130" s="29"/>
      <c r="V130" s="29">
        <f>VLOOKUP(A130,MV!$A$6:$AD$4112,16,FALSE)</f>
        <v>30</v>
      </c>
      <c r="W130" s="29">
        <f>VLOOKUP(A130,MV!$A$6:$AD$4112,17,FALSE)</f>
        <v>0</v>
      </c>
      <c r="X130" s="29" t="str">
        <f>VLOOKUP(A130,MV!$A$6:$AD$4112,26,FALSE)</f>
        <v>-</v>
      </c>
      <c r="Y130" s="29" t="str">
        <f>VLOOKUP(A130,MV!$A$6:$AD$4112,27,FALSE)</f>
        <v>X</v>
      </c>
      <c r="Z130" s="29" t="str">
        <f>VLOOKUP(A130,MV!$A$6:$AD$4112,28,FALSE)</f>
        <v>X</v>
      </c>
      <c r="AA130" s="29" t="str">
        <f>VLOOKUP(A130,MV!$A$6:$AD$4112,29,FALSE)</f>
        <v>-</v>
      </c>
      <c r="AB130" s="29" t="str">
        <f>VLOOKUP(A130,MV!$A$6:$AD$4112,30,FALSE)</f>
        <v>-</v>
      </c>
      <c r="AC130" s="30"/>
    </row>
    <row r="131" spans="1:29" x14ac:dyDescent="0.3">
      <c r="A131" t="s">
        <v>221</v>
      </c>
      <c r="C131" s="29">
        <f>IF(ISBLANK(G131),"",COUNTA($G$13:G131))</f>
        <v>117</v>
      </c>
      <c r="D131" s="33" t="s">
        <v>512</v>
      </c>
      <c r="E131" s="30"/>
      <c r="F131" s="33" t="str">
        <f t="shared" si="3"/>
        <v>Gas Turbine Generator GT-7530</v>
      </c>
      <c r="G131" s="30" t="str">
        <f>VLOOKUP(A131,MV!$A$6:$B$4112,2,FALSE)</f>
        <v>VCB incomer (VCB-7560) at MV SWGR Trip</v>
      </c>
      <c r="H131" s="29" t="str">
        <f>VLOOKUP(A131,MV!$A$6:$AD$4112,3,FALSE)</f>
        <v>TBA</v>
      </c>
      <c r="I131" s="29" t="str">
        <f>VLOOKUP(A131,MV!$A$6:$AD$4112,4,FALSE)</f>
        <v>-</v>
      </c>
      <c r="J131" s="29" t="str">
        <f>VLOOKUP(A131,MV!$A$6:$AD$4112,5,FALSE)</f>
        <v>X</v>
      </c>
      <c r="K131" s="29" t="str">
        <f>VLOOKUP(A131,MV!$A$6:$AD$4112,6,FALSE)</f>
        <v>-</v>
      </c>
      <c r="L131" s="29" t="str">
        <f>VLOOKUP(A131,MV!$A$6:$AD$4112,11,FALSE)</f>
        <v>IEC61850</v>
      </c>
      <c r="M131" s="29" t="str">
        <f>VLOOKUP(A131,MV!$A$6:$AD$4112,14,FALSE)</f>
        <v>SP</v>
      </c>
      <c r="N131" s="29" t="str">
        <f>VLOOKUP(A131,MV!$A$6:$AD$4112,12,FALSE)</f>
        <v>TBA</v>
      </c>
      <c r="O131" s="29" t="str">
        <f>VLOOKUP(A131,MV!$A$6:$AD$4112,13,FALSE)</f>
        <v>IEC104</v>
      </c>
      <c r="P131" s="29">
        <f>VLOOKUP(A131,MV!$A$6:$AD$4112,15,FALSE)</f>
        <v>3</v>
      </c>
      <c r="Q131" s="29"/>
      <c r="R131" s="29"/>
      <c r="S131" s="29"/>
      <c r="T131" s="29"/>
      <c r="U131" s="29"/>
      <c r="V131" s="29">
        <f>VLOOKUP(A131,MV!$A$6:$AD$4112,16,FALSE)</f>
        <v>31</v>
      </c>
      <c r="W131" s="29">
        <f>VLOOKUP(A131,MV!$A$6:$AD$4112,17,FALSE)</f>
        <v>0</v>
      </c>
      <c r="X131" s="29" t="str">
        <f>VLOOKUP(A131,MV!$A$6:$AD$4112,26,FALSE)</f>
        <v>-</v>
      </c>
      <c r="Y131" s="29" t="str">
        <f>VLOOKUP(A131,MV!$A$6:$AD$4112,27,FALSE)</f>
        <v>X</v>
      </c>
      <c r="Z131" s="29" t="str">
        <f>VLOOKUP(A131,MV!$A$6:$AD$4112,28,FALSE)</f>
        <v>X</v>
      </c>
      <c r="AA131" s="29" t="str">
        <f>VLOOKUP(A131,MV!$A$6:$AD$4112,29,FALSE)</f>
        <v>-</v>
      </c>
      <c r="AB131" s="29" t="str">
        <f>VLOOKUP(A131,MV!$A$6:$AD$4112,30,FALSE)</f>
        <v>-</v>
      </c>
      <c r="AC131" s="30"/>
    </row>
    <row r="132" spans="1:29" x14ac:dyDescent="0.3">
      <c r="A132" t="s">
        <v>222</v>
      </c>
      <c r="C132" s="29">
        <f>IF(ISBLANK(G132),"",COUNTA($G$13:G132))</f>
        <v>118</v>
      </c>
      <c r="D132" s="33" t="s">
        <v>512</v>
      </c>
      <c r="E132" s="30"/>
      <c r="F132" s="33" t="str">
        <f t="shared" si="3"/>
        <v>Gas Turbine Generator GT-7530</v>
      </c>
      <c r="G132" s="30" t="str">
        <f>VLOOKUP(A132,MV!$A$6:$B$4112,2,FALSE)</f>
        <v>GTG Engine Parameters 1</v>
      </c>
      <c r="H132" s="29" t="str">
        <f>VLOOKUP(A132,MV!$A$6:$AD$4112,3,FALSE)</f>
        <v>TBA</v>
      </c>
      <c r="I132" s="29">
        <f>VLOOKUP(A132,MV!$A$6:$AD$4112,4,FALSE)</f>
        <v>0</v>
      </c>
      <c r="J132" s="29">
        <f>VLOOKUP(A132,MV!$A$6:$AD$4112,5,FALSE)</f>
        <v>0</v>
      </c>
      <c r="K132" s="29">
        <f>VLOOKUP(A132,MV!$A$6:$AD$4112,6,FALSE)</f>
        <v>0</v>
      </c>
      <c r="L132" s="29" t="str">
        <f>VLOOKUP(A132,MV!$A$6:$AD$4112,11,FALSE)</f>
        <v>IEC61850</v>
      </c>
      <c r="M132" s="29" t="str">
        <f>VLOOKUP(A132,MV!$A$6:$AD$4112,14,FALSE)</f>
        <v>TBA</v>
      </c>
      <c r="N132" s="29" t="str">
        <f>VLOOKUP(A132,MV!$A$6:$AD$4112,12,FALSE)</f>
        <v>TBA</v>
      </c>
      <c r="O132" s="29" t="str">
        <f>VLOOKUP(A132,MV!$A$6:$AD$4112,13,FALSE)</f>
        <v>IEC104</v>
      </c>
      <c r="P132" s="29">
        <f>VLOOKUP(A132,MV!$A$6:$AD$4112,15,FALSE)</f>
        <v>3</v>
      </c>
      <c r="Q132" s="29"/>
      <c r="R132" s="29"/>
      <c r="S132" s="29"/>
      <c r="T132" s="29"/>
      <c r="U132" s="29"/>
      <c r="V132" s="29">
        <f>VLOOKUP(A132,MV!$A$6:$AD$4112,16,FALSE)</f>
        <v>32</v>
      </c>
      <c r="W132" s="29">
        <f>VLOOKUP(A132,MV!$A$6:$AD$4112,17,FALSE)</f>
        <v>0</v>
      </c>
      <c r="X132" s="29" t="str">
        <f>VLOOKUP(A132,MV!$A$6:$AD$4112,26,FALSE)</f>
        <v>-</v>
      </c>
      <c r="Y132" s="29" t="str">
        <f>VLOOKUP(A132,MV!$A$6:$AD$4112,27,FALSE)</f>
        <v>TBA</v>
      </c>
      <c r="Z132" s="29" t="str">
        <f>VLOOKUP(A132,MV!$A$6:$AD$4112,28,FALSE)</f>
        <v>TBA</v>
      </c>
      <c r="AA132" s="29" t="str">
        <f>VLOOKUP(A132,MV!$A$6:$AD$4112,29,FALSE)</f>
        <v>TBA</v>
      </c>
      <c r="AB132" s="29" t="str">
        <f>VLOOKUP(A132,MV!$A$6:$AD$4112,30,FALSE)</f>
        <v>TBA</v>
      </c>
      <c r="AC132" s="30"/>
    </row>
    <row r="133" spans="1:29" x14ac:dyDescent="0.3">
      <c r="A133" t="s">
        <v>223</v>
      </c>
      <c r="C133" s="29">
        <f>IF(ISBLANK(G133),"",COUNTA($G$13:G133))</f>
        <v>119</v>
      </c>
      <c r="D133" s="33" t="s">
        <v>512</v>
      </c>
      <c r="E133" s="30"/>
      <c r="F133" s="33" t="str">
        <f t="shared" si="3"/>
        <v>Gas Turbine Generator GT-7530</v>
      </c>
      <c r="G133" s="30" t="str">
        <f>VLOOKUP(A133,MV!$A$6:$B$4112,2,FALSE)</f>
        <v>GTG Engine Parameters 2</v>
      </c>
      <c r="H133" s="29" t="str">
        <f>VLOOKUP(A133,MV!$A$6:$AD$4112,3,FALSE)</f>
        <v>TBA</v>
      </c>
      <c r="I133" s="29">
        <f>VLOOKUP(A133,MV!$A$6:$AD$4112,4,FALSE)</f>
        <v>0</v>
      </c>
      <c r="J133" s="29">
        <f>VLOOKUP(A133,MV!$A$6:$AD$4112,5,FALSE)</f>
        <v>0</v>
      </c>
      <c r="K133" s="29">
        <f>VLOOKUP(A133,MV!$A$6:$AD$4112,6,FALSE)</f>
        <v>0</v>
      </c>
      <c r="L133" s="29" t="str">
        <f>VLOOKUP(A133,MV!$A$6:$AD$4112,11,FALSE)</f>
        <v>IEC61850</v>
      </c>
      <c r="M133" s="29" t="str">
        <f>VLOOKUP(A133,MV!$A$6:$AD$4112,14,FALSE)</f>
        <v>TBA</v>
      </c>
      <c r="N133" s="29" t="str">
        <f>VLOOKUP(A133,MV!$A$6:$AD$4112,12,FALSE)</f>
        <v>TBA</v>
      </c>
      <c r="O133" s="29" t="str">
        <f>VLOOKUP(A133,MV!$A$6:$AD$4112,13,FALSE)</f>
        <v>IEC104</v>
      </c>
      <c r="P133" s="29">
        <f>VLOOKUP(A133,MV!$A$6:$AD$4112,15,FALSE)</f>
        <v>3</v>
      </c>
      <c r="Q133" s="29"/>
      <c r="R133" s="29"/>
      <c r="S133" s="29"/>
      <c r="T133" s="29"/>
      <c r="U133" s="29"/>
      <c r="V133" s="29">
        <f>VLOOKUP(A133,MV!$A$6:$AD$4112,16,FALSE)</f>
        <v>33</v>
      </c>
      <c r="W133" s="29">
        <f>VLOOKUP(A133,MV!$A$6:$AD$4112,17,FALSE)</f>
        <v>0</v>
      </c>
      <c r="X133" s="29" t="str">
        <f>VLOOKUP(A133,MV!$A$6:$AD$4112,26,FALSE)</f>
        <v>-</v>
      </c>
      <c r="Y133" s="29" t="str">
        <f>VLOOKUP(A133,MV!$A$6:$AD$4112,27,FALSE)</f>
        <v>TBA</v>
      </c>
      <c r="Z133" s="29" t="str">
        <f>VLOOKUP(A133,MV!$A$6:$AD$4112,28,FALSE)</f>
        <v>TBA</v>
      </c>
      <c r="AA133" s="29" t="str">
        <f>VLOOKUP(A133,MV!$A$6:$AD$4112,29,FALSE)</f>
        <v>TBA</v>
      </c>
      <c r="AB133" s="29" t="str">
        <f>VLOOKUP(A133,MV!$A$6:$AD$4112,30,FALSE)</f>
        <v>TBA</v>
      </c>
      <c r="AC133" s="30"/>
    </row>
    <row r="134" spans="1:29" x14ac:dyDescent="0.3">
      <c r="A134" t="s">
        <v>224</v>
      </c>
      <c r="C134" s="29">
        <f>IF(ISBLANK(G134),"",COUNTA($G$13:G134))</f>
        <v>120</v>
      </c>
      <c r="D134" s="33" t="s">
        <v>512</v>
      </c>
      <c r="E134" s="30"/>
      <c r="F134" s="33" t="str">
        <f t="shared" si="3"/>
        <v>Gas Turbine Generator GT-7530</v>
      </c>
      <c r="G134" s="30" t="str">
        <f>VLOOKUP(A134,MV!$A$6:$B$4112,2,FALSE)</f>
        <v>GTG Engine Parameters 3</v>
      </c>
      <c r="H134" s="29" t="str">
        <f>VLOOKUP(A134,MV!$A$6:$AD$4112,3,FALSE)</f>
        <v>TBA</v>
      </c>
      <c r="I134" s="29">
        <f>VLOOKUP(A134,MV!$A$6:$AD$4112,4,FALSE)</f>
        <v>0</v>
      </c>
      <c r="J134" s="29">
        <f>VLOOKUP(A134,MV!$A$6:$AD$4112,5,FALSE)</f>
        <v>0</v>
      </c>
      <c r="K134" s="29">
        <f>VLOOKUP(A134,MV!$A$6:$AD$4112,6,FALSE)</f>
        <v>0</v>
      </c>
      <c r="L134" s="29" t="str">
        <f>VLOOKUP(A134,MV!$A$6:$AD$4112,11,FALSE)</f>
        <v>IEC61850</v>
      </c>
      <c r="M134" s="29" t="str">
        <f>VLOOKUP(A134,MV!$A$6:$AD$4112,14,FALSE)</f>
        <v>TBA</v>
      </c>
      <c r="N134" s="29" t="str">
        <f>VLOOKUP(A134,MV!$A$6:$AD$4112,12,FALSE)</f>
        <v>TBA</v>
      </c>
      <c r="O134" s="29" t="str">
        <f>VLOOKUP(A134,MV!$A$6:$AD$4112,13,FALSE)</f>
        <v>IEC104</v>
      </c>
      <c r="P134" s="29">
        <f>VLOOKUP(A134,MV!$A$6:$AD$4112,15,FALSE)</f>
        <v>3</v>
      </c>
      <c r="Q134" s="29"/>
      <c r="R134" s="29"/>
      <c r="S134" s="29"/>
      <c r="T134" s="29"/>
      <c r="U134" s="29"/>
      <c r="V134" s="29">
        <f>VLOOKUP(A134,MV!$A$6:$AD$4112,16,FALSE)</f>
        <v>34</v>
      </c>
      <c r="W134" s="29">
        <f>VLOOKUP(A134,MV!$A$6:$AD$4112,17,FALSE)</f>
        <v>0</v>
      </c>
      <c r="X134" s="29" t="str">
        <f>VLOOKUP(A134,MV!$A$6:$AD$4112,26,FALSE)</f>
        <v>-</v>
      </c>
      <c r="Y134" s="29" t="str">
        <f>VLOOKUP(A134,MV!$A$6:$AD$4112,27,FALSE)</f>
        <v>TBA</v>
      </c>
      <c r="Z134" s="29" t="str">
        <f>VLOOKUP(A134,MV!$A$6:$AD$4112,28,FALSE)</f>
        <v>TBA</v>
      </c>
      <c r="AA134" s="29" t="str">
        <f>VLOOKUP(A134,MV!$A$6:$AD$4112,29,FALSE)</f>
        <v>TBA</v>
      </c>
      <c r="AB134" s="29" t="str">
        <f>VLOOKUP(A134,MV!$A$6:$AD$4112,30,FALSE)</f>
        <v>TBA</v>
      </c>
      <c r="AC134" s="30"/>
    </row>
    <row r="135" spans="1:29" x14ac:dyDescent="0.3">
      <c r="A135" t="s">
        <v>225</v>
      </c>
      <c r="C135" s="29">
        <f>IF(ISBLANK(G135),"",COUNTA($G$13:G135))</f>
        <v>121</v>
      </c>
      <c r="D135" s="33" t="s">
        <v>512</v>
      </c>
      <c r="E135" s="30"/>
      <c r="F135" s="33" t="str">
        <f t="shared" si="3"/>
        <v>Gas Turbine Generator GT-7530</v>
      </c>
      <c r="G135" s="30" t="str">
        <f>VLOOKUP(A135,MV!$A$6:$B$4112,2,FALSE)</f>
        <v>GTG Engine Parameters 4</v>
      </c>
      <c r="H135" s="29" t="str">
        <f>VLOOKUP(A135,MV!$A$6:$AD$4112,3,FALSE)</f>
        <v>TBA</v>
      </c>
      <c r="I135" s="29">
        <f>VLOOKUP(A135,MV!$A$6:$AD$4112,4,FALSE)</f>
        <v>0</v>
      </c>
      <c r="J135" s="29">
        <f>VLOOKUP(A135,MV!$A$6:$AD$4112,5,FALSE)</f>
        <v>0</v>
      </c>
      <c r="K135" s="29">
        <f>VLOOKUP(A135,MV!$A$6:$AD$4112,6,FALSE)</f>
        <v>0</v>
      </c>
      <c r="L135" s="29" t="str">
        <f>VLOOKUP(A135,MV!$A$6:$AD$4112,11,FALSE)</f>
        <v>IEC61850</v>
      </c>
      <c r="M135" s="29" t="str">
        <f>VLOOKUP(A135,MV!$A$6:$AD$4112,14,FALSE)</f>
        <v>TBA</v>
      </c>
      <c r="N135" s="29" t="str">
        <f>VLOOKUP(A135,MV!$A$6:$AD$4112,12,FALSE)</f>
        <v>TBA</v>
      </c>
      <c r="O135" s="29" t="str">
        <f>VLOOKUP(A135,MV!$A$6:$AD$4112,13,FALSE)</f>
        <v>IEC104</v>
      </c>
      <c r="P135" s="29">
        <f>VLOOKUP(A135,MV!$A$6:$AD$4112,15,FALSE)</f>
        <v>3</v>
      </c>
      <c r="Q135" s="29"/>
      <c r="R135" s="29"/>
      <c r="S135" s="29"/>
      <c r="T135" s="29"/>
      <c r="U135" s="29"/>
      <c r="V135" s="29">
        <f>VLOOKUP(A135,MV!$A$6:$AD$4112,16,FALSE)</f>
        <v>35</v>
      </c>
      <c r="W135" s="29">
        <f>VLOOKUP(A135,MV!$A$6:$AD$4112,17,FALSE)</f>
        <v>0</v>
      </c>
      <c r="X135" s="29" t="str">
        <f>VLOOKUP(A135,MV!$A$6:$AD$4112,26,FALSE)</f>
        <v>-</v>
      </c>
      <c r="Y135" s="29" t="str">
        <f>VLOOKUP(A135,MV!$A$6:$AD$4112,27,FALSE)</f>
        <v>TBA</v>
      </c>
      <c r="Z135" s="29" t="str">
        <f>VLOOKUP(A135,MV!$A$6:$AD$4112,28,FALSE)</f>
        <v>TBA</v>
      </c>
      <c r="AA135" s="29" t="str">
        <f>VLOOKUP(A135,MV!$A$6:$AD$4112,29,FALSE)</f>
        <v>TBA</v>
      </c>
      <c r="AB135" s="29" t="str">
        <f>VLOOKUP(A135,MV!$A$6:$AD$4112,30,FALSE)</f>
        <v>TBA</v>
      </c>
      <c r="AC135" s="30"/>
    </row>
    <row r="136" spans="1:29" x14ac:dyDescent="0.3">
      <c r="A136" t="s">
        <v>226</v>
      </c>
      <c r="C136" s="29">
        <f>IF(ISBLANK(G136),"",COUNTA($G$13:G136))</f>
        <v>122</v>
      </c>
      <c r="D136" s="33" t="s">
        <v>512</v>
      </c>
      <c r="E136" s="30"/>
      <c r="F136" s="33" t="str">
        <f t="shared" si="3"/>
        <v>Gas Turbine Generator GT-7530</v>
      </c>
      <c r="G136" s="30" t="str">
        <f>VLOOKUP(A136,MV!$A$6:$B$4112,2,FALSE)</f>
        <v>GTG Engine Parameters 5</v>
      </c>
      <c r="H136" s="29" t="str">
        <f>VLOOKUP(A136,MV!$A$6:$AD$4112,3,FALSE)</f>
        <v>TBA</v>
      </c>
      <c r="I136" s="29">
        <f>VLOOKUP(A136,MV!$A$6:$AD$4112,4,FALSE)</f>
        <v>0</v>
      </c>
      <c r="J136" s="29">
        <f>VLOOKUP(A136,MV!$A$6:$AD$4112,5,FALSE)</f>
        <v>0</v>
      </c>
      <c r="K136" s="29">
        <f>VLOOKUP(A136,MV!$A$6:$AD$4112,6,FALSE)</f>
        <v>0</v>
      </c>
      <c r="L136" s="29" t="str">
        <f>VLOOKUP(A136,MV!$A$6:$AD$4112,11,FALSE)</f>
        <v>IEC61850</v>
      </c>
      <c r="M136" s="29" t="str">
        <f>VLOOKUP(A136,MV!$A$6:$AD$4112,14,FALSE)</f>
        <v>TBA</v>
      </c>
      <c r="N136" s="29" t="str">
        <f>VLOOKUP(A136,MV!$A$6:$AD$4112,12,FALSE)</f>
        <v>TBA</v>
      </c>
      <c r="O136" s="29" t="str">
        <f>VLOOKUP(A136,MV!$A$6:$AD$4112,13,FALSE)</f>
        <v>IEC104</v>
      </c>
      <c r="P136" s="29">
        <f>VLOOKUP(A136,MV!$A$6:$AD$4112,15,FALSE)</f>
        <v>3</v>
      </c>
      <c r="Q136" s="29"/>
      <c r="R136" s="29"/>
      <c r="S136" s="29"/>
      <c r="T136" s="29"/>
      <c r="U136" s="29"/>
      <c r="V136" s="29">
        <f>VLOOKUP(A136,MV!$A$6:$AD$4112,16,FALSE)</f>
        <v>36</v>
      </c>
      <c r="W136" s="29">
        <f>VLOOKUP(A136,MV!$A$6:$AD$4112,17,FALSE)</f>
        <v>0</v>
      </c>
      <c r="X136" s="29" t="str">
        <f>VLOOKUP(A136,MV!$A$6:$AD$4112,26,FALSE)</f>
        <v>-</v>
      </c>
      <c r="Y136" s="29" t="str">
        <f>VLOOKUP(A136,MV!$A$6:$AD$4112,27,FALSE)</f>
        <v>TBA</v>
      </c>
      <c r="Z136" s="29" t="str">
        <f>VLOOKUP(A136,MV!$A$6:$AD$4112,28,FALSE)</f>
        <v>TBA</v>
      </c>
      <c r="AA136" s="29" t="str">
        <f>VLOOKUP(A136,MV!$A$6:$AD$4112,29,FALSE)</f>
        <v>TBA</v>
      </c>
      <c r="AB136" s="29" t="str">
        <f>VLOOKUP(A136,MV!$A$6:$AD$4112,30,FALSE)</f>
        <v>TBA</v>
      </c>
      <c r="AC136" s="30"/>
    </row>
    <row r="137" spans="1:29" x14ac:dyDescent="0.3">
      <c r="A137" t="s">
        <v>227</v>
      </c>
      <c r="C137" s="29">
        <f>IF(ISBLANK(G137),"",COUNTA($G$13:G137))</f>
        <v>123</v>
      </c>
      <c r="D137" s="33" t="s">
        <v>512</v>
      </c>
      <c r="E137" s="30"/>
      <c r="F137" s="33" t="str">
        <f t="shared" si="3"/>
        <v>Gas Turbine Generator GT-7530</v>
      </c>
      <c r="G137" s="30" t="str">
        <f>VLOOKUP(A137,MV!$A$6:$B$4112,2,FALSE)</f>
        <v>GTG Engine Parameters 6</v>
      </c>
      <c r="H137" s="29" t="str">
        <f>VLOOKUP(A137,MV!$A$6:$AD$4112,3,FALSE)</f>
        <v>TBA</v>
      </c>
      <c r="I137" s="29">
        <f>VLOOKUP(A137,MV!$A$6:$AD$4112,4,FALSE)</f>
        <v>0</v>
      </c>
      <c r="J137" s="29">
        <f>VLOOKUP(A137,MV!$A$6:$AD$4112,5,FALSE)</f>
        <v>0</v>
      </c>
      <c r="K137" s="29">
        <f>VLOOKUP(A137,MV!$A$6:$AD$4112,6,FALSE)</f>
        <v>0</v>
      </c>
      <c r="L137" s="29" t="str">
        <f>VLOOKUP(A137,MV!$A$6:$AD$4112,11,FALSE)</f>
        <v>IEC61850</v>
      </c>
      <c r="M137" s="29" t="str">
        <f>VLOOKUP(A137,MV!$A$6:$AD$4112,14,FALSE)</f>
        <v>TBA</v>
      </c>
      <c r="N137" s="29" t="str">
        <f>VLOOKUP(A137,MV!$A$6:$AD$4112,12,FALSE)</f>
        <v>TBA</v>
      </c>
      <c r="O137" s="29" t="str">
        <f>VLOOKUP(A137,MV!$A$6:$AD$4112,13,FALSE)</f>
        <v>IEC104</v>
      </c>
      <c r="P137" s="29">
        <f>VLOOKUP(A137,MV!$A$6:$AD$4112,15,FALSE)</f>
        <v>3</v>
      </c>
      <c r="Q137" s="29"/>
      <c r="R137" s="29"/>
      <c r="S137" s="29"/>
      <c r="T137" s="29"/>
      <c r="U137" s="29"/>
      <c r="V137" s="29">
        <f>VLOOKUP(A137,MV!$A$6:$AD$4112,16,FALSE)</f>
        <v>37</v>
      </c>
      <c r="W137" s="29">
        <f>VLOOKUP(A137,MV!$A$6:$AD$4112,17,FALSE)</f>
        <v>0</v>
      </c>
      <c r="X137" s="29" t="str">
        <f>VLOOKUP(A137,MV!$A$6:$AD$4112,26,FALSE)</f>
        <v>-</v>
      </c>
      <c r="Y137" s="29" t="str">
        <f>VLOOKUP(A137,MV!$A$6:$AD$4112,27,FALSE)</f>
        <v>TBA</v>
      </c>
      <c r="Z137" s="29" t="str">
        <f>VLOOKUP(A137,MV!$A$6:$AD$4112,28,FALSE)</f>
        <v>TBA</v>
      </c>
      <c r="AA137" s="29" t="str">
        <f>VLOOKUP(A137,MV!$A$6:$AD$4112,29,FALSE)</f>
        <v>TBA</v>
      </c>
      <c r="AB137" s="29" t="str">
        <f>VLOOKUP(A137,MV!$A$6:$AD$4112,30,FALSE)</f>
        <v>TBA</v>
      </c>
      <c r="AC137" s="30"/>
    </row>
    <row r="138" spans="1:29" x14ac:dyDescent="0.3">
      <c r="A138" t="s">
        <v>228</v>
      </c>
      <c r="C138" s="29">
        <f>IF(ISBLANK(G138),"",COUNTA($G$13:G138))</f>
        <v>124</v>
      </c>
      <c r="D138" s="33" t="s">
        <v>512</v>
      </c>
      <c r="E138" s="30"/>
      <c r="F138" s="33" t="str">
        <f t="shared" si="3"/>
        <v>Gas Turbine Generator GT-7530</v>
      </c>
      <c r="G138" s="30" t="str">
        <f>VLOOKUP(A138,MV!$A$6:$B$4112,2,FALSE)</f>
        <v>GTG Engine Parameters 7</v>
      </c>
      <c r="H138" s="29" t="str">
        <f>VLOOKUP(A138,MV!$A$6:$AD$4112,3,FALSE)</f>
        <v>TBA</v>
      </c>
      <c r="I138" s="29">
        <f>VLOOKUP(A138,MV!$A$6:$AD$4112,4,FALSE)</f>
        <v>0</v>
      </c>
      <c r="J138" s="29">
        <f>VLOOKUP(A138,MV!$A$6:$AD$4112,5,FALSE)</f>
        <v>0</v>
      </c>
      <c r="K138" s="29">
        <f>VLOOKUP(A138,MV!$A$6:$AD$4112,6,FALSE)</f>
        <v>0</v>
      </c>
      <c r="L138" s="29" t="str">
        <f>VLOOKUP(A138,MV!$A$6:$AD$4112,11,FALSE)</f>
        <v>IEC61850</v>
      </c>
      <c r="M138" s="29" t="str">
        <f>VLOOKUP(A138,MV!$A$6:$AD$4112,14,FALSE)</f>
        <v>TBA</v>
      </c>
      <c r="N138" s="29" t="str">
        <f>VLOOKUP(A138,MV!$A$6:$AD$4112,12,FALSE)</f>
        <v>TBA</v>
      </c>
      <c r="O138" s="29" t="str">
        <f>VLOOKUP(A138,MV!$A$6:$AD$4112,13,FALSE)</f>
        <v>IEC104</v>
      </c>
      <c r="P138" s="29">
        <f>VLOOKUP(A138,MV!$A$6:$AD$4112,15,FALSE)</f>
        <v>3</v>
      </c>
      <c r="Q138" s="29"/>
      <c r="R138" s="29"/>
      <c r="S138" s="29"/>
      <c r="T138" s="29"/>
      <c r="U138" s="29"/>
      <c r="V138" s="29">
        <f>VLOOKUP(A138,MV!$A$6:$AD$4112,16,FALSE)</f>
        <v>38</v>
      </c>
      <c r="W138" s="29">
        <f>VLOOKUP(A138,MV!$A$6:$AD$4112,17,FALSE)</f>
        <v>0</v>
      </c>
      <c r="X138" s="29" t="str">
        <f>VLOOKUP(A138,MV!$A$6:$AD$4112,26,FALSE)</f>
        <v>-</v>
      </c>
      <c r="Y138" s="29" t="str">
        <f>VLOOKUP(A138,MV!$A$6:$AD$4112,27,FALSE)</f>
        <v>TBA</v>
      </c>
      <c r="Z138" s="29" t="str">
        <f>VLOOKUP(A138,MV!$A$6:$AD$4112,28,FALSE)</f>
        <v>TBA</v>
      </c>
      <c r="AA138" s="29" t="str">
        <f>VLOOKUP(A138,MV!$A$6:$AD$4112,29,FALSE)</f>
        <v>TBA</v>
      </c>
      <c r="AB138" s="29" t="str">
        <f>VLOOKUP(A138,MV!$A$6:$AD$4112,30,FALSE)</f>
        <v>TBA</v>
      </c>
      <c r="AC138" s="30"/>
    </row>
    <row r="139" spans="1:29" x14ac:dyDescent="0.3">
      <c r="A139" t="s">
        <v>229</v>
      </c>
      <c r="C139" s="29">
        <f>IF(ISBLANK(G139),"",COUNTA($G$13:G139))</f>
        <v>125</v>
      </c>
      <c r="D139" s="33" t="s">
        <v>512</v>
      </c>
      <c r="E139" s="30"/>
      <c r="F139" s="33" t="str">
        <f t="shared" si="3"/>
        <v>Gas Turbine Generator GT-7530</v>
      </c>
      <c r="G139" s="30" t="str">
        <f>VLOOKUP(A139,MV!$A$6:$B$4112,2,FALSE)</f>
        <v>GTG Engine Parameters 8</v>
      </c>
      <c r="H139" s="29" t="str">
        <f>VLOOKUP(A139,MV!$A$6:$AD$4112,3,FALSE)</f>
        <v>TBA</v>
      </c>
      <c r="I139" s="29">
        <f>VLOOKUP(A139,MV!$A$6:$AD$4112,4,FALSE)</f>
        <v>0</v>
      </c>
      <c r="J139" s="29">
        <f>VLOOKUP(A139,MV!$A$6:$AD$4112,5,FALSE)</f>
        <v>0</v>
      </c>
      <c r="K139" s="29">
        <f>VLOOKUP(A139,MV!$A$6:$AD$4112,6,FALSE)</f>
        <v>0</v>
      </c>
      <c r="L139" s="29" t="str">
        <f>VLOOKUP(A139,MV!$A$6:$AD$4112,11,FALSE)</f>
        <v>IEC61850</v>
      </c>
      <c r="M139" s="29" t="str">
        <f>VLOOKUP(A139,MV!$A$6:$AD$4112,14,FALSE)</f>
        <v>TBA</v>
      </c>
      <c r="N139" s="29" t="str">
        <f>VLOOKUP(A139,MV!$A$6:$AD$4112,12,FALSE)</f>
        <v>TBA</v>
      </c>
      <c r="O139" s="29" t="str">
        <f>VLOOKUP(A139,MV!$A$6:$AD$4112,13,FALSE)</f>
        <v>IEC104</v>
      </c>
      <c r="P139" s="29">
        <f>VLOOKUP(A139,MV!$A$6:$AD$4112,15,FALSE)</f>
        <v>3</v>
      </c>
      <c r="Q139" s="29"/>
      <c r="R139" s="29"/>
      <c r="S139" s="29"/>
      <c r="T139" s="29"/>
      <c r="U139" s="29"/>
      <c r="V139" s="29">
        <f>VLOOKUP(A139,MV!$A$6:$AD$4112,16,FALSE)</f>
        <v>39</v>
      </c>
      <c r="W139" s="29">
        <f>VLOOKUP(A139,MV!$A$6:$AD$4112,17,FALSE)</f>
        <v>0</v>
      </c>
      <c r="X139" s="29" t="str">
        <f>VLOOKUP(A139,MV!$A$6:$AD$4112,26,FALSE)</f>
        <v>-</v>
      </c>
      <c r="Y139" s="29" t="str">
        <f>VLOOKUP(A139,MV!$A$6:$AD$4112,27,FALSE)</f>
        <v>TBA</v>
      </c>
      <c r="Z139" s="29" t="str">
        <f>VLOOKUP(A139,MV!$A$6:$AD$4112,28,FALSE)</f>
        <v>TBA</v>
      </c>
      <c r="AA139" s="29" t="str">
        <f>VLOOKUP(A139,MV!$A$6:$AD$4112,29,FALSE)</f>
        <v>TBA</v>
      </c>
      <c r="AB139" s="29" t="str">
        <f>VLOOKUP(A139,MV!$A$6:$AD$4112,30,FALSE)</f>
        <v>TBA</v>
      </c>
      <c r="AC139" s="30"/>
    </row>
    <row r="140" spans="1:29" x14ac:dyDescent="0.3">
      <c r="A140" t="s">
        <v>230</v>
      </c>
      <c r="C140" s="29">
        <f>IF(ISBLANK(G140),"",COUNTA($G$13:G140))</f>
        <v>126</v>
      </c>
      <c r="D140" s="33" t="s">
        <v>512</v>
      </c>
      <c r="E140" s="30"/>
      <c r="F140" s="33" t="str">
        <f t="shared" si="3"/>
        <v>Gas Turbine Generator GT-7530</v>
      </c>
      <c r="G140" s="30" t="str">
        <f>VLOOKUP(A140,MV!$A$6:$B$4112,2,FALSE)</f>
        <v>GTG Engine Parameters 9</v>
      </c>
      <c r="H140" s="29" t="str">
        <f>VLOOKUP(A140,MV!$A$6:$AD$4112,3,FALSE)</f>
        <v>TBA</v>
      </c>
      <c r="I140" s="29">
        <f>VLOOKUP(A140,MV!$A$6:$AD$4112,4,FALSE)</f>
        <v>0</v>
      </c>
      <c r="J140" s="29">
        <f>VLOOKUP(A140,MV!$A$6:$AD$4112,5,FALSE)</f>
        <v>0</v>
      </c>
      <c r="K140" s="29">
        <f>VLOOKUP(A140,MV!$A$6:$AD$4112,6,FALSE)</f>
        <v>0</v>
      </c>
      <c r="L140" s="29" t="str">
        <f>VLOOKUP(A140,MV!$A$6:$AD$4112,11,FALSE)</f>
        <v>IEC61850</v>
      </c>
      <c r="M140" s="29" t="str">
        <f>VLOOKUP(A140,MV!$A$6:$AD$4112,14,FALSE)</f>
        <v>TBA</v>
      </c>
      <c r="N140" s="29" t="str">
        <f>VLOOKUP(A140,MV!$A$6:$AD$4112,12,FALSE)</f>
        <v>TBA</v>
      </c>
      <c r="O140" s="29" t="str">
        <f>VLOOKUP(A140,MV!$A$6:$AD$4112,13,FALSE)</f>
        <v>IEC104</v>
      </c>
      <c r="P140" s="29">
        <f>VLOOKUP(A140,MV!$A$6:$AD$4112,15,FALSE)</f>
        <v>3</v>
      </c>
      <c r="Q140" s="29"/>
      <c r="R140" s="29"/>
      <c r="S140" s="29"/>
      <c r="T140" s="29"/>
      <c r="U140" s="29"/>
      <c r="V140" s="29">
        <f>VLOOKUP(A140,MV!$A$6:$AD$4112,16,FALSE)</f>
        <v>40</v>
      </c>
      <c r="W140" s="29">
        <f>VLOOKUP(A140,MV!$A$6:$AD$4112,17,FALSE)</f>
        <v>0</v>
      </c>
      <c r="X140" s="29" t="str">
        <f>VLOOKUP(A140,MV!$A$6:$AD$4112,26,FALSE)</f>
        <v>-</v>
      </c>
      <c r="Y140" s="29" t="str">
        <f>VLOOKUP(A140,MV!$A$6:$AD$4112,27,FALSE)</f>
        <v>TBA</v>
      </c>
      <c r="Z140" s="29" t="str">
        <f>VLOOKUP(A140,MV!$A$6:$AD$4112,28,FALSE)</f>
        <v>TBA</v>
      </c>
      <c r="AA140" s="29" t="str">
        <f>VLOOKUP(A140,MV!$A$6:$AD$4112,29,FALSE)</f>
        <v>TBA</v>
      </c>
      <c r="AB140" s="29" t="str">
        <f>VLOOKUP(A140,MV!$A$6:$AD$4112,30,FALSE)</f>
        <v>TBA</v>
      </c>
      <c r="AC140" s="30"/>
    </row>
    <row r="141" spans="1:29" x14ac:dyDescent="0.3">
      <c r="A141" t="s">
        <v>231</v>
      </c>
      <c r="C141" s="29">
        <f>IF(ISBLANK(G141),"",COUNTA($G$13:G141))</f>
        <v>127</v>
      </c>
      <c r="D141" s="33" t="s">
        <v>512</v>
      </c>
      <c r="E141" s="30"/>
      <c r="F141" s="33" t="str">
        <f t="shared" si="3"/>
        <v>Gas Turbine Generator GT-7530</v>
      </c>
      <c r="G141" s="30" t="str">
        <f>VLOOKUP(A141,MV!$A$6:$B$4112,2,FALSE)</f>
        <v>GTG Engine Parameters 10</v>
      </c>
      <c r="H141" s="29" t="str">
        <f>VLOOKUP(A141,MV!$A$6:$AD$4112,3,FALSE)</f>
        <v>TBA</v>
      </c>
      <c r="I141" s="29">
        <f>VLOOKUP(A141,MV!$A$6:$AD$4112,4,FALSE)</f>
        <v>0</v>
      </c>
      <c r="J141" s="29">
        <f>VLOOKUP(A141,MV!$A$6:$AD$4112,5,FALSE)</f>
        <v>0</v>
      </c>
      <c r="K141" s="29">
        <f>VLOOKUP(A141,MV!$A$6:$AD$4112,6,FALSE)</f>
        <v>0</v>
      </c>
      <c r="L141" s="29" t="str">
        <f>VLOOKUP(A141,MV!$A$6:$AD$4112,11,FALSE)</f>
        <v>IEC61850</v>
      </c>
      <c r="M141" s="29" t="str">
        <f>VLOOKUP(A141,MV!$A$6:$AD$4112,14,FALSE)</f>
        <v>TBA</v>
      </c>
      <c r="N141" s="29" t="str">
        <f>VLOOKUP(A141,MV!$A$6:$AD$4112,12,FALSE)</f>
        <v>TBA</v>
      </c>
      <c r="O141" s="29" t="str">
        <f>VLOOKUP(A141,MV!$A$6:$AD$4112,13,FALSE)</f>
        <v>IEC104</v>
      </c>
      <c r="P141" s="29">
        <f>VLOOKUP(A141,MV!$A$6:$AD$4112,15,FALSE)</f>
        <v>3</v>
      </c>
      <c r="Q141" s="29"/>
      <c r="R141" s="29"/>
      <c r="S141" s="29"/>
      <c r="T141" s="29"/>
      <c r="U141" s="29"/>
      <c r="V141" s="29">
        <f>VLOOKUP(A141,MV!$A$6:$AD$4112,16,FALSE)</f>
        <v>41</v>
      </c>
      <c r="W141" s="29">
        <f>VLOOKUP(A141,MV!$A$6:$AD$4112,17,FALSE)</f>
        <v>0</v>
      </c>
      <c r="X141" s="29" t="str">
        <f>VLOOKUP(A141,MV!$A$6:$AD$4112,26,FALSE)</f>
        <v>-</v>
      </c>
      <c r="Y141" s="29" t="str">
        <f>VLOOKUP(A141,MV!$A$6:$AD$4112,27,FALSE)</f>
        <v>TBA</v>
      </c>
      <c r="Z141" s="29" t="str">
        <f>VLOOKUP(A141,MV!$A$6:$AD$4112,28,FALSE)</f>
        <v>TBA</v>
      </c>
      <c r="AA141" s="29" t="str">
        <f>VLOOKUP(A141,MV!$A$6:$AD$4112,29,FALSE)</f>
        <v>TBA</v>
      </c>
      <c r="AB141" s="29" t="str">
        <f>VLOOKUP(A141,MV!$A$6:$AD$4112,30,FALSE)</f>
        <v>TBA</v>
      </c>
      <c r="AC141" s="30"/>
    </row>
    <row r="142" spans="1:29" x14ac:dyDescent="0.3">
      <c r="A142" t="s">
        <v>232</v>
      </c>
      <c r="C142" s="29">
        <f>IF(ISBLANK(G142),"",COUNTA($G$13:G142))</f>
        <v>128</v>
      </c>
      <c r="D142" s="33" t="s">
        <v>512</v>
      </c>
      <c r="E142" s="30"/>
      <c r="F142" s="33" t="str">
        <f t="shared" si="3"/>
        <v>Gas Turbine Generator GT-7530</v>
      </c>
      <c r="G142" s="30" t="str">
        <f>VLOOKUP(A142,MV!$A$6:$B$4112,2,FALSE)</f>
        <v>Synchro command</v>
      </c>
      <c r="H142" s="29" t="str">
        <f>VLOOKUP(A142,MV!$A$6:$AD$4112,3,FALSE)</f>
        <v>TBA</v>
      </c>
      <c r="I142" s="29" t="str">
        <f>VLOOKUP(A142,MV!$A$6:$AD$4112,4,FALSE)</f>
        <v>-</v>
      </c>
      <c r="J142" s="29" t="str">
        <f>VLOOKUP(A142,MV!$A$6:$AD$4112,5,FALSE)</f>
        <v>-</v>
      </c>
      <c r="K142" s="29" t="str">
        <f>VLOOKUP(A142,MV!$A$6:$AD$4112,6,FALSE)</f>
        <v>X</v>
      </c>
      <c r="L142" s="29" t="str">
        <f>VLOOKUP(A142,MV!$A$6:$AD$4112,11,FALSE)</f>
        <v>IEC61850</v>
      </c>
      <c r="M142" s="29" t="str">
        <f>VLOOKUP(A142,MV!$A$6:$AD$4112,14,FALSE)</f>
        <v>SC</v>
      </c>
      <c r="N142" s="29" t="str">
        <f>VLOOKUP(A142,MV!$A$6:$AD$4112,12,FALSE)</f>
        <v>TBA</v>
      </c>
      <c r="O142" s="29" t="str">
        <f>VLOOKUP(A142,MV!$A$6:$AD$4112,13,FALSE)</f>
        <v>IEC104</v>
      </c>
      <c r="P142" s="29">
        <f>VLOOKUP(A142,MV!$A$6:$AD$4112,15,FALSE)</f>
        <v>3</v>
      </c>
      <c r="Q142" s="29"/>
      <c r="R142" s="29"/>
      <c r="S142" s="29"/>
      <c r="T142" s="29"/>
      <c r="U142" s="29"/>
      <c r="V142" s="29">
        <f>VLOOKUP(A142,MV!$A$6:$AD$4112,16,FALSE)</f>
        <v>42</v>
      </c>
      <c r="W142" s="29">
        <f>VLOOKUP(A142,MV!$A$6:$AD$4112,17,FALSE)</f>
        <v>0</v>
      </c>
      <c r="X142" s="29" t="str">
        <f>VLOOKUP(A142,MV!$A$6:$AD$4112,26,FALSE)</f>
        <v>-</v>
      </c>
      <c r="Y142" s="29" t="str">
        <f>VLOOKUP(A142,MV!$A$6:$AD$4112,27,FALSE)</f>
        <v>X</v>
      </c>
      <c r="Z142" s="29" t="str">
        <f>VLOOKUP(A142,MV!$A$6:$AD$4112,28,FALSE)</f>
        <v>X</v>
      </c>
      <c r="AA142" s="29" t="str">
        <f>VLOOKUP(A142,MV!$A$6:$AD$4112,29,FALSE)</f>
        <v>-</v>
      </c>
      <c r="AB142" s="29" t="str">
        <f>VLOOKUP(A142,MV!$A$6:$AD$4112,30,FALSE)</f>
        <v>-</v>
      </c>
      <c r="AC142" s="30"/>
    </row>
    <row r="143" spans="1:29" x14ac:dyDescent="0.3">
      <c r="A143" t="s">
        <v>233</v>
      </c>
      <c r="C143" s="29">
        <f>IF(ISBLANK(G143),"",COUNTA($G$13:G143))</f>
        <v>129</v>
      </c>
      <c r="D143" s="33" t="s">
        <v>512</v>
      </c>
      <c r="E143" s="30"/>
      <c r="F143" s="44" t="str">
        <f t="shared" si="3"/>
        <v>Gas Turbine Generator GT-7530</v>
      </c>
      <c r="G143" s="30" t="str">
        <f>VLOOKUP(A143,MV!$A$6:$B$4112,2,FALSE)</f>
        <v>Automatic Synchronize Initiate</v>
      </c>
      <c r="H143" s="29" t="str">
        <f>VLOOKUP(A143,MV!$A$6:$AD$4112,3,FALSE)</f>
        <v>TBA</v>
      </c>
      <c r="I143" s="29" t="str">
        <f>VLOOKUP(A143,MV!$A$6:$AD$4112,4,FALSE)</f>
        <v>-</v>
      </c>
      <c r="J143" s="29" t="str">
        <f>VLOOKUP(A143,MV!$A$6:$AD$4112,5,FALSE)</f>
        <v>-</v>
      </c>
      <c r="K143" s="29" t="str">
        <f>VLOOKUP(A143,MV!$A$6:$AD$4112,6,FALSE)</f>
        <v>X</v>
      </c>
      <c r="L143" s="29" t="str">
        <f>VLOOKUP(A143,MV!$A$6:$AD$4112,11,FALSE)</f>
        <v>IEC61850</v>
      </c>
      <c r="M143" s="29" t="str">
        <f>VLOOKUP(A143,MV!$A$6:$AD$4112,14,FALSE)</f>
        <v>SC</v>
      </c>
      <c r="N143" s="29" t="str">
        <f>VLOOKUP(A143,MV!$A$6:$AD$4112,12,FALSE)</f>
        <v>TBA</v>
      </c>
      <c r="O143" s="29" t="str">
        <f>VLOOKUP(A143,MV!$A$6:$AD$4112,13,FALSE)</f>
        <v>IEC104</v>
      </c>
      <c r="P143" s="29">
        <f>VLOOKUP(A143,MV!$A$6:$AD$4112,15,FALSE)</f>
        <v>3</v>
      </c>
      <c r="Q143" s="29"/>
      <c r="R143" s="29"/>
      <c r="S143" s="29"/>
      <c r="T143" s="29"/>
      <c r="U143" s="29"/>
      <c r="V143" s="29">
        <f>VLOOKUP(A143,MV!$A$6:$AD$4112,16,FALSE)</f>
        <v>43</v>
      </c>
      <c r="W143" s="29">
        <f>VLOOKUP(A143,MV!$A$6:$AD$4112,17,FALSE)</f>
        <v>0</v>
      </c>
      <c r="X143" s="29" t="str">
        <f>VLOOKUP(A143,MV!$A$6:$AD$4112,26,FALSE)</f>
        <v>-</v>
      </c>
      <c r="Y143" s="29" t="str">
        <f>VLOOKUP(A143,MV!$A$6:$AD$4112,27,FALSE)</f>
        <v>X</v>
      </c>
      <c r="Z143" s="29" t="str">
        <f>VLOOKUP(A143,MV!$A$6:$AD$4112,28,FALSE)</f>
        <v>X</v>
      </c>
      <c r="AA143" s="29" t="str">
        <f>VLOOKUP(A143,MV!$A$6:$AD$4112,29,FALSE)</f>
        <v>-</v>
      </c>
      <c r="AB143" s="29" t="str">
        <f>VLOOKUP(A143,MV!$A$6:$AD$4112,30,FALSE)</f>
        <v>-</v>
      </c>
      <c r="AC143" s="30"/>
    </row>
    <row r="144" spans="1:29" x14ac:dyDescent="0.3">
      <c r="C144" s="29"/>
      <c r="D144" s="33"/>
      <c r="E144" s="30"/>
      <c r="F144" s="44"/>
      <c r="G144" s="30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30"/>
    </row>
    <row r="145" spans="1:29" x14ac:dyDescent="0.3">
      <c r="A145" t="s">
        <v>234</v>
      </c>
      <c r="C145" s="29">
        <f>IF(ISBLANK(G145),"",COUNTA($G$13:G145))</f>
        <v>130</v>
      </c>
      <c r="D145" s="33" t="s">
        <v>512</v>
      </c>
      <c r="E145" s="30"/>
      <c r="F145" s="44" t="str">
        <f>FEEDERs!B5</f>
        <v>VCB-7563</v>
      </c>
      <c r="G145" s="30" t="str">
        <f>VLOOKUP(A145,MV!$A$6:$B$4112,2,FALSE)</f>
        <v>27R - Undervoltage Remanent relay</v>
      </c>
      <c r="H145" s="29" t="str">
        <f>VLOOKUP(A145,MV!$A$6:$AD$4112,3,FALSE)</f>
        <v>TBA</v>
      </c>
      <c r="I145" s="29" t="str">
        <f>VLOOKUP(A145,MV!$A$6:$AD$4112,4,FALSE)</f>
        <v>-</v>
      </c>
      <c r="J145" s="29" t="str">
        <f>VLOOKUP(A145,MV!$A$6:$AD$4112,5,FALSE)</f>
        <v>X</v>
      </c>
      <c r="K145" s="29" t="str">
        <f>VLOOKUP(A145,MV!$A$6:$AD$4112,6,FALSE)</f>
        <v>-</v>
      </c>
      <c r="L145" s="29" t="str">
        <f>VLOOKUP(A145,MV!$A$6:$AD$4112,11,FALSE)</f>
        <v>IEC61850</v>
      </c>
      <c r="M145" s="29" t="str">
        <f>VLOOKUP(A145,MV!$A$6:$AD$4112,14,FALSE)</f>
        <v>SP</v>
      </c>
      <c r="N145" s="29" t="str">
        <f>VLOOKUP(A145,MV!$A$6:$AD$4112,12,FALSE)</f>
        <v>TBA</v>
      </c>
      <c r="O145" s="29" t="str">
        <f>VLOOKUP(A145,MV!$A$6:$AD$4112,13,FALSE)</f>
        <v>IEC104</v>
      </c>
      <c r="P145" s="29">
        <f>VLOOKUP(A145,MV!$A$6:$AD$4112,15,FALSE)</f>
        <v>4</v>
      </c>
      <c r="Q145" s="29"/>
      <c r="R145" s="29"/>
      <c r="S145" s="29"/>
      <c r="T145" s="29"/>
      <c r="U145" s="29"/>
      <c r="V145" s="29">
        <f>VLOOKUP(A145,MV!$A$6:$AD$4112,16,FALSE)</f>
        <v>1</v>
      </c>
      <c r="W145" s="29">
        <f>VLOOKUP(A145,MV!$A$6:$AD$4112,17,FALSE)</f>
        <v>0</v>
      </c>
      <c r="X145" s="29" t="str">
        <f>VLOOKUP(A145,MV!$A$6:$AD$4112,26,FALSE)</f>
        <v>-</v>
      </c>
      <c r="Y145" s="29" t="str">
        <f>VLOOKUP(A145,MV!$A$6:$AD$4112,27,FALSE)</f>
        <v>X</v>
      </c>
      <c r="Z145" s="29" t="str">
        <f>VLOOKUP(A145,MV!$A$6:$AD$4112,28,FALSE)</f>
        <v>X</v>
      </c>
      <c r="AA145" s="29" t="str">
        <f>VLOOKUP(A145,MV!$A$6:$AD$4112,29,FALSE)</f>
        <v>X</v>
      </c>
      <c r="AB145" s="29" t="str">
        <f>VLOOKUP(A145,MV!$A$6:$AD$4112,30,FALSE)</f>
        <v>-</v>
      </c>
      <c r="AC145" s="30"/>
    </row>
    <row r="146" spans="1:29" x14ac:dyDescent="0.3">
      <c r="A146" t="s">
        <v>236</v>
      </c>
      <c r="C146" s="29">
        <f>IF(ISBLANK(G146),"",COUNTA($G$13:G146))</f>
        <v>131</v>
      </c>
      <c r="D146" s="33" t="s">
        <v>512</v>
      </c>
      <c r="E146" s="30"/>
      <c r="F146" s="44" t="str">
        <f>F145</f>
        <v>VCB-7563</v>
      </c>
      <c r="G146" s="30" t="str">
        <f>VLOOKUP(A146,MV!$A$6:$B$4112,2,FALSE)</f>
        <v>49 - Thermal overload relay</v>
      </c>
      <c r="H146" s="29" t="str">
        <f>VLOOKUP(A146,MV!$A$6:$AD$4112,3,FALSE)</f>
        <v>TBA</v>
      </c>
      <c r="I146" s="29" t="str">
        <f>VLOOKUP(A146,MV!$A$6:$AD$4112,4,FALSE)</f>
        <v>-</v>
      </c>
      <c r="J146" s="29" t="str">
        <f>VLOOKUP(A146,MV!$A$6:$AD$4112,5,FALSE)</f>
        <v>X</v>
      </c>
      <c r="K146" s="29" t="str">
        <f>VLOOKUP(A146,MV!$A$6:$AD$4112,6,FALSE)</f>
        <v>-</v>
      </c>
      <c r="L146" s="29" t="str">
        <f>VLOOKUP(A146,MV!$A$6:$AD$4112,11,FALSE)</f>
        <v>IEC61851</v>
      </c>
      <c r="M146" s="29" t="str">
        <f>VLOOKUP(A146,MV!$A$6:$AD$4112,14,FALSE)</f>
        <v>SP</v>
      </c>
      <c r="N146" s="29" t="str">
        <f>VLOOKUP(A146,MV!$A$6:$AD$4112,12,FALSE)</f>
        <v>TBA</v>
      </c>
      <c r="O146" s="29" t="str">
        <f>VLOOKUP(A146,MV!$A$6:$AD$4112,13,FALSE)</f>
        <v>IEC104</v>
      </c>
      <c r="P146" s="29">
        <f>VLOOKUP(A146,MV!$A$6:$AD$4112,15,FALSE)</f>
        <v>4</v>
      </c>
      <c r="Q146" s="29"/>
      <c r="R146" s="29"/>
      <c r="S146" s="29"/>
      <c r="T146" s="29"/>
      <c r="U146" s="29"/>
      <c r="V146" s="29">
        <f>VLOOKUP(A146,MV!$A$6:$AD$4112,16,FALSE)</f>
        <v>2</v>
      </c>
      <c r="W146" s="29">
        <f>VLOOKUP(A146,MV!$A$6:$AD$4112,17,FALSE)</f>
        <v>0</v>
      </c>
      <c r="X146" s="29" t="str">
        <f>VLOOKUP(A146,MV!$A$6:$AD$4112,26,FALSE)</f>
        <v>-</v>
      </c>
      <c r="Y146" s="29" t="str">
        <f>VLOOKUP(A146,MV!$A$6:$AD$4112,27,FALSE)</f>
        <v>X</v>
      </c>
      <c r="Z146" s="29" t="str">
        <f>VLOOKUP(A146,MV!$A$6:$AD$4112,28,FALSE)</f>
        <v>X</v>
      </c>
      <c r="AA146" s="29" t="str">
        <f>VLOOKUP(A146,MV!$A$6:$AD$4112,29,FALSE)</f>
        <v>X</v>
      </c>
      <c r="AB146" s="29" t="str">
        <f>VLOOKUP(A146,MV!$A$6:$AD$4112,30,FALSE)</f>
        <v>-</v>
      </c>
      <c r="AC146" s="30"/>
    </row>
    <row r="147" spans="1:29" x14ac:dyDescent="0.3">
      <c r="A147" t="s">
        <v>238</v>
      </c>
      <c r="C147" s="29">
        <f>IF(ISBLANK(G147),"",COUNTA($G$13:G147))</f>
        <v>132</v>
      </c>
      <c r="D147" s="33" t="s">
        <v>512</v>
      </c>
      <c r="E147" s="30"/>
      <c r="F147" s="44" t="str">
        <f t="shared" ref="F147:F167" si="4">F146</f>
        <v>VCB-7563</v>
      </c>
      <c r="G147" s="30" t="str">
        <f>VLOOKUP(A147,MV!$A$6:$B$4112,2,FALSE)</f>
        <v>50 - Instantaneuous Over-current relay</v>
      </c>
      <c r="H147" s="29" t="str">
        <f>VLOOKUP(A147,MV!$A$6:$AD$4112,3,FALSE)</f>
        <v>TBA</v>
      </c>
      <c r="I147" s="29" t="str">
        <f>VLOOKUP(A147,MV!$A$6:$AD$4112,4,FALSE)</f>
        <v>-</v>
      </c>
      <c r="J147" s="29" t="str">
        <f>VLOOKUP(A147,MV!$A$6:$AD$4112,5,FALSE)</f>
        <v>X</v>
      </c>
      <c r="K147" s="29" t="str">
        <f>VLOOKUP(A147,MV!$A$6:$AD$4112,6,FALSE)</f>
        <v>-</v>
      </c>
      <c r="L147" s="29" t="str">
        <f>VLOOKUP(A147,MV!$A$6:$AD$4112,11,FALSE)</f>
        <v>IEC61852</v>
      </c>
      <c r="M147" s="29" t="str">
        <f>VLOOKUP(A147,MV!$A$6:$AD$4112,14,FALSE)</f>
        <v>SP</v>
      </c>
      <c r="N147" s="29" t="str">
        <f>VLOOKUP(A147,MV!$A$6:$AD$4112,12,FALSE)</f>
        <v>TBA</v>
      </c>
      <c r="O147" s="29" t="str">
        <f>VLOOKUP(A147,MV!$A$6:$AD$4112,13,FALSE)</f>
        <v>IEC104</v>
      </c>
      <c r="P147" s="29">
        <f>VLOOKUP(A147,MV!$A$6:$AD$4112,15,FALSE)</f>
        <v>4</v>
      </c>
      <c r="Q147" s="29"/>
      <c r="R147" s="29"/>
      <c r="S147" s="29"/>
      <c r="T147" s="29"/>
      <c r="U147" s="29"/>
      <c r="V147" s="29">
        <f>VLOOKUP(A147,MV!$A$6:$AD$4112,16,FALSE)</f>
        <v>3</v>
      </c>
      <c r="W147" s="29">
        <f>VLOOKUP(A147,MV!$A$6:$AD$4112,17,FALSE)</f>
        <v>0</v>
      </c>
      <c r="X147" s="29" t="str">
        <f>VLOOKUP(A147,MV!$A$6:$AD$4112,26,FALSE)</f>
        <v>-</v>
      </c>
      <c r="Y147" s="29" t="str">
        <f>VLOOKUP(A147,MV!$A$6:$AD$4112,27,FALSE)</f>
        <v>X</v>
      </c>
      <c r="Z147" s="29" t="str">
        <f>VLOOKUP(A147,MV!$A$6:$AD$4112,28,FALSE)</f>
        <v>X</v>
      </c>
      <c r="AA147" s="29" t="str">
        <f>VLOOKUP(A147,MV!$A$6:$AD$4112,29,FALSE)</f>
        <v>X</v>
      </c>
      <c r="AB147" s="29" t="str">
        <f>VLOOKUP(A147,MV!$A$6:$AD$4112,30,FALSE)</f>
        <v>-</v>
      </c>
      <c r="AC147" s="30"/>
    </row>
    <row r="148" spans="1:29" x14ac:dyDescent="0.3">
      <c r="A148" t="s">
        <v>240</v>
      </c>
      <c r="C148" s="29">
        <f>IF(ISBLANK(G148),"",COUNTA($G$13:G148))</f>
        <v>133</v>
      </c>
      <c r="D148" s="33" t="s">
        <v>512</v>
      </c>
      <c r="E148" s="30"/>
      <c r="F148" s="44" t="str">
        <f t="shared" si="4"/>
        <v>VCB-7563</v>
      </c>
      <c r="G148" s="30" t="str">
        <f>VLOOKUP(A148,MV!$A$6:$B$4112,2,FALSE)</f>
        <v>50G - Instantaneuous Over-current relay</v>
      </c>
      <c r="H148" s="29" t="str">
        <f>VLOOKUP(A148,MV!$A$6:$AD$4112,3,FALSE)</f>
        <v>TBA</v>
      </c>
      <c r="I148" s="29" t="str">
        <f>VLOOKUP(A148,MV!$A$6:$AD$4112,4,FALSE)</f>
        <v>-</v>
      </c>
      <c r="J148" s="29" t="str">
        <f>VLOOKUP(A148,MV!$A$6:$AD$4112,5,FALSE)</f>
        <v>X</v>
      </c>
      <c r="K148" s="29" t="str">
        <f>VLOOKUP(A148,MV!$A$6:$AD$4112,6,FALSE)</f>
        <v>-</v>
      </c>
      <c r="L148" s="29" t="str">
        <f>VLOOKUP(A148,MV!$A$6:$AD$4112,11,FALSE)</f>
        <v>IEC61853</v>
      </c>
      <c r="M148" s="29" t="str">
        <f>VLOOKUP(A148,MV!$A$6:$AD$4112,14,FALSE)</f>
        <v>SP</v>
      </c>
      <c r="N148" s="29" t="str">
        <f>VLOOKUP(A148,MV!$A$6:$AD$4112,12,FALSE)</f>
        <v>TBA</v>
      </c>
      <c r="O148" s="29" t="str">
        <f>VLOOKUP(A148,MV!$A$6:$AD$4112,13,FALSE)</f>
        <v>IEC104</v>
      </c>
      <c r="P148" s="29">
        <f>VLOOKUP(A148,MV!$A$6:$AD$4112,15,FALSE)</f>
        <v>4</v>
      </c>
      <c r="Q148" s="29"/>
      <c r="R148" s="29"/>
      <c r="S148" s="29"/>
      <c r="T148" s="29"/>
      <c r="U148" s="29"/>
      <c r="V148" s="29">
        <f>VLOOKUP(A148,MV!$A$6:$AD$4112,16,FALSE)</f>
        <v>4</v>
      </c>
      <c r="W148" s="29">
        <f>VLOOKUP(A148,MV!$A$6:$AD$4112,17,FALSE)</f>
        <v>0</v>
      </c>
      <c r="X148" s="29" t="str">
        <f>VLOOKUP(A148,MV!$A$6:$AD$4112,26,FALSE)</f>
        <v>-</v>
      </c>
      <c r="Y148" s="29" t="str">
        <f>VLOOKUP(A148,MV!$A$6:$AD$4112,27,FALSE)</f>
        <v>X</v>
      </c>
      <c r="Z148" s="29" t="str">
        <f>VLOOKUP(A148,MV!$A$6:$AD$4112,28,FALSE)</f>
        <v>X</v>
      </c>
      <c r="AA148" s="29" t="str">
        <f>VLOOKUP(A148,MV!$A$6:$AD$4112,29,FALSE)</f>
        <v>X</v>
      </c>
      <c r="AB148" s="29" t="str">
        <f>VLOOKUP(A148,MV!$A$6:$AD$4112,30,FALSE)</f>
        <v>-</v>
      </c>
      <c r="AC148" s="30"/>
    </row>
    <row r="149" spans="1:29" x14ac:dyDescent="0.3">
      <c r="A149" t="s">
        <v>243</v>
      </c>
      <c r="C149" s="29">
        <f>IF(ISBLANK(G149),"",COUNTA($G$13:G149))</f>
        <v>134</v>
      </c>
      <c r="D149" s="33" t="s">
        <v>512</v>
      </c>
      <c r="E149" s="30"/>
      <c r="F149" s="44" t="str">
        <f t="shared" si="4"/>
        <v>VCB-7563</v>
      </c>
      <c r="G149" s="30" t="str">
        <f>VLOOKUP(A149,MV!$A$6:$B$4112,2,FALSE)</f>
        <v>51 - Time Over-current relay</v>
      </c>
      <c r="H149" s="29" t="str">
        <f>VLOOKUP(A149,MV!$A$6:$AD$4112,3,FALSE)</f>
        <v>TBA</v>
      </c>
      <c r="I149" s="29" t="str">
        <f>VLOOKUP(A149,MV!$A$6:$AD$4112,4,FALSE)</f>
        <v>-</v>
      </c>
      <c r="J149" s="29" t="str">
        <f>VLOOKUP(A149,MV!$A$6:$AD$4112,5,FALSE)</f>
        <v>X</v>
      </c>
      <c r="K149" s="29" t="str">
        <f>VLOOKUP(A149,MV!$A$6:$AD$4112,6,FALSE)</f>
        <v>-</v>
      </c>
      <c r="L149" s="29" t="str">
        <f>VLOOKUP(A149,MV!$A$6:$AD$4112,11,FALSE)</f>
        <v>IEC61854</v>
      </c>
      <c r="M149" s="29" t="str">
        <f>VLOOKUP(A149,MV!$A$6:$AD$4112,14,FALSE)</f>
        <v>SP</v>
      </c>
      <c r="N149" s="29" t="str">
        <f>VLOOKUP(A149,MV!$A$6:$AD$4112,12,FALSE)</f>
        <v>TBA</v>
      </c>
      <c r="O149" s="29" t="str">
        <f>VLOOKUP(A149,MV!$A$6:$AD$4112,13,FALSE)</f>
        <v>IEC104</v>
      </c>
      <c r="P149" s="29">
        <f>VLOOKUP(A149,MV!$A$6:$AD$4112,15,FALSE)</f>
        <v>4</v>
      </c>
      <c r="Q149" s="29"/>
      <c r="R149" s="29"/>
      <c r="S149" s="29"/>
      <c r="T149" s="29"/>
      <c r="U149" s="29"/>
      <c r="V149" s="29">
        <f>VLOOKUP(A149,MV!$A$6:$AD$4112,16,FALSE)</f>
        <v>5</v>
      </c>
      <c r="W149" s="29">
        <f>VLOOKUP(A149,MV!$A$6:$AD$4112,17,FALSE)</f>
        <v>0</v>
      </c>
      <c r="X149" s="29" t="str">
        <f>VLOOKUP(A149,MV!$A$6:$AD$4112,26,FALSE)</f>
        <v>-</v>
      </c>
      <c r="Y149" s="29" t="str">
        <f>VLOOKUP(A149,MV!$A$6:$AD$4112,27,FALSE)</f>
        <v>X</v>
      </c>
      <c r="Z149" s="29" t="str">
        <f>VLOOKUP(A149,MV!$A$6:$AD$4112,28,FALSE)</f>
        <v>X</v>
      </c>
      <c r="AA149" s="29" t="str">
        <f>VLOOKUP(A149,MV!$A$6:$AD$4112,29,FALSE)</f>
        <v>X</v>
      </c>
      <c r="AB149" s="29" t="str">
        <f>VLOOKUP(A149,MV!$A$6:$AD$4112,30,FALSE)</f>
        <v>-</v>
      </c>
      <c r="AC149" s="30"/>
    </row>
    <row r="150" spans="1:29" x14ac:dyDescent="0.3">
      <c r="A150" t="s">
        <v>245</v>
      </c>
      <c r="C150" s="29">
        <f>IF(ISBLANK(G150),"",COUNTA($G$13:G150))</f>
        <v>135</v>
      </c>
      <c r="D150" s="33" t="s">
        <v>512</v>
      </c>
      <c r="E150" s="30"/>
      <c r="F150" s="44" t="str">
        <f t="shared" si="4"/>
        <v>VCB-7563</v>
      </c>
      <c r="G150" s="30" t="str">
        <f>VLOOKUP(A150,MV!$A$6:$B$4112,2,FALSE)</f>
        <v>51G - Ground overcurrent relay</v>
      </c>
      <c r="H150" s="29" t="str">
        <f>VLOOKUP(A150,MV!$A$6:$AD$4112,3,FALSE)</f>
        <v>TBA</v>
      </c>
      <c r="I150" s="29" t="str">
        <f>VLOOKUP(A150,MV!$A$6:$AD$4112,4,FALSE)</f>
        <v>-</v>
      </c>
      <c r="J150" s="29" t="str">
        <f>VLOOKUP(A150,MV!$A$6:$AD$4112,5,FALSE)</f>
        <v>X</v>
      </c>
      <c r="K150" s="29" t="str">
        <f>VLOOKUP(A150,MV!$A$6:$AD$4112,6,FALSE)</f>
        <v>-</v>
      </c>
      <c r="L150" s="29" t="str">
        <f>VLOOKUP(A150,MV!$A$6:$AD$4112,11,FALSE)</f>
        <v>IEC61855</v>
      </c>
      <c r="M150" s="29" t="str">
        <f>VLOOKUP(A150,MV!$A$6:$AD$4112,14,FALSE)</f>
        <v>SP</v>
      </c>
      <c r="N150" s="29" t="str">
        <f>VLOOKUP(A150,MV!$A$6:$AD$4112,12,FALSE)</f>
        <v>TBA</v>
      </c>
      <c r="O150" s="29" t="str">
        <f>VLOOKUP(A150,MV!$A$6:$AD$4112,13,FALSE)</f>
        <v>IEC104</v>
      </c>
      <c r="P150" s="29">
        <f>VLOOKUP(A150,MV!$A$6:$AD$4112,15,FALSE)</f>
        <v>4</v>
      </c>
      <c r="Q150" s="29"/>
      <c r="R150" s="29"/>
      <c r="S150" s="29"/>
      <c r="T150" s="29"/>
      <c r="U150" s="29"/>
      <c r="V150" s="29">
        <f>VLOOKUP(A150,MV!$A$6:$AD$4112,16,FALSE)</f>
        <v>6</v>
      </c>
      <c r="W150" s="29">
        <f>VLOOKUP(A150,MV!$A$6:$AD$4112,17,FALSE)</f>
        <v>0</v>
      </c>
      <c r="X150" s="29" t="str">
        <f>VLOOKUP(A150,MV!$A$6:$AD$4112,26,FALSE)</f>
        <v>-</v>
      </c>
      <c r="Y150" s="29" t="str">
        <f>VLOOKUP(A150,MV!$A$6:$AD$4112,27,FALSE)</f>
        <v>X</v>
      </c>
      <c r="Z150" s="29" t="str">
        <f>VLOOKUP(A150,MV!$A$6:$AD$4112,28,FALSE)</f>
        <v>X</v>
      </c>
      <c r="AA150" s="29" t="str">
        <f>VLOOKUP(A150,MV!$A$6:$AD$4112,29,FALSE)</f>
        <v>X</v>
      </c>
      <c r="AB150" s="29" t="str">
        <f>VLOOKUP(A150,MV!$A$6:$AD$4112,30,FALSE)</f>
        <v>-</v>
      </c>
      <c r="AC150" s="30"/>
    </row>
    <row r="151" spans="1:29" x14ac:dyDescent="0.3">
      <c r="A151" t="s">
        <v>247</v>
      </c>
      <c r="C151" s="29">
        <f>IF(ISBLANK(G151),"",COUNTA($G$13:G151))</f>
        <v>136</v>
      </c>
      <c r="D151" s="33" t="s">
        <v>512</v>
      </c>
      <c r="E151" s="30"/>
      <c r="F151" s="44" t="str">
        <f t="shared" si="4"/>
        <v>VCB-7563</v>
      </c>
      <c r="G151" s="30" t="str">
        <f>VLOOKUP(A151,MV!$A$6:$B$4112,2,FALSE)</f>
        <v>51N - Neutral overcurrent relay</v>
      </c>
      <c r="H151" s="29" t="str">
        <f>VLOOKUP(A151,MV!$A$6:$AD$4112,3,FALSE)</f>
        <v>TBA</v>
      </c>
      <c r="I151" s="29" t="str">
        <f>VLOOKUP(A151,MV!$A$6:$AD$4112,4,FALSE)</f>
        <v>-</v>
      </c>
      <c r="J151" s="29" t="str">
        <f>VLOOKUP(A151,MV!$A$6:$AD$4112,5,FALSE)</f>
        <v>X</v>
      </c>
      <c r="K151" s="29" t="str">
        <f>VLOOKUP(A151,MV!$A$6:$AD$4112,6,FALSE)</f>
        <v>-</v>
      </c>
      <c r="L151" s="29" t="str">
        <f>VLOOKUP(A151,MV!$A$6:$AD$4112,11,FALSE)</f>
        <v>IEC61856</v>
      </c>
      <c r="M151" s="29" t="str">
        <f>VLOOKUP(A151,MV!$A$6:$AD$4112,14,FALSE)</f>
        <v>SP</v>
      </c>
      <c r="N151" s="29" t="str">
        <f>VLOOKUP(A151,MV!$A$6:$AD$4112,12,FALSE)</f>
        <v>TBA</v>
      </c>
      <c r="O151" s="29" t="str">
        <f>VLOOKUP(A151,MV!$A$6:$AD$4112,13,FALSE)</f>
        <v>IEC104</v>
      </c>
      <c r="P151" s="29">
        <f>VLOOKUP(A151,MV!$A$6:$AD$4112,15,FALSE)</f>
        <v>4</v>
      </c>
      <c r="Q151" s="29"/>
      <c r="R151" s="29"/>
      <c r="S151" s="29"/>
      <c r="T151" s="29"/>
      <c r="U151" s="29"/>
      <c r="V151" s="29">
        <f>VLOOKUP(A151,MV!$A$6:$AD$4112,16,FALSE)</f>
        <v>7</v>
      </c>
      <c r="W151" s="29">
        <f>VLOOKUP(A151,MV!$A$6:$AD$4112,17,FALSE)</f>
        <v>0</v>
      </c>
      <c r="X151" s="29" t="str">
        <f>VLOOKUP(A151,MV!$A$6:$AD$4112,26,FALSE)</f>
        <v>-</v>
      </c>
      <c r="Y151" s="29" t="str">
        <f>VLOOKUP(A151,MV!$A$6:$AD$4112,27,FALSE)</f>
        <v>X</v>
      </c>
      <c r="Z151" s="29" t="str">
        <f>VLOOKUP(A151,MV!$A$6:$AD$4112,28,FALSE)</f>
        <v>X</v>
      </c>
      <c r="AA151" s="29" t="str">
        <f>VLOOKUP(A151,MV!$A$6:$AD$4112,29,FALSE)</f>
        <v>X</v>
      </c>
      <c r="AB151" s="29" t="str">
        <f>VLOOKUP(A151,MV!$A$6:$AD$4112,30,FALSE)</f>
        <v>-</v>
      </c>
      <c r="AC151" s="30"/>
    </row>
    <row r="152" spans="1:29" x14ac:dyDescent="0.3">
      <c r="A152" t="s">
        <v>250</v>
      </c>
      <c r="C152" s="29">
        <f>IF(ISBLANK(G152),"",COUNTA($G$13:G152))</f>
        <v>137</v>
      </c>
      <c r="D152" s="33" t="s">
        <v>512</v>
      </c>
      <c r="E152" s="30"/>
      <c r="F152" s="44" t="str">
        <f t="shared" si="4"/>
        <v>VCB-7563</v>
      </c>
      <c r="G152" s="30" t="str">
        <f>VLOOKUP(A152,MV!$A$6:$B$4112,2,FALSE)</f>
        <v>Line-Neutral Voltage (L1-G)</v>
      </c>
      <c r="H152" s="29" t="str">
        <f>VLOOKUP(A152,MV!$A$6:$AD$4112,3,FALSE)</f>
        <v>TBA</v>
      </c>
      <c r="I152" s="29" t="str">
        <f>VLOOKUP(A152,MV!$A$6:$AD$4112,4,FALSE)</f>
        <v>X</v>
      </c>
      <c r="J152" s="29" t="str">
        <f>VLOOKUP(A152,MV!$A$6:$AD$4112,5,FALSE)</f>
        <v>-</v>
      </c>
      <c r="K152" s="29" t="str">
        <f>VLOOKUP(A152,MV!$A$6:$AD$4112,6,FALSE)</f>
        <v>-</v>
      </c>
      <c r="L152" s="29" t="str">
        <f>VLOOKUP(A152,MV!$A$6:$AD$4112,11,FALSE)</f>
        <v>IEC61850</v>
      </c>
      <c r="M152" s="29" t="str">
        <f>VLOOKUP(A152,MV!$A$6:$AD$4112,14,FALSE)</f>
        <v>MX</v>
      </c>
      <c r="N152" s="29" t="str">
        <f>VLOOKUP(A152,MV!$A$6:$AD$4112,12,FALSE)</f>
        <v>TBA</v>
      </c>
      <c r="O152" s="29" t="str">
        <f>VLOOKUP(A152,MV!$A$6:$AD$4112,13,FALSE)</f>
        <v>IEC104</v>
      </c>
      <c r="P152" s="29">
        <f>VLOOKUP(A152,MV!$A$6:$AD$4112,15,FALSE)</f>
        <v>4</v>
      </c>
      <c r="Q152" s="29"/>
      <c r="R152" s="29"/>
      <c r="S152" s="29"/>
      <c r="T152" s="29"/>
      <c r="U152" s="29"/>
      <c r="V152" s="29">
        <f>VLOOKUP(A152,MV!$A$6:$AD$4112,16,FALSE)</f>
        <v>8</v>
      </c>
      <c r="W152" s="29">
        <f>VLOOKUP(A152,MV!$A$6:$AD$4112,17,FALSE)</f>
        <v>0</v>
      </c>
      <c r="X152" s="29" t="str">
        <f>VLOOKUP(A152,MV!$A$6:$AD$4112,26,FALSE)</f>
        <v>kV</v>
      </c>
      <c r="Y152" s="29" t="str">
        <f>VLOOKUP(A152,MV!$A$6:$AD$4112,27,FALSE)</f>
        <v>X</v>
      </c>
      <c r="Z152" s="29" t="str">
        <f>VLOOKUP(A152,MV!$A$6:$AD$4112,28,FALSE)</f>
        <v>-</v>
      </c>
      <c r="AA152" s="29" t="str">
        <f>VLOOKUP(A152,MV!$A$6:$AD$4112,29,FALSE)</f>
        <v>-</v>
      </c>
      <c r="AB152" s="29" t="str">
        <f>VLOOKUP(A152,MV!$A$6:$AD$4112,30,FALSE)</f>
        <v>X</v>
      </c>
      <c r="AC152" s="30"/>
    </row>
    <row r="153" spans="1:29" x14ac:dyDescent="0.3">
      <c r="A153" t="s">
        <v>251</v>
      </c>
      <c r="C153" s="29">
        <f>IF(ISBLANK(G153),"",COUNTA($G$13:G153))</f>
        <v>138</v>
      </c>
      <c r="D153" s="33" t="s">
        <v>512</v>
      </c>
      <c r="E153" s="30"/>
      <c r="F153" s="44" t="str">
        <f t="shared" si="4"/>
        <v>VCB-7563</v>
      </c>
      <c r="G153" s="30" t="str">
        <f>VLOOKUP(A153,MV!$A$6:$B$4112,2,FALSE)</f>
        <v>Line-Neutral Voltage (L2-G)</v>
      </c>
      <c r="H153" s="29" t="str">
        <f>VLOOKUP(A153,MV!$A$6:$AD$4112,3,FALSE)</f>
        <v>TBA</v>
      </c>
      <c r="I153" s="29" t="str">
        <f>VLOOKUP(A153,MV!$A$6:$AD$4112,4,FALSE)</f>
        <v>X</v>
      </c>
      <c r="J153" s="29" t="str">
        <f>VLOOKUP(A153,MV!$A$6:$AD$4112,5,FALSE)</f>
        <v>-</v>
      </c>
      <c r="K153" s="29" t="str">
        <f>VLOOKUP(A153,MV!$A$6:$AD$4112,6,FALSE)</f>
        <v>-</v>
      </c>
      <c r="L153" s="29" t="str">
        <f>VLOOKUP(A153,MV!$A$6:$AD$4112,11,FALSE)</f>
        <v>IEC61850</v>
      </c>
      <c r="M153" s="29" t="str">
        <f>VLOOKUP(A153,MV!$A$6:$AD$4112,14,FALSE)</f>
        <v>MX</v>
      </c>
      <c r="N153" s="29" t="str">
        <f>VLOOKUP(A153,MV!$A$6:$AD$4112,12,FALSE)</f>
        <v>TBA</v>
      </c>
      <c r="O153" s="29" t="str">
        <f>VLOOKUP(A153,MV!$A$6:$AD$4112,13,FALSE)</f>
        <v>IEC104</v>
      </c>
      <c r="P153" s="29">
        <f>VLOOKUP(A153,MV!$A$6:$AD$4112,15,FALSE)</f>
        <v>4</v>
      </c>
      <c r="Q153" s="29"/>
      <c r="R153" s="29"/>
      <c r="S153" s="29"/>
      <c r="T153" s="29"/>
      <c r="U153" s="29"/>
      <c r="V153" s="29">
        <f>VLOOKUP(A153,MV!$A$6:$AD$4112,16,FALSE)</f>
        <v>9</v>
      </c>
      <c r="W153" s="29">
        <f>VLOOKUP(A153,MV!$A$6:$AD$4112,17,FALSE)</f>
        <v>0</v>
      </c>
      <c r="X153" s="29" t="str">
        <f>VLOOKUP(A153,MV!$A$6:$AD$4112,26,FALSE)</f>
        <v>kV</v>
      </c>
      <c r="Y153" s="29" t="str">
        <f>VLOOKUP(A153,MV!$A$6:$AD$4112,27,FALSE)</f>
        <v>X</v>
      </c>
      <c r="Z153" s="29" t="str">
        <f>VLOOKUP(A153,MV!$A$6:$AD$4112,28,FALSE)</f>
        <v>-</v>
      </c>
      <c r="AA153" s="29" t="str">
        <f>VLOOKUP(A153,MV!$A$6:$AD$4112,29,FALSE)</f>
        <v>-</v>
      </c>
      <c r="AB153" s="29" t="str">
        <f>VLOOKUP(A153,MV!$A$6:$AD$4112,30,FALSE)</f>
        <v>X</v>
      </c>
      <c r="AC153" s="30"/>
    </row>
    <row r="154" spans="1:29" x14ac:dyDescent="0.3">
      <c r="A154" t="s">
        <v>252</v>
      </c>
      <c r="C154" s="29">
        <f>IF(ISBLANK(G154),"",COUNTA($G$13:G154))</f>
        <v>139</v>
      </c>
      <c r="D154" s="33" t="s">
        <v>512</v>
      </c>
      <c r="E154" s="30"/>
      <c r="F154" s="44" t="str">
        <f t="shared" si="4"/>
        <v>VCB-7563</v>
      </c>
      <c r="G154" s="30" t="str">
        <f>VLOOKUP(A154,MV!$A$6:$B$4112,2,FALSE)</f>
        <v>Line-Neutral Voltage (L3-G)</v>
      </c>
      <c r="H154" s="29" t="str">
        <f>VLOOKUP(A154,MV!$A$6:$AD$4112,3,FALSE)</f>
        <v>TBA</v>
      </c>
      <c r="I154" s="29" t="str">
        <f>VLOOKUP(A154,MV!$A$6:$AD$4112,4,FALSE)</f>
        <v>X</v>
      </c>
      <c r="J154" s="29" t="str">
        <f>VLOOKUP(A154,MV!$A$6:$AD$4112,5,FALSE)</f>
        <v>-</v>
      </c>
      <c r="K154" s="29" t="str">
        <f>VLOOKUP(A154,MV!$A$6:$AD$4112,6,FALSE)</f>
        <v>-</v>
      </c>
      <c r="L154" s="29" t="str">
        <f>VLOOKUP(A154,MV!$A$6:$AD$4112,11,FALSE)</f>
        <v>IEC61850</v>
      </c>
      <c r="M154" s="29" t="str">
        <f>VLOOKUP(A154,MV!$A$6:$AD$4112,14,FALSE)</f>
        <v>MX</v>
      </c>
      <c r="N154" s="29" t="str">
        <f>VLOOKUP(A154,MV!$A$6:$AD$4112,12,FALSE)</f>
        <v>TBA</v>
      </c>
      <c r="O154" s="29" t="str">
        <f>VLOOKUP(A154,MV!$A$6:$AD$4112,13,FALSE)</f>
        <v>IEC104</v>
      </c>
      <c r="P154" s="29">
        <f>VLOOKUP(A154,MV!$A$6:$AD$4112,15,FALSE)</f>
        <v>4</v>
      </c>
      <c r="Q154" s="29"/>
      <c r="R154" s="29"/>
      <c r="S154" s="29"/>
      <c r="T154" s="29"/>
      <c r="U154" s="29"/>
      <c r="V154" s="29">
        <f>VLOOKUP(A154,MV!$A$6:$AD$4112,16,FALSE)</f>
        <v>10</v>
      </c>
      <c r="W154" s="29">
        <f>VLOOKUP(A154,MV!$A$6:$AD$4112,17,FALSE)</f>
        <v>0</v>
      </c>
      <c r="X154" s="29" t="str">
        <f>VLOOKUP(A154,MV!$A$6:$AD$4112,26,FALSE)</f>
        <v>kV</v>
      </c>
      <c r="Y154" s="29" t="str">
        <f>VLOOKUP(A154,MV!$A$6:$AD$4112,27,FALSE)</f>
        <v>X</v>
      </c>
      <c r="Z154" s="29" t="str">
        <f>VLOOKUP(A154,MV!$A$6:$AD$4112,28,FALSE)</f>
        <v>-</v>
      </c>
      <c r="AA154" s="29" t="str">
        <f>VLOOKUP(A154,MV!$A$6:$AD$4112,29,FALSE)</f>
        <v>-</v>
      </c>
      <c r="AB154" s="29" t="str">
        <f>VLOOKUP(A154,MV!$A$6:$AD$4112,30,FALSE)</f>
        <v>X</v>
      </c>
      <c r="AC154" s="30"/>
    </row>
    <row r="155" spans="1:29" x14ac:dyDescent="0.3">
      <c r="A155" t="s">
        <v>253</v>
      </c>
      <c r="C155" s="29">
        <f>IF(ISBLANK(G155),"",COUNTA($G$13:G155))</f>
        <v>140</v>
      </c>
      <c r="D155" s="33" t="s">
        <v>512</v>
      </c>
      <c r="E155" s="30"/>
      <c r="F155" s="44" t="str">
        <f t="shared" si="4"/>
        <v>VCB-7563</v>
      </c>
      <c r="G155" s="30" t="str">
        <f>VLOOKUP(A155,MV!$A$6:$B$4112,2,FALSE)</f>
        <v>Line-Line Voltage (L1-L2)</v>
      </c>
      <c r="H155" s="29" t="str">
        <f>VLOOKUP(A155,MV!$A$6:$AD$4112,3,FALSE)</f>
        <v>TBA</v>
      </c>
      <c r="I155" s="29" t="str">
        <f>VLOOKUP(A155,MV!$A$6:$AD$4112,4,FALSE)</f>
        <v>X</v>
      </c>
      <c r="J155" s="29" t="str">
        <f>VLOOKUP(A155,MV!$A$6:$AD$4112,5,FALSE)</f>
        <v>-</v>
      </c>
      <c r="K155" s="29" t="str">
        <f>VLOOKUP(A155,MV!$A$6:$AD$4112,6,FALSE)</f>
        <v>-</v>
      </c>
      <c r="L155" s="29" t="str">
        <f>VLOOKUP(A155,MV!$A$6:$AD$4112,11,FALSE)</f>
        <v>IEC61850</v>
      </c>
      <c r="M155" s="29" t="str">
        <f>VLOOKUP(A155,MV!$A$6:$AD$4112,14,FALSE)</f>
        <v>MX</v>
      </c>
      <c r="N155" s="29" t="str">
        <f>VLOOKUP(A155,MV!$A$6:$AD$4112,12,FALSE)</f>
        <v>TBA</v>
      </c>
      <c r="O155" s="29" t="str">
        <f>VLOOKUP(A155,MV!$A$6:$AD$4112,13,FALSE)</f>
        <v>IEC104</v>
      </c>
      <c r="P155" s="29">
        <f>VLOOKUP(A155,MV!$A$6:$AD$4112,15,FALSE)</f>
        <v>4</v>
      </c>
      <c r="Q155" s="29"/>
      <c r="R155" s="29"/>
      <c r="S155" s="29"/>
      <c r="T155" s="29"/>
      <c r="U155" s="29"/>
      <c r="V155" s="29">
        <f>VLOOKUP(A155,MV!$A$6:$AD$4112,16,FALSE)</f>
        <v>11</v>
      </c>
      <c r="W155" s="29">
        <f>VLOOKUP(A155,MV!$A$6:$AD$4112,17,FALSE)</f>
        <v>0</v>
      </c>
      <c r="X155" s="29" t="str">
        <f>VLOOKUP(A155,MV!$A$6:$AD$4112,26,FALSE)</f>
        <v>kV</v>
      </c>
      <c r="Y155" s="29" t="str">
        <f>VLOOKUP(A155,MV!$A$6:$AD$4112,27,FALSE)</f>
        <v>X</v>
      </c>
      <c r="Z155" s="29" t="str">
        <f>VLOOKUP(A155,MV!$A$6:$AD$4112,28,FALSE)</f>
        <v>-</v>
      </c>
      <c r="AA155" s="29" t="str">
        <f>VLOOKUP(A155,MV!$A$6:$AD$4112,29,FALSE)</f>
        <v>-</v>
      </c>
      <c r="AB155" s="29" t="str">
        <f>VLOOKUP(A155,MV!$A$6:$AD$4112,30,FALSE)</f>
        <v>X</v>
      </c>
      <c r="AC155" s="30"/>
    </row>
    <row r="156" spans="1:29" x14ac:dyDescent="0.3">
      <c r="A156" t="s">
        <v>254</v>
      </c>
      <c r="C156" s="29">
        <f>IF(ISBLANK(G156),"",COUNTA($G$13:G156))</f>
        <v>141</v>
      </c>
      <c r="D156" s="33" t="s">
        <v>512</v>
      </c>
      <c r="E156" s="30"/>
      <c r="F156" s="44" t="str">
        <f t="shared" si="4"/>
        <v>VCB-7563</v>
      </c>
      <c r="G156" s="30" t="str">
        <f>VLOOKUP(A156,MV!$A$6:$B$4112,2,FALSE)</f>
        <v>Line-Line Voltage (L1-L3)</v>
      </c>
      <c r="H156" s="29" t="str">
        <f>VLOOKUP(A156,MV!$A$6:$AD$4112,3,FALSE)</f>
        <v>TBA</v>
      </c>
      <c r="I156" s="29" t="str">
        <f>VLOOKUP(A156,MV!$A$6:$AD$4112,4,FALSE)</f>
        <v>X</v>
      </c>
      <c r="J156" s="29" t="str">
        <f>VLOOKUP(A156,MV!$A$6:$AD$4112,5,FALSE)</f>
        <v>-</v>
      </c>
      <c r="K156" s="29" t="str">
        <f>VLOOKUP(A156,MV!$A$6:$AD$4112,6,FALSE)</f>
        <v>-</v>
      </c>
      <c r="L156" s="29" t="str">
        <f>VLOOKUP(A156,MV!$A$6:$AD$4112,11,FALSE)</f>
        <v>IEC61850</v>
      </c>
      <c r="M156" s="29" t="str">
        <f>VLOOKUP(A156,MV!$A$6:$AD$4112,14,FALSE)</f>
        <v>MX</v>
      </c>
      <c r="N156" s="29" t="str">
        <f>VLOOKUP(A156,MV!$A$6:$AD$4112,12,FALSE)</f>
        <v>TBA</v>
      </c>
      <c r="O156" s="29" t="str">
        <f>VLOOKUP(A156,MV!$A$6:$AD$4112,13,FALSE)</f>
        <v>IEC104</v>
      </c>
      <c r="P156" s="29">
        <f>VLOOKUP(A156,MV!$A$6:$AD$4112,15,FALSE)</f>
        <v>4</v>
      </c>
      <c r="Q156" s="29"/>
      <c r="R156" s="29"/>
      <c r="S156" s="29"/>
      <c r="T156" s="29"/>
      <c r="U156" s="29"/>
      <c r="V156" s="29">
        <f>VLOOKUP(A156,MV!$A$6:$AD$4112,16,FALSE)</f>
        <v>12</v>
      </c>
      <c r="W156" s="29">
        <f>VLOOKUP(A156,MV!$A$6:$AD$4112,17,FALSE)</f>
        <v>0</v>
      </c>
      <c r="X156" s="29" t="str">
        <f>VLOOKUP(A156,MV!$A$6:$AD$4112,26,FALSE)</f>
        <v>kV</v>
      </c>
      <c r="Y156" s="29" t="str">
        <f>VLOOKUP(A156,MV!$A$6:$AD$4112,27,FALSE)</f>
        <v>X</v>
      </c>
      <c r="Z156" s="29" t="str">
        <f>VLOOKUP(A156,MV!$A$6:$AD$4112,28,FALSE)</f>
        <v>-</v>
      </c>
      <c r="AA156" s="29" t="str">
        <f>VLOOKUP(A156,MV!$A$6:$AD$4112,29,FALSE)</f>
        <v>-</v>
      </c>
      <c r="AB156" s="29" t="str">
        <f>VLOOKUP(A156,MV!$A$6:$AD$4112,30,FALSE)</f>
        <v>X</v>
      </c>
      <c r="AC156" s="30"/>
    </row>
    <row r="157" spans="1:29" x14ac:dyDescent="0.3">
      <c r="A157" t="s">
        <v>255</v>
      </c>
      <c r="C157" s="29">
        <f>IF(ISBLANK(G157),"",COUNTA($G$13:G157))</f>
        <v>142</v>
      </c>
      <c r="D157" s="33" t="s">
        <v>512</v>
      </c>
      <c r="E157" s="30"/>
      <c r="F157" s="44" t="str">
        <f t="shared" si="4"/>
        <v>VCB-7563</v>
      </c>
      <c r="G157" s="30" t="str">
        <f>VLOOKUP(A157,MV!$A$6:$B$4112,2,FALSE)</f>
        <v>Line-Line Voltage (L2-L3)</v>
      </c>
      <c r="H157" s="29" t="str">
        <f>VLOOKUP(A157,MV!$A$6:$AD$4112,3,FALSE)</f>
        <v>TBA</v>
      </c>
      <c r="I157" s="29" t="str">
        <f>VLOOKUP(A157,MV!$A$6:$AD$4112,4,FALSE)</f>
        <v>X</v>
      </c>
      <c r="J157" s="29" t="str">
        <f>VLOOKUP(A157,MV!$A$6:$AD$4112,5,FALSE)</f>
        <v>-</v>
      </c>
      <c r="K157" s="29" t="str">
        <f>VLOOKUP(A157,MV!$A$6:$AD$4112,6,FALSE)</f>
        <v>-</v>
      </c>
      <c r="L157" s="29" t="str">
        <f>VLOOKUP(A157,MV!$A$6:$AD$4112,11,FALSE)</f>
        <v>IEC61850</v>
      </c>
      <c r="M157" s="29" t="str">
        <f>VLOOKUP(A157,MV!$A$6:$AD$4112,14,FALSE)</f>
        <v>MX</v>
      </c>
      <c r="N157" s="29" t="str">
        <f>VLOOKUP(A157,MV!$A$6:$AD$4112,12,FALSE)</f>
        <v>TBA</v>
      </c>
      <c r="O157" s="29" t="str">
        <f>VLOOKUP(A157,MV!$A$6:$AD$4112,13,FALSE)</f>
        <v>IEC104</v>
      </c>
      <c r="P157" s="29">
        <f>VLOOKUP(A157,MV!$A$6:$AD$4112,15,FALSE)</f>
        <v>4</v>
      </c>
      <c r="Q157" s="29"/>
      <c r="R157" s="29"/>
      <c r="S157" s="29"/>
      <c r="T157" s="29"/>
      <c r="U157" s="29"/>
      <c r="V157" s="29">
        <f>VLOOKUP(A157,MV!$A$6:$AD$4112,16,FALSE)</f>
        <v>13</v>
      </c>
      <c r="W157" s="29">
        <f>VLOOKUP(A157,MV!$A$6:$AD$4112,17,FALSE)</f>
        <v>0</v>
      </c>
      <c r="X157" s="29" t="str">
        <f>VLOOKUP(A157,MV!$A$6:$AD$4112,26,FALSE)</f>
        <v>kV</v>
      </c>
      <c r="Y157" s="29" t="str">
        <f>VLOOKUP(A157,MV!$A$6:$AD$4112,27,FALSE)</f>
        <v>X</v>
      </c>
      <c r="Z157" s="29" t="str">
        <f>VLOOKUP(A157,MV!$A$6:$AD$4112,28,FALSE)</f>
        <v>-</v>
      </c>
      <c r="AA157" s="29" t="str">
        <f>VLOOKUP(A157,MV!$A$6:$AD$4112,29,FALSE)</f>
        <v>-</v>
      </c>
      <c r="AB157" s="29" t="str">
        <f>VLOOKUP(A157,MV!$A$6:$AD$4112,30,FALSE)</f>
        <v>X</v>
      </c>
      <c r="AC157" s="30"/>
    </row>
    <row r="158" spans="1:29" x14ac:dyDescent="0.3">
      <c r="A158" t="s">
        <v>256</v>
      </c>
      <c r="C158" s="29">
        <f>IF(ISBLANK(G158),"",COUNTA($G$13:G158))</f>
        <v>143</v>
      </c>
      <c r="D158" s="33" t="s">
        <v>512</v>
      </c>
      <c r="E158" s="30"/>
      <c r="F158" s="44" t="str">
        <f t="shared" si="4"/>
        <v>VCB-7563</v>
      </c>
      <c r="G158" s="30" t="str">
        <f>VLOOKUP(A158,MV!$A$6:$B$4112,2,FALSE)</f>
        <v>Current Phase L1</v>
      </c>
      <c r="H158" s="29" t="str">
        <f>VLOOKUP(A158,MV!$A$6:$AD$4112,3,FALSE)</f>
        <v>TBA</v>
      </c>
      <c r="I158" s="29" t="str">
        <f>VLOOKUP(A158,MV!$A$6:$AD$4112,4,FALSE)</f>
        <v>X</v>
      </c>
      <c r="J158" s="29" t="str">
        <f>VLOOKUP(A158,MV!$A$6:$AD$4112,5,FALSE)</f>
        <v>-</v>
      </c>
      <c r="K158" s="29" t="str">
        <f>VLOOKUP(A158,MV!$A$6:$AD$4112,6,FALSE)</f>
        <v>-</v>
      </c>
      <c r="L158" s="29" t="str">
        <f>VLOOKUP(A158,MV!$A$6:$AD$4112,11,FALSE)</f>
        <v>IEC61850</v>
      </c>
      <c r="M158" s="29" t="str">
        <f>VLOOKUP(A158,MV!$A$6:$AD$4112,14,FALSE)</f>
        <v>MX</v>
      </c>
      <c r="N158" s="29" t="str">
        <f>VLOOKUP(A158,MV!$A$6:$AD$4112,12,FALSE)</f>
        <v>TBA</v>
      </c>
      <c r="O158" s="29" t="str">
        <f>VLOOKUP(A158,MV!$A$6:$AD$4112,13,FALSE)</f>
        <v>IEC104</v>
      </c>
      <c r="P158" s="29">
        <f>VLOOKUP(A158,MV!$A$6:$AD$4112,15,FALSE)</f>
        <v>4</v>
      </c>
      <c r="Q158" s="29"/>
      <c r="R158" s="29"/>
      <c r="S158" s="29"/>
      <c r="T158" s="29"/>
      <c r="U158" s="29"/>
      <c r="V158" s="29">
        <f>VLOOKUP(A158,MV!$A$6:$AD$4112,16,FALSE)</f>
        <v>14</v>
      </c>
      <c r="W158" s="29">
        <f>VLOOKUP(A158,MV!$A$6:$AD$4112,17,FALSE)</f>
        <v>0</v>
      </c>
      <c r="X158" s="29" t="str">
        <f>VLOOKUP(A158,MV!$A$6:$AD$4112,26,FALSE)</f>
        <v>Amp</v>
      </c>
      <c r="Y158" s="29" t="str">
        <f>VLOOKUP(A158,MV!$A$6:$AD$4112,27,FALSE)</f>
        <v>X</v>
      </c>
      <c r="Z158" s="29" t="str">
        <f>VLOOKUP(A158,MV!$A$6:$AD$4112,28,FALSE)</f>
        <v>-</v>
      </c>
      <c r="AA158" s="29" t="str">
        <f>VLOOKUP(A158,MV!$A$6:$AD$4112,29,FALSE)</f>
        <v>-</v>
      </c>
      <c r="AB158" s="29" t="str">
        <f>VLOOKUP(A158,MV!$A$6:$AD$4112,30,FALSE)</f>
        <v>X</v>
      </c>
      <c r="AC158" s="30"/>
    </row>
    <row r="159" spans="1:29" x14ac:dyDescent="0.3">
      <c r="A159" t="s">
        <v>257</v>
      </c>
      <c r="C159" s="29">
        <f>IF(ISBLANK(G159),"",COUNTA($G$13:G159))</f>
        <v>144</v>
      </c>
      <c r="D159" s="33" t="s">
        <v>512</v>
      </c>
      <c r="E159" s="30"/>
      <c r="F159" s="44" t="str">
        <f t="shared" si="4"/>
        <v>VCB-7563</v>
      </c>
      <c r="G159" s="30" t="str">
        <f>VLOOKUP(A159,MV!$A$6:$B$4112,2,FALSE)</f>
        <v>Current Phase L2</v>
      </c>
      <c r="H159" s="29" t="str">
        <f>VLOOKUP(A159,MV!$A$6:$AD$4112,3,FALSE)</f>
        <v>TBA</v>
      </c>
      <c r="I159" s="29" t="str">
        <f>VLOOKUP(A159,MV!$A$6:$AD$4112,4,FALSE)</f>
        <v>X</v>
      </c>
      <c r="J159" s="29" t="str">
        <f>VLOOKUP(A159,MV!$A$6:$AD$4112,5,FALSE)</f>
        <v>-</v>
      </c>
      <c r="K159" s="29" t="str">
        <f>VLOOKUP(A159,MV!$A$6:$AD$4112,6,FALSE)</f>
        <v>-</v>
      </c>
      <c r="L159" s="29" t="str">
        <f>VLOOKUP(A159,MV!$A$6:$AD$4112,11,FALSE)</f>
        <v>IEC61850</v>
      </c>
      <c r="M159" s="29" t="str">
        <f>VLOOKUP(A159,MV!$A$6:$AD$4112,14,FALSE)</f>
        <v>MX</v>
      </c>
      <c r="N159" s="29" t="str">
        <f>VLOOKUP(A159,MV!$A$6:$AD$4112,12,FALSE)</f>
        <v>TBA</v>
      </c>
      <c r="O159" s="29" t="str">
        <f>VLOOKUP(A159,MV!$A$6:$AD$4112,13,FALSE)</f>
        <v>IEC104</v>
      </c>
      <c r="P159" s="29">
        <f>VLOOKUP(A159,MV!$A$6:$AD$4112,15,FALSE)</f>
        <v>4</v>
      </c>
      <c r="Q159" s="29"/>
      <c r="R159" s="29"/>
      <c r="S159" s="29"/>
      <c r="T159" s="29"/>
      <c r="U159" s="29"/>
      <c r="V159" s="29">
        <f>VLOOKUP(A159,MV!$A$6:$AD$4112,16,FALSE)</f>
        <v>15</v>
      </c>
      <c r="W159" s="29">
        <f>VLOOKUP(A159,MV!$A$6:$AD$4112,17,FALSE)</f>
        <v>0</v>
      </c>
      <c r="X159" s="29" t="str">
        <f>VLOOKUP(A159,MV!$A$6:$AD$4112,26,FALSE)</f>
        <v>Amp</v>
      </c>
      <c r="Y159" s="29" t="str">
        <f>VLOOKUP(A159,MV!$A$6:$AD$4112,27,FALSE)</f>
        <v>X</v>
      </c>
      <c r="Z159" s="29" t="str">
        <f>VLOOKUP(A159,MV!$A$6:$AD$4112,28,FALSE)</f>
        <v>-</v>
      </c>
      <c r="AA159" s="29" t="str">
        <f>VLOOKUP(A159,MV!$A$6:$AD$4112,29,FALSE)</f>
        <v>-</v>
      </c>
      <c r="AB159" s="29" t="str">
        <f>VLOOKUP(A159,MV!$A$6:$AD$4112,30,FALSE)</f>
        <v>X</v>
      </c>
      <c r="AC159" s="30"/>
    </row>
    <row r="160" spans="1:29" x14ac:dyDescent="0.3">
      <c r="A160" t="s">
        <v>258</v>
      </c>
      <c r="C160" s="29">
        <f>IF(ISBLANK(G160),"",COUNTA($G$13:G160))</f>
        <v>145</v>
      </c>
      <c r="D160" s="33" t="s">
        <v>512</v>
      </c>
      <c r="E160" s="30"/>
      <c r="F160" s="44" t="str">
        <f t="shared" si="4"/>
        <v>VCB-7563</v>
      </c>
      <c r="G160" s="30" t="str">
        <f>VLOOKUP(A160,MV!$A$6:$B$4112,2,FALSE)</f>
        <v>Current Phase L3</v>
      </c>
      <c r="H160" s="29" t="str">
        <f>VLOOKUP(A160,MV!$A$6:$AD$4112,3,FALSE)</f>
        <v>TBA</v>
      </c>
      <c r="I160" s="29" t="str">
        <f>VLOOKUP(A160,MV!$A$6:$AD$4112,4,FALSE)</f>
        <v>X</v>
      </c>
      <c r="J160" s="29" t="str">
        <f>VLOOKUP(A160,MV!$A$6:$AD$4112,5,FALSE)</f>
        <v>-</v>
      </c>
      <c r="K160" s="29" t="str">
        <f>VLOOKUP(A160,MV!$A$6:$AD$4112,6,FALSE)</f>
        <v>-</v>
      </c>
      <c r="L160" s="29" t="str">
        <f>VLOOKUP(A160,MV!$A$6:$AD$4112,11,FALSE)</f>
        <v>IEC61850</v>
      </c>
      <c r="M160" s="29" t="str">
        <f>VLOOKUP(A160,MV!$A$6:$AD$4112,14,FALSE)</f>
        <v>MX</v>
      </c>
      <c r="N160" s="29" t="str">
        <f>VLOOKUP(A160,MV!$A$6:$AD$4112,12,FALSE)</f>
        <v>TBA</v>
      </c>
      <c r="O160" s="29" t="str">
        <f>VLOOKUP(A160,MV!$A$6:$AD$4112,13,FALSE)</f>
        <v>IEC104</v>
      </c>
      <c r="P160" s="29">
        <f>VLOOKUP(A160,MV!$A$6:$AD$4112,15,FALSE)</f>
        <v>4</v>
      </c>
      <c r="Q160" s="29"/>
      <c r="R160" s="29"/>
      <c r="S160" s="29"/>
      <c r="T160" s="29"/>
      <c r="U160" s="29"/>
      <c r="V160" s="29">
        <f>VLOOKUP(A160,MV!$A$6:$AD$4112,16,FALSE)</f>
        <v>16</v>
      </c>
      <c r="W160" s="29">
        <f>VLOOKUP(A160,MV!$A$6:$AD$4112,17,FALSE)</f>
        <v>0</v>
      </c>
      <c r="X160" s="29" t="str">
        <f>VLOOKUP(A160,MV!$A$6:$AD$4112,26,FALSE)</f>
        <v>Amp</v>
      </c>
      <c r="Y160" s="29" t="str">
        <f>VLOOKUP(A160,MV!$A$6:$AD$4112,27,FALSE)</f>
        <v>X</v>
      </c>
      <c r="Z160" s="29" t="str">
        <f>VLOOKUP(A160,MV!$A$6:$AD$4112,28,FALSE)</f>
        <v>-</v>
      </c>
      <c r="AA160" s="29" t="str">
        <f>VLOOKUP(A160,MV!$A$6:$AD$4112,29,FALSE)</f>
        <v>-</v>
      </c>
      <c r="AB160" s="29" t="str">
        <f>VLOOKUP(A160,MV!$A$6:$AD$4112,30,FALSE)</f>
        <v>X</v>
      </c>
      <c r="AC160" s="30"/>
    </row>
    <row r="161" spans="1:29" x14ac:dyDescent="0.3">
      <c r="A161" t="s">
        <v>259</v>
      </c>
      <c r="C161" s="29">
        <f>IF(ISBLANK(G161),"",COUNTA($G$13:G161))</f>
        <v>146</v>
      </c>
      <c r="D161" s="33" t="s">
        <v>512</v>
      </c>
      <c r="E161" s="30"/>
      <c r="F161" s="44" t="str">
        <f t="shared" si="4"/>
        <v>VCB-7563</v>
      </c>
      <c r="G161" s="30" t="str">
        <f>VLOOKUP(A161,MV!$A$6:$B$4112,2,FALSE)</f>
        <v>Power Factor</v>
      </c>
      <c r="H161" s="29" t="str">
        <f>VLOOKUP(A161,MV!$A$6:$AD$4112,3,FALSE)</f>
        <v>TBA</v>
      </c>
      <c r="I161" s="29" t="str">
        <f>VLOOKUP(A161,MV!$A$6:$AD$4112,4,FALSE)</f>
        <v>X</v>
      </c>
      <c r="J161" s="29" t="str">
        <f>VLOOKUP(A161,MV!$A$6:$AD$4112,5,FALSE)</f>
        <v>-</v>
      </c>
      <c r="K161" s="29" t="str">
        <f>VLOOKUP(A161,MV!$A$6:$AD$4112,6,FALSE)</f>
        <v>-</v>
      </c>
      <c r="L161" s="29" t="str">
        <f>VLOOKUP(A161,MV!$A$6:$AD$4112,11,FALSE)</f>
        <v>IEC61850</v>
      </c>
      <c r="M161" s="29" t="str">
        <f>VLOOKUP(A161,MV!$A$6:$AD$4112,14,FALSE)</f>
        <v>MX</v>
      </c>
      <c r="N161" s="29" t="str">
        <f>VLOOKUP(A161,MV!$A$6:$AD$4112,12,FALSE)</f>
        <v>TBA</v>
      </c>
      <c r="O161" s="29" t="str">
        <f>VLOOKUP(A161,MV!$A$6:$AD$4112,13,FALSE)</f>
        <v>IEC104</v>
      </c>
      <c r="P161" s="29">
        <f>VLOOKUP(A161,MV!$A$6:$AD$4112,15,FALSE)</f>
        <v>4</v>
      </c>
      <c r="Q161" s="29"/>
      <c r="R161" s="29"/>
      <c r="S161" s="29"/>
      <c r="T161" s="29"/>
      <c r="U161" s="29"/>
      <c r="V161" s="29">
        <f>VLOOKUP(A161,MV!$A$6:$AD$4112,16,FALSE)</f>
        <v>17</v>
      </c>
      <c r="W161" s="29">
        <f>VLOOKUP(A161,MV!$A$6:$AD$4112,17,FALSE)</f>
        <v>0</v>
      </c>
      <c r="X161" s="29" t="str">
        <f>VLOOKUP(A161,MV!$A$6:$AD$4112,26,FALSE)</f>
        <v>-</v>
      </c>
      <c r="Y161" s="29" t="str">
        <f>VLOOKUP(A161,MV!$A$6:$AD$4112,27,FALSE)</f>
        <v>X</v>
      </c>
      <c r="Z161" s="29" t="str">
        <f>VLOOKUP(A161,MV!$A$6:$AD$4112,28,FALSE)</f>
        <v>-</v>
      </c>
      <c r="AA161" s="29" t="str">
        <f>VLOOKUP(A161,MV!$A$6:$AD$4112,29,FALSE)</f>
        <v>-</v>
      </c>
      <c r="AB161" s="29" t="str">
        <f>VLOOKUP(A161,MV!$A$6:$AD$4112,30,FALSE)</f>
        <v>X</v>
      </c>
      <c r="AC161" s="30"/>
    </row>
    <row r="162" spans="1:29" x14ac:dyDescent="0.3">
      <c r="A162" t="s">
        <v>260</v>
      </c>
      <c r="C162" s="29">
        <f>IF(ISBLANK(G162),"",COUNTA($G$13:G162))</f>
        <v>147</v>
      </c>
      <c r="D162" s="33" t="s">
        <v>512</v>
      </c>
      <c r="E162" s="30"/>
      <c r="F162" s="44" t="str">
        <f t="shared" si="4"/>
        <v>VCB-7563</v>
      </c>
      <c r="G162" s="30" t="str">
        <f>VLOOKUP(A162,MV!$A$6:$B$4112,2,FALSE)</f>
        <v>Frequency</v>
      </c>
      <c r="H162" s="29" t="str">
        <f>VLOOKUP(A162,MV!$A$6:$AD$4112,3,FALSE)</f>
        <v>TBA</v>
      </c>
      <c r="I162" s="29" t="str">
        <f>VLOOKUP(A162,MV!$A$6:$AD$4112,4,FALSE)</f>
        <v>X</v>
      </c>
      <c r="J162" s="29" t="str">
        <f>VLOOKUP(A162,MV!$A$6:$AD$4112,5,FALSE)</f>
        <v>-</v>
      </c>
      <c r="K162" s="29" t="str">
        <f>VLOOKUP(A162,MV!$A$6:$AD$4112,6,FALSE)</f>
        <v>-</v>
      </c>
      <c r="L162" s="29" t="str">
        <f>VLOOKUP(A162,MV!$A$6:$AD$4112,11,FALSE)</f>
        <v>IEC61850</v>
      </c>
      <c r="M162" s="29" t="str">
        <f>VLOOKUP(A162,MV!$A$6:$AD$4112,14,FALSE)</f>
        <v>MX</v>
      </c>
      <c r="N162" s="29" t="str">
        <f>VLOOKUP(A162,MV!$A$6:$AD$4112,12,FALSE)</f>
        <v>TBA</v>
      </c>
      <c r="O162" s="29" t="str">
        <f>VLOOKUP(A162,MV!$A$6:$AD$4112,13,FALSE)</f>
        <v>IEC104</v>
      </c>
      <c r="P162" s="29">
        <f>VLOOKUP(A162,MV!$A$6:$AD$4112,15,FALSE)</f>
        <v>4</v>
      </c>
      <c r="Q162" s="29"/>
      <c r="R162" s="29"/>
      <c r="S162" s="29"/>
      <c r="T162" s="29"/>
      <c r="U162" s="29"/>
      <c r="V162" s="29">
        <f>VLOOKUP(A162,MV!$A$6:$AD$4112,16,FALSE)</f>
        <v>18</v>
      </c>
      <c r="W162" s="29">
        <f>VLOOKUP(A162,MV!$A$6:$AD$4112,17,FALSE)</f>
        <v>0</v>
      </c>
      <c r="X162" s="29" t="str">
        <f>VLOOKUP(A162,MV!$A$6:$AD$4112,26,FALSE)</f>
        <v>Hz</v>
      </c>
      <c r="Y162" s="29" t="str">
        <f>VLOOKUP(A162,MV!$A$6:$AD$4112,27,FALSE)</f>
        <v>X</v>
      </c>
      <c r="Z162" s="29" t="str">
        <f>VLOOKUP(A162,MV!$A$6:$AD$4112,28,FALSE)</f>
        <v>-</v>
      </c>
      <c r="AA162" s="29" t="str">
        <f>VLOOKUP(A162,MV!$A$6:$AD$4112,29,FALSE)</f>
        <v>-</v>
      </c>
      <c r="AB162" s="29" t="str">
        <f>VLOOKUP(A162,MV!$A$6:$AD$4112,30,FALSE)</f>
        <v>X</v>
      </c>
      <c r="AC162" s="30"/>
    </row>
    <row r="163" spans="1:29" x14ac:dyDescent="0.3">
      <c r="A163" t="s">
        <v>261</v>
      </c>
      <c r="C163" s="29">
        <f>IF(ISBLANK(G163),"",COUNTA($G$13:G163))</f>
        <v>148</v>
      </c>
      <c r="D163" s="33" t="s">
        <v>512</v>
      </c>
      <c r="E163" s="30"/>
      <c r="F163" s="44" t="str">
        <f t="shared" si="4"/>
        <v>VCB-7563</v>
      </c>
      <c r="G163" s="30" t="str">
        <f>VLOOKUP(A163,MV!$A$6:$B$4112,2,FALSE)</f>
        <v>Active Power</v>
      </c>
      <c r="H163" s="29" t="str">
        <f>VLOOKUP(A163,MV!$A$6:$AD$4112,3,FALSE)</f>
        <v>TBA</v>
      </c>
      <c r="I163" s="29" t="str">
        <f>VLOOKUP(A163,MV!$A$6:$AD$4112,4,FALSE)</f>
        <v>X</v>
      </c>
      <c r="J163" s="29" t="str">
        <f>VLOOKUP(A163,MV!$A$6:$AD$4112,5,FALSE)</f>
        <v>-</v>
      </c>
      <c r="K163" s="29" t="str">
        <f>VLOOKUP(A163,MV!$A$6:$AD$4112,6,FALSE)</f>
        <v>-</v>
      </c>
      <c r="L163" s="29" t="str">
        <f>VLOOKUP(A163,MV!$A$6:$AD$4112,11,FALSE)</f>
        <v>IEC61850</v>
      </c>
      <c r="M163" s="29" t="str">
        <f>VLOOKUP(A163,MV!$A$6:$AD$4112,14,FALSE)</f>
        <v>MX</v>
      </c>
      <c r="N163" s="29" t="str">
        <f>VLOOKUP(A163,MV!$A$6:$AD$4112,12,FALSE)</f>
        <v>TBA</v>
      </c>
      <c r="O163" s="29" t="str">
        <f>VLOOKUP(A163,MV!$A$6:$AD$4112,13,FALSE)</f>
        <v>IEC104</v>
      </c>
      <c r="P163" s="29">
        <f>VLOOKUP(A163,MV!$A$6:$AD$4112,15,FALSE)</f>
        <v>4</v>
      </c>
      <c r="Q163" s="29"/>
      <c r="R163" s="29"/>
      <c r="S163" s="29"/>
      <c r="T163" s="29"/>
      <c r="U163" s="29"/>
      <c r="V163" s="29">
        <f>VLOOKUP(A163,MV!$A$6:$AD$4112,16,FALSE)</f>
        <v>19</v>
      </c>
      <c r="W163" s="29">
        <f>VLOOKUP(A163,MV!$A$6:$AD$4112,17,FALSE)</f>
        <v>0</v>
      </c>
      <c r="X163" s="29" t="str">
        <f>VLOOKUP(A163,MV!$A$6:$AD$4112,26,FALSE)</f>
        <v>kW</v>
      </c>
      <c r="Y163" s="29" t="str">
        <f>VLOOKUP(A163,MV!$A$6:$AD$4112,27,FALSE)</f>
        <v>X</v>
      </c>
      <c r="Z163" s="29" t="str">
        <f>VLOOKUP(A163,MV!$A$6:$AD$4112,28,FALSE)</f>
        <v>-</v>
      </c>
      <c r="AA163" s="29" t="str">
        <f>VLOOKUP(A163,MV!$A$6:$AD$4112,29,FALSE)</f>
        <v>-</v>
      </c>
      <c r="AB163" s="29" t="str">
        <f>VLOOKUP(A163,MV!$A$6:$AD$4112,30,FALSE)</f>
        <v>X</v>
      </c>
      <c r="AC163" s="30"/>
    </row>
    <row r="164" spans="1:29" x14ac:dyDescent="0.3">
      <c r="A164" t="s">
        <v>262</v>
      </c>
      <c r="C164" s="29">
        <f>IF(ISBLANK(G164),"",COUNTA($G$13:G164))</f>
        <v>149</v>
      </c>
      <c r="D164" s="33" t="s">
        <v>512</v>
      </c>
      <c r="E164" s="30"/>
      <c r="F164" s="44" t="str">
        <f t="shared" si="4"/>
        <v>VCB-7563</v>
      </c>
      <c r="G164" s="30" t="str">
        <f>VLOOKUP(A164,MV!$A$6:$B$4112,2,FALSE)</f>
        <v>Reactive Power</v>
      </c>
      <c r="H164" s="29" t="str">
        <f>VLOOKUP(A164,MV!$A$6:$AD$4112,3,FALSE)</f>
        <v>TBA</v>
      </c>
      <c r="I164" s="29" t="str">
        <f>VLOOKUP(A164,MV!$A$6:$AD$4112,4,FALSE)</f>
        <v>X</v>
      </c>
      <c r="J164" s="29" t="str">
        <f>VLOOKUP(A164,MV!$A$6:$AD$4112,5,FALSE)</f>
        <v>-</v>
      </c>
      <c r="K164" s="29" t="str">
        <f>VLOOKUP(A164,MV!$A$6:$AD$4112,6,FALSE)</f>
        <v>-</v>
      </c>
      <c r="L164" s="29" t="str">
        <f>VLOOKUP(A164,MV!$A$6:$AD$4112,11,FALSE)</f>
        <v>IEC61850</v>
      </c>
      <c r="M164" s="29" t="str">
        <f>VLOOKUP(A164,MV!$A$6:$AD$4112,14,FALSE)</f>
        <v>MX</v>
      </c>
      <c r="N164" s="29" t="str">
        <f>VLOOKUP(A164,MV!$A$6:$AD$4112,12,FALSE)</f>
        <v>TBA</v>
      </c>
      <c r="O164" s="29" t="str">
        <f>VLOOKUP(A164,MV!$A$6:$AD$4112,13,FALSE)</f>
        <v>IEC104</v>
      </c>
      <c r="P164" s="29">
        <f>VLOOKUP(A164,MV!$A$6:$AD$4112,15,FALSE)</f>
        <v>4</v>
      </c>
      <c r="Q164" s="29"/>
      <c r="R164" s="29"/>
      <c r="S164" s="29"/>
      <c r="T164" s="29"/>
      <c r="U164" s="29"/>
      <c r="V164" s="29">
        <f>VLOOKUP(A164,MV!$A$6:$AD$4112,16,FALSE)</f>
        <v>20</v>
      </c>
      <c r="W164" s="29">
        <f>VLOOKUP(A164,MV!$A$6:$AD$4112,17,FALSE)</f>
        <v>0</v>
      </c>
      <c r="X164" s="29" t="str">
        <f>VLOOKUP(A164,MV!$A$6:$AD$4112,26,FALSE)</f>
        <v>Kvar</v>
      </c>
      <c r="Y164" s="29" t="str">
        <f>VLOOKUP(A164,MV!$A$6:$AD$4112,27,FALSE)</f>
        <v>X</v>
      </c>
      <c r="Z164" s="29" t="str">
        <f>VLOOKUP(A164,MV!$A$6:$AD$4112,28,FALSE)</f>
        <v>-</v>
      </c>
      <c r="AA164" s="29" t="str">
        <f>VLOOKUP(A164,MV!$A$6:$AD$4112,29,FALSE)</f>
        <v>-</v>
      </c>
      <c r="AB164" s="29" t="str">
        <f>VLOOKUP(A164,MV!$A$6:$AD$4112,30,FALSE)</f>
        <v>X</v>
      </c>
      <c r="AC164" s="30"/>
    </row>
    <row r="165" spans="1:29" x14ac:dyDescent="0.3">
      <c r="A165" t="s">
        <v>263</v>
      </c>
      <c r="C165" s="29">
        <f>IF(ISBLANK(G165),"",COUNTA($G$13:G165))</f>
        <v>150</v>
      </c>
      <c r="D165" s="33" t="s">
        <v>512</v>
      </c>
      <c r="E165" s="30"/>
      <c r="F165" s="44" t="str">
        <f t="shared" si="4"/>
        <v>VCB-7563</v>
      </c>
      <c r="G165" s="30" t="str">
        <f>VLOOKUP(A165,MV!$A$6:$B$4112,2,FALSE)</f>
        <v>CB Open/Close command</v>
      </c>
      <c r="H165" s="29" t="str">
        <f>VLOOKUP(A165,MV!$A$6:$AD$4112,3,FALSE)</f>
        <v>TBA</v>
      </c>
      <c r="I165" s="29" t="str">
        <f>VLOOKUP(A165,MV!$A$6:$AD$4112,4,FALSE)</f>
        <v>-</v>
      </c>
      <c r="J165" s="29" t="str">
        <f>VLOOKUP(A165,MV!$A$6:$AD$4112,5,FALSE)</f>
        <v>-</v>
      </c>
      <c r="K165" s="29" t="str">
        <f>VLOOKUP(A165,MV!$A$6:$AD$4112,6,FALSE)</f>
        <v>X</v>
      </c>
      <c r="L165" s="29" t="str">
        <f>VLOOKUP(A165,MV!$A$6:$AD$4112,11,FALSE)</f>
        <v>-</v>
      </c>
      <c r="M165" s="29" t="str">
        <f>VLOOKUP(A165,MV!$A$6:$AD$4112,14,FALSE)</f>
        <v>DC</v>
      </c>
      <c r="N165" s="29" t="str">
        <f>VLOOKUP(A165,MV!$A$6:$AD$4112,12,FALSE)</f>
        <v>-</v>
      </c>
      <c r="O165" s="29" t="str">
        <f>VLOOKUP(A165,MV!$A$6:$AD$4112,13,FALSE)</f>
        <v>IEC104</v>
      </c>
      <c r="P165" s="29">
        <f>VLOOKUP(A165,MV!$A$6:$AD$4112,15,FALSE)</f>
        <v>4</v>
      </c>
      <c r="Q165" s="29"/>
      <c r="R165" s="29"/>
      <c r="S165" s="29"/>
      <c r="T165" s="29"/>
      <c r="U165" s="29"/>
      <c r="V165" s="29">
        <f>VLOOKUP(A165,MV!$A$6:$AD$4112,16,FALSE)</f>
        <v>21</v>
      </c>
      <c r="W165" s="29">
        <f>VLOOKUP(A165,MV!$A$6:$AD$4112,17,FALSE)</f>
        <v>0</v>
      </c>
      <c r="X165" s="29" t="str">
        <f>VLOOKUP(A165,MV!$A$6:$AD$4112,26,FALSE)</f>
        <v>-</v>
      </c>
      <c r="Y165" s="29" t="str">
        <f>VLOOKUP(A165,MV!$A$6:$AD$4112,27,FALSE)</f>
        <v>X</v>
      </c>
      <c r="Z165" s="29" t="str">
        <f>VLOOKUP(A165,MV!$A$6:$AD$4112,28,FALSE)</f>
        <v>X</v>
      </c>
      <c r="AA165" s="29" t="str">
        <f>VLOOKUP(A165,MV!$A$6:$AD$4112,29,FALSE)</f>
        <v>-</v>
      </c>
      <c r="AB165" s="29" t="str">
        <f>VLOOKUP(A165,MV!$A$6:$AD$4112,30,FALSE)</f>
        <v>-</v>
      </c>
      <c r="AC165" s="30"/>
    </row>
    <row r="166" spans="1:29" x14ac:dyDescent="0.3">
      <c r="A166" t="s">
        <v>267</v>
      </c>
      <c r="C166" s="29">
        <f>IF(ISBLANK(G166),"",COUNTA($G$13:G166))</f>
        <v>151</v>
      </c>
      <c r="D166" s="33" t="s">
        <v>512</v>
      </c>
      <c r="E166" s="30"/>
      <c r="F166" s="44" t="str">
        <f t="shared" si="4"/>
        <v>VCB-7563</v>
      </c>
      <c r="G166" s="30" t="str">
        <f>VLOOKUP(A166,MV!$A$6:$B$4112,2,FALSE)</f>
        <v>CB Opened/Closed Position</v>
      </c>
      <c r="H166" s="29" t="str">
        <f>VLOOKUP(A166,MV!$A$6:$AD$4112,3,FALSE)</f>
        <v>TBA</v>
      </c>
      <c r="I166" s="29" t="str">
        <f>VLOOKUP(A166,MV!$A$6:$AD$4112,4,FALSE)</f>
        <v>-</v>
      </c>
      <c r="J166" s="29" t="str">
        <f>VLOOKUP(A166,MV!$A$6:$AD$4112,5,FALSE)</f>
        <v>X</v>
      </c>
      <c r="K166" s="29" t="str">
        <f>VLOOKUP(A166,MV!$A$6:$AD$4112,6,FALSE)</f>
        <v>-</v>
      </c>
      <c r="L166" s="29" t="str">
        <f>VLOOKUP(A166,MV!$A$6:$AD$4112,11,FALSE)</f>
        <v>-</v>
      </c>
      <c r="M166" s="29" t="str">
        <f>VLOOKUP(A166,MV!$A$6:$AD$4112,14,FALSE)</f>
        <v>DP</v>
      </c>
      <c r="N166" s="29" t="str">
        <f>VLOOKUP(A166,MV!$A$6:$AD$4112,12,FALSE)</f>
        <v>-</v>
      </c>
      <c r="O166" s="29" t="str">
        <f>VLOOKUP(A166,MV!$A$6:$AD$4112,13,FALSE)</f>
        <v>IEC104</v>
      </c>
      <c r="P166" s="29">
        <f>VLOOKUP(A166,MV!$A$6:$AD$4112,15,FALSE)</f>
        <v>4</v>
      </c>
      <c r="Q166" s="29"/>
      <c r="R166" s="29"/>
      <c r="S166" s="29"/>
      <c r="T166" s="29"/>
      <c r="U166" s="29"/>
      <c r="V166" s="29">
        <f>VLOOKUP(A166,MV!$A$6:$AD$4112,16,FALSE)</f>
        <v>22</v>
      </c>
      <c r="W166" s="29">
        <f>VLOOKUP(A166,MV!$A$6:$AD$4112,17,FALSE)</f>
        <v>0</v>
      </c>
      <c r="X166" s="29" t="str">
        <f>VLOOKUP(A166,MV!$A$6:$AD$4112,26,FALSE)</f>
        <v>-</v>
      </c>
      <c r="Y166" s="29" t="str">
        <f>VLOOKUP(A166,MV!$A$6:$AD$4112,27,FALSE)</f>
        <v>X</v>
      </c>
      <c r="Z166" s="29" t="str">
        <f>VLOOKUP(A166,MV!$A$6:$AD$4112,28,FALSE)</f>
        <v>X</v>
      </c>
      <c r="AA166" s="29" t="str">
        <f>VLOOKUP(A166,MV!$A$6:$AD$4112,29,FALSE)</f>
        <v>-</v>
      </c>
      <c r="AB166" s="29" t="str">
        <f>VLOOKUP(A166,MV!$A$6:$AD$4112,30,FALSE)</f>
        <v>-</v>
      </c>
      <c r="AC166" s="30"/>
    </row>
    <row r="167" spans="1:29" x14ac:dyDescent="0.3">
      <c r="A167" t="s">
        <v>269</v>
      </c>
      <c r="C167" s="29">
        <f>IF(ISBLANK(G167),"",COUNTA($G$13:G167))</f>
        <v>152</v>
      </c>
      <c r="D167" s="33" t="s">
        <v>512</v>
      </c>
      <c r="E167" s="30"/>
      <c r="F167" s="44" t="str">
        <f t="shared" si="4"/>
        <v>VCB-7563</v>
      </c>
      <c r="G167" s="30" t="str">
        <f>VLOOKUP(A167,MV!$A$6:$B$4112,2,FALSE)</f>
        <v>CB Trip</v>
      </c>
      <c r="H167" s="29" t="str">
        <f>VLOOKUP(A167,MV!$A$6:$AD$4112,3,FALSE)</f>
        <v>TBA</v>
      </c>
      <c r="I167" s="29" t="str">
        <f>VLOOKUP(A167,MV!$A$6:$AD$4112,4,FALSE)</f>
        <v>-</v>
      </c>
      <c r="J167" s="29" t="str">
        <f>VLOOKUP(A167,MV!$A$6:$AD$4112,5,FALSE)</f>
        <v>X</v>
      </c>
      <c r="K167" s="29" t="str">
        <f>VLOOKUP(A167,MV!$A$6:$AD$4112,6,FALSE)</f>
        <v>-</v>
      </c>
      <c r="L167" s="29" t="str">
        <f>VLOOKUP(A167,MV!$A$6:$AD$4112,11,FALSE)</f>
        <v>-</v>
      </c>
      <c r="M167" s="29" t="str">
        <f>VLOOKUP(A167,MV!$A$6:$AD$4112,14,FALSE)</f>
        <v>SP</v>
      </c>
      <c r="N167" s="29" t="str">
        <f>VLOOKUP(A167,MV!$A$6:$AD$4112,12,FALSE)</f>
        <v>-</v>
      </c>
      <c r="O167" s="29" t="str">
        <f>VLOOKUP(A167,MV!$A$6:$AD$4112,13,FALSE)</f>
        <v>IEC104</v>
      </c>
      <c r="P167" s="29">
        <f>VLOOKUP(A167,MV!$A$6:$AD$4112,15,FALSE)</f>
        <v>4</v>
      </c>
      <c r="Q167" s="29"/>
      <c r="R167" s="29"/>
      <c r="S167" s="29"/>
      <c r="T167" s="29"/>
      <c r="U167" s="29"/>
      <c r="V167" s="29">
        <f>VLOOKUP(A167,MV!$A$6:$AD$4112,16,FALSE)</f>
        <v>23</v>
      </c>
      <c r="W167" s="29">
        <f>VLOOKUP(A167,MV!$A$6:$AD$4112,17,FALSE)</f>
        <v>0</v>
      </c>
      <c r="X167" s="29" t="str">
        <f>VLOOKUP(A167,MV!$A$6:$AD$4112,26,FALSE)</f>
        <v>-</v>
      </c>
      <c r="Y167" s="29" t="str">
        <f>VLOOKUP(A167,MV!$A$6:$AD$4112,27,FALSE)</f>
        <v>X</v>
      </c>
      <c r="Z167" s="29" t="str">
        <f>VLOOKUP(A167,MV!$A$6:$AD$4112,28,FALSE)</f>
        <v>X</v>
      </c>
      <c r="AA167" s="29" t="str">
        <f>VLOOKUP(A167,MV!$A$6:$AD$4112,29,FALSE)</f>
        <v>-</v>
      </c>
      <c r="AB167" s="29" t="str">
        <f>VLOOKUP(A167,MV!$A$6:$AD$4112,30,FALSE)</f>
        <v>-</v>
      </c>
      <c r="AC167" s="30"/>
    </row>
    <row r="168" spans="1:29" x14ac:dyDescent="0.3">
      <c r="C168" s="29"/>
      <c r="D168" s="33"/>
      <c r="E168" s="30"/>
      <c r="F168" s="44"/>
      <c r="G168" s="30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30"/>
    </row>
    <row r="169" spans="1:29" x14ac:dyDescent="0.3">
      <c r="A169" t="s">
        <v>271</v>
      </c>
      <c r="C169" s="29">
        <f>IF(ISBLANK(G169),"",COUNTA($G$13:G169))</f>
        <v>153</v>
      </c>
      <c r="D169" s="33" t="s">
        <v>512</v>
      </c>
      <c r="E169" s="30"/>
      <c r="F169" s="44" t="str">
        <f>FEEDERs!B6</f>
        <v>VCB-7564</v>
      </c>
      <c r="G169" s="30" t="str">
        <f>VLOOKUP(A169,MV!$A$6:$B$4112,2,FALSE)</f>
        <v>27R - Undervoltage Remanent relay</v>
      </c>
      <c r="H169" s="29" t="str">
        <f>VLOOKUP(A169,MV!$A$6:$AD$4112,3,FALSE)</f>
        <v>TBA</v>
      </c>
      <c r="I169" s="29" t="str">
        <f>VLOOKUP(A169,MV!$A$6:$AD$4112,4,FALSE)</f>
        <v>-</v>
      </c>
      <c r="J169" s="29" t="str">
        <f>VLOOKUP(A169,MV!$A$6:$AD$4112,5,FALSE)</f>
        <v>X</v>
      </c>
      <c r="K169" s="29" t="str">
        <f>VLOOKUP(A169,MV!$A$6:$AD$4112,6,FALSE)</f>
        <v>-</v>
      </c>
      <c r="L169" s="29" t="str">
        <f>VLOOKUP(A169,MV!$A$6:$AD$4112,11,FALSE)</f>
        <v>IEC61850</v>
      </c>
      <c r="M169" s="29" t="str">
        <f>VLOOKUP(A169,MV!$A$6:$AD$4112,14,FALSE)</f>
        <v>SP</v>
      </c>
      <c r="N169" s="29" t="str">
        <f>VLOOKUP(A169,MV!$A$6:$AD$4112,12,FALSE)</f>
        <v>TBA</v>
      </c>
      <c r="O169" s="29" t="str">
        <f>VLOOKUP(A169,MV!$A$6:$AD$4112,13,FALSE)</f>
        <v>IEC104</v>
      </c>
      <c r="P169" s="29">
        <f>VLOOKUP(A169,MV!$A$6:$AD$4112,15,FALSE)</f>
        <v>5</v>
      </c>
      <c r="Q169" s="29"/>
      <c r="R169" s="29"/>
      <c r="S169" s="29"/>
      <c r="T169" s="29"/>
      <c r="U169" s="29"/>
      <c r="V169" s="29">
        <f>VLOOKUP(A169,MV!$A$6:$AD$4112,16,FALSE)</f>
        <v>1</v>
      </c>
      <c r="W169" s="29">
        <f>VLOOKUP(A169,MV!$A$6:$AD$4112,17,FALSE)</f>
        <v>0</v>
      </c>
      <c r="X169" s="29" t="str">
        <f>VLOOKUP(A169,MV!$A$6:$AD$4112,26,FALSE)</f>
        <v>-</v>
      </c>
      <c r="Y169" s="29" t="str">
        <f>VLOOKUP(A169,MV!$A$6:$AD$4112,27,FALSE)</f>
        <v>X</v>
      </c>
      <c r="Z169" s="29" t="str">
        <f>VLOOKUP(A169,MV!$A$6:$AD$4112,28,FALSE)</f>
        <v>X</v>
      </c>
      <c r="AA169" s="29" t="str">
        <f>VLOOKUP(A169,MV!$A$6:$AD$4112,29,FALSE)</f>
        <v>X</v>
      </c>
      <c r="AB169" s="29" t="str">
        <f>VLOOKUP(A169,MV!$A$6:$AD$4112,30,FALSE)</f>
        <v>-</v>
      </c>
      <c r="AC169" s="30"/>
    </row>
    <row r="170" spans="1:29" x14ac:dyDescent="0.3">
      <c r="A170" t="s">
        <v>272</v>
      </c>
      <c r="C170" s="29">
        <f>IF(ISBLANK(G170),"",COUNTA($G$13:G170))</f>
        <v>154</v>
      </c>
      <c r="D170" s="33" t="s">
        <v>512</v>
      </c>
      <c r="E170" s="30"/>
      <c r="F170" s="44" t="str">
        <f t="shared" ref="F170:F191" si="5">F169</f>
        <v>VCB-7564</v>
      </c>
      <c r="G170" s="30" t="str">
        <f>VLOOKUP(A170,MV!$A$6:$B$4112,2,FALSE)</f>
        <v>49 - Thermal overload relay</v>
      </c>
      <c r="H170" s="29" t="str">
        <f>VLOOKUP(A170,MV!$A$6:$AD$4112,3,FALSE)</f>
        <v>TBA</v>
      </c>
      <c r="I170" s="29" t="str">
        <f>VLOOKUP(A170,MV!$A$6:$AD$4112,4,FALSE)</f>
        <v>-</v>
      </c>
      <c r="J170" s="29" t="str">
        <f>VLOOKUP(A170,MV!$A$6:$AD$4112,5,FALSE)</f>
        <v>X</v>
      </c>
      <c r="K170" s="29" t="str">
        <f>VLOOKUP(A170,MV!$A$6:$AD$4112,6,FALSE)</f>
        <v>-</v>
      </c>
      <c r="L170" s="29" t="str">
        <f>VLOOKUP(A170,MV!$A$6:$AD$4112,11,FALSE)</f>
        <v>IEC61851</v>
      </c>
      <c r="M170" s="29" t="str">
        <f>VLOOKUP(A170,MV!$A$6:$AD$4112,14,FALSE)</f>
        <v>SP</v>
      </c>
      <c r="N170" s="29" t="str">
        <f>VLOOKUP(A170,MV!$A$6:$AD$4112,12,FALSE)</f>
        <v>TBA</v>
      </c>
      <c r="O170" s="29" t="str">
        <f>VLOOKUP(A170,MV!$A$6:$AD$4112,13,FALSE)</f>
        <v>IEC104</v>
      </c>
      <c r="P170" s="29">
        <f>VLOOKUP(A170,MV!$A$6:$AD$4112,15,FALSE)</f>
        <v>5</v>
      </c>
      <c r="Q170" s="29"/>
      <c r="R170" s="29"/>
      <c r="S170" s="29"/>
      <c r="T170" s="29"/>
      <c r="U170" s="29"/>
      <c r="V170" s="29">
        <f>VLOOKUP(A170,MV!$A$6:$AD$4112,16,FALSE)</f>
        <v>2</v>
      </c>
      <c r="W170" s="29">
        <f>VLOOKUP(A170,MV!$A$6:$AD$4112,17,FALSE)</f>
        <v>0</v>
      </c>
      <c r="X170" s="29" t="str">
        <f>VLOOKUP(A170,MV!$A$6:$AD$4112,26,FALSE)</f>
        <v>-</v>
      </c>
      <c r="Y170" s="29" t="str">
        <f>VLOOKUP(A170,MV!$A$6:$AD$4112,27,FALSE)</f>
        <v>X</v>
      </c>
      <c r="Z170" s="29" t="str">
        <f>VLOOKUP(A170,MV!$A$6:$AD$4112,28,FALSE)</f>
        <v>X</v>
      </c>
      <c r="AA170" s="29" t="str">
        <f>VLOOKUP(A170,MV!$A$6:$AD$4112,29,FALSE)</f>
        <v>X</v>
      </c>
      <c r="AB170" s="29" t="str">
        <f>VLOOKUP(A170,MV!$A$6:$AD$4112,30,FALSE)</f>
        <v>-</v>
      </c>
      <c r="AC170" s="30"/>
    </row>
    <row r="171" spans="1:29" x14ac:dyDescent="0.3">
      <c r="A171" t="s">
        <v>273</v>
      </c>
      <c r="C171" s="29">
        <f>IF(ISBLANK(G171),"",COUNTA($G$13:G171))</f>
        <v>155</v>
      </c>
      <c r="D171" s="33" t="s">
        <v>512</v>
      </c>
      <c r="E171" s="30"/>
      <c r="F171" s="44" t="str">
        <f t="shared" si="5"/>
        <v>VCB-7564</v>
      </c>
      <c r="G171" s="30" t="str">
        <f>VLOOKUP(A171,MV!$A$6:$B$4112,2,FALSE)</f>
        <v>50 - Instantaneuous Over-current relay</v>
      </c>
      <c r="H171" s="29" t="str">
        <f>VLOOKUP(A171,MV!$A$6:$AD$4112,3,FALSE)</f>
        <v>TBA</v>
      </c>
      <c r="I171" s="29" t="str">
        <f>VLOOKUP(A171,MV!$A$6:$AD$4112,4,FALSE)</f>
        <v>-</v>
      </c>
      <c r="J171" s="29" t="str">
        <f>VLOOKUP(A171,MV!$A$6:$AD$4112,5,FALSE)</f>
        <v>X</v>
      </c>
      <c r="K171" s="29" t="str">
        <f>VLOOKUP(A171,MV!$A$6:$AD$4112,6,FALSE)</f>
        <v>-</v>
      </c>
      <c r="L171" s="29" t="str">
        <f>VLOOKUP(A171,MV!$A$6:$AD$4112,11,FALSE)</f>
        <v>IEC61852</v>
      </c>
      <c r="M171" s="29" t="str">
        <f>VLOOKUP(A171,MV!$A$6:$AD$4112,14,FALSE)</f>
        <v>SP</v>
      </c>
      <c r="N171" s="29" t="str">
        <f>VLOOKUP(A171,MV!$A$6:$AD$4112,12,FALSE)</f>
        <v>TBA</v>
      </c>
      <c r="O171" s="29" t="str">
        <f>VLOOKUP(A171,MV!$A$6:$AD$4112,13,FALSE)</f>
        <v>IEC104</v>
      </c>
      <c r="P171" s="29">
        <f>VLOOKUP(A171,MV!$A$6:$AD$4112,15,FALSE)</f>
        <v>5</v>
      </c>
      <c r="Q171" s="29"/>
      <c r="R171" s="29"/>
      <c r="S171" s="29"/>
      <c r="T171" s="29"/>
      <c r="U171" s="29"/>
      <c r="V171" s="29">
        <f>VLOOKUP(A171,MV!$A$6:$AD$4112,16,FALSE)</f>
        <v>3</v>
      </c>
      <c r="W171" s="29">
        <f>VLOOKUP(A171,MV!$A$6:$AD$4112,17,FALSE)</f>
        <v>0</v>
      </c>
      <c r="X171" s="29" t="str">
        <f>VLOOKUP(A171,MV!$A$6:$AD$4112,26,FALSE)</f>
        <v>-</v>
      </c>
      <c r="Y171" s="29" t="str">
        <f>VLOOKUP(A171,MV!$A$6:$AD$4112,27,FALSE)</f>
        <v>X</v>
      </c>
      <c r="Z171" s="29" t="str">
        <f>VLOOKUP(A171,MV!$A$6:$AD$4112,28,FALSE)</f>
        <v>X</v>
      </c>
      <c r="AA171" s="29" t="str">
        <f>VLOOKUP(A171,MV!$A$6:$AD$4112,29,FALSE)</f>
        <v>X</v>
      </c>
      <c r="AB171" s="29" t="str">
        <f>VLOOKUP(A171,MV!$A$6:$AD$4112,30,FALSE)</f>
        <v>-</v>
      </c>
      <c r="AC171" s="30"/>
    </row>
    <row r="172" spans="1:29" x14ac:dyDescent="0.3">
      <c r="A172" t="s">
        <v>274</v>
      </c>
      <c r="C172" s="29">
        <f>IF(ISBLANK(G172),"",COUNTA($G$13:G172))</f>
        <v>156</v>
      </c>
      <c r="D172" s="33" t="s">
        <v>512</v>
      </c>
      <c r="E172" s="30"/>
      <c r="F172" s="44" t="str">
        <f t="shared" si="5"/>
        <v>VCB-7564</v>
      </c>
      <c r="G172" s="30" t="str">
        <f>VLOOKUP(A172,MV!$A$6:$B$4112,2,FALSE)</f>
        <v>50G - Instantaneuous Over-current relay</v>
      </c>
      <c r="H172" s="29" t="str">
        <f>VLOOKUP(A172,MV!$A$6:$AD$4112,3,FALSE)</f>
        <v>TBA</v>
      </c>
      <c r="I172" s="29" t="str">
        <f>VLOOKUP(A172,MV!$A$6:$AD$4112,4,FALSE)</f>
        <v>-</v>
      </c>
      <c r="J172" s="29" t="str">
        <f>VLOOKUP(A172,MV!$A$6:$AD$4112,5,FALSE)</f>
        <v>X</v>
      </c>
      <c r="K172" s="29" t="str">
        <f>VLOOKUP(A172,MV!$A$6:$AD$4112,6,FALSE)</f>
        <v>-</v>
      </c>
      <c r="L172" s="29" t="str">
        <f>VLOOKUP(A172,MV!$A$6:$AD$4112,11,FALSE)</f>
        <v>IEC61853</v>
      </c>
      <c r="M172" s="29" t="str">
        <f>VLOOKUP(A172,MV!$A$6:$AD$4112,14,FALSE)</f>
        <v>SP</v>
      </c>
      <c r="N172" s="29" t="str">
        <f>VLOOKUP(A172,MV!$A$6:$AD$4112,12,FALSE)</f>
        <v>TBA</v>
      </c>
      <c r="O172" s="29" t="str">
        <f>VLOOKUP(A172,MV!$A$6:$AD$4112,13,FALSE)</f>
        <v>IEC104</v>
      </c>
      <c r="P172" s="29">
        <f>VLOOKUP(A172,MV!$A$6:$AD$4112,15,FALSE)</f>
        <v>5</v>
      </c>
      <c r="Q172" s="29"/>
      <c r="R172" s="29"/>
      <c r="S172" s="29"/>
      <c r="T172" s="29"/>
      <c r="U172" s="29"/>
      <c r="V172" s="29">
        <f>VLOOKUP(A172,MV!$A$6:$AD$4112,16,FALSE)</f>
        <v>4</v>
      </c>
      <c r="W172" s="29">
        <f>VLOOKUP(A172,MV!$A$6:$AD$4112,17,FALSE)</f>
        <v>0</v>
      </c>
      <c r="X172" s="29" t="str">
        <f>VLOOKUP(A172,MV!$A$6:$AD$4112,26,FALSE)</f>
        <v>-</v>
      </c>
      <c r="Y172" s="29" t="str">
        <f>VLOOKUP(A172,MV!$A$6:$AD$4112,27,FALSE)</f>
        <v>X</v>
      </c>
      <c r="Z172" s="29" t="str">
        <f>VLOOKUP(A172,MV!$A$6:$AD$4112,28,FALSE)</f>
        <v>X</v>
      </c>
      <c r="AA172" s="29" t="str">
        <f>VLOOKUP(A172,MV!$A$6:$AD$4112,29,FALSE)</f>
        <v>X</v>
      </c>
      <c r="AB172" s="29" t="str">
        <f>VLOOKUP(A172,MV!$A$6:$AD$4112,30,FALSE)</f>
        <v>-</v>
      </c>
      <c r="AC172" s="30"/>
    </row>
    <row r="173" spans="1:29" x14ac:dyDescent="0.3">
      <c r="A173" t="s">
        <v>275</v>
      </c>
      <c r="C173" s="29">
        <f>IF(ISBLANK(G173),"",COUNTA($G$13:G173))</f>
        <v>157</v>
      </c>
      <c r="D173" s="33" t="s">
        <v>512</v>
      </c>
      <c r="E173" s="30"/>
      <c r="F173" s="44" t="str">
        <f t="shared" si="5"/>
        <v>VCB-7564</v>
      </c>
      <c r="G173" s="30" t="str">
        <f>VLOOKUP(A173,MV!$A$6:$B$4112,2,FALSE)</f>
        <v>51 - Time Over-current relay</v>
      </c>
      <c r="H173" s="29" t="str">
        <f>VLOOKUP(A173,MV!$A$6:$AD$4112,3,FALSE)</f>
        <v>TBA</v>
      </c>
      <c r="I173" s="29" t="str">
        <f>VLOOKUP(A173,MV!$A$6:$AD$4112,4,FALSE)</f>
        <v>-</v>
      </c>
      <c r="J173" s="29" t="str">
        <f>VLOOKUP(A173,MV!$A$6:$AD$4112,5,FALSE)</f>
        <v>X</v>
      </c>
      <c r="K173" s="29" t="str">
        <f>VLOOKUP(A173,MV!$A$6:$AD$4112,6,FALSE)</f>
        <v>-</v>
      </c>
      <c r="L173" s="29" t="str">
        <f>VLOOKUP(A173,MV!$A$6:$AD$4112,11,FALSE)</f>
        <v>IEC61854</v>
      </c>
      <c r="M173" s="29" t="str">
        <f>VLOOKUP(A173,MV!$A$6:$AD$4112,14,FALSE)</f>
        <v>SP</v>
      </c>
      <c r="N173" s="29" t="str">
        <f>VLOOKUP(A173,MV!$A$6:$AD$4112,12,FALSE)</f>
        <v>TBA</v>
      </c>
      <c r="O173" s="29" t="str">
        <f>VLOOKUP(A173,MV!$A$6:$AD$4112,13,FALSE)</f>
        <v>IEC104</v>
      </c>
      <c r="P173" s="29">
        <f>VLOOKUP(A173,MV!$A$6:$AD$4112,15,FALSE)</f>
        <v>5</v>
      </c>
      <c r="Q173" s="29"/>
      <c r="R173" s="29"/>
      <c r="S173" s="29"/>
      <c r="T173" s="29"/>
      <c r="U173" s="29"/>
      <c r="V173" s="29">
        <f>VLOOKUP(A173,MV!$A$6:$AD$4112,16,FALSE)</f>
        <v>5</v>
      </c>
      <c r="W173" s="29">
        <f>VLOOKUP(A173,MV!$A$6:$AD$4112,17,FALSE)</f>
        <v>0</v>
      </c>
      <c r="X173" s="29" t="str">
        <f>VLOOKUP(A173,MV!$A$6:$AD$4112,26,FALSE)</f>
        <v>-</v>
      </c>
      <c r="Y173" s="29" t="str">
        <f>VLOOKUP(A173,MV!$A$6:$AD$4112,27,FALSE)</f>
        <v>X</v>
      </c>
      <c r="Z173" s="29" t="str">
        <f>VLOOKUP(A173,MV!$A$6:$AD$4112,28,FALSE)</f>
        <v>X</v>
      </c>
      <c r="AA173" s="29" t="str">
        <f>VLOOKUP(A173,MV!$A$6:$AD$4112,29,FALSE)</f>
        <v>X</v>
      </c>
      <c r="AB173" s="29" t="str">
        <f>VLOOKUP(A173,MV!$A$6:$AD$4112,30,FALSE)</f>
        <v>-</v>
      </c>
      <c r="AC173" s="30"/>
    </row>
    <row r="174" spans="1:29" x14ac:dyDescent="0.3">
      <c r="A174" t="s">
        <v>276</v>
      </c>
      <c r="C174" s="29">
        <f>IF(ISBLANK(G174),"",COUNTA($G$13:G174))</f>
        <v>158</v>
      </c>
      <c r="D174" s="33" t="s">
        <v>512</v>
      </c>
      <c r="E174" s="30"/>
      <c r="F174" s="44" t="str">
        <f t="shared" si="5"/>
        <v>VCB-7564</v>
      </c>
      <c r="G174" s="30" t="str">
        <f>VLOOKUP(A174,MV!$A$6:$B$4112,2,FALSE)</f>
        <v>51G - Ground overcurrent relay</v>
      </c>
      <c r="H174" s="29" t="str">
        <f>VLOOKUP(A174,MV!$A$6:$AD$4112,3,FALSE)</f>
        <v>TBA</v>
      </c>
      <c r="I174" s="29" t="str">
        <f>VLOOKUP(A174,MV!$A$6:$AD$4112,4,FALSE)</f>
        <v>-</v>
      </c>
      <c r="J174" s="29" t="str">
        <f>VLOOKUP(A174,MV!$A$6:$AD$4112,5,FALSE)</f>
        <v>X</v>
      </c>
      <c r="K174" s="29" t="str">
        <f>VLOOKUP(A174,MV!$A$6:$AD$4112,6,FALSE)</f>
        <v>-</v>
      </c>
      <c r="L174" s="29" t="str">
        <f>VLOOKUP(A174,MV!$A$6:$AD$4112,11,FALSE)</f>
        <v>IEC61855</v>
      </c>
      <c r="M174" s="29" t="str">
        <f>VLOOKUP(A174,MV!$A$6:$AD$4112,14,FALSE)</f>
        <v>SP</v>
      </c>
      <c r="N174" s="29" t="str">
        <f>VLOOKUP(A174,MV!$A$6:$AD$4112,12,FALSE)</f>
        <v>TBA</v>
      </c>
      <c r="O174" s="29" t="str">
        <f>VLOOKUP(A174,MV!$A$6:$AD$4112,13,FALSE)</f>
        <v>IEC104</v>
      </c>
      <c r="P174" s="29">
        <f>VLOOKUP(A174,MV!$A$6:$AD$4112,15,FALSE)</f>
        <v>5</v>
      </c>
      <c r="Q174" s="29"/>
      <c r="R174" s="29"/>
      <c r="S174" s="29"/>
      <c r="T174" s="29"/>
      <c r="U174" s="29"/>
      <c r="V174" s="29">
        <f>VLOOKUP(A174,MV!$A$6:$AD$4112,16,FALSE)</f>
        <v>6</v>
      </c>
      <c r="W174" s="29">
        <f>VLOOKUP(A174,MV!$A$6:$AD$4112,17,FALSE)</f>
        <v>0</v>
      </c>
      <c r="X174" s="29" t="str">
        <f>VLOOKUP(A174,MV!$A$6:$AD$4112,26,FALSE)</f>
        <v>-</v>
      </c>
      <c r="Y174" s="29" t="str">
        <f>VLOOKUP(A174,MV!$A$6:$AD$4112,27,FALSE)</f>
        <v>X</v>
      </c>
      <c r="Z174" s="29" t="str">
        <f>VLOOKUP(A174,MV!$A$6:$AD$4112,28,FALSE)</f>
        <v>X</v>
      </c>
      <c r="AA174" s="29" t="str">
        <f>VLOOKUP(A174,MV!$A$6:$AD$4112,29,FALSE)</f>
        <v>X</v>
      </c>
      <c r="AB174" s="29" t="str">
        <f>VLOOKUP(A174,MV!$A$6:$AD$4112,30,FALSE)</f>
        <v>-</v>
      </c>
      <c r="AC174" s="30"/>
    </row>
    <row r="175" spans="1:29" x14ac:dyDescent="0.3">
      <c r="A175" t="s">
        <v>277</v>
      </c>
      <c r="C175" s="29">
        <f>IF(ISBLANK(G175),"",COUNTA($G$13:G175))</f>
        <v>159</v>
      </c>
      <c r="D175" s="33" t="s">
        <v>512</v>
      </c>
      <c r="E175" s="30"/>
      <c r="F175" s="44" t="str">
        <f t="shared" si="5"/>
        <v>VCB-7564</v>
      </c>
      <c r="G175" s="30" t="str">
        <f>VLOOKUP(A175,MV!$A$6:$B$4112,2,FALSE)</f>
        <v>51N - Neutral overcurrent relay</v>
      </c>
      <c r="H175" s="29" t="str">
        <f>VLOOKUP(A175,MV!$A$6:$AD$4112,3,FALSE)</f>
        <v>TBA</v>
      </c>
      <c r="I175" s="29" t="str">
        <f>VLOOKUP(A175,MV!$A$6:$AD$4112,4,FALSE)</f>
        <v>-</v>
      </c>
      <c r="J175" s="29" t="str">
        <f>VLOOKUP(A175,MV!$A$6:$AD$4112,5,FALSE)</f>
        <v>X</v>
      </c>
      <c r="K175" s="29" t="str">
        <f>VLOOKUP(A175,MV!$A$6:$AD$4112,6,FALSE)</f>
        <v>-</v>
      </c>
      <c r="L175" s="29" t="str">
        <f>VLOOKUP(A175,MV!$A$6:$AD$4112,11,FALSE)</f>
        <v>IEC61856</v>
      </c>
      <c r="M175" s="29" t="str">
        <f>VLOOKUP(A175,MV!$A$6:$AD$4112,14,FALSE)</f>
        <v>SP</v>
      </c>
      <c r="N175" s="29" t="str">
        <f>VLOOKUP(A175,MV!$A$6:$AD$4112,12,FALSE)</f>
        <v>TBA</v>
      </c>
      <c r="O175" s="29" t="str">
        <f>VLOOKUP(A175,MV!$A$6:$AD$4112,13,FALSE)</f>
        <v>IEC104</v>
      </c>
      <c r="P175" s="29">
        <f>VLOOKUP(A175,MV!$A$6:$AD$4112,15,FALSE)</f>
        <v>5</v>
      </c>
      <c r="Q175" s="29"/>
      <c r="R175" s="29"/>
      <c r="S175" s="29"/>
      <c r="T175" s="29"/>
      <c r="U175" s="29"/>
      <c r="V175" s="29">
        <f>VLOOKUP(A175,MV!$A$6:$AD$4112,16,FALSE)</f>
        <v>7</v>
      </c>
      <c r="W175" s="29">
        <f>VLOOKUP(A175,MV!$A$6:$AD$4112,17,FALSE)</f>
        <v>0</v>
      </c>
      <c r="X175" s="29" t="str">
        <f>VLOOKUP(A175,MV!$A$6:$AD$4112,26,FALSE)</f>
        <v>-</v>
      </c>
      <c r="Y175" s="29" t="str">
        <f>VLOOKUP(A175,MV!$A$6:$AD$4112,27,FALSE)</f>
        <v>X</v>
      </c>
      <c r="Z175" s="29" t="str">
        <f>VLOOKUP(A175,MV!$A$6:$AD$4112,28,FALSE)</f>
        <v>X</v>
      </c>
      <c r="AA175" s="29" t="str">
        <f>VLOOKUP(A175,MV!$A$6:$AD$4112,29,FALSE)</f>
        <v>X</v>
      </c>
      <c r="AB175" s="29" t="str">
        <f>VLOOKUP(A175,MV!$A$6:$AD$4112,30,FALSE)</f>
        <v>-</v>
      </c>
      <c r="AC175" s="30"/>
    </row>
    <row r="176" spans="1:29" x14ac:dyDescent="0.3">
      <c r="A176" t="s">
        <v>278</v>
      </c>
      <c r="C176" s="29">
        <f>IF(ISBLANK(G176),"",COUNTA($G$13:G176))</f>
        <v>160</v>
      </c>
      <c r="D176" s="33" t="s">
        <v>512</v>
      </c>
      <c r="E176" s="30"/>
      <c r="F176" s="44" t="str">
        <f t="shared" si="5"/>
        <v>VCB-7564</v>
      </c>
      <c r="G176" s="30" t="str">
        <f>VLOOKUP(A176,MV!$A$6:$B$4112,2,FALSE)</f>
        <v>Line-Neutral Voltage (L1-G)</v>
      </c>
      <c r="H176" s="29" t="str">
        <f>VLOOKUP(A176,MV!$A$6:$AD$4112,3,FALSE)</f>
        <v>TBA</v>
      </c>
      <c r="I176" s="29" t="str">
        <f>VLOOKUP(A176,MV!$A$6:$AD$4112,4,FALSE)</f>
        <v>X</v>
      </c>
      <c r="J176" s="29" t="str">
        <f>VLOOKUP(A176,MV!$A$6:$AD$4112,5,FALSE)</f>
        <v>-</v>
      </c>
      <c r="K176" s="29" t="str">
        <f>VLOOKUP(A176,MV!$A$6:$AD$4112,6,FALSE)</f>
        <v>-</v>
      </c>
      <c r="L176" s="29" t="str">
        <f>VLOOKUP(A176,MV!$A$6:$AD$4112,11,FALSE)</f>
        <v>IEC61850</v>
      </c>
      <c r="M176" s="29" t="str">
        <f>VLOOKUP(A176,MV!$A$6:$AD$4112,14,FALSE)</f>
        <v>MX</v>
      </c>
      <c r="N176" s="29" t="str">
        <f>VLOOKUP(A176,MV!$A$6:$AD$4112,12,FALSE)</f>
        <v>TBA</v>
      </c>
      <c r="O176" s="29" t="str">
        <f>VLOOKUP(A176,MV!$A$6:$AD$4112,13,FALSE)</f>
        <v>IEC104</v>
      </c>
      <c r="P176" s="29">
        <f>VLOOKUP(A176,MV!$A$6:$AD$4112,15,FALSE)</f>
        <v>5</v>
      </c>
      <c r="Q176" s="29"/>
      <c r="R176" s="29"/>
      <c r="S176" s="29"/>
      <c r="T176" s="29"/>
      <c r="U176" s="29"/>
      <c r="V176" s="29">
        <f>VLOOKUP(A176,MV!$A$6:$AD$4112,16,FALSE)</f>
        <v>8</v>
      </c>
      <c r="W176" s="29">
        <f>VLOOKUP(A176,MV!$A$6:$AD$4112,17,FALSE)</f>
        <v>0</v>
      </c>
      <c r="X176" s="29" t="str">
        <f>VLOOKUP(A176,MV!$A$6:$AD$4112,26,FALSE)</f>
        <v>kV</v>
      </c>
      <c r="Y176" s="29" t="str">
        <f>VLOOKUP(A176,MV!$A$6:$AD$4112,27,FALSE)</f>
        <v>X</v>
      </c>
      <c r="Z176" s="29" t="str">
        <f>VLOOKUP(A176,MV!$A$6:$AD$4112,28,FALSE)</f>
        <v>-</v>
      </c>
      <c r="AA176" s="29" t="str">
        <f>VLOOKUP(A176,MV!$A$6:$AD$4112,29,FALSE)</f>
        <v>-</v>
      </c>
      <c r="AB176" s="29" t="str">
        <f>VLOOKUP(A176,MV!$A$6:$AD$4112,30,FALSE)</f>
        <v>X</v>
      </c>
      <c r="AC176" s="30"/>
    </row>
    <row r="177" spans="1:29" x14ac:dyDescent="0.3">
      <c r="A177" t="s">
        <v>279</v>
      </c>
      <c r="C177" s="29">
        <f>IF(ISBLANK(G177),"",COUNTA($G$13:G177))</f>
        <v>161</v>
      </c>
      <c r="D177" s="33" t="s">
        <v>512</v>
      </c>
      <c r="E177" s="30"/>
      <c r="F177" s="44" t="str">
        <f t="shared" si="5"/>
        <v>VCB-7564</v>
      </c>
      <c r="G177" s="30" t="str">
        <f>VLOOKUP(A177,MV!$A$6:$B$4112,2,FALSE)</f>
        <v>Line-Neutral Voltage (L2-G)</v>
      </c>
      <c r="H177" s="29" t="str">
        <f>VLOOKUP(A177,MV!$A$6:$AD$4112,3,FALSE)</f>
        <v>TBA</v>
      </c>
      <c r="I177" s="29" t="str">
        <f>VLOOKUP(A177,MV!$A$6:$AD$4112,4,FALSE)</f>
        <v>X</v>
      </c>
      <c r="J177" s="29" t="str">
        <f>VLOOKUP(A177,MV!$A$6:$AD$4112,5,FALSE)</f>
        <v>-</v>
      </c>
      <c r="K177" s="29" t="str">
        <f>VLOOKUP(A177,MV!$A$6:$AD$4112,6,FALSE)</f>
        <v>-</v>
      </c>
      <c r="L177" s="29" t="str">
        <f>VLOOKUP(A177,MV!$A$6:$AD$4112,11,FALSE)</f>
        <v>IEC61850</v>
      </c>
      <c r="M177" s="29" t="str">
        <f>VLOOKUP(A177,MV!$A$6:$AD$4112,14,FALSE)</f>
        <v>MX</v>
      </c>
      <c r="N177" s="29" t="str">
        <f>VLOOKUP(A177,MV!$A$6:$AD$4112,12,FALSE)</f>
        <v>TBA</v>
      </c>
      <c r="O177" s="29" t="str">
        <f>VLOOKUP(A177,MV!$A$6:$AD$4112,13,FALSE)</f>
        <v>IEC104</v>
      </c>
      <c r="P177" s="29">
        <f>VLOOKUP(A177,MV!$A$6:$AD$4112,15,FALSE)</f>
        <v>5</v>
      </c>
      <c r="Q177" s="29"/>
      <c r="R177" s="29"/>
      <c r="S177" s="29"/>
      <c r="T177" s="29"/>
      <c r="U177" s="29"/>
      <c r="V177" s="29">
        <f>VLOOKUP(A177,MV!$A$6:$AD$4112,16,FALSE)</f>
        <v>9</v>
      </c>
      <c r="W177" s="29">
        <f>VLOOKUP(A177,MV!$A$6:$AD$4112,17,FALSE)</f>
        <v>0</v>
      </c>
      <c r="X177" s="29" t="str">
        <f>VLOOKUP(A177,MV!$A$6:$AD$4112,26,FALSE)</f>
        <v>kV</v>
      </c>
      <c r="Y177" s="29" t="str">
        <f>VLOOKUP(A177,MV!$A$6:$AD$4112,27,FALSE)</f>
        <v>X</v>
      </c>
      <c r="Z177" s="29" t="str">
        <f>VLOOKUP(A177,MV!$A$6:$AD$4112,28,FALSE)</f>
        <v>-</v>
      </c>
      <c r="AA177" s="29" t="str">
        <f>VLOOKUP(A177,MV!$A$6:$AD$4112,29,FALSE)</f>
        <v>-</v>
      </c>
      <c r="AB177" s="29" t="str">
        <f>VLOOKUP(A177,MV!$A$6:$AD$4112,30,FALSE)</f>
        <v>X</v>
      </c>
      <c r="AC177" s="30"/>
    </row>
    <row r="178" spans="1:29" x14ac:dyDescent="0.3">
      <c r="A178" t="s">
        <v>280</v>
      </c>
      <c r="C178" s="29">
        <f>IF(ISBLANK(G178),"",COUNTA($G$13:G178))</f>
        <v>162</v>
      </c>
      <c r="D178" s="33" t="s">
        <v>512</v>
      </c>
      <c r="E178" s="30"/>
      <c r="F178" s="44" t="str">
        <f t="shared" si="5"/>
        <v>VCB-7564</v>
      </c>
      <c r="G178" s="30" t="str">
        <f>VLOOKUP(A178,MV!$A$6:$B$4112,2,FALSE)</f>
        <v>Line-Neutral Voltage (L3-G)</v>
      </c>
      <c r="H178" s="29" t="str">
        <f>VLOOKUP(A178,MV!$A$6:$AD$4112,3,FALSE)</f>
        <v>TBA</v>
      </c>
      <c r="I178" s="29" t="str">
        <f>VLOOKUP(A178,MV!$A$6:$AD$4112,4,FALSE)</f>
        <v>X</v>
      </c>
      <c r="J178" s="29" t="str">
        <f>VLOOKUP(A178,MV!$A$6:$AD$4112,5,FALSE)</f>
        <v>-</v>
      </c>
      <c r="K178" s="29" t="str">
        <f>VLOOKUP(A178,MV!$A$6:$AD$4112,6,FALSE)</f>
        <v>-</v>
      </c>
      <c r="L178" s="29" t="str">
        <f>VLOOKUP(A178,MV!$A$6:$AD$4112,11,FALSE)</f>
        <v>IEC61850</v>
      </c>
      <c r="M178" s="29" t="str">
        <f>VLOOKUP(A178,MV!$A$6:$AD$4112,14,FALSE)</f>
        <v>MX</v>
      </c>
      <c r="N178" s="29" t="str">
        <f>VLOOKUP(A178,MV!$A$6:$AD$4112,12,FALSE)</f>
        <v>TBA</v>
      </c>
      <c r="O178" s="29" t="str">
        <f>VLOOKUP(A178,MV!$A$6:$AD$4112,13,FALSE)</f>
        <v>IEC104</v>
      </c>
      <c r="P178" s="29">
        <f>VLOOKUP(A178,MV!$A$6:$AD$4112,15,FALSE)</f>
        <v>5</v>
      </c>
      <c r="Q178" s="29"/>
      <c r="R178" s="29"/>
      <c r="S178" s="29"/>
      <c r="T178" s="29"/>
      <c r="U178" s="29"/>
      <c r="V178" s="29">
        <f>VLOOKUP(A178,MV!$A$6:$AD$4112,16,FALSE)</f>
        <v>10</v>
      </c>
      <c r="W178" s="29">
        <f>VLOOKUP(A178,MV!$A$6:$AD$4112,17,FALSE)</f>
        <v>0</v>
      </c>
      <c r="X178" s="29" t="str">
        <f>VLOOKUP(A178,MV!$A$6:$AD$4112,26,FALSE)</f>
        <v>kV</v>
      </c>
      <c r="Y178" s="29" t="str">
        <f>VLOOKUP(A178,MV!$A$6:$AD$4112,27,FALSE)</f>
        <v>X</v>
      </c>
      <c r="Z178" s="29" t="str">
        <f>VLOOKUP(A178,MV!$A$6:$AD$4112,28,FALSE)</f>
        <v>-</v>
      </c>
      <c r="AA178" s="29" t="str">
        <f>VLOOKUP(A178,MV!$A$6:$AD$4112,29,FALSE)</f>
        <v>-</v>
      </c>
      <c r="AB178" s="29" t="str">
        <f>VLOOKUP(A178,MV!$A$6:$AD$4112,30,FALSE)</f>
        <v>X</v>
      </c>
      <c r="AC178" s="30"/>
    </row>
    <row r="179" spans="1:29" x14ac:dyDescent="0.3">
      <c r="A179" t="s">
        <v>281</v>
      </c>
      <c r="C179" s="29">
        <f>IF(ISBLANK(G179),"",COUNTA($G$13:G179))</f>
        <v>163</v>
      </c>
      <c r="D179" s="33" t="s">
        <v>512</v>
      </c>
      <c r="E179" s="30"/>
      <c r="F179" s="44" t="str">
        <f t="shared" si="5"/>
        <v>VCB-7564</v>
      </c>
      <c r="G179" s="30" t="str">
        <f>VLOOKUP(A179,MV!$A$6:$B$4112,2,FALSE)</f>
        <v>Line-Line Voltage (L1-L2)</v>
      </c>
      <c r="H179" s="29" t="str">
        <f>VLOOKUP(A179,MV!$A$6:$AD$4112,3,FALSE)</f>
        <v>TBA</v>
      </c>
      <c r="I179" s="29" t="str">
        <f>VLOOKUP(A179,MV!$A$6:$AD$4112,4,FALSE)</f>
        <v>X</v>
      </c>
      <c r="J179" s="29" t="str">
        <f>VLOOKUP(A179,MV!$A$6:$AD$4112,5,FALSE)</f>
        <v>-</v>
      </c>
      <c r="K179" s="29" t="str">
        <f>VLOOKUP(A179,MV!$A$6:$AD$4112,6,FALSE)</f>
        <v>-</v>
      </c>
      <c r="L179" s="29" t="str">
        <f>VLOOKUP(A179,MV!$A$6:$AD$4112,11,FALSE)</f>
        <v>IEC61850</v>
      </c>
      <c r="M179" s="29" t="str">
        <f>VLOOKUP(A179,MV!$A$6:$AD$4112,14,FALSE)</f>
        <v>MX</v>
      </c>
      <c r="N179" s="29" t="str">
        <f>VLOOKUP(A179,MV!$A$6:$AD$4112,12,FALSE)</f>
        <v>TBA</v>
      </c>
      <c r="O179" s="29" t="str">
        <f>VLOOKUP(A179,MV!$A$6:$AD$4112,13,FALSE)</f>
        <v>IEC104</v>
      </c>
      <c r="P179" s="29">
        <f>VLOOKUP(A179,MV!$A$6:$AD$4112,15,FALSE)</f>
        <v>5</v>
      </c>
      <c r="Q179" s="29"/>
      <c r="R179" s="29"/>
      <c r="S179" s="29"/>
      <c r="T179" s="29"/>
      <c r="U179" s="29"/>
      <c r="V179" s="29">
        <f>VLOOKUP(A179,MV!$A$6:$AD$4112,16,FALSE)</f>
        <v>11</v>
      </c>
      <c r="W179" s="29">
        <f>VLOOKUP(A179,MV!$A$6:$AD$4112,17,FALSE)</f>
        <v>0</v>
      </c>
      <c r="X179" s="29" t="str">
        <f>VLOOKUP(A179,MV!$A$6:$AD$4112,26,FALSE)</f>
        <v>kV</v>
      </c>
      <c r="Y179" s="29" t="str">
        <f>VLOOKUP(A179,MV!$A$6:$AD$4112,27,FALSE)</f>
        <v>X</v>
      </c>
      <c r="Z179" s="29" t="str">
        <f>VLOOKUP(A179,MV!$A$6:$AD$4112,28,FALSE)</f>
        <v>-</v>
      </c>
      <c r="AA179" s="29" t="str">
        <f>VLOOKUP(A179,MV!$A$6:$AD$4112,29,FALSE)</f>
        <v>-</v>
      </c>
      <c r="AB179" s="29" t="str">
        <f>VLOOKUP(A179,MV!$A$6:$AD$4112,30,FALSE)</f>
        <v>X</v>
      </c>
      <c r="AC179" s="30"/>
    </row>
    <row r="180" spans="1:29" x14ac:dyDescent="0.3">
      <c r="A180" t="s">
        <v>282</v>
      </c>
      <c r="C180" s="29">
        <f>IF(ISBLANK(G180),"",COUNTA($G$13:G180))</f>
        <v>164</v>
      </c>
      <c r="D180" s="33" t="s">
        <v>512</v>
      </c>
      <c r="E180" s="30"/>
      <c r="F180" s="44" t="str">
        <f t="shared" si="5"/>
        <v>VCB-7564</v>
      </c>
      <c r="G180" s="30" t="str">
        <f>VLOOKUP(A180,MV!$A$6:$B$4112,2,FALSE)</f>
        <v>Line-Line Voltage (L1-L3)</v>
      </c>
      <c r="H180" s="29" t="str">
        <f>VLOOKUP(A180,MV!$A$6:$AD$4112,3,FALSE)</f>
        <v>TBA</v>
      </c>
      <c r="I180" s="29" t="str">
        <f>VLOOKUP(A180,MV!$A$6:$AD$4112,4,FALSE)</f>
        <v>X</v>
      </c>
      <c r="J180" s="29" t="str">
        <f>VLOOKUP(A180,MV!$A$6:$AD$4112,5,FALSE)</f>
        <v>-</v>
      </c>
      <c r="K180" s="29" t="str">
        <f>VLOOKUP(A180,MV!$A$6:$AD$4112,6,FALSE)</f>
        <v>-</v>
      </c>
      <c r="L180" s="29" t="str">
        <f>VLOOKUP(A180,MV!$A$6:$AD$4112,11,FALSE)</f>
        <v>IEC61850</v>
      </c>
      <c r="M180" s="29" t="str">
        <f>VLOOKUP(A180,MV!$A$6:$AD$4112,14,FALSE)</f>
        <v>MX</v>
      </c>
      <c r="N180" s="29" t="str">
        <f>VLOOKUP(A180,MV!$A$6:$AD$4112,12,FALSE)</f>
        <v>TBA</v>
      </c>
      <c r="O180" s="29" t="str">
        <f>VLOOKUP(A180,MV!$A$6:$AD$4112,13,FALSE)</f>
        <v>IEC104</v>
      </c>
      <c r="P180" s="29">
        <f>VLOOKUP(A180,MV!$A$6:$AD$4112,15,FALSE)</f>
        <v>5</v>
      </c>
      <c r="Q180" s="29"/>
      <c r="R180" s="29"/>
      <c r="S180" s="29"/>
      <c r="T180" s="29"/>
      <c r="U180" s="29"/>
      <c r="V180" s="29">
        <f>VLOOKUP(A180,MV!$A$6:$AD$4112,16,FALSE)</f>
        <v>12</v>
      </c>
      <c r="W180" s="29">
        <f>VLOOKUP(A180,MV!$A$6:$AD$4112,17,FALSE)</f>
        <v>0</v>
      </c>
      <c r="X180" s="29" t="str">
        <f>VLOOKUP(A180,MV!$A$6:$AD$4112,26,FALSE)</f>
        <v>kV</v>
      </c>
      <c r="Y180" s="29" t="str">
        <f>VLOOKUP(A180,MV!$A$6:$AD$4112,27,FALSE)</f>
        <v>X</v>
      </c>
      <c r="Z180" s="29" t="str">
        <f>VLOOKUP(A180,MV!$A$6:$AD$4112,28,FALSE)</f>
        <v>-</v>
      </c>
      <c r="AA180" s="29" t="str">
        <f>VLOOKUP(A180,MV!$A$6:$AD$4112,29,FALSE)</f>
        <v>-</v>
      </c>
      <c r="AB180" s="29" t="str">
        <f>VLOOKUP(A180,MV!$A$6:$AD$4112,30,FALSE)</f>
        <v>X</v>
      </c>
      <c r="AC180" s="30"/>
    </row>
    <row r="181" spans="1:29" x14ac:dyDescent="0.3">
      <c r="A181" t="s">
        <v>283</v>
      </c>
      <c r="C181" s="29">
        <f>IF(ISBLANK(G181),"",COUNTA($G$13:G181))</f>
        <v>165</v>
      </c>
      <c r="D181" s="33" t="s">
        <v>512</v>
      </c>
      <c r="E181" s="30"/>
      <c r="F181" s="44" t="str">
        <f t="shared" si="5"/>
        <v>VCB-7564</v>
      </c>
      <c r="G181" s="30" t="str">
        <f>VLOOKUP(A181,MV!$A$6:$B$4112,2,FALSE)</f>
        <v>Line-Line Voltage (L2-L3)</v>
      </c>
      <c r="H181" s="29" t="str">
        <f>VLOOKUP(A181,MV!$A$6:$AD$4112,3,FALSE)</f>
        <v>TBA</v>
      </c>
      <c r="I181" s="29" t="str">
        <f>VLOOKUP(A181,MV!$A$6:$AD$4112,4,FALSE)</f>
        <v>X</v>
      </c>
      <c r="J181" s="29" t="str">
        <f>VLOOKUP(A181,MV!$A$6:$AD$4112,5,FALSE)</f>
        <v>-</v>
      </c>
      <c r="K181" s="29" t="str">
        <f>VLOOKUP(A181,MV!$A$6:$AD$4112,6,FALSE)</f>
        <v>-</v>
      </c>
      <c r="L181" s="29" t="str">
        <f>VLOOKUP(A181,MV!$A$6:$AD$4112,11,FALSE)</f>
        <v>IEC61850</v>
      </c>
      <c r="M181" s="29" t="str">
        <f>VLOOKUP(A181,MV!$A$6:$AD$4112,14,FALSE)</f>
        <v>MX</v>
      </c>
      <c r="N181" s="29" t="str">
        <f>VLOOKUP(A181,MV!$A$6:$AD$4112,12,FALSE)</f>
        <v>TBA</v>
      </c>
      <c r="O181" s="29" t="str">
        <f>VLOOKUP(A181,MV!$A$6:$AD$4112,13,FALSE)</f>
        <v>IEC104</v>
      </c>
      <c r="P181" s="29">
        <f>VLOOKUP(A181,MV!$A$6:$AD$4112,15,FALSE)</f>
        <v>5</v>
      </c>
      <c r="Q181" s="29"/>
      <c r="R181" s="29"/>
      <c r="S181" s="29"/>
      <c r="T181" s="29"/>
      <c r="U181" s="29"/>
      <c r="V181" s="29">
        <f>VLOOKUP(A181,MV!$A$6:$AD$4112,16,FALSE)</f>
        <v>13</v>
      </c>
      <c r="W181" s="29">
        <f>VLOOKUP(A181,MV!$A$6:$AD$4112,17,FALSE)</f>
        <v>0</v>
      </c>
      <c r="X181" s="29" t="str">
        <f>VLOOKUP(A181,MV!$A$6:$AD$4112,26,FALSE)</f>
        <v>kV</v>
      </c>
      <c r="Y181" s="29" t="str">
        <f>VLOOKUP(A181,MV!$A$6:$AD$4112,27,FALSE)</f>
        <v>X</v>
      </c>
      <c r="Z181" s="29" t="str">
        <f>VLOOKUP(A181,MV!$A$6:$AD$4112,28,FALSE)</f>
        <v>-</v>
      </c>
      <c r="AA181" s="29" t="str">
        <f>VLOOKUP(A181,MV!$A$6:$AD$4112,29,FALSE)</f>
        <v>-</v>
      </c>
      <c r="AB181" s="29" t="str">
        <f>VLOOKUP(A181,MV!$A$6:$AD$4112,30,FALSE)</f>
        <v>X</v>
      </c>
      <c r="AC181" s="30"/>
    </row>
    <row r="182" spans="1:29" x14ac:dyDescent="0.3">
      <c r="A182" t="s">
        <v>284</v>
      </c>
      <c r="C182" s="29">
        <f>IF(ISBLANK(G182),"",COUNTA($G$13:G182))</f>
        <v>166</v>
      </c>
      <c r="D182" s="33" t="s">
        <v>512</v>
      </c>
      <c r="E182" s="30"/>
      <c r="F182" s="44" t="str">
        <f t="shared" si="5"/>
        <v>VCB-7564</v>
      </c>
      <c r="G182" s="30" t="str">
        <f>VLOOKUP(A182,MV!$A$6:$B$4112,2,FALSE)</f>
        <v>Current Phase L1</v>
      </c>
      <c r="H182" s="29" t="str">
        <f>VLOOKUP(A182,MV!$A$6:$AD$4112,3,FALSE)</f>
        <v>TBA</v>
      </c>
      <c r="I182" s="29" t="str">
        <f>VLOOKUP(A182,MV!$A$6:$AD$4112,4,FALSE)</f>
        <v>X</v>
      </c>
      <c r="J182" s="29" t="str">
        <f>VLOOKUP(A182,MV!$A$6:$AD$4112,5,FALSE)</f>
        <v>-</v>
      </c>
      <c r="K182" s="29" t="str">
        <f>VLOOKUP(A182,MV!$A$6:$AD$4112,6,FALSE)</f>
        <v>-</v>
      </c>
      <c r="L182" s="29" t="str">
        <f>VLOOKUP(A182,MV!$A$6:$AD$4112,11,FALSE)</f>
        <v>IEC61850</v>
      </c>
      <c r="M182" s="29" t="str">
        <f>VLOOKUP(A182,MV!$A$6:$AD$4112,14,FALSE)</f>
        <v>MX</v>
      </c>
      <c r="N182" s="29" t="str">
        <f>VLOOKUP(A182,MV!$A$6:$AD$4112,12,FALSE)</f>
        <v>TBA</v>
      </c>
      <c r="O182" s="29" t="str">
        <f>VLOOKUP(A182,MV!$A$6:$AD$4112,13,FALSE)</f>
        <v>IEC104</v>
      </c>
      <c r="P182" s="29">
        <f>VLOOKUP(A182,MV!$A$6:$AD$4112,15,FALSE)</f>
        <v>5</v>
      </c>
      <c r="Q182" s="29"/>
      <c r="R182" s="29"/>
      <c r="S182" s="29"/>
      <c r="T182" s="29"/>
      <c r="U182" s="29"/>
      <c r="V182" s="29">
        <f>VLOOKUP(A182,MV!$A$6:$AD$4112,16,FALSE)</f>
        <v>14</v>
      </c>
      <c r="W182" s="29">
        <f>VLOOKUP(A182,MV!$A$6:$AD$4112,17,FALSE)</f>
        <v>0</v>
      </c>
      <c r="X182" s="29" t="str">
        <f>VLOOKUP(A182,MV!$A$6:$AD$4112,26,FALSE)</f>
        <v>Amp</v>
      </c>
      <c r="Y182" s="29" t="str">
        <f>VLOOKUP(A182,MV!$A$6:$AD$4112,27,FALSE)</f>
        <v>X</v>
      </c>
      <c r="Z182" s="29" t="str">
        <f>VLOOKUP(A182,MV!$A$6:$AD$4112,28,FALSE)</f>
        <v>-</v>
      </c>
      <c r="AA182" s="29" t="str">
        <f>VLOOKUP(A182,MV!$A$6:$AD$4112,29,FALSE)</f>
        <v>-</v>
      </c>
      <c r="AB182" s="29" t="str">
        <f>VLOOKUP(A182,MV!$A$6:$AD$4112,30,FALSE)</f>
        <v>X</v>
      </c>
      <c r="AC182" s="30"/>
    </row>
    <row r="183" spans="1:29" x14ac:dyDescent="0.3">
      <c r="A183" t="s">
        <v>285</v>
      </c>
      <c r="C183" s="29">
        <f>IF(ISBLANK(G183),"",COUNTA($G$13:G183))</f>
        <v>167</v>
      </c>
      <c r="D183" s="33" t="s">
        <v>512</v>
      </c>
      <c r="E183" s="30"/>
      <c r="F183" s="44" t="str">
        <f t="shared" si="5"/>
        <v>VCB-7564</v>
      </c>
      <c r="G183" s="30" t="str">
        <f>VLOOKUP(A183,MV!$A$6:$B$4112,2,FALSE)</f>
        <v>Current Phase L2</v>
      </c>
      <c r="H183" s="29" t="str">
        <f>VLOOKUP(A183,MV!$A$6:$AD$4112,3,FALSE)</f>
        <v>TBA</v>
      </c>
      <c r="I183" s="29" t="str">
        <f>VLOOKUP(A183,MV!$A$6:$AD$4112,4,FALSE)</f>
        <v>X</v>
      </c>
      <c r="J183" s="29" t="str">
        <f>VLOOKUP(A183,MV!$A$6:$AD$4112,5,FALSE)</f>
        <v>-</v>
      </c>
      <c r="K183" s="29" t="str">
        <f>VLOOKUP(A183,MV!$A$6:$AD$4112,6,FALSE)</f>
        <v>-</v>
      </c>
      <c r="L183" s="29" t="str">
        <f>VLOOKUP(A183,MV!$A$6:$AD$4112,11,FALSE)</f>
        <v>IEC61850</v>
      </c>
      <c r="M183" s="29" t="str">
        <f>VLOOKUP(A183,MV!$A$6:$AD$4112,14,FALSE)</f>
        <v>MX</v>
      </c>
      <c r="N183" s="29" t="str">
        <f>VLOOKUP(A183,MV!$A$6:$AD$4112,12,FALSE)</f>
        <v>TBA</v>
      </c>
      <c r="O183" s="29" t="str">
        <f>VLOOKUP(A183,MV!$A$6:$AD$4112,13,FALSE)</f>
        <v>IEC104</v>
      </c>
      <c r="P183" s="29">
        <f>VLOOKUP(A183,MV!$A$6:$AD$4112,15,FALSE)</f>
        <v>5</v>
      </c>
      <c r="Q183" s="29"/>
      <c r="R183" s="29"/>
      <c r="S183" s="29"/>
      <c r="T183" s="29"/>
      <c r="U183" s="29"/>
      <c r="V183" s="29">
        <f>VLOOKUP(A183,MV!$A$6:$AD$4112,16,FALSE)</f>
        <v>15</v>
      </c>
      <c r="W183" s="29">
        <f>VLOOKUP(A183,MV!$A$6:$AD$4112,17,FALSE)</f>
        <v>0</v>
      </c>
      <c r="X183" s="29" t="str">
        <f>VLOOKUP(A183,MV!$A$6:$AD$4112,26,FALSE)</f>
        <v>Amp</v>
      </c>
      <c r="Y183" s="29" t="str">
        <f>VLOOKUP(A183,MV!$A$6:$AD$4112,27,FALSE)</f>
        <v>X</v>
      </c>
      <c r="Z183" s="29" t="str">
        <f>VLOOKUP(A183,MV!$A$6:$AD$4112,28,FALSE)</f>
        <v>-</v>
      </c>
      <c r="AA183" s="29" t="str">
        <f>VLOOKUP(A183,MV!$A$6:$AD$4112,29,FALSE)</f>
        <v>-</v>
      </c>
      <c r="AB183" s="29" t="str">
        <f>VLOOKUP(A183,MV!$A$6:$AD$4112,30,FALSE)</f>
        <v>X</v>
      </c>
      <c r="AC183" s="30"/>
    </row>
    <row r="184" spans="1:29" x14ac:dyDescent="0.3">
      <c r="A184" t="s">
        <v>286</v>
      </c>
      <c r="C184" s="29">
        <f>IF(ISBLANK(G184),"",COUNTA($G$13:G184))</f>
        <v>168</v>
      </c>
      <c r="D184" s="33" t="s">
        <v>512</v>
      </c>
      <c r="E184" s="30"/>
      <c r="F184" s="44" t="str">
        <f t="shared" si="5"/>
        <v>VCB-7564</v>
      </c>
      <c r="G184" s="30" t="str">
        <f>VLOOKUP(A184,MV!$A$6:$B$4112,2,FALSE)</f>
        <v>Current Phase L3</v>
      </c>
      <c r="H184" s="29" t="str">
        <f>VLOOKUP(A184,MV!$A$6:$AD$4112,3,FALSE)</f>
        <v>TBA</v>
      </c>
      <c r="I184" s="29" t="str">
        <f>VLOOKUP(A184,MV!$A$6:$AD$4112,4,FALSE)</f>
        <v>X</v>
      </c>
      <c r="J184" s="29" t="str">
        <f>VLOOKUP(A184,MV!$A$6:$AD$4112,5,FALSE)</f>
        <v>-</v>
      </c>
      <c r="K184" s="29" t="str">
        <f>VLOOKUP(A184,MV!$A$6:$AD$4112,6,FALSE)</f>
        <v>-</v>
      </c>
      <c r="L184" s="29" t="str">
        <f>VLOOKUP(A184,MV!$A$6:$AD$4112,11,FALSE)</f>
        <v>IEC61850</v>
      </c>
      <c r="M184" s="29" t="str">
        <f>VLOOKUP(A184,MV!$A$6:$AD$4112,14,FALSE)</f>
        <v>MX</v>
      </c>
      <c r="N184" s="29" t="str">
        <f>VLOOKUP(A184,MV!$A$6:$AD$4112,12,FALSE)</f>
        <v>TBA</v>
      </c>
      <c r="O184" s="29" t="str">
        <f>VLOOKUP(A184,MV!$A$6:$AD$4112,13,FALSE)</f>
        <v>IEC104</v>
      </c>
      <c r="P184" s="29">
        <f>VLOOKUP(A184,MV!$A$6:$AD$4112,15,FALSE)</f>
        <v>5</v>
      </c>
      <c r="Q184" s="29"/>
      <c r="R184" s="29"/>
      <c r="S184" s="29"/>
      <c r="T184" s="29"/>
      <c r="U184" s="29"/>
      <c r="V184" s="29">
        <f>VLOOKUP(A184,MV!$A$6:$AD$4112,16,FALSE)</f>
        <v>16</v>
      </c>
      <c r="W184" s="29">
        <f>VLOOKUP(A184,MV!$A$6:$AD$4112,17,FALSE)</f>
        <v>0</v>
      </c>
      <c r="X184" s="29" t="str">
        <f>VLOOKUP(A184,MV!$A$6:$AD$4112,26,FALSE)</f>
        <v>Amp</v>
      </c>
      <c r="Y184" s="29" t="str">
        <f>VLOOKUP(A184,MV!$A$6:$AD$4112,27,FALSE)</f>
        <v>X</v>
      </c>
      <c r="Z184" s="29" t="str">
        <f>VLOOKUP(A184,MV!$A$6:$AD$4112,28,FALSE)</f>
        <v>-</v>
      </c>
      <c r="AA184" s="29" t="str">
        <f>VLOOKUP(A184,MV!$A$6:$AD$4112,29,FALSE)</f>
        <v>-</v>
      </c>
      <c r="AB184" s="29" t="str">
        <f>VLOOKUP(A184,MV!$A$6:$AD$4112,30,FALSE)</f>
        <v>X</v>
      </c>
      <c r="AC184" s="30"/>
    </row>
    <row r="185" spans="1:29" x14ac:dyDescent="0.3">
      <c r="A185" t="s">
        <v>287</v>
      </c>
      <c r="C185" s="29">
        <f>IF(ISBLANK(G185),"",COUNTA($G$13:G185))</f>
        <v>169</v>
      </c>
      <c r="D185" s="33" t="s">
        <v>512</v>
      </c>
      <c r="E185" s="30"/>
      <c r="F185" s="44" t="str">
        <f t="shared" si="5"/>
        <v>VCB-7564</v>
      </c>
      <c r="G185" s="30" t="str">
        <f>VLOOKUP(A185,MV!$A$6:$B$4112,2,FALSE)</f>
        <v>Power Factor</v>
      </c>
      <c r="H185" s="29" t="str">
        <f>VLOOKUP(A185,MV!$A$6:$AD$4112,3,FALSE)</f>
        <v>TBA</v>
      </c>
      <c r="I185" s="29" t="str">
        <f>VLOOKUP(A185,MV!$A$6:$AD$4112,4,FALSE)</f>
        <v>X</v>
      </c>
      <c r="J185" s="29" t="str">
        <f>VLOOKUP(A185,MV!$A$6:$AD$4112,5,FALSE)</f>
        <v>-</v>
      </c>
      <c r="K185" s="29" t="str">
        <f>VLOOKUP(A185,MV!$A$6:$AD$4112,6,FALSE)</f>
        <v>-</v>
      </c>
      <c r="L185" s="29" t="str">
        <f>VLOOKUP(A185,MV!$A$6:$AD$4112,11,FALSE)</f>
        <v>IEC61850</v>
      </c>
      <c r="M185" s="29" t="str">
        <f>VLOOKUP(A185,MV!$A$6:$AD$4112,14,FALSE)</f>
        <v>MX</v>
      </c>
      <c r="N185" s="29" t="str">
        <f>VLOOKUP(A185,MV!$A$6:$AD$4112,12,FALSE)</f>
        <v>TBA</v>
      </c>
      <c r="O185" s="29" t="str">
        <f>VLOOKUP(A185,MV!$A$6:$AD$4112,13,FALSE)</f>
        <v>IEC104</v>
      </c>
      <c r="P185" s="29">
        <f>VLOOKUP(A185,MV!$A$6:$AD$4112,15,FALSE)</f>
        <v>5</v>
      </c>
      <c r="Q185" s="29"/>
      <c r="R185" s="29"/>
      <c r="S185" s="29"/>
      <c r="T185" s="29"/>
      <c r="U185" s="29"/>
      <c r="V185" s="29">
        <f>VLOOKUP(A185,MV!$A$6:$AD$4112,16,FALSE)</f>
        <v>17</v>
      </c>
      <c r="W185" s="29">
        <f>VLOOKUP(A185,MV!$A$6:$AD$4112,17,FALSE)</f>
        <v>0</v>
      </c>
      <c r="X185" s="29" t="str">
        <f>VLOOKUP(A185,MV!$A$6:$AD$4112,26,FALSE)</f>
        <v>-</v>
      </c>
      <c r="Y185" s="29" t="str">
        <f>VLOOKUP(A185,MV!$A$6:$AD$4112,27,FALSE)</f>
        <v>X</v>
      </c>
      <c r="Z185" s="29" t="str">
        <f>VLOOKUP(A185,MV!$A$6:$AD$4112,28,FALSE)</f>
        <v>-</v>
      </c>
      <c r="AA185" s="29" t="str">
        <f>VLOOKUP(A185,MV!$A$6:$AD$4112,29,FALSE)</f>
        <v>-</v>
      </c>
      <c r="AB185" s="29" t="str">
        <f>VLOOKUP(A185,MV!$A$6:$AD$4112,30,FALSE)</f>
        <v>X</v>
      </c>
      <c r="AC185" s="30"/>
    </row>
    <row r="186" spans="1:29" x14ac:dyDescent="0.3">
      <c r="A186" t="s">
        <v>288</v>
      </c>
      <c r="C186" s="29">
        <f>IF(ISBLANK(G186),"",COUNTA($G$13:G186))</f>
        <v>170</v>
      </c>
      <c r="D186" s="33" t="s">
        <v>512</v>
      </c>
      <c r="E186" s="30"/>
      <c r="F186" s="44" t="str">
        <f t="shared" si="5"/>
        <v>VCB-7564</v>
      </c>
      <c r="G186" s="30" t="str">
        <f>VLOOKUP(A186,MV!$A$6:$B$4112,2,FALSE)</f>
        <v>Frequency</v>
      </c>
      <c r="H186" s="29" t="str">
        <f>VLOOKUP(A186,MV!$A$6:$AD$4112,3,FALSE)</f>
        <v>TBA</v>
      </c>
      <c r="I186" s="29" t="str">
        <f>VLOOKUP(A186,MV!$A$6:$AD$4112,4,FALSE)</f>
        <v>X</v>
      </c>
      <c r="J186" s="29" t="str">
        <f>VLOOKUP(A186,MV!$A$6:$AD$4112,5,FALSE)</f>
        <v>-</v>
      </c>
      <c r="K186" s="29" t="str">
        <f>VLOOKUP(A186,MV!$A$6:$AD$4112,6,FALSE)</f>
        <v>-</v>
      </c>
      <c r="L186" s="29" t="str">
        <f>VLOOKUP(A186,MV!$A$6:$AD$4112,11,FALSE)</f>
        <v>IEC61850</v>
      </c>
      <c r="M186" s="29" t="str">
        <f>VLOOKUP(A186,MV!$A$6:$AD$4112,14,FALSE)</f>
        <v>MX</v>
      </c>
      <c r="N186" s="29" t="str">
        <f>VLOOKUP(A186,MV!$A$6:$AD$4112,12,FALSE)</f>
        <v>TBA</v>
      </c>
      <c r="O186" s="29" t="str">
        <f>VLOOKUP(A186,MV!$A$6:$AD$4112,13,FALSE)</f>
        <v>IEC104</v>
      </c>
      <c r="P186" s="29">
        <f>VLOOKUP(A186,MV!$A$6:$AD$4112,15,FALSE)</f>
        <v>5</v>
      </c>
      <c r="Q186" s="29"/>
      <c r="R186" s="29"/>
      <c r="S186" s="29"/>
      <c r="T186" s="29"/>
      <c r="U186" s="29"/>
      <c r="V186" s="29">
        <f>VLOOKUP(A186,MV!$A$6:$AD$4112,16,FALSE)</f>
        <v>18</v>
      </c>
      <c r="W186" s="29">
        <f>VLOOKUP(A186,MV!$A$6:$AD$4112,17,FALSE)</f>
        <v>0</v>
      </c>
      <c r="X186" s="29" t="str">
        <f>VLOOKUP(A186,MV!$A$6:$AD$4112,26,FALSE)</f>
        <v>Hz</v>
      </c>
      <c r="Y186" s="29" t="str">
        <f>VLOOKUP(A186,MV!$A$6:$AD$4112,27,FALSE)</f>
        <v>X</v>
      </c>
      <c r="Z186" s="29" t="str">
        <f>VLOOKUP(A186,MV!$A$6:$AD$4112,28,FALSE)</f>
        <v>-</v>
      </c>
      <c r="AA186" s="29" t="str">
        <f>VLOOKUP(A186,MV!$A$6:$AD$4112,29,FALSE)</f>
        <v>-</v>
      </c>
      <c r="AB186" s="29" t="str">
        <f>VLOOKUP(A186,MV!$A$6:$AD$4112,30,FALSE)</f>
        <v>X</v>
      </c>
      <c r="AC186" s="30"/>
    </row>
    <row r="187" spans="1:29" x14ac:dyDescent="0.3">
      <c r="A187" t="s">
        <v>289</v>
      </c>
      <c r="C187" s="29">
        <f>IF(ISBLANK(G187),"",COUNTA($G$13:G187))</f>
        <v>171</v>
      </c>
      <c r="D187" s="33" t="s">
        <v>512</v>
      </c>
      <c r="E187" s="30"/>
      <c r="F187" s="44" t="str">
        <f t="shared" si="5"/>
        <v>VCB-7564</v>
      </c>
      <c r="G187" s="30" t="str">
        <f>VLOOKUP(A187,MV!$A$6:$B$4112,2,FALSE)</f>
        <v>Active Power</v>
      </c>
      <c r="H187" s="29" t="str">
        <f>VLOOKUP(A187,MV!$A$6:$AD$4112,3,FALSE)</f>
        <v>TBA</v>
      </c>
      <c r="I187" s="29" t="str">
        <f>VLOOKUP(A187,MV!$A$6:$AD$4112,4,FALSE)</f>
        <v>X</v>
      </c>
      <c r="J187" s="29" t="str">
        <f>VLOOKUP(A187,MV!$A$6:$AD$4112,5,FALSE)</f>
        <v>-</v>
      </c>
      <c r="K187" s="29" t="str">
        <f>VLOOKUP(A187,MV!$A$6:$AD$4112,6,FALSE)</f>
        <v>-</v>
      </c>
      <c r="L187" s="29" t="str">
        <f>VLOOKUP(A187,MV!$A$6:$AD$4112,11,FALSE)</f>
        <v>IEC61850</v>
      </c>
      <c r="M187" s="29" t="str">
        <f>VLOOKUP(A187,MV!$A$6:$AD$4112,14,FALSE)</f>
        <v>MX</v>
      </c>
      <c r="N187" s="29" t="str">
        <f>VLOOKUP(A187,MV!$A$6:$AD$4112,12,FALSE)</f>
        <v>TBA</v>
      </c>
      <c r="O187" s="29" t="str">
        <f>VLOOKUP(A187,MV!$A$6:$AD$4112,13,FALSE)</f>
        <v>IEC104</v>
      </c>
      <c r="P187" s="29">
        <f>VLOOKUP(A187,MV!$A$6:$AD$4112,15,FALSE)</f>
        <v>5</v>
      </c>
      <c r="Q187" s="29"/>
      <c r="R187" s="29"/>
      <c r="S187" s="29"/>
      <c r="T187" s="29"/>
      <c r="U187" s="29"/>
      <c r="V187" s="29">
        <f>VLOOKUP(A187,MV!$A$6:$AD$4112,16,FALSE)</f>
        <v>19</v>
      </c>
      <c r="W187" s="29">
        <f>VLOOKUP(A187,MV!$A$6:$AD$4112,17,FALSE)</f>
        <v>0</v>
      </c>
      <c r="X187" s="29" t="str">
        <f>VLOOKUP(A187,MV!$A$6:$AD$4112,26,FALSE)</f>
        <v>kW</v>
      </c>
      <c r="Y187" s="29" t="str">
        <f>VLOOKUP(A187,MV!$A$6:$AD$4112,27,FALSE)</f>
        <v>X</v>
      </c>
      <c r="Z187" s="29" t="str">
        <f>VLOOKUP(A187,MV!$A$6:$AD$4112,28,FALSE)</f>
        <v>-</v>
      </c>
      <c r="AA187" s="29" t="str">
        <f>VLOOKUP(A187,MV!$A$6:$AD$4112,29,FALSE)</f>
        <v>-</v>
      </c>
      <c r="AB187" s="29" t="str">
        <f>VLOOKUP(A187,MV!$A$6:$AD$4112,30,FALSE)</f>
        <v>X</v>
      </c>
      <c r="AC187" s="30"/>
    </row>
    <row r="188" spans="1:29" x14ac:dyDescent="0.3">
      <c r="A188" t="s">
        <v>290</v>
      </c>
      <c r="C188" s="29">
        <f>IF(ISBLANK(G188),"",COUNTA($G$13:G188))</f>
        <v>172</v>
      </c>
      <c r="D188" s="33" t="s">
        <v>512</v>
      </c>
      <c r="E188" s="30"/>
      <c r="F188" s="44" t="str">
        <f t="shared" si="5"/>
        <v>VCB-7564</v>
      </c>
      <c r="G188" s="30" t="str">
        <f>VLOOKUP(A188,MV!$A$6:$B$4112,2,FALSE)</f>
        <v>Reactive Power</v>
      </c>
      <c r="H188" s="29" t="str">
        <f>VLOOKUP(A188,MV!$A$6:$AD$4112,3,FALSE)</f>
        <v>TBA</v>
      </c>
      <c r="I188" s="29" t="str">
        <f>VLOOKUP(A188,MV!$A$6:$AD$4112,4,FALSE)</f>
        <v>X</v>
      </c>
      <c r="J188" s="29" t="str">
        <f>VLOOKUP(A188,MV!$A$6:$AD$4112,5,FALSE)</f>
        <v>-</v>
      </c>
      <c r="K188" s="29" t="str">
        <f>VLOOKUP(A188,MV!$A$6:$AD$4112,6,FALSE)</f>
        <v>-</v>
      </c>
      <c r="L188" s="29" t="str">
        <f>VLOOKUP(A188,MV!$A$6:$AD$4112,11,FALSE)</f>
        <v>IEC61850</v>
      </c>
      <c r="M188" s="29" t="str">
        <f>VLOOKUP(A188,MV!$A$6:$AD$4112,14,FALSE)</f>
        <v>MX</v>
      </c>
      <c r="N188" s="29" t="str">
        <f>VLOOKUP(A188,MV!$A$6:$AD$4112,12,FALSE)</f>
        <v>TBA</v>
      </c>
      <c r="O188" s="29" t="str">
        <f>VLOOKUP(A188,MV!$A$6:$AD$4112,13,FALSE)</f>
        <v>IEC104</v>
      </c>
      <c r="P188" s="29">
        <f>VLOOKUP(A188,MV!$A$6:$AD$4112,15,FALSE)</f>
        <v>5</v>
      </c>
      <c r="Q188" s="29"/>
      <c r="R188" s="29"/>
      <c r="S188" s="29"/>
      <c r="T188" s="29"/>
      <c r="U188" s="29"/>
      <c r="V188" s="29">
        <f>VLOOKUP(A188,MV!$A$6:$AD$4112,16,FALSE)</f>
        <v>20</v>
      </c>
      <c r="W188" s="29">
        <f>VLOOKUP(A188,MV!$A$6:$AD$4112,17,FALSE)</f>
        <v>0</v>
      </c>
      <c r="X188" s="29" t="str">
        <f>VLOOKUP(A188,MV!$A$6:$AD$4112,26,FALSE)</f>
        <v>Kvar</v>
      </c>
      <c r="Y188" s="29" t="str">
        <f>VLOOKUP(A188,MV!$A$6:$AD$4112,27,FALSE)</f>
        <v>X</v>
      </c>
      <c r="Z188" s="29" t="str">
        <f>VLOOKUP(A188,MV!$A$6:$AD$4112,28,FALSE)</f>
        <v>-</v>
      </c>
      <c r="AA188" s="29" t="str">
        <f>VLOOKUP(A188,MV!$A$6:$AD$4112,29,FALSE)</f>
        <v>-</v>
      </c>
      <c r="AB188" s="29" t="str">
        <f>VLOOKUP(A188,MV!$A$6:$AD$4112,30,FALSE)</f>
        <v>X</v>
      </c>
      <c r="AC188" s="30"/>
    </row>
    <row r="189" spans="1:29" x14ac:dyDescent="0.3">
      <c r="A189" t="s">
        <v>291</v>
      </c>
      <c r="C189" s="29">
        <f>IF(ISBLANK(G189),"",COUNTA($G$13:G189))</f>
        <v>173</v>
      </c>
      <c r="D189" s="33" t="s">
        <v>512</v>
      </c>
      <c r="E189" s="30"/>
      <c r="F189" s="44" t="str">
        <f t="shared" si="5"/>
        <v>VCB-7564</v>
      </c>
      <c r="G189" s="30" t="str">
        <f>VLOOKUP(A189,MV!$A$6:$B$4112,2,FALSE)</f>
        <v>CB Open/Close command</v>
      </c>
      <c r="H189" s="29" t="str">
        <f>VLOOKUP(A189,MV!$A$6:$AD$4112,3,FALSE)</f>
        <v>TBA</v>
      </c>
      <c r="I189" s="29" t="str">
        <f>VLOOKUP(A189,MV!$A$6:$AD$4112,4,FALSE)</f>
        <v>-</v>
      </c>
      <c r="J189" s="29" t="str">
        <f>VLOOKUP(A189,MV!$A$6:$AD$4112,5,FALSE)</f>
        <v>-</v>
      </c>
      <c r="K189" s="29" t="str">
        <f>VLOOKUP(A189,MV!$A$6:$AD$4112,6,FALSE)</f>
        <v>X</v>
      </c>
      <c r="L189" s="29" t="str">
        <f>VLOOKUP(A189,MV!$A$6:$AD$4112,11,FALSE)</f>
        <v>-</v>
      </c>
      <c r="M189" s="29" t="str">
        <f>VLOOKUP(A189,MV!$A$6:$AD$4112,14,FALSE)</f>
        <v>DC</v>
      </c>
      <c r="N189" s="29" t="str">
        <f>VLOOKUP(A189,MV!$A$6:$AD$4112,12,FALSE)</f>
        <v>-</v>
      </c>
      <c r="O189" s="29" t="str">
        <f>VLOOKUP(A189,MV!$A$6:$AD$4112,13,FALSE)</f>
        <v>IEC104</v>
      </c>
      <c r="P189" s="29">
        <f>VLOOKUP(A189,MV!$A$6:$AD$4112,15,FALSE)</f>
        <v>5</v>
      </c>
      <c r="Q189" s="29"/>
      <c r="R189" s="29"/>
      <c r="S189" s="29"/>
      <c r="T189" s="29"/>
      <c r="U189" s="29"/>
      <c r="V189" s="29">
        <f>VLOOKUP(A189,MV!$A$6:$AD$4112,16,FALSE)</f>
        <v>21</v>
      </c>
      <c r="W189" s="29">
        <f>VLOOKUP(A189,MV!$A$6:$AD$4112,17,FALSE)</f>
        <v>0</v>
      </c>
      <c r="X189" s="29" t="str">
        <f>VLOOKUP(A189,MV!$A$6:$AD$4112,26,FALSE)</f>
        <v>-</v>
      </c>
      <c r="Y189" s="29" t="str">
        <f>VLOOKUP(A189,MV!$A$6:$AD$4112,27,FALSE)</f>
        <v>X</v>
      </c>
      <c r="Z189" s="29" t="str">
        <f>VLOOKUP(A189,MV!$A$6:$AD$4112,28,FALSE)</f>
        <v>X</v>
      </c>
      <c r="AA189" s="29" t="str">
        <f>VLOOKUP(A189,MV!$A$6:$AD$4112,29,FALSE)</f>
        <v>-</v>
      </c>
      <c r="AB189" s="29" t="str">
        <f>VLOOKUP(A189,MV!$A$6:$AD$4112,30,FALSE)</f>
        <v>-</v>
      </c>
      <c r="AC189" s="30"/>
    </row>
    <row r="190" spans="1:29" x14ac:dyDescent="0.3">
      <c r="A190" t="s">
        <v>292</v>
      </c>
      <c r="C190" s="29">
        <f>IF(ISBLANK(G190),"",COUNTA($G$13:G190))</f>
        <v>174</v>
      </c>
      <c r="D190" s="33" t="s">
        <v>512</v>
      </c>
      <c r="E190" s="30"/>
      <c r="F190" s="44" t="str">
        <f t="shared" si="5"/>
        <v>VCB-7564</v>
      </c>
      <c r="G190" s="30" t="str">
        <f>VLOOKUP(A190,MV!$A$6:$B$4112,2,FALSE)</f>
        <v>CB Opened/Closed Position</v>
      </c>
      <c r="H190" s="29" t="str">
        <f>VLOOKUP(A190,MV!$A$6:$AD$4112,3,FALSE)</f>
        <v>TBA</v>
      </c>
      <c r="I190" s="29" t="str">
        <f>VLOOKUP(A190,MV!$A$6:$AD$4112,4,FALSE)</f>
        <v>-</v>
      </c>
      <c r="J190" s="29" t="str">
        <f>VLOOKUP(A190,MV!$A$6:$AD$4112,5,FALSE)</f>
        <v>X</v>
      </c>
      <c r="K190" s="29" t="str">
        <f>VLOOKUP(A190,MV!$A$6:$AD$4112,6,FALSE)</f>
        <v>-</v>
      </c>
      <c r="L190" s="29" t="str">
        <f>VLOOKUP(A190,MV!$A$6:$AD$4112,11,FALSE)</f>
        <v>-</v>
      </c>
      <c r="M190" s="29" t="str">
        <f>VLOOKUP(A190,MV!$A$6:$AD$4112,14,FALSE)</f>
        <v>DP</v>
      </c>
      <c r="N190" s="29" t="str">
        <f>VLOOKUP(A190,MV!$A$6:$AD$4112,12,FALSE)</f>
        <v>-</v>
      </c>
      <c r="O190" s="29" t="str">
        <f>VLOOKUP(A190,MV!$A$6:$AD$4112,13,FALSE)</f>
        <v>IEC104</v>
      </c>
      <c r="P190" s="29">
        <f>VLOOKUP(A190,MV!$A$6:$AD$4112,15,FALSE)</f>
        <v>5</v>
      </c>
      <c r="Q190" s="29"/>
      <c r="R190" s="29"/>
      <c r="S190" s="29"/>
      <c r="T190" s="29"/>
      <c r="U190" s="29"/>
      <c r="V190" s="29">
        <f>VLOOKUP(A190,MV!$A$6:$AD$4112,16,FALSE)</f>
        <v>22</v>
      </c>
      <c r="W190" s="29">
        <f>VLOOKUP(A190,MV!$A$6:$AD$4112,17,FALSE)</f>
        <v>0</v>
      </c>
      <c r="X190" s="29" t="str">
        <f>VLOOKUP(A190,MV!$A$6:$AD$4112,26,FALSE)</f>
        <v>-</v>
      </c>
      <c r="Y190" s="29" t="str">
        <f>VLOOKUP(A190,MV!$A$6:$AD$4112,27,FALSE)</f>
        <v>X</v>
      </c>
      <c r="Z190" s="29" t="str">
        <f>VLOOKUP(A190,MV!$A$6:$AD$4112,28,FALSE)</f>
        <v>X</v>
      </c>
      <c r="AA190" s="29" t="str">
        <f>VLOOKUP(A190,MV!$A$6:$AD$4112,29,FALSE)</f>
        <v>-</v>
      </c>
      <c r="AB190" s="29" t="str">
        <f>VLOOKUP(A190,MV!$A$6:$AD$4112,30,FALSE)</f>
        <v>-</v>
      </c>
      <c r="AC190" s="30"/>
    </row>
    <row r="191" spans="1:29" x14ac:dyDescent="0.3">
      <c r="A191" t="s">
        <v>293</v>
      </c>
      <c r="C191" s="29">
        <f>IF(ISBLANK(G191),"",COUNTA($G$13:G191))</f>
        <v>175</v>
      </c>
      <c r="D191" s="33" t="s">
        <v>512</v>
      </c>
      <c r="E191" s="30"/>
      <c r="F191" s="44" t="str">
        <f t="shared" si="5"/>
        <v>VCB-7564</v>
      </c>
      <c r="G191" s="30" t="str">
        <f>VLOOKUP(A191,MV!$A$6:$B$4112,2,FALSE)</f>
        <v>CB Trip</v>
      </c>
      <c r="H191" s="29" t="str">
        <f>VLOOKUP(A191,MV!$A$6:$AD$4112,3,FALSE)</f>
        <v>TBA</v>
      </c>
      <c r="I191" s="29" t="str">
        <f>VLOOKUP(A191,MV!$A$6:$AD$4112,4,FALSE)</f>
        <v>-</v>
      </c>
      <c r="J191" s="29" t="str">
        <f>VLOOKUP(A191,MV!$A$6:$AD$4112,5,FALSE)</f>
        <v>X</v>
      </c>
      <c r="K191" s="29" t="str">
        <f>VLOOKUP(A191,MV!$A$6:$AD$4112,6,FALSE)</f>
        <v>-</v>
      </c>
      <c r="L191" s="29" t="str">
        <f>VLOOKUP(A191,MV!$A$6:$AD$4112,11,FALSE)</f>
        <v>-</v>
      </c>
      <c r="M191" s="29" t="str">
        <f>VLOOKUP(A191,MV!$A$6:$AD$4112,14,FALSE)</f>
        <v>SP</v>
      </c>
      <c r="N191" s="29" t="str">
        <f>VLOOKUP(A191,MV!$A$6:$AD$4112,12,FALSE)</f>
        <v>-</v>
      </c>
      <c r="O191" s="29" t="str">
        <f>VLOOKUP(A191,MV!$A$6:$AD$4112,13,FALSE)</f>
        <v>IEC104</v>
      </c>
      <c r="P191" s="29">
        <f>VLOOKUP(A191,MV!$A$6:$AD$4112,15,FALSE)</f>
        <v>5</v>
      </c>
      <c r="Q191" s="29"/>
      <c r="R191" s="29"/>
      <c r="S191" s="29"/>
      <c r="T191" s="29"/>
      <c r="U191" s="29"/>
      <c r="V191" s="29">
        <f>VLOOKUP(A191,MV!$A$6:$AD$4112,16,FALSE)</f>
        <v>23</v>
      </c>
      <c r="W191" s="29">
        <f>VLOOKUP(A191,MV!$A$6:$AD$4112,17,FALSE)</f>
        <v>0</v>
      </c>
      <c r="X191" s="29" t="str">
        <f>VLOOKUP(A191,MV!$A$6:$AD$4112,26,FALSE)</f>
        <v>-</v>
      </c>
      <c r="Y191" s="29" t="str">
        <f>VLOOKUP(A191,MV!$A$6:$AD$4112,27,FALSE)</f>
        <v>X</v>
      </c>
      <c r="Z191" s="29" t="str">
        <f>VLOOKUP(A191,MV!$A$6:$AD$4112,28,FALSE)</f>
        <v>X</v>
      </c>
      <c r="AA191" s="29" t="str">
        <f>VLOOKUP(A191,MV!$A$6:$AD$4112,29,FALSE)</f>
        <v>-</v>
      </c>
      <c r="AB191" s="29" t="str">
        <f>VLOOKUP(A191,MV!$A$6:$AD$4112,30,FALSE)</f>
        <v>-</v>
      </c>
      <c r="AC191" s="30"/>
    </row>
    <row r="192" spans="1:29" x14ac:dyDescent="0.3">
      <c r="C192" s="29"/>
      <c r="D192" s="33"/>
      <c r="E192" s="30"/>
      <c r="F192" s="44"/>
      <c r="G192" s="30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30"/>
    </row>
    <row r="193" spans="1:29" x14ac:dyDescent="0.3">
      <c r="A193" t="s">
        <v>294</v>
      </c>
      <c r="C193" s="29">
        <f>IF(ISBLANK(G193),"",COUNTA($G$13:G193))</f>
        <v>176</v>
      </c>
      <c r="D193" s="33" t="s">
        <v>512</v>
      </c>
      <c r="E193" s="30"/>
      <c r="F193" s="44" t="str">
        <f>FEEDERs!B9</f>
        <v>VCB-7567A</v>
      </c>
      <c r="G193" s="30" t="str">
        <f>VLOOKUP(A193,MV!$A$6:$B$4112,2,FALSE)</f>
        <v>27R - Undervoltage Remanent relay</v>
      </c>
      <c r="H193" s="29" t="str">
        <f>VLOOKUP(A193,MV!$A$6:$AD$4112,3,FALSE)</f>
        <v>TBA</v>
      </c>
      <c r="I193" s="29" t="str">
        <f>VLOOKUP(A193,MV!$A$6:$AD$4112,4,FALSE)</f>
        <v>-</v>
      </c>
      <c r="J193" s="29" t="str">
        <f>VLOOKUP(A193,MV!$A$6:$AD$4112,5,FALSE)</f>
        <v>X</v>
      </c>
      <c r="K193" s="29" t="str">
        <f>VLOOKUP(A193,MV!$A$6:$AD$4112,6,FALSE)</f>
        <v>-</v>
      </c>
      <c r="L193" s="29" t="str">
        <f>VLOOKUP(A193,MV!$A$6:$AD$4112,11,FALSE)</f>
        <v>IEC61850</v>
      </c>
      <c r="M193" s="29" t="str">
        <f>VLOOKUP(A193,MV!$A$6:$AD$4112,14,FALSE)</f>
        <v>SP</v>
      </c>
      <c r="N193" s="29" t="str">
        <f>VLOOKUP(A193,MV!$A$6:$AD$4112,12,FALSE)</f>
        <v>TBA</v>
      </c>
      <c r="O193" s="29" t="str">
        <f>VLOOKUP(A193,MV!$A$6:$AD$4112,13,FALSE)</f>
        <v>IEC104</v>
      </c>
      <c r="P193" s="29">
        <f>VLOOKUP(A193,MV!$A$6:$AD$4112,15,FALSE)</f>
        <v>6</v>
      </c>
      <c r="Q193" s="29"/>
      <c r="R193" s="29"/>
      <c r="S193" s="29"/>
      <c r="T193" s="29"/>
      <c r="U193" s="29"/>
      <c r="V193" s="29">
        <f>VLOOKUP(A193,MV!$A$6:$AD$4112,16,FALSE)</f>
        <v>1</v>
      </c>
      <c r="W193" s="29">
        <f>VLOOKUP(A193,MV!$A$6:$AD$4112,17,FALSE)</f>
        <v>0</v>
      </c>
      <c r="X193" s="29" t="str">
        <f>VLOOKUP(A193,MV!$A$6:$AD$4112,26,FALSE)</f>
        <v>-</v>
      </c>
      <c r="Y193" s="29" t="str">
        <f>VLOOKUP(A193,MV!$A$6:$AD$4112,27,FALSE)</f>
        <v>X</v>
      </c>
      <c r="Z193" s="29" t="str">
        <f>VLOOKUP(A193,MV!$A$6:$AD$4112,28,FALSE)</f>
        <v>X</v>
      </c>
      <c r="AA193" s="29" t="str">
        <f>VLOOKUP(A193,MV!$A$6:$AD$4112,29,FALSE)</f>
        <v>X</v>
      </c>
      <c r="AB193" s="29" t="str">
        <f>VLOOKUP(A193,MV!$A$6:$AD$4112,30,FALSE)</f>
        <v>-</v>
      </c>
      <c r="AC193" s="30"/>
    </row>
    <row r="194" spans="1:29" x14ac:dyDescent="0.3">
      <c r="A194" t="s">
        <v>295</v>
      </c>
      <c r="C194" s="29">
        <f>IF(ISBLANK(G194),"",COUNTA($G$13:G194))</f>
        <v>177</v>
      </c>
      <c r="D194" s="33" t="s">
        <v>512</v>
      </c>
      <c r="E194" s="30"/>
      <c r="F194" s="44" t="str">
        <f t="shared" ref="F194:F218" si="6">F193</f>
        <v>VCB-7567A</v>
      </c>
      <c r="G194" s="30" t="str">
        <f>VLOOKUP(A194,MV!$A$6:$B$4112,2,FALSE)</f>
        <v>49 - Thermal overload relay</v>
      </c>
      <c r="H194" s="29" t="str">
        <f>VLOOKUP(A194,MV!$A$6:$AD$4112,3,FALSE)</f>
        <v>TBA</v>
      </c>
      <c r="I194" s="29" t="str">
        <f>VLOOKUP(A194,MV!$A$6:$AD$4112,4,FALSE)</f>
        <v>-</v>
      </c>
      <c r="J194" s="29" t="str">
        <f>VLOOKUP(A194,MV!$A$6:$AD$4112,5,FALSE)</f>
        <v>X</v>
      </c>
      <c r="K194" s="29" t="str">
        <f>VLOOKUP(A194,MV!$A$6:$AD$4112,6,FALSE)</f>
        <v>-</v>
      </c>
      <c r="L194" s="29" t="str">
        <f>VLOOKUP(A194,MV!$A$6:$AD$4112,11,FALSE)</f>
        <v>IEC61851</v>
      </c>
      <c r="M194" s="29" t="str">
        <f>VLOOKUP(A194,MV!$A$6:$AD$4112,14,FALSE)</f>
        <v>SP</v>
      </c>
      <c r="N194" s="29" t="str">
        <f>VLOOKUP(A194,MV!$A$6:$AD$4112,12,FALSE)</f>
        <v>TBA</v>
      </c>
      <c r="O194" s="29" t="str">
        <f>VLOOKUP(A194,MV!$A$6:$AD$4112,13,FALSE)</f>
        <v>IEC104</v>
      </c>
      <c r="P194" s="29">
        <f>VLOOKUP(A194,MV!$A$6:$AD$4112,15,FALSE)</f>
        <v>6</v>
      </c>
      <c r="Q194" s="29"/>
      <c r="R194" s="29"/>
      <c r="S194" s="29"/>
      <c r="T194" s="29"/>
      <c r="U194" s="29"/>
      <c r="V194" s="29">
        <f>VLOOKUP(A194,MV!$A$6:$AD$4112,16,FALSE)</f>
        <v>2</v>
      </c>
      <c r="W194" s="29">
        <f>VLOOKUP(A194,MV!$A$6:$AD$4112,17,FALSE)</f>
        <v>0</v>
      </c>
      <c r="X194" s="29" t="str">
        <f>VLOOKUP(A194,MV!$A$6:$AD$4112,26,FALSE)</f>
        <v>-</v>
      </c>
      <c r="Y194" s="29" t="str">
        <f>VLOOKUP(A194,MV!$A$6:$AD$4112,27,FALSE)</f>
        <v>X</v>
      </c>
      <c r="Z194" s="29" t="str">
        <f>VLOOKUP(A194,MV!$A$6:$AD$4112,28,FALSE)</f>
        <v>X</v>
      </c>
      <c r="AA194" s="29" t="str">
        <f>VLOOKUP(A194,MV!$A$6:$AD$4112,29,FALSE)</f>
        <v>X</v>
      </c>
      <c r="AB194" s="29" t="str">
        <f>VLOOKUP(A194,MV!$A$6:$AD$4112,30,FALSE)</f>
        <v>-</v>
      </c>
      <c r="AC194" s="30"/>
    </row>
    <row r="195" spans="1:29" x14ac:dyDescent="0.3">
      <c r="A195" t="s">
        <v>296</v>
      </c>
      <c r="C195" s="29">
        <f>IF(ISBLANK(G195),"",COUNTA($G$13:G195))</f>
        <v>178</v>
      </c>
      <c r="D195" s="33" t="s">
        <v>512</v>
      </c>
      <c r="E195" s="30"/>
      <c r="F195" s="44" t="str">
        <f t="shared" si="6"/>
        <v>VCB-7567A</v>
      </c>
      <c r="G195" s="30" t="str">
        <f>VLOOKUP(A195,MV!$A$6:$B$4112,2,FALSE)</f>
        <v>50 - Instantaneuous Over-current relay</v>
      </c>
      <c r="H195" s="29" t="str">
        <f>VLOOKUP(A195,MV!$A$6:$AD$4112,3,FALSE)</f>
        <v>TBA</v>
      </c>
      <c r="I195" s="29" t="str">
        <f>VLOOKUP(A195,MV!$A$6:$AD$4112,4,FALSE)</f>
        <v>-</v>
      </c>
      <c r="J195" s="29" t="str">
        <f>VLOOKUP(A195,MV!$A$6:$AD$4112,5,FALSE)</f>
        <v>X</v>
      </c>
      <c r="K195" s="29" t="str">
        <f>VLOOKUP(A195,MV!$A$6:$AD$4112,6,FALSE)</f>
        <v>-</v>
      </c>
      <c r="L195" s="29" t="str">
        <f>VLOOKUP(A195,MV!$A$6:$AD$4112,11,FALSE)</f>
        <v>IEC61852</v>
      </c>
      <c r="M195" s="29" t="str">
        <f>VLOOKUP(A195,MV!$A$6:$AD$4112,14,FALSE)</f>
        <v>SP</v>
      </c>
      <c r="N195" s="29" t="str">
        <f>VLOOKUP(A195,MV!$A$6:$AD$4112,12,FALSE)</f>
        <v>TBA</v>
      </c>
      <c r="O195" s="29" t="str">
        <f>VLOOKUP(A195,MV!$A$6:$AD$4112,13,FALSE)</f>
        <v>IEC104</v>
      </c>
      <c r="P195" s="29">
        <f>VLOOKUP(A195,MV!$A$6:$AD$4112,15,FALSE)</f>
        <v>6</v>
      </c>
      <c r="Q195" s="29"/>
      <c r="R195" s="29"/>
      <c r="S195" s="29"/>
      <c r="T195" s="29"/>
      <c r="U195" s="29"/>
      <c r="V195" s="29">
        <f>VLOOKUP(A195,MV!$A$6:$AD$4112,16,FALSE)</f>
        <v>3</v>
      </c>
      <c r="W195" s="29">
        <f>VLOOKUP(A195,MV!$A$6:$AD$4112,17,FALSE)</f>
        <v>0</v>
      </c>
      <c r="X195" s="29" t="str">
        <f>VLOOKUP(A195,MV!$A$6:$AD$4112,26,FALSE)</f>
        <v>-</v>
      </c>
      <c r="Y195" s="29" t="str">
        <f>VLOOKUP(A195,MV!$A$6:$AD$4112,27,FALSE)</f>
        <v>X</v>
      </c>
      <c r="Z195" s="29" t="str">
        <f>VLOOKUP(A195,MV!$A$6:$AD$4112,28,FALSE)</f>
        <v>X</v>
      </c>
      <c r="AA195" s="29" t="str">
        <f>VLOOKUP(A195,MV!$A$6:$AD$4112,29,FALSE)</f>
        <v>X</v>
      </c>
      <c r="AB195" s="29" t="str">
        <f>VLOOKUP(A195,MV!$A$6:$AD$4112,30,FALSE)</f>
        <v>-</v>
      </c>
      <c r="AC195" s="30"/>
    </row>
    <row r="196" spans="1:29" x14ac:dyDescent="0.3">
      <c r="A196" t="s">
        <v>297</v>
      </c>
      <c r="C196" s="29">
        <f>IF(ISBLANK(G196),"",COUNTA($G$13:G196))</f>
        <v>179</v>
      </c>
      <c r="D196" s="33" t="s">
        <v>512</v>
      </c>
      <c r="E196" s="30"/>
      <c r="F196" s="44" t="str">
        <f t="shared" si="6"/>
        <v>VCB-7567A</v>
      </c>
      <c r="G196" s="30" t="str">
        <f>VLOOKUP(A196,MV!$A$6:$B$4112,2,FALSE)</f>
        <v>50G - Instantaneuous Over-current relay</v>
      </c>
      <c r="H196" s="29" t="str">
        <f>VLOOKUP(A196,MV!$A$6:$AD$4112,3,FALSE)</f>
        <v>TBA</v>
      </c>
      <c r="I196" s="29" t="str">
        <f>VLOOKUP(A196,MV!$A$6:$AD$4112,4,FALSE)</f>
        <v>-</v>
      </c>
      <c r="J196" s="29" t="str">
        <f>VLOOKUP(A196,MV!$A$6:$AD$4112,5,FALSE)</f>
        <v>X</v>
      </c>
      <c r="K196" s="29" t="str">
        <f>VLOOKUP(A196,MV!$A$6:$AD$4112,6,FALSE)</f>
        <v>-</v>
      </c>
      <c r="L196" s="29" t="str">
        <f>VLOOKUP(A196,MV!$A$6:$AD$4112,11,FALSE)</f>
        <v>IEC61853</v>
      </c>
      <c r="M196" s="29" t="str">
        <f>VLOOKUP(A196,MV!$A$6:$AD$4112,14,FALSE)</f>
        <v>SP</v>
      </c>
      <c r="N196" s="29" t="str">
        <f>VLOOKUP(A196,MV!$A$6:$AD$4112,12,FALSE)</f>
        <v>TBA</v>
      </c>
      <c r="O196" s="29" t="str">
        <f>VLOOKUP(A196,MV!$A$6:$AD$4112,13,FALSE)</f>
        <v>IEC104</v>
      </c>
      <c r="P196" s="29">
        <f>VLOOKUP(A196,MV!$A$6:$AD$4112,15,FALSE)</f>
        <v>6</v>
      </c>
      <c r="Q196" s="29"/>
      <c r="R196" s="29"/>
      <c r="S196" s="29"/>
      <c r="T196" s="29"/>
      <c r="U196" s="29"/>
      <c r="V196" s="29">
        <f>VLOOKUP(A196,MV!$A$6:$AD$4112,16,FALSE)</f>
        <v>4</v>
      </c>
      <c r="W196" s="29">
        <f>VLOOKUP(A196,MV!$A$6:$AD$4112,17,FALSE)</f>
        <v>0</v>
      </c>
      <c r="X196" s="29" t="str">
        <f>VLOOKUP(A196,MV!$A$6:$AD$4112,26,FALSE)</f>
        <v>-</v>
      </c>
      <c r="Y196" s="29" t="str">
        <f>VLOOKUP(A196,MV!$A$6:$AD$4112,27,FALSE)</f>
        <v>X</v>
      </c>
      <c r="Z196" s="29" t="str">
        <f>VLOOKUP(A196,MV!$A$6:$AD$4112,28,FALSE)</f>
        <v>X</v>
      </c>
      <c r="AA196" s="29" t="str">
        <f>VLOOKUP(A196,MV!$A$6:$AD$4112,29,FALSE)</f>
        <v>X</v>
      </c>
      <c r="AB196" s="29" t="str">
        <f>VLOOKUP(A196,MV!$A$6:$AD$4112,30,FALSE)</f>
        <v>-</v>
      </c>
      <c r="AC196" s="30"/>
    </row>
    <row r="197" spans="1:29" x14ac:dyDescent="0.3">
      <c r="A197" t="s">
        <v>298</v>
      </c>
      <c r="C197" s="29">
        <f>IF(ISBLANK(G197),"",COUNTA($G$13:G197))</f>
        <v>180</v>
      </c>
      <c r="D197" s="33" t="s">
        <v>512</v>
      </c>
      <c r="E197" s="30"/>
      <c r="F197" s="44" t="str">
        <f t="shared" si="6"/>
        <v>VCB-7567A</v>
      </c>
      <c r="G197" s="30" t="str">
        <f>VLOOKUP(A197,MV!$A$6:$B$4112,2,FALSE)</f>
        <v>51 - Time Over-current relay</v>
      </c>
      <c r="H197" s="29" t="str">
        <f>VLOOKUP(A197,MV!$A$6:$AD$4112,3,FALSE)</f>
        <v>TBA</v>
      </c>
      <c r="I197" s="29" t="str">
        <f>VLOOKUP(A197,MV!$A$6:$AD$4112,4,FALSE)</f>
        <v>-</v>
      </c>
      <c r="J197" s="29" t="str">
        <f>VLOOKUP(A197,MV!$A$6:$AD$4112,5,FALSE)</f>
        <v>X</v>
      </c>
      <c r="K197" s="29" t="str">
        <f>VLOOKUP(A197,MV!$A$6:$AD$4112,6,FALSE)</f>
        <v>-</v>
      </c>
      <c r="L197" s="29" t="str">
        <f>VLOOKUP(A197,MV!$A$6:$AD$4112,11,FALSE)</f>
        <v>IEC61854</v>
      </c>
      <c r="M197" s="29" t="str">
        <f>VLOOKUP(A197,MV!$A$6:$AD$4112,14,FALSE)</f>
        <v>SP</v>
      </c>
      <c r="N197" s="29" t="str">
        <f>VLOOKUP(A197,MV!$A$6:$AD$4112,12,FALSE)</f>
        <v>TBA</v>
      </c>
      <c r="O197" s="29" t="str">
        <f>VLOOKUP(A197,MV!$A$6:$AD$4112,13,FALSE)</f>
        <v>IEC104</v>
      </c>
      <c r="P197" s="29">
        <f>VLOOKUP(A197,MV!$A$6:$AD$4112,15,FALSE)</f>
        <v>6</v>
      </c>
      <c r="Q197" s="29"/>
      <c r="R197" s="29"/>
      <c r="S197" s="29"/>
      <c r="T197" s="29"/>
      <c r="U197" s="29"/>
      <c r="V197" s="29">
        <f>VLOOKUP(A197,MV!$A$6:$AD$4112,16,FALSE)</f>
        <v>5</v>
      </c>
      <c r="W197" s="29">
        <f>VLOOKUP(A197,MV!$A$6:$AD$4112,17,FALSE)</f>
        <v>0</v>
      </c>
      <c r="X197" s="29" t="str">
        <f>VLOOKUP(A197,MV!$A$6:$AD$4112,26,FALSE)</f>
        <v>-</v>
      </c>
      <c r="Y197" s="29" t="str">
        <f>VLOOKUP(A197,MV!$A$6:$AD$4112,27,FALSE)</f>
        <v>X</v>
      </c>
      <c r="Z197" s="29" t="str">
        <f>VLOOKUP(A197,MV!$A$6:$AD$4112,28,FALSE)</f>
        <v>X</v>
      </c>
      <c r="AA197" s="29" t="str">
        <f>VLOOKUP(A197,MV!$A$6:$AD$4112,29,FALSE)</f>
        <v>X</v>
      </c>
      <c r="AB197" s="29" t="str">
        <f>VLOOKUP(A197,MV!$A$6:$AD$4112,30,FALSE)</f>
        <v>-</v>
      </c>
      <c r="AC197" s="30"/>
    </row>
    <row r="198" spans="1:29" x14ac:dyDescent="0.3">
      <c r="A198" t="s">
        <v>299</v>
      </c>
      <c r="C198" s="29">
        <f>IF(ISBLANK(G198),"",COUNTA($G$13:G198))</f>
        <v>181</v>
      </c>
      <c r="D198" s="33" t="s">
        <v>512</v>
      </c>
      <c r="E198" s="30"/>
      <c r="F198" s="44" t="str">
        <f t="shared" si="6"/>
        <v>VCB-7567A</v>
      </c>
      <c r="G198" s="30" t="str">
        <f>VLOOKUP(A198,MV!$A$6:$B$4112,2,FALSE)</f>
        <v>51G - Ground overcurrent relay</v>
      </c>
      <c r="H198" s="29" t="str">
        <f>VLOOKUP(A198,MV!$A$6:$AD$4112,3,FALSE)</f>
        <v>TBA</v>
      </c>
      <c r="I198" s="29" t="str">
        <f>VLOOKUP(A198,MV!$A$6:$AD$4112,4,FALSE)</f>
        <v>-</v>
      </c>
      <c r="J198" s="29" t="str">
        <f>VLOOKUP(A198,MV!$A$6:$AD$4112,5,FALSE)</f>
        <v>X</v>
      </c>
      <c r="K198" s="29" t="str">
        <f>VLOOKUP(A198,MV!$A$6:$AD$4112,6,FALSE)</f>
        <v>-</v>
      </c>
      <c r="L198" s="29" t="str">
        <f>VLOOKUP(A198,MV!$A$6:$AD$4112,11,FALSE)</f>
        <v>IEC61855</v>
      </c>
      <c r="M198" s="29" t="str">
        <f>VLOOKUP(A198,MV!$A$6:$AD$4112,14,FALSE)</f>
        <v>SP</v>
      </c>
      <c r="N198" s="29" t="str">
        <f>VLOOKUP(A198,MV!$A$6:$AD$4112,12,FALSE)</f>
        <v>TBA</v>
      </c>
      <c r="O198" s="29" t="str">
        <f>VLOOKUP(A198,MV!$A$6:$AD$4112,13,FALSE)</f>
        <v>IEC104</v>
      </c>
      <c r="P198" s="29">
        <f>VLOOKUP(A198,MV!$A$6:$AD$4112,15,FALSE)</f>
        <v>6</v>
      </c>
      <c r="Q198" s="29"/>
      <c r="R198" s="29"/>
      <c r="S198" s="29"/>
      <c r="T198" s="29"/>
      <c r="U198" s="29"/>
      <c r="V198" s="29">
        <f>VLOOKUP(A198,MV!$A$6:$AD$4112,16,FALSE)</f>
        <v>6</v>
      </c>
      <c r="W198" s="29">
        <f>VLOOKUP(A198,MV!$A$6:$AD$4112,17,FALSE)</f>
        <v>0</v>
      </c>
      <c r="X198" s="29" t="str">
        <f>VLOOKUP(A198,MV!$A$6:$AD$4112,26,FALSE)</f>
        <v>-</v>
      </c>
      <c r="Y198" s="29" t="str">
        <f>VLOOKUP(A198,MV!$A$6:$AD$4112,27,FALSE)</f>
        <v>X</v>
      </c>
      <c r="Z198" s="29" t="str">
        <f>VLOOKUP(A198,MV!$A$6:$AD$4112,28,FALSE)</f>
        <v>X</v>
      </c>
      <c r="AA198" s="29" t="str">
        <f>VLOOKUP(A198,MV!$A$6:$AD$4112,29,FALSE)</f>
        <v>X</v>
      </c>
      <c r="AB198" s="29" t="str">
        <f>VLOOKUP(A198,MV!$A$6:$AD$4112,30,FALSE)</f>
        <v>-</v>
      </c>
      <c r="AC198" s="30"/>
    </row>
    <row r="199" spans="1:29" x14ac:dyDescent="0.3">
      <c r="A199" t="s">
        <v>300</v>
      </c>
      <c r="C199" s="29">
        <f>IF(ISBLANK(G199),"",COUNTA($G$13:G199))</f>
        <v>182</v>
      </c>
      <c r="D199" s="33" t="s">
        <v>512</v>
      </c>
      <c r="E199" s="30"/>
      <c r="F199" s="44" t="str">
        <f t="shared" si="6"/>
        <v>VCB-7567A</v>
      </c>
      <c r="G199" s="30" t="str">
        <f>VLOOKUP(A199,MV!$A$6:$B$4112,2,FALSE)</f>
        <v>51N - Neutral overcurrent relay</v>
      </c>
      <c r="H199" s="29" t="str">
        <f>VLOOKUP(A199,MV!$A$6:$AD$4112,3,FALSE)</f>
        <v>TBA</v>
      </c>
      <c r="I199" s="29" t="str">
        <f>VLOOKUP(A199,MV!$A$6:$AD$4112,4,FALSE)</f>
        <v>-</v>
      </c>
      <c r="J199" s="29" t="str">
        <f>VLOOKUP(A199,MV!$A$6:$AD$4112,5,FALSE)</f>
        <v>X</v>
      </c>
      <c r="K199" s="29" t="str">
        <f>VLOOKUP(A199,MV!$A$6:$AD$4112,6,FALSE)</f>
        <v>-</v>
      </c>
      <c r="L199" s="29" t="str">
        <f>VLOOKUP(A199,MV!$A$6:$AD$4112,11,FALSE)</f>
        <v>IEC61856</v>
      </c>
      <c r="M199" s="29" t="str">
        <f>VLOOKUP(A199,MV!$A$6:$AD$4112,14,FALSE)</f>
        <v>SP</v>
      </c>
      <c r="N199" s="29" t="str">
        <f>VLOOKUP(A199,MV!$A$6:$AD$4112,12,FALSE)</f>
        <v>TBA</v>
      </c>
      <c r="O199" s="29" t="str">
        <f>VLOOKUP(A199,MV!$A$6:$AD$4112,13,FALSE)</f>
        <v>IEC104</v>
      </c>
      <c r="P199" s="29">
        <f>VLOOKUP(A199,MV!$A$6:$AD$4112,15,FALSE)</f>
        <v>6</v>
      </c>
      <c r="Q199" s="29"/>
      <c r="R199" s="29"/>
      <c r="S199" s="29"/>
      <c r="T199" s="29"/>
      <c r="U199" s="29"/>
      <c r="V199" s="29">
        <f>VLOOKUP(A199,MV!$A$6:$AD$4112,16,FALSE)</f>
        <v>7</v>
      </c>
      <c r="W199" s="29">
        <f>VLOOKUP(A199,MV!$A$6:$AD$4112,17,FALSE)</f>
        <v>0</v>
      </c>
      <c r="X199" s="29" t="str">
        <f>VLOOKUP(A199,MV!$A$6:$AD$4112,26,FALSE)</f>
        <v>-</v>
      </c>
      <c r="Y199" s="29" t="str">
        <f>VLOOKUP(A199,MV!$A$6:$AD$4112,27,FALSE)</f>
        <v>X</v>
      </c>
      <c r="Z199" s="29" t="str">
        <f>VLOOKUP(A199,MV!$A$6:$AD$4112,28,FALSE)</f>
        <v>X</v>
      </c>
      <c r="AA199" s="29" t="str">
        <f>VLOOKUP(A199,MV!$A$6:$AD$4112,29,FALSE)</f>
        <v>X</v>
      </c>
      <c r="AB199" s="29" t="str">
        <f>VLOOKUP(A199,MV!$A$6:$AD$4112,30,FALSE)</f>
        <v>-</v>
      </c>
      <c r="AC199" s="30"/>
    </row>
    <row r="200" spans="1:29" x14ac:dyDescent="0.3">
      <c r="A200" t="s">
        <v>301</v>
      </c>
      <c r="C200" s="29">
        <f>IF(ISBLANK(G200),"",COUNTA($G$13:G200))</f>
        <v>183</v>
      </c>
      <c r="D200" s="33" t="s">
        <v>512</v>
      </c>
      <c r="E200" s="30"/>
      <c r="F200" s="44" t="str">
        <f t="shared" si="6"/>
        <v>VCB-7567A</v>
      </c>
      <c r="G200" s="30" t="str">
        <f>VLOOKUP(A200,MV!$A$6:$B$4112,2,FALSE)</f>
        <v>Line-Neutral Voltage (L1-G)</v>
      </c>
      <c r="H200" s="29" t="str">
        <f>VLOOKUP(A200,MV!$A$6:$AD$4112,3,FALSE)</f>
        <v>TBA</v>
      </c>
      <c r="I200" s="29" t="str">
        <f>VLOOKUP(A200,MV!$A$6:$AD$4112,4,FALSE)</f>
        <v>X</v>
      </c>
      <c r="J200" s="29" t="str">
        <f>VLOOKUP(A200,MV!$A$6:$AD$4112,5,FALSE)</f>
        <v>-</v>
      </c>
      <c r="K200" s="29" t="str">
        <f>VLOOKUP(A200,MV!$A$6:$AD$4112,6,FALSE)</f>
        <v>-</v>
      </c>
      <c r="L200" s="29" t="str">
        <f>VLOOKUP(A200,MV!$A$6:$AD$4112,11,FALSE)</f>
        <v>IEC61850</v>
      </c>
      <c r="M200" s="29" t="str">
        <f>VLOOKUP(A200,MV!$A$6:$AD$4112,14,FALSE)</f>
        <v>MX</v>
      </c>
      <c r="N200" s="29" t="str">
        <f>VLOOKUP(A200,MV!$A$6:$AD$4112,12,FALSE)</f>
        <v>TBA</v>
      </c>
      <c r="O200" s="29" t="str">
        <f>VLOOKUP(A200,MV!$A$6:$AD$4112,13,FALSE)</f>
        <v>IEC104</v>
      </c>
      <c r="P200" s="29">
        <f>VLOOKUP(A200,MV!$A$6:$AD$4112,15,FALSE)</f>
        <v>6</v>
      </c>
      <c r="Q200" s="29"/>
      <c r="R200" s="29"/>
      <c r="S200" s="29"/>
      <c r="T200" s="29"/>
      <c r="U200" s="29"/>
      <c r="V200" s="29">
        <f>VLOOKUP(A200,MV!$A$6:$AD$4112,16,FALSE)</f>
        <v>8</v>
      </c>
      <c r="W200" s="29">
        <f>VLOOKUP(A200,MV!$A$6:$AD$4112,17,FALSE)</f>
        <v>0</v>
      </c>
      <c r="X200" s="29" t="str">
        <f>VLOOKUP(A200,MV!$A$6:$AD$4112,26,FALSE)</f>
        <v>kV</v>
      </c>
      <c r="Y200" s="29" t="str">
        <f>VLOOKUP(A200,MV!$A$6:$AD$4112,27,FALSE)</f>
        <v>X</v>
      </c>
      <c r="Z200" s="29" t="str">
        <f>VLOOKUP(A200,MV!$A$6:$AD$4112,28,FALSE)</f>
        <v>-</v>
      </c>
      <c r="AA200" s="29" t="str">
        <f>VLOOKUP(A200,MV!$A$6:$AD$4112,29,FALSE)</f>
        <v>-</v>
      </c>
      <c r="AB200" s="29" t="str">
        <f>VLOOKUP(A200,MV!$A$6:$AD$4112,30,FALSE)</f>
        <v>X</v>
      </c>
      <c r="AC200" s="30"/>
    </row>
    <row r="201" spans="1:29" x14ac:dyDescent="0.3">
      <c r="A201" t="s">
        <v>302</v>
      </c>
      <c r="C201" s="29">
        <f>IF(ISBLANK(G201),"",COUNTA($G$13:G201))</f>
        <v>184</v>
      </c>
      <c r="D201" s="33" t="s">
        <v>512</v>
      </c>
      <c r="E201" s="30"/>
      <c r="F201" s="44" t="str">
        <f t="shared" si="6"/>
        <v>VCB-7567A</v>
      </c>
      <c r="G201" s="30" t="str">
        <f>VLOOKUP(A201,MV!$A$6:$B$4112,2,FALSE)</f>
        <v>Line-Neutral Voltage (L2-G)</v>
      </c>
      <c r="H201" s="29" t="str">
        <f>VLOOKUP(A201,MV!$A$6:$AD$4112,3,FALSE)</f>
        <v>TBA</v>
      </c>
      <c r="I201" s="29" t="str">
        <f>VLOOKUP(A201,MV!$A$6:$AD$4112,4,FALSE)</f>
        <v>X</v>
      </c>
      <c r="J201" s="29" t="str">
        <f>VLOOKUP(A201,MV!$A$6:$AD$4112,5,FALSE)</f>
        <v>-</v>
      </c>
      <c r="K201" s="29" t="str">
        <f>VLOOKUP(A201,MV!$A$6:$AD$4112,6,FALSE)</f>
        <v>-</v>
      </c>
      <c r="L201" s="29" t="str">
        <f>VLOOKUP(A201,MV!$A$6:$AD$4112,11,FALSE)</f>
        <v>IEC61850</v>
      </c>
      <c r="M201" s="29" t="str">
        <f>VLOOKUP(A201,MV!$A$6:$AD$4112,14,FALSE)</f>
        <v>MX</v>
      </c>
      <c r="N201" s="29" t="str">
        <f>VLOOKUP(A201,MV!$A$6:$AD$4112,12,FALSE)</f>
        <v>TBA</v>
      </c>
      <c r="O201" s="29" t="str">
        <f>VLOOKUP(A201,MV!$A$6:$AD$4112,13,FALSE)</f>
        <v>IEC104</v>
      </c>
      <c r="P201" s="29">
        <f>VLOOKUP(A201,MV!$A$6:$AD$4112,15,FALSE)</f>
        <v>6</v>
      </c>
      <c r="Q201" s="29"/>
      <c r="R201" s="29"/>
      <c r="S201" s="29"/>
      <c r="T201" s="29"/>
      <c r="U201" s="29"/>
      <c r="V201" s="29">
        <f>VLOOKUP(A201,MV!$A$6:$AD$4112,16,FALSE)</f>
        <v>9</v>
      </c>
      <c r="W201" s="29">
        <f>VLOOKUP(A201,MV!$A$6:$AD$4112,17,FALSE)</f>
        <v>0</v>
      </c>
      <c r="X201" s="29" t="str">
        <f>VLOOKUP(A201,MV!$A$6:$AD$4112,26,FALSE)</f>
        <v>kV</v>
      </c>
      <c r="Y201" s="29" t="str">
        <f>VLOOKUP(A201,MV!$A$6:$AD$4112,27,FALSE)</f>
        <v>X</v>
      </c>
      <c r="Z201" s="29" t="str">
        <f>VLOOKUP(A201,MV!$A$6:$AD$4112,28,FALSE)</f>
        <v>-</v>
      </c>
      <c r="AA201" s="29" t="str">
        <f>VLOOKUP(A201,MV!$A$6:$AD$4112,29,FALSE)</f>
        <v>-</v>
      </c>
      <c r="AB201" s="29" t="str">
        <f>VLOOKUP(A201,MV!$A$6:$AD$4112,30,FALSE)</f>
        <v>X</v>
      </c>
      <c r="AC201" s="30"/>
    </row>
    <row r="202" spans="1:29" x14ac:dyDescent="0.3">
      <c r="A202" t="s">
        <v>303</v>
      </c>
      <c r="C202" s="29">
        <f>IF(ISBLANK(G202),"",COUNTA($G$13:G202))</f>
        <v>185</v>
      </c>
      <c r="D202" s="33" t="s">
        <v>512</v>
      </c>
      <c r="E202" s="30"/>
      <c r="F202" s="44" t="str">
        <f t="shared" si="6"/>
        <v>VCB-7567A</v>
      </c>
      <c r="G202" s="30" t="str">
        <f>VLOOKUP(A202,MV!$A$6:$B$4112,2,FALSE)</f>
        <v>Line-Neutral Voltage (L3-G)</v>
      </c>
      <c r="H202" s="29" t="str">
        <f>VLOOKUP(A202,MV!$A$6:$AD$4112,3,FALSE)</f>
        <v>TBA</v>
      </c>
      <c r="I202" s="29" t="str">
        <f>VLOOKUP(A202,MV!$A$6:$AD$4112,4,FALSE)</f>
        <v>X</v>
      </c>
      <c r="J202" s="29" t="str">
        <f>VLOOKUP(A202,MV!$A$6:$AD$4112,5,FALSE)</f>
        <v>-</v>
      </c>
      <c r="K202" s="29" t="str">
        <f>VLOOKUP(A202,MV!$A$6:$AD$4112,6,FALSE)</f>
        <v>-</v>
      </c>
      <c r="L202" s="29" t="str">
        <f>VLOOKUP(A202,MV!$A$6:$AD$4112,11,FALSE)</f>
        <v>IEC61850</v>
      </c>
      <c r="M202" s="29" t="str">
        <f>VLOOKUP(A202,MV!$A$6:$AD$4112,14,FALSE)</f>
        <v>MX</v>
      </c>
      <c r="N202" s="29" t="str">
        <f>VLOOKUP(A202,MV!$A$6:$AD$4112,12,FALSE)</f>
        <v>TBA</v>
      </c>
      <c r="O202" s="29" t="str">
        <f>VLOOKUP(A202,MV!$A$6:$AD$4112,13,FALSE)</f>
        <v>IEC104</v>
      </c>
      <c r="P202" s="29">
        <f>VLOOKUP(A202,MV!$A$6:$AD$4112,15,FALSE)</f>
        <v>6</v>
      </c>
      <c r="Q202" s="29"/>
      <c r="R202" s="29"/>
      <c r="S202" s="29"/>
      <c r="T202" s="29"/>
      <c r="U202" s="29"/>
      <c r="V202" s="29">
        <f>VLOOKUP(A202,MV!$A$6:$AD$4112,16,FALSE)</f>
        <v>10</v>
      </c>
      <c r="W202" s="29">
        <f>VLOOKUP(A202,MV!$A$6:$AD$4112,17,FALSE)</f>
        <v>0</v>
      </c>
      <c r="X202" s="29" t="str">
        <f>VLOOKUP(A202,MV!$A$6:$AD$4112,26,FALSE)</f>
        <v>kV</v>
      </c>
      <c r="Y202" s="29" t="str">
        <f>VLOOKUP(A202,MV!$A$6:$AD$4112,27,FALSE)</f>
        <v>X</v>
      </c>
      <c r="Z202" s="29" t="str">
        <f>VLOOKUP(A202,MV!$A$6:$AD$4112,28,FALSE)</f>
        <v>-</v>
      </c>
      <c r="AA202" s="29" t="str">
        <f>VLOOKUP(A202,MV!$A$6:$AD$4112,29,FALSE)</f>
        <v>-</v>
      </c>
      <c r="AB202" s="29" t="str">
        <f>VLOOKUP(A202,MV!$A$6:$AD$4112,30,FALSE)</f>
        <v>X</v>
      </c>
      <c r="AC202" s="30"/>
    </row>
    <row r="203" spans="1:29" x14ac:dyDescent="0.3">
      <c r="A203" t="s">
        <v>304</v>
      </c>
      <c r="C203" s="29">
        <f>IF(ISBLANK(G203),"",COUNTA($G$13:G203))</f>
        <v>186</v>
      </c>
      <c r="D203" s="33" t="s">
        <v>512</v>
      </c>
      <c r="E203" s="30"/>
      <c r="F203" s="44" t="str">
        <f t="shared" si="6"/>
        <v>VCB-7567A</v>
      </c>
      <c r="G203" s="30" t="str">
        <f>VLOOKUP(A203,MV!$A$6:$B$4112,2,FALSE)</f>
        <v>Line-Line Voltage (L1-L2)</v>
      </c>
      <c r="H203" s="29" t="str">
        <f>VLOOKUP(A203,MV!$A$6:$AD$4112,3,FALSE)</f>
        <v>TBA</v>
      </c>
      <c r="I203" s="29" t="str">
        <f>VLOOKUP(A203,MV!$A$6:$AD$4112,4,FALSE)</f>
        <v>X</v>
      </c>
      <c r="J203" s="29" t="str">
        <f>VLOOKUP(A203,MV!$A$6:$AD$4112,5,FALSE)</f>
        <v>-</v>
      </c>
      <c r="K203" s="29" t="str">
        <f>VLOOKUP(A203,MV!$A$6:$AD$4112,6,FALSE)</f>
        <v>-</v>
      </c>
      <c r="L203" s="29" t="str">
        <f>VLOOKUP(A203,MV!$A$6:$AD$4112,11,FALSE)</f>
        <v>IEC61850</v>
      </c>
      <c r="M203" s="29" t="str">
        <f>VLOOKUP(A203,MV!$A$6:$AD$4112,14,FALSE)</f>
        <v>MX</v>
      </c>
      <c r="N203" s="29" t="str">
        <f>VLOOKUP(A203,MV!$A$6:$AD$4112,12,FALSE)</f>
        <v>TBA</v>
      </c>
      <c r="O203" s="29" t="str">
        <f>VLOOKUP(A203,MV!$A$6:$AD$4112,13,FALSE)</f>
        <v>IEC104</v>
      </c>
      <c r="P203" s="29">
        <f>VLOOKUP(A203,MV!$A$6:$AD$4112,15,FALSE)</f>
        <v>6</v>
      </c>
      <c r="Q203" s="29"/>
      <c r="R203" s="29"/>
      <c r="S203" s="29"/>
      <c r="T203" s="29"/>
      <c r="U203" s="29"/>
      <c r="V203" s="29">
        <f>VLOOKUP(A203,MV!$A$6:$AD$4112,16,FALSE)</f>
        <v>11</v>
      </c>
      <c r="W203" s="29">
        <f>VLOOKUP(A203,MV!$A$6:$AD$4112,17,FALSE)</f>
        <v>0</v>
      </c>
      <c r="X203" s="29" t="str">
        <f>VLOOKUP(A203,MV!$A$6:$AD$4112,26,FALSE)</f>
        <v>kV</v>
      </c>
      <c r="Y203" s="29" t="str">
        <f>VLOOKUP(A203,MV!$A$6:$AD$4112,27,FALSE)</f>
        <v>X</v>
      </c>
      <c r="Z203" s="29" t="str">
        <f>VLOOKUP(A203,MV!$A$6:$AD$4112,28,FALSE)</f>
        <v>-</v>
      </c>
      <c r="AA203" s="29" t="str">
        <f>VLOOKUP(A203,MV!$A$6:$AD$4112,29,FALSE)</f>
        <v>-</v>
      </c>
      <c r="AB203" s="29" t="str">
        <f>VLOOKUP(A203,MV!$A$6:$AD$4112,30,FALSE)</f>
        <v>X</v>
      </c>
      <c r="AC203" s="30"/>
    </row>
    <row r="204" spans="1:29" x14ac:dyDescent="0.3">
      <c r="A204" t="s">
        <v>305</v>
      </c>
      <c r="C204" s="29">
        <f>IF(ISBLANK(G204),"",COUNTA($G$13:G204))</f>
        <v>187</v>
      </c>
      <c r="D204" s="33" t="s">
        <v>512</v>
      </c>
      <c r="E204" s="30"/>
      <c r="F204" s="44" t="str">
        <f t="shared" si="6"/>
        <v>VCB-7567A</v>
      </c>
      <c r="G204" s="30" t="str">
        <f>VLOOKUP(A204,MV!$A$6:$B$4112,2,FALSE)</f>
        <v>Line-Line Voltage (L1-L3)</v>
      </c>
      <c r="H204" s="29" t="str">
        <f>VLOOKUP(A204,MV!$A$6:$AD$4112,3,FALSE)</f>
        <v>TBA</v>
      </c>
      <c r="I204" s="29" t="str">
        <f>VLOOKUP(A204,MV!$A$6:$AD$4112,4,FALSE)</f>
        <v>X</v>
      </c>
      <c r="J204" s="29" t="str">
        <f>VLOOKUP(A204,MV!$A$6:$AD$4112,5,FALSE)</f>
        <v>-</v>
      </c>
      <c r="K204" s="29" t="str">
        <f>VLOOKUP(A204,MV!$A$6:$AD$4112,6,FALSE)</f>
        <v>-</v>
      </c>
      <c r="L204" s="29" t="str">
        <f>VLOOKUP(A204,MV!$A$6:$AD$4112,11,FALSE)</f>
        <v>IEC61850</v>
      </c>
      <c r="M204" s="29" t="str">
        <f>VLOOKUP(A204,MV!$A$6:$AD$4112,14,FALSE)</f>
        <v>MX</v>
      </c>
      <c r="N204" s="29" t="str">
        <f>VLOOKUP(A204,MV!$A$6:$AD$4112,12,FALSE)</f>
        <v>TBA</v>
      </c>
      <c r="O204" s="29" t="str">
        <f>VLOOKUP(A204,MV!$A$6:$AD$4112,13,FALSE)</f>
        <v>IEC104</v>
      </c>
      <c r="P204" s="29">
        <f>VLOOKUP(A204,MV!$A$6:$AD$4112,15,FALSE)</f>
        <v>6</v>
      </c>
      <c r="Q204" s="29"/>
      <c r="R204" s="29"/>
      <c r="S204" s="29"/>
      <c r="T204" s="29"/>
      <c r="U204" s="29"/>
      <c r="V204" s="29">
        <f>VLOOKUP(A204,MV!$A$6:$AD$4112,16,FALSE)</f>
        <v>12</v>
      </c>
      <c r="W204" s="29">
        <f>VLOOKUP(A204,MV!$A$6:$AD$4112,17,FALSE)</f>
        <v>0</v>
      </c>
      <c r="X204" s="29" t="str">
        <f>VLOOKUP(A204,MV!$A$6:$AD$4112,26,FALSE)</f>
        <v>kV</v>
      </c>
      <c r="Y204" s="29" t="str">
        <f>VLOOKUP(A204,MV!$A$6:$AD$4112,27,FALSE)</f>
        <v>X</v>
      </c>
      <c r="Z204" s="29" t="str">
        <f>VLOOKUP(A204,MV!$A$6:$AD$4112,28,FALSE)</f>
        <v>-</v>
      </c>
      <c r="AA204" s="29" t="str">
        <f>VLOOKUP(A204,MV!$A$6:$AD$4112,29,FALSE)</f>
        <v>-</v>
      </c>
      <c r="AB204" s="29" t="str">
        <f>VLOOKUP(A204,MV!$A$6:$AD$4112,30,FALSE)</f>
        <v>X</v>
      </c>
      <c r="AC204" s="30"/>
    </row>
    <row r="205" spans="1:29" x14ac:dyDescent="0.3">
      <c r="A205" t="s">
        <v>306</v>
      </c>
      <c r="C205" s="29">
        <f>IF(ISBLANK(G205),"",COUNTA($G$13:G205))</f>
        <v>188</v>
      </c>
      <c r="D205" s="33" t="s">
        <v>512</v>
      </c>
      <c r="E205" s="30"/>
      <c r="F205" s="44" t="str">
        <f t="shared" si="6"/>
        <v>VCB-7567A</v>
      </c>
      <c r="G205" s="30" t="str">
        <f>VLOOKUP(A205,MV!$A$6:$B$4112,2,FALSE)</f>
        <v>Line-Line Voltage (L2-L3)</v>
      </c>
      <c r="H205" s="29" t="str">
        <f>VLOOKUP(A205,MV!$A$6:$AD$4112,3,FALSE)</f>
        <v>TBA</v>
      </c>
      <c r="I205" s="29" t="str">
        <f>VLOOKUP(A205,MV!$A$6:$AD$4112,4,FALSE)</f>
        <v>X</v>
      </c>
      <c r="J205" s="29" t="str">
        <f>VLOOKUP(A205,MV!$A$6:$AD$4112,5,FALSE)</f>
        <v>-</v>
      </c>
      <c r="K205" s="29" t="str">
        <f>VLOOKUP(A205,MV!$A$6:$AD$4112,6,FALSE)</f>
        <v>-</v>
      </c>
      <c r="L205" s="29" t="str">
        <f>VLOOKUP(A205,MV!$A$6:$AD$4112,11,FALSE)</f>
        <v>IEC61850</v>
      </c>
      <c r="M205" s="29" t="str">
        <f>VLOOKUP(A205,MV!$A$6:$AD$4112,14,FALSE)</f>
        <v>MX</v>
      </c>
      <c r="N205" s="29" t="str">
        <f>VLOOKUP(A205,MV!$A$6:$AD$4112,12,FALSE)</f>
        <v>TBA</v>
      </c>
      <c r="O205" s="29" t="str">
        <f>VLOOKUP(A205,MV!$A$6:$AD$4112,13,FALSE)</f>
        <v>IEC104</v>
      </c>
      <c r="P205" s="29">
        <f>VLOOKUP(A205,MV!$A$6:$AD$4112,15,FALSE)</f>
        <v>6</v>
      </c>
      <c r="Q205" s="29"/>
      <c r="R205" s="29"/>
      <c r="S205" s="29"/>
      <c r="T205" s="29"/>
      <c r="U205" s="29"/>
      <c r="V205" s="29">
        <f>VLOOKUP(A205,MV!$A$6:$AD$4112,16,FALSE)</f>
        <v>13</v>
      </c>
      <c r="W205" s="29">
        <f>VLOOKUP(A205,MV!$A$6:$AD$4112,17,FALSE)</f>
        <v>0</v>
      </c>
      <c r="X205" s="29" t="str">
        <f>VLOOKUP(A205,MV!$A$6:$AD$4112,26,FALSE)</f>
        <v>kV</v>
      </c>
      <c r="Y205" s="29" t="str">
        <f>VLOOKUP(A205,MV!$A$6:$AD$4112,27,FALSE)</f>
        <v>X</v>
      </c>
      <c r="Z205" s="29" t="str">
        <f>VLOOKUP(A205,MV!$A$6:$AD$4112,28,FALSE)</f>
        <v>-</v>
      </c>
      <c r="AA205" s="29" t="str">
        <f>VLOOKUP(A205,MV!$A$6:$AD$4112,29,FALSE)</f>
        <v>-</v>
      </c>
      <c r="AB205" s="29" t="str">
        <f>VLOOKUP(A205,MV!$A$6:$AD$4112,30,FALSE)</f>
        <v>X</v>
      </c>
      <c r="AC205" s="30"/>
    </row>
    <row r="206" spans="1:29" x14ac:dyDescent="0.3">
      <c r="A206" t="s">
        <v>307</v>
      </c>
      <c r="C206" s="29">
        <f>IF(ISBLANK(G206),"",COUNTA($G$13:G206))</f>
        <v>189</v>
      </c>
      <c r="D206" s="33" t="s">
        <v>512</v>
      </c>
      <c r="E206" s="30"/>
      <c r="F206" s="44" t="str">
        <f t="shared" si="6"/>
        <v>VCB-7567A</v>
      </c>
      <c r="G206" s="30" t="str">
        <f>VLOOKUP(A206,MV!$A$6:$B$4112,2,FALSE)</f>
        <v>Current Phase L1</v>
      </c>
      <c r="H206" s="29" t="str">
        <f>VLOOKUP(A206,MV!$A$6:$AD$4112,3,FALSE)</f>
        <v>TBA</v>
      </c>
      <c r="I206" s="29" t="str">
        <f>VLOOKUP(A206,MV!$A$6:$AD$4112,4,FALSE)</f>
        <v>X</v>
      </c>
      <c r="J206" s="29" t="str">
        <f>VLOOKUP(A206,MV!$A$6:$AD$4112,5,FALSE)</f>
        <v>-</v>
      </c>
      <c r="K206" s="29" t="str">
        <f>VLOOKUP(A206,MV!$A$6:$AD$4112,6,FALSE)</f>
        <v>-</v>
      </c>
      <c r="L206" s="29" t="str">
        <f>VLOOKUP(A206,MV!$A$6:$AD$4112,11,FALSE)</f>
        <v>IEC61850</v>
      </c>
      <c r="M206" s="29" t="str">
        <f>VLOOKUP(A206,MV!$A$6:$AD$4112,14,FALSE)</f>
        <v>MX</v>
      </c>
      <c r="N206" s="29" t="str">
        <f>VLOOKUP(A206,MV!$A$6:$AD$4112,12,FALSE)</f>
        <v>TBA</v>
      </c>
      <c r="O206" s="29" t="str">
        <f>VLOOKUP(A206,MV!$A$6:$AD$4112,13,FALSE)</f>
        <v>IEC104</v>
      </c>
      <c r="P206" s="29">
        <f>VLOOKUP(A206,MV!$A$6:$AD$4112,15,FALSE)</f>
        <v>6</v>
      </c>
      <c r="Q206" s="29"/>
      <c r="R206" s="29"/>
      <c r="S206" s="29"/>
      <c r="T206" s="29"/>
      <c r="U206" s="29"/>
      <c r="V206" s="29">
        <f>VLOOKUP(A206,MV!$A$6:$AD$4112,16,FALSE)</f>
        <v>14</v>
      </c>
      <c r="W206" s="29">
        <f>VLOOKUP(A206,MV!$A$6:$AD$4112,17,FALSE)</f>
        <v>0</v>
      </c>
      <c r="X206" s="29" t="str">
        <f>VLOOKUP(A206,MV!$A$6:$AD$4112,26,FALSE)</f>
        <v>Amp</v>
      </c>
      <c r="Y206" s="29" t="str">
        <f>VLOOKUP(A206,MV!$A$6:$AD$4112,27,FALSE)</f>
        <v>X</v>
      </c>
      <c r="Z206" s="29" t="str">
        <f>VLOOKUP(A206,MV!$A$6:$AD$4112,28,FALSE)</f>
        <v>-</v>
      </c>
      <c r="AA206" s="29" t="str">
        <f>VLOOKUP(A206,MV!$A$6:$AD$4112,29,FALSE)</f>
        <v>-</v>
      </c>
      <c r="AB206" s="29" t="str">
        <f>VLOOKUP(A206,MV!$A$6:$AD$4112,30,FALSE)</f>
        <v>X</v>
      </c>
      <c r="AC206" s="30"/>
    </row>
    <row r="207" spans="1:29" x14ac:dyDescent="0.3">
      <c r="A207" t="s">
        <v>308</v>
      </c>
      <c r="C207" s="29">
        <f>IF(ISBLANK(G207),"",COUNTA($G$13:G207))</f>
        <v>190</v>
      </c>
      <c r="D207" s="33" t="s">
        <v>512</v>
      </c>
      <c r="E207" s="30"/>
      <c r="F207" s="44" t="str">
        <f t="shared" si="6"/>
        <v>VCB-7567A</v>
      </c>
      <c r="G207" s="30" t="str">
        <f>VLOOKUP(A207,MV!$A$6:$B$4112,2,FALSE)</f>
        <v>Current Phase L2</v>
      </c>
      <c r="H207" s="29" t="str">
        <f>VLOOKUP(A207,MV!$A$6:$AD$4112,3,FALSE)</f>
        <v>TBA</v>
      </c>
      <c r="I207" s="29" t="str">
        <f>VLOOKUP(A207,MV!$A$6:$AD$4112,4,FALSE)</f>
        <v>X</v>
      </c>
      <c r="J207" s="29" t="str">
        <f>VLOOKUP(A207,MV!$A$6:$AD$4112,5,FALSE)</f>
        <v>-</v>
      </c>
      <c r="K207" s="29" t="str">
        <f>VLOOKUP(A207,MV!$A$6:$AD$4112,6,FALSE)</f>
        <v>-</v>
      </c>
      <c r="L207" s="29" t="str">
        <f>VLOOKUP(A207,MV!$A$6:$AD$4112,11,FALSE)</f>
        <v>IEC61850</v>
      </c>
      <c r="M207" s="29" t="str">
        <f>VLOOKUP(A207,MV!$A$6:$AD$4112,14,FALSE)</f>
        <v>MX</v>
      </c>
      <c r="N207" s="29" t="str">
        <f>VLOOKUP(A207,MV!$A$6:$AD$4112,12,FALSE)</f>
        <v>TBA</v>
      </c>
      <c r="O207" s="29" t="str">
        <f>VLOOKUP(A207,MV!$A$6:$AD$4112,13,FALSE)</f>
        <v>IEC104</v>
      </c>
      <c r="P207" s="29">
        <f>VLOOKUP(A207,MV!$A$6:$AD$4112,15,FALSE)</f>
        <v>6</v>
      </c>
      <c r="Q207" s="29"/>
      <c r="R207" s="29"/>
      <c r="S207" s="29"/>
      <c r="T207" s="29"/>
      <c r="U207" s="29"/>
      <c r="V207" s="29">
        <f>VLOOKUP(A207,MV!$A$6:$AD$4112,16,FALSE)</f>
        <v>15</v>
      </c>
      <c r="W207" s="29">
        <f>VLOOKUP(A207,MV!$A$6:$AD$4112,17,FALSE)</f>
        <v>0</v>
      </c>
      <c r="X207" s="29" t="str">
        <f>VLOOKUP(A207,MV!$A$6:$AD$4112,26,FALSE)</f>
        <v>Amp</v>
      </c>
      <c r="Y207" s="29" t="str">
        <f>VLOOKUP(A207,MV!$A$6:$AD$4112,27,FALSE)</f>
        <v>X</v>
      </c>
      <c r="Z207" s="29" t="str">
        <f>VLOOKUP(A207,MV!$A$6:$AD$4112,28,FALSE)</f>
        <v>-</v>
      </c>
      <c r="AA207" s="29" t="str">
        <f>VLOOKUP(A207,MV!$A$6:$AD$4112,29,FALSE)</f>
        <v>-</v>
      </c>
      <c r="AB207" s="29" t="str">
        <f>VLOOKUP(A207,MV!$A$6:$AD$4112,30,FALSE)</f>
        <v>X</v>
      </c>
      <c r="AC207" s="30"/>
    </row>
    <row r="208" spans="1:29" x14ac:dyDescent="0.3">
      <c r="A208" t="s">
        <v>309</v>
      </c>
      <c r="C208" s="29">
        <f>IF(ISBLANK(G208),"",COUNTA($G$13:G208))</f>
        <v>191</v>
      </c>
      <c r="D208" s="33" t="s">
        <v>512</v>
      </c>
      <c r="E208" s="30"/>
      <c r="F208" s="44" t="str">
        <f t="shared" si="6"/>
        <v>VCB-7567A</v>
      </c>
      <c r="G208" s="30" t="str">
        <f>VLOOKUP(A208,MV!$A$6:$B$4112,2,FALSE)</f>
        <v>Current Phase L3</v>
      </c>
      <c r="H208" s="29" t="str">
        <f>VLOOKUP(A208,MV!$A$6:$AD$4112,3,FALSE)</f>
        <v>TBA</v>
      </c>
      <c r="I208" s="29" t="str">
        <f>VLOOKUP(A208,MV!$A$6:$AD$4112,4,FALSE)</f>
        <v>X</v>
      </c>
      <c r="J208" s="29" t="str">
        <f>VLOOKUP(A208,MV!$A$6:$AD$4112,5,FALSE)</f>
        <v>-</v>
      </c>
      <c r="K208" s="29" t="str">
        <f>VLOOKUP(A208,MV!$A$6:$AD$4112,6,FALSE)</f>
        <v>-</v>
      </c>
      <c r="L208" s="29" t="str">
        <f>VLOOKUP(A208,MV!$A$6:$AD$4112,11,FALSE)</f>
        <v>IEC61850</v>
      </c>
      <c r="M208" s="29" t="str">
        <f>VLOOKUP(A208,MV!$A$6:$AD$4112,14,FALSE)</f>
        <v>MX</v>
      </c>
      <c r="N208" s="29" t="str">
        <f>VLOOKUP(A208,MV!$A$6:$AD$4112,12,FALSE)</f>
        <v>TBA</v>
      </c>
      <c r="O208" s="29" t="str">
        <f>VLOOKUP(A208,MV!$A$6:$AD$4112,13,FALSE)</f>
        <v>IEC104</v>
      </c>
      <c r="P208" s="29">
        <f>VLOOKUP(A208,MV!$A$6:$AD$4112,15,FALSE)</f>
        <v>6</v>
      </c>
      <c r="Q208" s="29"/>
      <c r="R208" s="29"/>
      <c r="S208" s="29"/>
      <c r="T208" s="29"/>
      <c r="U208" s="29"/>
      <c r="V208" s="29">
        <f>VLOOKUP(A208,MV!$A$6:$AD$4112,16,FALSE)</f>
        <v>16</v>
      </c>
      <c r="W208" s="29">
        <f>VLOOKUP(A208,MV!$A$6:$AD$4112,17,FALSE)</f>
        <v>0</v>
      </c>
      <c r="X208" s="29" t="str">
        <f>VLOOKUP(A208,MV!$A$6:$AD$4112,26,FALSE)</f>
        <v>Amp</v>
      </c>
      <c r="Y208" s="29" t="str">
        <f>VLOOKUP(A208,MV!$A$6:$AD$4112,27,FALSE)</f>
        <v>X</v>
      </c>
      <c r="Z208" s="29" t="str">
        <f>VLOOKUP(A208,MV!$A$6:$AD$4112,28,FALSE)</f>
        <v>-</v>
      </c>
      <c r="AA208" s="29" t="str">
        <f>VLOOKUP(A208,MV!$A$6:$AD$4112,29,FALSE)</f>
        <v>-</v>
      </c>
      <c r="AB208" s="29" t="str">
        <f>VLOOKUP(A208,MV!$A$6:$AD$4112,30,FALSE)</f>
        <v>X</v>
      </c>
      <c r="AC208" s="30"/>
    </row>
    <row r="209" spans="1:29" x14ac:dyDescent="0.3">
      <c r="A209" t="s">
        <v>310</v>
      </c>
      <c r="C209" s="29">
        <f>IF(ISBLANK(G209),"",COUNTA($G$13:G209))</f>
        <v>192</v>
      </c>
      <c r="D209" s="33" t="s">
        <v>512</v>
      </c>
      <c r="E209" s="30"/>
      <c r="F209" s="44" t="str">
        <f t="shared" si="6"/>
        <v>VCB-7567A</v>
      </c>
      <c r="G209" s="30" t="str">
        <f>VLOOKUP(A209,MV!$A$6:$B$4112,2,FALSE)</f>
        <v>Power Factor</v>
      </c>
      <c r="H209" s="29" t="str">
        <f>VLOOKUP(A209,MV!$A$6:$AD$4112,3,FALSE)</f>
        <v>TBA</v>
      </c>
      <c r="I209" s="29" t="str">
        <f>VLOOKUP(A209,MV!$A$6:$AD$4112,4,FALSE)</f>
        <v>X</v>
      </c>
      <c r="J209" s="29" t="str">
        <f>VLOOKUP(A209,MV!$A$6:$AD$4112,5,FALSE)</f>
        <v>-</v>
      </c>
      <c r="K209" s="29" t="str">
        <f>VLOOKUP(A209,MV!$A$6:$AD$4112,6,FALSE)</f>
        <v>-</v>
      </c>
      <c r="L209" s="29" t="str">
        <f>VLOOKUP(A209,MV!$A$6:$AD$4112,11,FALSE)</f>
        <v>IEC61850</v>
      </c>
      <c r="M209" s="29" t="str">
        <f>VLOOKUP(A209,MV!$A$6:$AD$4112,14,FALSE)</f>
        <v>MX</v>
      </c>
      <c r="N209" s="29" t="str">
        <f>VLOOKUP(A209,MV!$A$6:$AD$4112,12,FALSE)</f>
        <v>TBA</v>
      </c>
      <c r="O209" s="29" t="str">
        <f>VLOOKUP(A209,MV!$A$6:$AD$4112,13,FALSE)</f>
        <v>IEC104</v>
      </c>
      <c r="P209" s="29">
        <f>VLOOKUP(A209,MV!$A$6:$AD$4112,15,FALSE)</f>
        <v>6</v>
      </c>
      <c r="Q209" s="29"/>
      <c r="R209" s="29"/>
      <c r="S209" s="29"/>
      <c r="T209" s="29"/>
      <c r="U209" s="29"/>
      <c r="V209" s="29">
        <f>VLOOKUP(A209,MV!$A$6:$AD$4112,16,FALSE)</f>
        <v>17</v>
      </c>
      <c r="W209" s="29">
        <f>VLOOKUP(A209,MV!$A$6:$AD$4112,17,FALSE)</f>
        <v>0</v>
      </c>
      <c r="X209" s="29" t="str">
        <f>VLOOKUP(A209,MV!$A$6:$AD$4112,26,FALSE)</f>
        <v>-</v>
      </c>
      <c r="Y209" s="29" t="str">
        <f>VLOOKUP(A209,MV!$A$6:$AD$4112,27,FALSE)</f>
        <v>X</v>
      </c>
      <c r="Z209" s="29" t="str">
        <f>VLOOKUP(A209,MV!$A$6:$AD$4112,28,FALSE)</f>
        <v>-</v>
      </c>
      <c r="AA209" s="29" t="str">
        <f>VLOOKUP(A209,MV!$A$6:$AD$4112,29,FALSE)</f>
        <v>-</v>
      </c>
      <c r="AB209" s="29" t="str">
        <f>VLOOKUP(A209,MV!$A$6:$AD$4112,30,FALSE)</f>
        <v>X</v>
      </c>
      <c r="AC209" s="30"/>
    </row>
    <row r="210" spans="1:29" x14ac:dyDescent="0.3">
      <c r="A210" t="s">
        <v>311</v>
      </c>
      <c r="C210" s="29">
        <f>IF(ISBLANK(G210),"",COUNTA($G$13:G210))</f>
        <v>193</v>
      </c>
      <c r="D210" s="33" t="s">
        <v>512</v>
      </c>
      <c r="E210" s="30"/>
      <c r="F210" s="44" t="str">
        <f t="shared" si="6"/>
        <v>VCB-7567A</v>
      </c>
      <c r="G210" s="30" t="str">
        <f>VLOOKUP(A210,MV!$A$6:$B$4112,2,FALSE)</f>
        <v>Frequency</v>
      </c>
      <c r="H210" s="29" t="str">
        <f>VLOOKUP(A210,MV!$A$6:$AD$4112,3,FALSE)</f>
        <v>TBA</v>
      </c>
      <c r="I210" s="29" t="str">
        <f>VLOOKUP(A210,MV!$A$6:$AD$4112,4,FALSE)</f>
        <v>X</v>
      </c>
      <c r="J210" s="29" t="str">
        <f>VLOOKUP(A210,MV!$A$6:$AD$4112,5,FALSE)</f>
        <v>-</v>
      </c>
      <c r="K210" s="29" t="str">
        <f>VLOOKUP(A210,MV!$A$6:$AD$4112,6,FALSE)</f>
        <v>-</v>
      </c>
      <c r="L210" s="29" t="str">
        <f>VLOOKUP(A210,MV!$A$6:$AD$4112,11,FALSE)</f>
        <v>IEC61850</v>
      </c>
      <c r="M210" s="29" t="str">
        <f>VLOOKUP(A210,MV!$A$6:$AD$4112,14,FALSE)</f>
        <v>MX</v>
      </c>
      <c r="N210" s="29" t="str">
        <f>VLOOKUP(A210,MV!$A$6:$AD$4112,12,FALSE)</f>
        <v>TBA</v>
      </c>
      <c r="O210" s="29" t="str">
        <f>VLOOKUP(A210,MV!$A$6:$AD$4112,13,FALSE)</f>
        <v>IEC104</v>
      </c>
      <c r="P210" s="29">
        <f>VLOOKUP(A210,MV!$A$6:$AD$4112,15,FALSE)</f>
        <v>6</v>
      </c>
      <c r="Q210" s="29"/>
      <c r="R210" s="29"/>
      <c r="S210" s="29"/>
      <c r="T210" s="29"/>
      <c r="U210" s="29"/>
      <c r="V210" s="29">
        <f>VLOOKUP(A210,MV!$A$6:$AD$4112,16,FALSE)</f>
        <v>18</v>
      </c>
      <c r="W210" s="29">
        <f>VLOOKUP(A210,MV!$A$6:$AD$4112,17,FALSE)</f>
        <v>0</v>
      </c>
      <c r="X210" s="29" t="str">
        <f>VLOOKUP(A210,MV!$A$6:$AD$4112,26,FALSE)</f>
        <v>Hz</v>
      </c>
      <c r="Y210" s="29" t="str">
        <f>VLOOKUP(A210,MV!$A$6:$AD$4112,27,FALSE)</f>
        <v>X</v>
      </c>
      <c r="Z210" s="29" t="str">
        <f>VLOOKUP(A210,MV!$A$6:$AD$4112,28,FALSE)</f>
        <v>-</v>
      </c>
      <c r="AA210" s="29" t="str">
        <f>VLOOKUP(A210,MV!$A$6:$AD$4112,29,FALSE)</f>
        <v>-</v>
      </c>
      <c r="AB210" s="29" t="str">
        <f>VLOOKUP(A210,MV!$A$6:$AD$4112,30,FALSE)</f>
        <v>X</v>
      </c>
      <c r="AC210" s="30"/>
    </row>
    <row r="211" spans="1:29" x14ac:dyDescent="0.3">
      <c r="A211" t="s">
        <v>312</v>
      </c>
      <c r="C211" s="29">
        <f>IF(ISBLANK(G211),"",COUNTA($G$13:G211))</f>
        <v>194</v>
      </c>
      <c r="D211" s="33" t="s">
        <v>512</v>
      </c>
      <c r="E211" s="30"/>
      <c r="F211" s="44" t="str">
        <f t="shared" si="6"/>
        <v>VCB-7567A</v>
      </c>
      <c r="G211" s="30" t="str">
        <f>VLOOKUP(A211,MV!$A$6:$B$4112,2,FALSE)</f>
        <v>Active Power</v>
      </c>
      <c r="H211" s="29" t="str">
        <f>VLOOKUP(A211,MV!$A$6:$AD$4112,3,FALSE)</f>
        <v>TBA</v>
      </c>
      <c r="I211" s="29" t="str">
        <f>VLOOKUP(A211,MV!$A$6:$AD$4112,4,FALSE)</f>
        <v>X</v>
      </c>
      <c r="J211" s="29" t="str">
        <f>VLOOKUP(A211,MV!$A$6:$AD$4112,5,FALSE)</f>
        <v>-</v>
      </c>
      <c r="K211" s="29" t="str">
        <f>VLOOKUP(A211,MV!$A$6:$AD$4112,6,FALSE)</f>
        <v>-</v>
      </c>
      <c r="L211" s="29" t="str">
        <f>VLOOKUP(A211,MV!$A$6:$AD$4112,11,FALSE)</f>
        <v>IEC61850</v>
      </c>
      <c r="M211" s="29" t="str">
        <f>VLOOKUP(A211,MV!$A$6:$AD$4112,14,FALSE)</f>
        <v>MX</v>
      </c>
      <c r="N211" s="29" t="str">
        <f>VLOOKUP(A211,MV!$A$6:$AD$4112,12,FALSE)</f>
        <v>TBA</v>
      </c>
      <c r="O211" s="29" t="str">
        <f>VLOOKUP(A211,MV!$A$6:$AD$4112,13,FALSE)</f>
        <v>IEC104</v>
      </c>
      <c r="P211" s="29">
        <f>VLOOKUP(A211,MV!$A$6:$AD$4112,15,FALSE)</f>
        <v>6</v>
      </c>
      <c r="Q211" s="29"/>
      <c r="R211" s="29"/>
      <c r="S211" s="29"/>
      <c r="T211" s="29"/>
      <c r="U211" s="29"/>
      <c r="V211" s="29">
        <f>VLOOKUP(A211,MV!$A$6:$AD$4112,16,FALSE)</f>
        <v>19</v>
      </c>
      <c r="W211" s="29">
        <f>VLOOKUP(A211,MV!$A$6:$AD$4112,17,FALSE)</f>
        <v>0</v>
      </c>
      <c r="X211" s="29" t="str">
        <f>VLOOKUP(A211,MV!$A$6:$AD$4112,26,FALSE)</f>
        <v>kW</v>
      </c>
      <c r="Y211" s="29" t="str">
        <f>VLOOKUP(A211,MV!$A$6:$AD$4112,27,FALSE)</f>
        <v>X</v>
      </c>
      <c r="Z211" s="29" t="str">
        <f>VLOOKUP(A211,MV!$A$6:$AD$4112,28,FALSE)</f>
        <v>-</v>
      </c>
      <c r="AA211" s="29" t="str">
        <f>VLOOKUP(A211,MV!$A$6:$AD$4112,29,FALSE)</f>
        <v>-</v>
      </c>
      <c r="AB211" s="29" t="str">
        <f>VLOOKUP(A211,MV!$A$6:$AD$4112,30,FALSE)</f>
        <v>X</v>
      </c>
      <c r="AC211" s="30"/>
    </row>
    <row r="212" spans="1:29" x14ac:dyDescent="0.3">
      <c r="A212" t="s">
        <v>313</v>
      </c>
      <c r="C212" s="29">
        <f>IF(ISBLANK(G212),"",COUNTA($G$13:G212))</f>
        <v>195</v>
      </c>
      <c r="D212" s="33" t="s">
        <v>512</v>
      </c>
      <c r="E212" s="30"/>
      <c r="F212" s="44" t="str">
        <f t="shared" si="6"/>
        <v>VCB-7567A</v>
      </c>
      <c r="G212" s="30" t="str">
        <f>VLOOKUP(A212,MV!$A$6:$B$4112,2,FALSE)</f>
        <v>Reactive Power</v>
      </c>
      <c r="H212" s="29" t="str">
        <f>VLOOKUP(A212,MV!$A$6:$AD$4112,3,FALSE)</f>
        <v>TBA</v>
      </c>
      <c r="I212" s="29" t="str">
        <f>VLOOKUP(A212,MV!$A$6:$AD$4112,4,FALSE)</f>
        <v>X</v>
      </c>
      <c r="J212" s="29" t="str">
        <f>VLOOKUP(A212,MV!$A$6:$AD$4112,5,FALSE)</f>
        <v>-</v>
      </c>
      <c r="K212" s="29" t="str">
        <f>VLOOKUP(A212,MV!$A$6:$AD$4112,6,FALSE)</f>
        <v>-</v>
      </c>
      <c r="L212" s="29" t="str">
        <f>VLOOKUP(A212,MV!$A$6:$AD$4112,11,FALSE)</f>
        <v>IEC61850</v>
      </c>
      <c r="M212" s="29" t="str">
        <f>VLOOKUP(A212,MV!$A$6:$AD$4112,14,FALSE)</f>
        <v>MX</v>
      </c>
      <c r="N212" s="29" t="str">
        <f>VLOOKUP(A212,MV!$A$6:$AD$4112,12,FALSE)</f>
        <v>TBA</v>
      </c>
      <c r="O212" s="29" t="str">
        <f>VLOOKUP(A212,MV!$A$6:$AD$4112,13,FALSE)</f>
        <v>IEC104</v>
      </c>
      <c r="P212" s="29">
        <f>VLOOKUP(A212,MV!$A$6:$AD$4112,15,FALSE)</f>
        <v>6</v>
      </c>
      <c r="Q212" s="29"/>
      <c r="R212" s="29"/>
      <c r="S212" s="29"/>
      <c r="T212" s="29"/>
      <c r="U212" s="29"/>
      <c r="V212" s="29">
        <f>VLOOKUP(A212,MV!$A$6:$AD$4112,16,FALSE)</f>
        <v>20</v>
      </c>
      <c r="W212" s="29">
        <f>VLOOKUP(A212,MV!$A$6:$AD$4112,17,FALSE)</f>
        <v>0</v>
      </c>
      <c r="X212" s="29" t="str">
        <f>VLOOKUP(A212,MV!$A$6:$AD$4112,26,FALSE)</f>
        <v>Kvar</v>
      </c>
      <c r="Y212" s="29" t="str">
        <f>VLOOKUP(A212,MV!$A$6:$AD$4112,27,FALSE)</f>
        <v>X</v>
      </c>
      <c r="Z212" s="29" t="str">
        <f>VLOOKUP(A212,MV!$A$6:$AD$4112,28,FALSE)</f>
        <v>-</v>
      </c>
      <c r="AA212" s="29" t="str">
        <f>VLOOKUP(A212,MV!$A$6:$AD$4112,29,FALSE)</f>
        <v>-</v>
      </c>
      <c r="AB212" s="29" t="str">
        <f>VLOOKUP(A212,MV!$A$6:$AD$4112,30,FALSE)</f>
        <v>X</v>
      </c>
      <c r="AC212" s="30"/>
    </row>
    <row r="213" spans="1:29" x14ac:dyDescent="0.3">
      <c r="A213" t="s">
        <v>314</v>
      </c>
      <c r="C213" s="29">
        <f>IF(ISBLANK(G213),"",COUNTA($G$13:G213))</f>
        <v>196</v>
      </c>
      <c r="D213" s="33" t="s">
        <v>512</v>
      </c>
      <c r="E213" s="30"/>
      <c r="F213" s="44" t="str">
        <f t="shared" si="6"/>
        <v>VCB-7567A</v>
      </c>
      <c r="G213" s="30" t="str">
        <f>VLOOKUP(A213,MV!$A$6:$B$4112,2,FALSE)</f>
        <v>CB Open/Close command</v>
      </c>
      <c r="H213" s="29" t="str">
        <f>VLOOKUP(A213,MV!$A$6:$AD$4112,3,FALSE)</f>
        <v>TBA</v>
      </c>
      <c r="I213" s="29" t="str">
        <f>VLOOKUP(A213,MV!$A$6:$AD$4112,4,FALSE)</f>
        <v>-</v>
      </c>
      <c r="J213" s="29" t="str">
        <f>VLOOKUP(A213,MV!$A$6:$AD$4112,5,FALSE)</f>
        <v>-</v>
      </c>
      <c r="K213" s="29" t="str">
        <f>VLOOKUP(A213,MV!$A$6:$AD$4112,6,FALSE)</f>
        <v>X</v>
      </c>
      <c r="L213" s="29" t="str">
        <f>VLOOKUP(A213,MV!$A$6:$AD$4112,11,FALSE)</f>
        <v>-</v>
      </c>
      <c r="M213" s="29" t="str">
        <f>VLOOKUP(A213,MV!$A$6:$AD$4112,14,FALSE)</f>
        <v>DC</v>
      </c>
      <c r="N213" s="29" t="str">
        <f>VLOOKUP(A213,MV!$A$6:$AD$4112,12,FALSE)</f>
        <v>-</v>
      </c>
      <c r="O213" s="29" t="str">
        <f>VLOOKUP(A213,MV!$A$6:$AD$4112,13,FALSE)</f>
        <v>IEC104</v>
      </c>
      <c r="P213" s="29">
        <f>VLOOKUP(A213,MV!$A$6:$AD$4112,15,FALSE)</f>
        <v>6</v>
      </c>
      <c r="Q213" s="29"/>
      <c r="R213" s="29"/>
      <c r="S213" s="29"/>
      <c r="T213" s="29"/>
      <c r="U213" s="29"/>
      <c r="V213" s="29">
        <f>VLOOKUP(A213,MV!$A$6:$AD$4112,16,FALSE)</f>
        <v>21</v>
      </c>
      <c r="W213" s="29">
        <f>VLOOKUP(A213,MV!$A$6:$AD$4112,17,FALSE)</f>
        <v>0</v>
      </c>
      <c r="X213" s="29" t="str">
        <f>VLOOKUP(A213,MV!$A$6:$AD$4112,26,FALSE)</f>
        <v>-</v>
      </c>
      <c r="Y213" s="29" t="str">
        <f>VLOOKUP(A213,MV!$A$6:$AD$4112,27,FALSE)</f>
        <v>X</v>
      </c>
      <c r="Z213" s="29" t="str">
        <f>VLOOKUP(A213,MV!$A$6:$AD$4112,28,FALSE)</f>
        <v>X</v>
      </c>
      <c r="AA213" s="29" t="str">
        <f>VLOOKUP(A213,MV!$A$6:$AD$4112,29,FALSE)</f>
        <v>-</v>
      </c>
      <c r="AB213" s="29" t="str">
        <f>VLOOKUP(A213,MV!$A$6:$AD$4112,30,FALSE)</f>
        <v>-</v>
      </c>
      <c r="AC213" s="30"/>
    </row>
    <row r="214" spans="1:29" x14ac:dyDescent="0.3">
      <c r="A214" t="s">
        <v>315</v>
      </c>
      <c r="C214" s="29">
        <f>IF(ISBLANK(G214),"",COUNTA($G$13:G214))</f>
        <v>197</v>
      </c>
      <c r="D214" s="33" t="s">
        <v>512</v>
      </c>
      <c r="E214" s="30"/>
      <c r="F214" s="44" t="str">
        <f t="shared" si="6"/>
        <v>VCB-7567A</v>
      </c>
      <c r="G214" s="30" t="str">
        <f>VLOOKUP(A214,MV!$A$6:$B$4112,2,FALSE)</f>
        <v>CB Opened/Closed Position</v>
      </c>
      <c r="H214" s="29" t="str">
        <f>VLOOKUP(A214,MV!$A$6:$AD$4112,3,FALSE)</f>
        <v>TBA</v>
      </c>
      <c r="I214" s="29" t="str">
        <f>VLOOKUP(A214,MV!$A$6:$AD$4112,4,FALSE)</f>
        <v>-</v>
      </c>
      <c r="J214" s="29" t="str">
        <f>VLOOKUP(A214,MV!$A$6:$AD$4112,5,FALSE)</f>
        <v>X</v>
      </c>
      <c r="K214" s="29" t="str">
        <f>VLOOKUP(A214,MV!$A$6:$AD$4112,6,FALSE)</f>
        <v>-</v>
      </c>
      <c r="L214" s="29" t="str">
        <f>VLOOKUP(A214,MV!$A$6:$AD$4112,11,FALSE)</f>
        <v>-</v>
      </c>
      <c r="M214" s="29" t="str">
        <f>VLOOKUP(A214,MV!$A$6:$AD$4112,14,FALSE)</f>
        <v>DP</v>
      </c>
      <c r="N214" s="29" t="str">
        <f>VLOOKUP(A214,MV!$A$6:$AD$4112,12,FALSE)</f>
        <v>-</v>
      </c>
      <c r="O214" s="29" t="str">
        <f>VLOOKUP(A214,MV!$A$6:$AD$4112,13,FALSE)</f>
        <v>IEC104</v>
      </c>
      <c r="P214" s="29">
        <f>VLOOKUP(A214,MV!$A$6:$AD$4112,15,FALSE)</f>
        <v>6</v>
      </c>
      <c r="Q214" s="29"/>
      <c r="R214" s="29"/>
      <c r="S214" s="29"/>
      <c r="T214" s="29"/>
      <c r="U214" s="29"/>
      <c r="V214" s="29">
        <f>VLOOKUP(A214,MV!$A$6:$AD$4112,16,FALSE)</f>
        <v>22</v>
      </c>
      <c r="W214" s="29">
        <f>VLOOKUP(A214,MV!$A$6:$AD$4112,17,FALSE)</f>
        <v>0</v>
      </c>
      <c r="X214" s="29" t="str">
        <f>VLOOKUP(A214,MV!$A$6:$AD$4112,26,FALSE)</f>
        <v>-</v>
      </c>
      <c r="Y214" s="29" t="str">
        <f>VLOOKUP(A214,MV!$A$6:$AD$4112,27,FALSE)</f>
        <v>X</v>
      </c>
      <c r="Z214" s="29" t="str">
        <f>VLOOKUP(A214,MV!$A$6:$AD$4112,28,FALSE)</f>
        <v>X</v>
      </c>
      <c r="AA214" s="29" t="str">
        <f>VLOOKUP(A214,MV!$A$6:$AD$4112,29,FALSE)</f>
        <v>-</v>
      </c>
      <c r="AB214" s="29" t="str">
        <f>VLOOKUP(A214,MV!$A$6:$AD$4112,30,FALSE)</f>
        <v>-</v>
      </c>
      <c r="AC214" s="30"/>
    </row>
    <row r="215" spans="1:29" x14ac:dyDescent="0.3">
      <c r="A215" t="s">
        <v>316</v>
      </c>
      <c r="C215" s="29">
        <f>IF(ISBLANK(G215),"",COUNTA($G$13:G215))</f>
        <v>198</v>
      </c>
      <c r="D215" s="33" t="s">
        <v>512</v>
      </c>
      <c r="E215" s="30"/>
      <c r="F215" s="44" t="str">
        <f t="shared" si="6"/>
        <v>VCB-7567A</v>
      </c>
      <c r="G215" s="30" t="str">
        <f>VLOOKUP(A215,MV!$A$6:$B$4112,2,FALSE)</f>
        <v>CB Trip</v>
      </c>
      <c r="H215" s="29" t="str">
        <f>VLOOKUP(A215,MV!$A$6:$AD$4112,3,FALSE)</f>
        <v>TBA</v>
      </c>
      <c r="I215" s="29" t="str">
        <f>VLOOKUP(A215,MV!$A$6:$AD$4112,4,FALSE)</f>
        <v>-</v>
      </c>
      <c r="J215" s="29" t="str">
        <f>VLOOKUP(A215,MV!$A$6:$AD$4112,5,FALSE)</f>
        <v>X</v>
      </c>
      <c r="K215" s="29" t="str">
        <f>VLOOKUP(A215,MV!$A$6:$AD$4112,6,FALSE)</f>
        <v>-</v>
      </c>
      <c r="L215" s="29" t="str">
        <f>VLOOKUP(A215,MV!$A$6:$AD$4112,11,FALSE)</f>
        <v>-</v>
      </c>
      <c r="M215" s="29" t="str">
        <f>VLOOKUP(A215,MV!$A$6:$AD$4112,14,FALSE)</f>
        <v>SP</v>
      </c>
      <c r="N215" s="29" t="str">
        <f>VLOOKUP(A215,MV!$A$6:$AD$4112,12,FALSE)</f>
        <v>-</v>
      </c>
      <c r="O215" s="29" t="str">
        <f>VLOOKUP(A215,MV!$A$6:$AD$4112,13,FALSE)</f>
        <v>IEC104</v>
      </c>
      <c r="P215" s="29">
        <f>VLOOKUP(A215,MV!$A$6:$AD$4112,15,FALSE)</f>
        <v>6</v>
      </c>
      <c r="Q215" s="29"/>
      <c r="R215" s="29"/>
      <c r="S215" s="29"/>
      <c r="T215" s="29"/>
      <c r="U215" s="29"/>
      <c r="V215" s="29">
        <f>VLOOKUP(A215,MV!$A$6:$AD$4112,16,FALSE)</f>
        <v>23</v>
      </c>
      <c r="W215" s="29">
        <f>VLOOKUP(A215,MV!$A$6:$AD$4112,17,FALSE)</f>
        <v>0</v>
      </c>
      <c r="X215" s="29" t="str">
        <f>VLOOKUP(A215,MV!$A$6:$AD$4112,26,FALSE)</f>
        <v>-</v>
      </c>
      <c r="Y215" s="29" t="str">
        <f>VLOOKUP(A215,MV!$A$6:$AD$4112,27,FALSE)</f>
        <v>X</v>
      </c>
      <c r="Z215" s="29" t="str">
        <f>VLOOKUP(A215,MV!$A$6:$AD$4112,28,FALSE)</f>
        <v>X</v>
      </c>
      <c r="AA215" s="29" t="str">
        <f>VLOOKUP(A215,MV!$A$6:$AD$4112,29,FALSE)</f>
        <v>-</v>
      </c>
      <c r="AB215" s="29" t="str">
        <f>VLOOKUP(A215,MV!$A$6:$AD$4112,30,FALSE)</f>
        <v>-</v>
      </c>
      <c r="AC215" s="30"/>
    </row>
    <row r="216" spans="1:29" x14ac:dyDescent="0.3">
      <c r="C216" s="29"/>
      <c r="D216" s="33"/>
      <c r="E216" s="30"/>
      <c r="F216" s="44"/>
      <c r="G216" s="30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30"/>
    </row>
    <row r="217" spans="1:29" x14ac:dyDescent="0.3">
      <c r="A217" t="s">
        <v>317</v>
      </c>
      <c r="C217" s="29">
        <f>IF(ISBLANK(G217),"",COUNTA($G$13:G217))</f>
        <v>199</v>
      </c>
      <c r="D217" s="33" t="s">
        <v>512</v>
      </c>
      <c r="E217" s="30"/>
      <c r="F217" s="44" t="str">
        <f>FEEDERs!B10</f>
        <v>VCB-7567B</v>
      </c>
      <c r="G217" s="30" t="str">
        <f>VLOOKUP(A217,MV!$A$6:$B$4112,2,FALSE)</f>
        <v>27R - Undervoltage Remanent relay</v>
      </c>
      <c r="H217" s="29" t="str">
        <f>VLOOKUP(A217,MV!$A$6:$AD$4112,3,FALSE)</f>
        <v>TBA</v>
      </c>
      <c r="I217" s="29" t="str">
        <f>VLOOKUP(A217,MV!$A$6:$AD$4112,4,FALSE)</f>
        <v>-</v>
      </c>
      <c r="J217" s="29" t="str">
        <f>VLOOKUP(A217,MV!$A$6:$AD$4112,5,FALSE)</f>
        <v>X</v>
      </c>
      <c r="K217" s="29" t="str">
        <f>VLOOKUP(A217,MV!$A$6:$AD$4112,6,FALSE)</f>
        <v>-</v>
      </c>
      <c r="L217" s="29" t="str">
        <f>VLOOKUP(A217,MV!$A$6:$AD$4112,11,FALSE)</f>
        <v>IEC61850</v>
      </c>
      <c r="M217" s="29" t="str">
        <f>VLOOKUP(A217,MV!$A$6:$AD$4112,14,FALSE)</f>
        <v>SP</v>
      </c>
      <c r="N217" s="29" t="str">
        <f>VLOOKUP(A217,MV!$A$6:$AD$4112,12,FALSE)</f>
        <v>TBA</v>
      </c>
      <c r="O217" s="29" t="str">
        <f>VLOOKUP(A217,MV!$A$6:$AD$4112,13,FALSE)</f>
        <v>IEC104</v>
      </c>
      <c r="P217" s="29">
        <f>VLOOKUP(A217,MV!$A$6:$AD$4112,15,FALSE)</f>
        <v>7</v>
      </c>
      <c r="Q217" s="29"/>
      <c r="R217" s="29"/>
      <c r="S217" s="29"/>
      <c r="T217" s="29"/>
      <c r="U217" s="29"/>
      <c r="V217" s="29">
        <f>VLOOKUP(A217,MV!$A$6:$AD$4112,16,FALSE)</f>
        <v>1</v>
      </c>
      <c r="W217" s="29">
        <f>VLOOKUP(A217,MV!$A$6:$AD$4112,17,FALSE)</f>
        <v>0</v>
      </c>
      <c r="X217" s="29" t="str">
        <f>VLOOKUP(A217,MV!$A$6:$AD$4112,26,FALSE)</f>
        <v>-</v>
      </c>
      <c r="Y217" s="29" t="str">
        <f>VLOOKUP(A217,MV!$A$6:$AD$4112,27,FALSE)</f>
        <v>X</v>
      </c>
      <c r="Z217" s="29" t="str">
        <f>VLOOKUP(A217,MV!$A$6:$AD$4112,28,FALSE)</f>
        <v>X</v>
      </c>
      <c r="AA217" s="29" t="str">
        <f>VLOOKUP(A217,MV!$A$6:$AD$4112,29,FALSE)</f>
        <v>X</v>
      </c>
      <c r="AB217" s="29" t="str">
        <f>VLOOKUP(A217,MV!$A$6:$AD$4112,30,FALSE)</f>
        <v>-</v>
      </c>
      <c r="AC217" s="30"/>
    </row>
    <row r="218" spans="1:29" x14ac:dyDescent="0.3">
      <c r="A218" t="s">
        <v>318</v>
      </c>
      <c r="C218" s="29">
        <f>IF(ISBLANK(G218),"",COUNTA($G$13:G218))</f>
        <v>200</v>
      </c>
      <c r="D218" s="33" t="s">
        <v>512</v>
      </c>
      <c r="E218" s="30"/>
      <c r="F218" s="44" t="str">
        <f t="shared" si="6"/>
        <v>VCB-7567B</v>
      </c>
      <c r="G218" s="30" t="str">
        <f>VLOOKUP(A218,MV!$A$6:$B$4112,2,FALSE)</f>
        <v>49 - Thermal overload relay</v>
      </c>
      <c r="H218" s="29" t="str">
        <f>VLOOKUP(A218,MV!$A$6:$AD$4112,3,FALSE)</f>
        <v>TBA</v>
      </c>
      <c r="I218" s="29" t="str">
        <f>VLOOKUP(A218,MV!$A$6:$AD$4112,4,FALSE)</f>
        <v>-</v>
      </c>
      <c r="J218" s="29" t="str">
        <f>VLOOKUP(A218,MV!$A$6:$AD$4112,5,FALSE)</f>
        <v>X</v>
      </c>
      <c r="K218" s="29" t="str">
        <f>VLOOKUP(A218,MV!$A$6:$AD$4112,6,FALSE)</f>
        <v>-</v>
      </c>
      <c r="L218" s="29" t="str">
        <f>VLOOKUP(A218,MV!$A$6:$AD$4112,11,FALSE)</f>
        <v>IEC61851</v>
      </c>
      <c r="M218" s="29" t="str">
        <f>VLOOKUP(A218,MV!$A$6:$AD$4112,14,FALSE)</f>
        <v>SP</v>
      </c>
      <c r="N218" s="29" t="str">
        <f>VLOOKUP(A218,MV!$A$6:$AD$4112,12,FALSE)</f>
        <v>TBA</v>
      </c>
      <c r="O218" s="29" t="str">
        <f>VLOOKUP(A218,MV!$A$6:$AD$4112,13,FALSE)</f>
        <v>IEC104</v>
      </c>
      <c r="P218" s="29">
        <f>VLOOKUP(A218,MV!$A$6:$AD$4112,15,FALSE)</f>
        <v>7</v>
      </c>
      <c r="Q218" s="29"/>
      <c r="R218" s="29"/>
      <c r="S218" s="29"/>
      <c r="T218" s="29"/>
      <c r="U218" s="29"/>
      <c r="V218" s="29">
        <f>VLOOKUP(A218,MV!$A$6:$AD$4112,16,FALSE)</f>
        <v>2</v>
      </c>
      <c r="W218" s="29">
        <f>VLOOKUP(A218,MV!$A$6:$AD$4112,17,FALSE)</f>
        <v>0</v>
      </c>
      <c r="X218" s="29" t="str">
        <f>VLOOKUP(A218,MV!$A$6:$AD$4112,26,FALSE)</f>
        <v>-</v>
      </c>
      <c r="Y218" s="29" t="str">
        <f>VLOOKUP(A218,MV!$A$6:$AD$4112,27,FALSE)</f>
        <v>X</v>
      </c>
      <c r="Z218" s="29" t="str">
        <f>VLOOKUP(A218,MV!$A$6:$AD$4112,28,FALSE)</f>
        <v>X</v>
      </c>
      <c r="AA218" s="29" t="str">
        <f>VLOOKUP(A218,MV!$A$6:$AD$4112,29,FALSE)</f>
        <v>X</v>
      </c>
      <c r="AB218" s="29" t="str">
        <f>VLOOKUP(A218,MV!$A$6:$AD$4112,30,FALSE)</f>
        <v>-</v>
      </c>
      <c r="AC218" s="30"/>
    </row>
    <row r="219" spans="1:29" x14ac:dyDescent="0.3">
      <c r="A219" t="s">
        <v>319</v>
      </c>
      <c r="C219" s="29">
        <f>IF(ISBLANK(G219),"",COUNTA($G$13:G219))</f>
        <v>201</v>
      </c>
      <c r="D219" s="33" t="s">
        <v>512</v>
      </c>
      <c r="E219" s="30"/>
      <c r="F219" s="44" t="str">
        <f t="shared" ref="F219:F245" si="7">F218</f>
        <v>VCB-7567B</v>
      </c>
      <c r="G219" s="30" t="str">
        <f>VLOOKUP(A219,MV!$A$6:$B$4112,2,FALSE)</f>
        <v>50 - Instantaneuous Over-current relay</v>
      </c>
      <c r="H219" s="29" t="str">
        <f>VLOOKUP(A219,MV!$A$6:$AD$4112,3,FALSE)</f>
        <v>TBA</v>
      </c>
      <c r="I219" s="29" t="str">
        <f>VLOOKUP(A219,MV!$A$6:$AD$4112,4,FALSE)</f>
        <v>-</v>
      </c>
      <c r="J219" s="29" t="str">
        <f>VLOOKUP(A219,MV!$A$6:$AD$4112,5,FALSE)</f>
        <v>X</v>
      </c>
      <c r="K219" s="29" t="str">
        <f>VLOOKUP(A219,MV!$A$6:$AD$4112,6,FALSE)</f>
        <v>-</v>
      </c>
      <c r="L219" s="29" t="str">
        <f>VLOOKUP(A219,MV!$A$6:$AD$4112,11,FALSE)</f>
        <v>IEC61852</v>
      </c>
      <c r="M219" s="29" t="str">
        <f>VLOOKUP(A219,MV!$A$6:$AD$4112,14,FALSE)</f>
        <v>SP</v>
      </c>
      <c r="N219" s="29" t="str">
        <f>VLOOKUP(A219,MV!$A$6:$AD$4112,12,FALSE)</f>
        <v>TBA</v>
      </c>
      <c r="O219" s="29" t="str">
        <f>VLOOKUP(A219,MV!$A$6:$AD$4112,13,FALSE)</f>
        <v>IEC104</v>
      </c>
      <c r="P219" s="29">
        <f>VLOOKUP(A219,MV!$A$6:$AD$4112,15,FALSE)</f>
        <v>7</v>
      </c>
      <c r="Q219" s="29"/>
      <c r="R219" s="29"/>
      <c r="S219" s="29"/>
      <c r="T219" s="29"/>
      <c r="U219" s="29"/>
      <c r="V219" s="29">
        <f>VLOOKUP(A219,MV!$A$6:$AD$4112,16,FALSE)</f>
        <v>3</v>
      </c>
      <c r="W219" s="29">
        <f>VLOOKUP(A219,MV!$A$6:$AD$4112,17,FALSE)</f>
        <v>0</v>
      </c>
      <c r="X219" s="29" t="str">
        <f>VLOOKUP(A219,MV!$A$6:$AD$4112,26,FALSE)</f>
        <v>-</v>
      </c>
      <c r="Y219" s="29" t="str">
        <f>VLOOKUP(A219,MV!$A$6:$AD$4112,27,FALSE)</f>
        <v>X</v>
      </c>
      <c r="Z219" s="29" t="str">
        <f>VLOOKUP(A219,MV!$A$6:$AD$4112,28,FALSE)</f>
        <v>X</v>
      </c>
      <c r="AA219" s="29" t="str">
        <f>VLOOKUP(A219,MV!$A$6:$AD$4112,29,FALSE)</f>
        <v>X</v>
      </c>
      <c r="AB219" s="29" t="str">
        <f>VLOOKUP(A219,MV!$A$6:$AD$4112,30,FALSE)</f>
        <v>-</v>
      </c>
      <c r="AC219" s="30"/>
    </row>
    <row r="220" spans="1:29" x14ac:dyDescent="0.3">
      <c r="A220" t="s">
        <v>320</v>
      </c>
      <c r="C220" s="29">
        <f>IF(ISBLANK(G220),"",COUNTA($G$13:G220))</f>
        <v>202</v>
      </c>
      <c r="D220" s="33" t="s">
        <v>512</v>
      </c>
      <c r="E220" s="30"/>
      <c r="F220" s="44" t="str">
        <f t="shared" si="7"/>
        <v>VCB-7567B</v>
      </c>
      <c r="G220" s="30" t="str">
        <f>VLOOKUP(A220,MV!$A$6:$B$4112,2,FALSE)</f>
        <v>50G - Instantaneuous Over-current relay</v>
      </c>
      <c r="H220" s="29" t="str">
        <f>VLOOKUP(A220,MV!$A$6:$AD$4112,3,FALSE)</f>
        <v>TBA</v>
      </c>
      <c r="I220" s="29" t="str">
        <f>VLOOKUP(A220,MV!$A$6:$AD$4112,4,FALSE)</f>
        <v>-</v>
      </c>
      <c r="J220" s="29" t="str">
        <f>VLOOKUP(A220,MV!$A$6:$AD$4112,5,FALSE)</f>
        <v>X</v>
      </c>
      <c r="K220" s="29" t="str">
        <f>VLOOKUP(A220,MV!$A$6:$AD$4112,6,FALSE)</f>
        <v>-</v>
      </c>
      <c r="L220" s="29" t="str">
        <f>VLOOKUP(A220,MV!$A$6:$AD$4112,11,FALSE)</f>
        <v>IEC61853</v>
      </c>
      <c r="M220" s="29" t="str">
        <f>VLOOKUP(A220,MV!$A$6:$AD$4112,14,FALSE)</f>
        <v>SP</v>
      </c>
      <c r="N220" s="29" t="str">
        <f>VLOOKUP(A220,MV!$A$6:$AD$4112,12,FALSE)</f>
        <v>TBA</v>
      </c>
      <c r="O220" s="29" t="str">
        <f>VLOOKUP(A220,MV!$A$6:$AD$4112,13,FALSE)</f>
        <v>IEC104</v>
      </c>
      <c r="P220" s="29">
        <f>VLOOKUP(A220,MV!$A$6:$AD$4112,15,FALSE)</f>
        <v>7</v>
      </c>
      <c r="Q220" s="29"/>
      <c r="R220" s="29"/>
      <c r="S220" s="29"/>
      <c r="T220" s="29"/>
      <c r="U220" s="29"/>
      <c r="V220" s="29">
        <f>VLOOKUP(A220,MV!$A$6:$AD$4112,16,FALSE)</f>
        <v>4</v>
      </c>
      <c r="W220" s="29">
        <f>VLOOKUP(A220,MV!$A$6:$AD$4112,17,FALSE)</f>
        <v>0</v>
      </c>
      <c r="X220" s="29" t="str">
        <f>VLOOKUP(A220,MV!$A$6:$AD$4112,26,FALSE)</f>
        <v>-</v>
      </c>
      <c r="Y220" s="29" t="str">
        <f>VLOOKUP(A220,MV!$A$6:$AD$4112,27,FALSE)</f>
        <v>X</v>
      </c>
      <c r="Z220" s="29" t="str">
        <f>VLOOKUP(A220,MV!$A$6:$AD$4112,28,FALSE)</f>
        <v>X</v>
      </c>
      <c r="AA220" s="29" t="str">
        <f>VLOOKUP(A220,MV!$A$6:$AD$4112,29,FALSE)</f>
        <v>X</v>
      </c>
      <c r="AB220" s="29" t="str">
        <f>VLOOKUP(A220,MV!$A$6:$AD$4112,30,FALSE)</f>
        <v>-</v>
      </c>
      <c r="AC220" s="30"/>
    </row>
    <row r="221" spans="1:29" x14ac:dyDescent="0.3">
      <c r="A221" t="s">
        <v>321</v>
      </c>
      <c r="C221" s="29">
        <f>IF(ISBLANK(G221),"",COUNTA($G$13:G221))</f>
        <v>203</v>
      </c>
      <c r="D221" s="33" t="s">
        <v>512</v>
      </c>
      <c r="E221" s="30"/>
      <c r="F221" s="44" t="str">
        <f t="shared" si="7"/>
        <v>VCB-7567B</v>
      </c>
      <c r="G221" s="30" t="str">
        <f>VLOOKUP(A221,MV!$A$6:$B$4112,2,FALSE)</f>
        <v>51 - Time Over-current relay</v>
      </c>
      <c r="H221" s="29" t="str">
        <f>VLOOKUP(A221,MV!$A$6:$AD$4112,3,FALSE)</f>
        <v>TBA</v>
      </c>
      <c r="I221" s="29" t="str">
        <f>VLOOKUP(A221,MV!$A$6:$AD$4112,4,FALSE)</f>
        <v>-</v>
      </c>
      <c r="J221" s="29" t="str">
        <f>VLOOKUP(A221,MV!$A$6:$AD$4112,5,FALSE)</f>
        <v>X</v>
      </c>
      <c r="K221" s="29" t="str">
        <f>VLOOKUP(A221,MV!$A$6:$AD$4112,6,FALSE)</f>
        <v>-</v>
      </c>
      <c r="L221" s="29" t="str">
        <f>VLOOKUP(A221,MV!$A$6:$AD$4112,11,FALSE)</f>
        <v>IEC61854</v>
      </c>
      <c r="M221" s="29" t="str">
        <f>VLOOKUP(A221,MV!$A$6:$AD$4112,14,FALSE)</f>
        <v>SP</v>
      </c>
      <c r="N221" s="29" t="str">
        <f>VLOOKUP(A221,MV!$A$6:$AD$4112,12,FALSE)</f>
        <v>TBA</v>
      </c>
      <c r="O221" s="29" t="str">
        <f>VLOOKUP(A221,MV!$A$6:$AD$4112,13,FALSE)</f>
        <v>IEC104</v>
      </c>
      <c r="P221" s="29">
        <f>VLOOKUP(A221,MV!$A$6:$AD$4112,15,FALSE)</f>
        <v>7</v>
      </c>
      <c r="Q221" s="29"/>
      <c r="R221" s="29"/>
      <c r="S221" s="29"/>
      <c r="T221" s="29"/>
      <c r="U221" s="29"/>
      <c r="V221" s="29">
        <f>VLOOKUP(A221,MV!$A$6:$AD$4112,16,FALSE)</f>
        <v>5</v>
      </c>
      <c r="W221" s="29">
        <f>VLOOKUP(A221,MV!$A$6:$AD$4112,17,FALSE)</f>
        <v>0</v>
      </c>
      <c r="X221" s="29" t="str">
        <f>VLOOKUP(A221,MV!$A$6:$AD$4112,26,FALSE)</f>
        <v>-</v>
      </c>
      <c r="Y221" s="29" t="str">
        <f>VLOOKUP(A221,MV!$A$6:$AD$4112,27,FALSE)</f>
        <v>X</v>
      </c>
      <c r="Z221" s="29" t="str">
        <f>VLOOKUP(A221,MV!$A$6:$AD$4112,28,FALSE)</f>
        <v>X</v>
      </c>
      <c r="AA221" s="29" t="str">
        <f>VLOOKUP(A221,MV!$A$6:$AD$4112,29,FALSE)</f>
        <v>X</v>
      </c>
      <c r="AB221" s="29" t="str">
        <f>VLOOKUP(A221,MV!$A$6:$AD$4112,30,FALSE)</f>
        <v>-</v>
      </c>
      <c r="AC221" s="30"/>
    </row>
    <row r="222" spans="1:29" x14ac:dyDescent="0.3">
      <c r="A222" t="s">
        <v>322</v>
      </c>
      <c r="C222" s="29">
        <f>IF(ISBLANK(G222),"",COUNTA($G$13:G222))</f>
        <v>204</v>
      </c>
      <c r="D222" s="33" t="s">
        <v>512</v>
      </c>
      <c r="E222" s="30"/>
      <c r="F222" s="44" t="str">
        <f t="shared" si="7"/>
        <v>VCB-7567B</v>
      </c>
      <c r="G222" s="30" t="str">
        <f>VLOOKUP(A222,MV!$A$6:$B$4112,2,FALSE)</f>
        <v>51G - Ground overcurrent relay</v>
      </c>
      <c r="H222" s="29" t="str">
        <f>VLOOKUP(A222,MV!$A$6:$AD$4112,3,FALSE)</f>
        <v>TBA</v>
      </c>
      <c r="I222" s="29" t="str">
        <f>VLOOKUP(A222,MV!$A$6:$AD$4112,4,FALSE)</f>
        <v>-</v>
      </c>
      <c r="J222" s="29" t="str">
        <f>VLOOKUP(A222,MV!$A$6:$AD$4112,5,FALSE)</f>
        <v>X</v>
      </c>
      <c r="K222" s="29" t="str">
        <f>VLOOKUP(A222,MV!$A$6:$AD$4112,6,FALSE)</f>
        <v>-</v>
      </c>
      <c r="L222" s="29" t="str">
        <f>VLOOKUP(A222,MV!$A$6:$AD$4112,11,FALSE)</f>
        <v>IEC61855</v>
      </c>
      <c r="M222" s="29" t="str">
        <f>VLOOKUP(A222,MV!$A$6:$AD$4112,14,FALSE)</f>
        <v>SP</v>
      </c>
      <c r="N222" s="29" t="str">
        <f>VLOOKUP(A222,MV!$A$6:$AD$4112,12,FALSE)</f>
        <v>TBA</v>
      </c>
      <c r="O222" s="29" t="str">
        <f>VLOOKUP(A222,MV!$A$6:$AD$4112,13,FALSE)</f>
        <v>IEC104</v>
      </c>
      <c r="P222" s="29">
        <f>VLOOKUP(A222,MV!$A$6:$AD$4112,15,FALSE)</f>
        <v>7</v>
      </c>
      <c r="Q222" s="29"/>
      <c r="R222" s="29"/>
      <c r="S222" s="29"/>
      <c r="T222" s="29"/>
      <c r="U222" s="29"/>
      <c r="V222" s="29">
        <f>VLOOKUP(A222,MV!$A$6:$AD$4112,16,FALSE)</f>
        <v>6</v>
      </c>
      <c r="W222" s="29">
        <f>VLOOKUP(A222,MV!$A$6:$AD$4112,17,FALSE)</f>
        <v>0</v>
      </c>
      <c r="X222" s="29" t="str">
        <f>VLOOKUP(A222,MV!$A$6:$AD$4112,26,FALSE)</f>
        <v>-</v>
      </c>
      <c r="Y222" s="29" t="str">
        <f>VLOOKUP(A222,MV!$A$6:$AD$4112,27,FALSE)</f>
        <v>X</v>
      </c>
      <c r="Z222" s="29" t="str">
        <f>VLOOKUP(A222,MV!$A$6:$AD$4112,28,FALSE)</f>
        <v>X</v>
      </c>
      <c r="AA222" s="29" t="str">
        <f>VLOOKUP(A222,MV!$A$6:$AD$4112,29,FALSE)</f>
        <v>X</v>
      </c>
      <c r="AB222" s="29" t="str">
        <f>VLOOKUP(A222,MV!$A$6:$AD$4112,30,FALSE)</f>
        <v>-</v>
      </c>
      <c r="AC222" s="30"/>
    </row>
    <row r="223" spans="1:29" x14ac:dyDescent="0.3">
      <c r="A223" t="s">
        <v>323</v>
      </c>
      <c r="C223" s="29">
        <f>IF(ISBLANK(G223),"",COUNTA($G$13:G223))</f>
        <v>205</v>
      </c>
      <c r="D223" s="33" t="s">
        <v>512</v>
      </c>
      <c r="E223" s="30"/>
      <c r="F223" s="44" t="str">
        <f t="shared" si="7"/>
        <v>VCB-7567B</v>
      </c>
      <c r="G223" s="30" t="str">
        <f>VLOOKUP(A223,MV!$A$6:$B$4112,2,FALSE)</f>
        <v>51N - Neutral overcurrent relay</v>
      </c>
      <c r="H223" s="29" t="str">
        <f>VLOOKUP(A223,MV!$A$6:$AD$4112,3,FALSE)</f>
        <v>TBA</v>
      </c>
      <c r="I223" s="29" t="str">
        <f>VLOOKUP(A223,MV!$A$6:$AD$4112,4,FALSE)</f>
        <v>-</v>
      </c>
      <c r="J223" s="29" t="str">
        <f>VLOOKUP(A223,MV!$A$6:$AD$4112,5,FALSE)</f>
        <v>X</v>
      </c>
      <c r="K223" s="29" t="str">
        <f>VLOOKUP(A223,MV!$A$6:$AD$4112,6,FALSE)</f>
        <v>-</v>
      </c>
      <c r="L223" s="29" t="str">
        <f>VLOOKUP(A223,MV!$A$6:$AD$4112,11,FALSE)</f>
        <v>IEC61856</v>
      </c>
      <c r="M223" s="29" t="str">
        <f>VLOOKUP(A223,MV!$A$6:$AD$4112,14,FALSE)</f>
        <v>SP</v>
      </c>
      <c r="N223" s="29" t="str">
        <f>VLOOKUP(A223,MV!$A$6:$AD$4112,12,FALSE)</f>
        <v>TBA</v>
      </c>
      <c r="O223" s="29" t="str">
        <f>VLOOKUP(A223,MV!$A$6:$AD$4112,13,FALSE)</f>
        <v>IEC104</v>
      </c>
      <c r="P223" s="29">
        <f>VLOOKUP(A223,MV!$A$6:$AD$4112,15,FALSE)</f>
        <v>7</v>
      </c>
      <c r="Q223" s="29"/>
      <c r="R223" s="29"/>
      <c r="S223" s="29"/>
      <c r="T223" s="29"/>
      <c r="U223" s="29"/>
      <c r="V223" s="29">
        <f>VLOOKUP(A223,MV!$A$6:$AD$4112,16,FALSE)</f>
        <v>7</v>
      </c>
      <c r="W223" s="29">
        <f>VLOOKUP(A223,MV!$A$6:$AD$4112,17,FALSE)</f>
        <v>0</v>
      </c>
      <c r="X223" s="29" t="str">
        <f>VLOOKUP(A223,MV!$A$6:$AD$4112,26,FALSE)</f>
        <v>-</v>
      </c>
      <c r="Y223" s="29" t="str">
        <f>VLOOKUP(A223,MV!$A$6:$AD$4112,27,FALSE)</f>
        <v>X</v>
      </c>
      <c r="Z223" s="29" t="str">
        <f>VLOOKUP(A223,MV!$A$6:$AD$4112,28,FALSE)</f>
        <v>X</v>
      </c>
      <c r="AA223" s="29" t="str">
        <f>VLOOKUP(A223,MV!$A$6:$AD$4112,29,FALSE)</f>
        <v>X</v>
      </c>
      <c r="AB223" s="29" t="str">
        <f>VLOOKUP(A223,MV!$A$6:$AD$4112,30,FALSE)</f>
        <v>-</v>
      </c>
      <c r="AC223" s="30"/>
    </row>
    <row r="224" spans="1:29" x14ac:dyDescent="0.3">
      <c r="A224" t="s">
        <v>324</v>
      </c>
      <c r="C224" s="29">
        <f>IF(ISBLANK(G224),"",COUNTA($G$13:G224))</f>
        <v>206</v>
      </c>
      <c r="D224" s="33" t="s">
        <v>512</v>
      </c>
      <c r="E224" s="30"/>
      <c r="F224" s="44" t="str">
        <f t="shared" si="7"/>
        <v>VCB-7567B</v>
      </c>
      <c r="G224" s="30" t="str">
        <f>VLOOKUP(A224,MV!$A$6:$B$4112,2,FALSE)</f>
        <v>Line-Neutral Voltage (L1-G)</v>
      </c>
      <c r="H224" s="29" t="str">
        <f>VLOOKUP(A224,MV!$A$6:$AD$4112,3,FALSE)</f>
        <v>TBA</v>
      </c>
      <c r="I224" s="29" t="str">
        <f>VLOOKUP(A224,MV!$A$6:$AD$4112,4,FALSE)</f>
        <v>X</v>
      </c>
      <c r="J224" s="29" t="str">
        <f>VLOOKUP(A224,MV!$A$6:$AD$4112,5,FALSE)</f>
        <v>-</v>
      </c>
      <c r="K224" s="29" t="str">
        <f>VLOOKUP(A224,MV!$A$6:$AD$4112,6,FALSE)</f>
        <v>-</v>
      </c>
      <c r="L224" s="29" t="str">
        <f>VLOOKUP(A224,MV!$A$6:$AD$4112,11,FALSE)</f>
        <v>IEC61850</v>
      </c>
      <c r="M224" s="29" t="str">
        <f>VLOOKUP(A224,MV!$A$6:$AD$4112,14,FALSE)</f>
        <v>MX</v>
      </c>
      <c r="N224" s="29" t="str">
        <f>VLOOKUP(A224,MV!$A$6:$AD$4112,12,FALSE)</f>
        <v>TBA</v>
      </c>
      <c r="O224" s="29" t="str">
        <f>VLOOKUP(A224,MV!$A$6:$AD$4112,13,FALSE)</f>
        <v>IEC104</v>
      </c>
      <c r="P224" s="29">
        <f>VLOOKUP(A224,MV!$A$6:$AD$4112,15,FALSE)</f>
        <v>7</v>
      </c>
      <c r="Q224" s="29"/>
      <c r="R224" s="29"/>
      <c r="S224" s="29"/>
      <c r="T224" s="29"/>
      <c r="U224" s="29"/>
      <c r="V224" s="29">
        <f>VLOOKUP(A224,MV!$A$6:$AD$4112,16,FALSE)</f>
        <v>8</v>
      </c>
      <c r="W224" s="29">
        <f>VLOOKUP(A224,MV!$A$6:$AD$4112,17,FALSE)</f>
        <v>0</v>
      </c>
      <c r="X224" s="29" t="str">
        <f>VLOOKUP(A224,MV!$A$6:$AD$4112,26,FALSE)</f>
        <v>kV</v>
      </c>
      <c r="Y224" s="29" t="str">
        <f>VLOOKUP(A224,MV!$A$6:$AD$4112,27,FALSE)</f>
        <v>X</v>
      </c>
      <c r="Z224" s="29" t="str">
        <f>VLOOKUP(A224,MV!$A$6:$AD$4112,28,FALSE)</f>
        <v>-</v>
      </c>
      <c r="AA224" s="29" t="str">
        <f>VLOOKUP(A224,MV!$A$6:$AD$4112,29,FALSE)</f>
        <v>-</v>
      </c>
      <c r="AB224" s="29" t="str">
        <f>VLOOKUP(A224,MV!$A$6:$AD$4112,30,FALSE)</f>
        <v>X</v>
      </c>
      <c r="AC224" s="30"/>
    </row>
    <row r="225" spans="1:29" x14ac:dyDescent="0.3">
      <c r="A225" t="s">
        <v>325</v>
      </c>
      <c r="C225" s="29">
        <f>IF(ISBLANK(G225),"",COUNTA($G$13:G225))</f>
        <v>207</v>
      </c>
      <c r="D225" s="33" t="s">
        <v>512</v>
      </c>
      <c r="E225" s="30"/>
      <c r="F225" s="44" t="str">
        <f t="shared" si="7"/>
        <v>VCB-7567B</v>
      </c>
      <c r="G225" s="30" t="str">
        <f>VLOOKUP(A225,MV!$A$6:$B$4112,2,FALSE)</f>
        <v>Line-Neutral Voltage (L2-G)</v>
      </c>
      <c r="H225" s="29" t="str">
        <f>VLOOKUP(A225,MV!$A$6:$AD$4112,3,FALSE)</f>
        <v>TBA</v>
      </c>
      <c r="I225" s="29" t="str">
        <f>VLOOKUP(A225,MV!$A$6:$AD$4112,4,FALSE)</f>
        <v>X</v>
      </c>
      <c r="J225" s="29" t="str">
        <f>VLOOKUP(A225,MV!$A$6:$AD$4112,5,FALSE)</f>
        <v>-</v>
      </c>
      <c r="K225" s="29" t="str">
        <f>VLOOKUP(A225,MV!$A$6:$AD$4112,6,FALSE)</f>
        <v>-</v>
      </c>
      <c r="L225" s="29" t="str">
        <f>VLOOKUP(A225,MV!$A$6:$AD$4112,11,FALSE)</f>
        <v>IEC61850</v>
      </c>
      <c r="M225" s="29" t="str">
        <f>VLOOKUP(A225,MV!$A$6:$AD$4112,14,FALSE)</f>
        <v>MX</v>
      </c>
      <c r="N225" s="29" t="str">
        <f>VLOOKUP(A225,MV!$A$6:$AD$4112,12,FALSE)</f>
        <v>TBA</v>
      </c>
      <c r="O225" s="29" t="str">
        <f>VLOOKUP(A225,MV!$A$6:$AD$4112,13,FALSE)</f>
        <v>IEC104</v>
      </c>
      <c r="P225" s="29">
        <f>VLOOKUP(A225,MV!$A$6:$AD$4112,15,FALSE)</f>
        <v>7</v>
      </c>
      <c r="Q225" s="29"/>
      <c r="R225" s="29"/>
      <c r="S225" s="29"/>
      <c r="T225" s="29"/>
      <c r="U225" s="29"/>
      <c r="V225" s="29">
        <f>VLOOKUP(A225,MV!$A$6:$AD$4112,16,FALSE)</f>
        <v>9</v>
      </c>
      <c r="W225" s="29">
        <f>VLOOKUP(A225,MV!$A$6:$AD$4112,17,FALSE)</f>
        <v>0</v>
      </c>
      <c r="X225" s="29" t="str">
        <f>VLOOKUP(A225,MV!$A$6:$AD$4112,26,FALSE)</f>
        <v>kV</v>
      </c>
      <c r="Y225" s="29" t="str">
        <f>VLOOKUP(A225,MV!$A$6:$AD$4112,27,FALSE)</f>
        <v>X</v>
      </c>
      <c r="Z225" s="29" t="str">
        <f>VLOOKUP(A225,MV!$A$6:$AD$4112,28,FALSE)</f>
        <v>-</v>
      </c>
      <c r="AA225" s="29" t="str">
        <f>VLOOKUP(A225,MV!$A$6:$AD$4112,29,FALSE)</f>
        <v>-</v>
      </c>
      <c r="AB225" s="29" t="str">
        <f>VLOOKUP(A225,MV!$A$6:$AD$4112,30,FALSE)</f>
        <v>X</v>
      </c>
      <c r="AC225" s="30"/>
    </row>
    <row r="226" spans="1:29" x14ac:dyDescent="0.3">
      <c r="A226" t="s">
        <v>326</v>
      </c>
      <c r="C226" s="29">
        <f>IF(ISBLANK(G226),"",COUNTA($G$13:G226))</f>
        <v>208</v>
      </c>
      <c r="D226" s="33" t="s">
        <v>512</v>
      </c>
      <c r="E226" s="30"/>
      <c r="F226" s="44" t="str">
        <f t="shared" si="7"/>
        <v>VCB-7567B</v>
      </c>
      <c r="G226" s="30" t="str">
        <f>VLOOKUP(A226,MV!$A$6:$B$4112,2,FALSE)</f>
        <v>Line-Neutral Voltage (L3-G)</v>
      </c>
      <c r="H226" s="29" t="str">
        <f>VLOOKUP(A226,MV!$A$6:$AD$4112,3,FALSE)</f>
        <v>TBA</v>
      </c>
      <c r="I226" s="29" t="str">
        <f>VLOOKUP(A226,MV!$A$6:$AD$4112,4,FALSE)</f>
        <v>X</v>
      </c>
      <c r="J226" s="29" t="str">
        <f>VLOOKUP(A226,MV!$A$6:$AD$4112,5,FALSE)</f>
        <v>-</v>
      </c>
      <c r="K226" s="29" t="str">
        <f>VLOOKUP(A226,MV!$A$6:$AD$4112,6,FALSE)</f>
        <v>-</v>
      </c>
      <c r="L226" s="29" t="str">
        <f>VLOOKUP(A226,MV!$A$6:$AD$4112,11,FALSE)</f>
        <v>IEC61850</v>
      </c>
      <c r="M226" s="29" t="str">
        <f>VLOOKUP(A226,MV!$A$6:$AD$4112,14,FALSE)</f>
        <v>MX</v>
      </c>
      <c r="N226" s="29" t="str">
        <f>VLOOKUP(A226,MV!$A$6:$AD$4112,12,FALSE)</f>
        <v>TBA</v>
      </c>
      <c r="O226" s="29" t="str">
        <f>VLOOKUP(A226,MV!$A$6:$AD$4112,13,FALSE)</f>
        <v>IEC104</v>
      </c>
      <c r="P226" s="29">
        <f>VLOOKUP(A226,MV!$A$6:$AD$4112,15,FALSE)</f>
        <v>7</v>
      </c>
      <c r="Q226" s="29"/>
      <c r="R226" s="29"/>
      <c r="S226" s="29"/>
      <c r="T226" s="29"/>
      <c r="U226" s="29"/>
      <c r="V226" s="29">
        <f>VLOOKUP(A226,MV!$A$6:$AD$4112,16,FALSE)</f>
        <v>10</v>
      </c>
      <c r="W226" s="29">
        <f>VLOOKUP(A226,MV!$A$6:$AD$4112,17,FALSE)</f>
        <v>0</v>
      </c>
      <c r="X226" s="29" t="str">
        <f>VLOOKUP(A226,MV!$A$6:$AD$4112,26,FALSE)</f>
        <v>kV</v>
      </c>
      <c r="Y226" s="29" t="str">
        <f>VLOOKUP(A226,MV!$A$6:$AD$4112,27,FALSE)</f>
        <v>X</v>
      </c>
      <c r="Z226" s="29" t="str">
        <f>VLOOKUP(A226,MV!$A$6:$AD$4112,28,FALSE)</f>
        <v>-</v>
      </c>
      <c r="AA226" s="29" t="str">
        <f>VLOOKUP(A226,MV!$A$6:$AD$4112,29,FALSE)</f>
        <v>-</v>
      </c>
      <c r="AB226" s="29" t="str">
        <f>VLOOKUP(A226,MV!$A$6:$AD$4112,30,FALSE)</f>
        <v>X</v>
      </c>
      <c r="AC226" s="30"/>
    </row>
    <row r="227" spans="1:29" x14ac:dyDescent="0.3">
      <c r="A227" t="s">
        <v>327</v>
      </c>
      <c r="C227" s="29">
        <f>IF(ISBLANK(G227),"",COUNTA($G$13:G227))</f>
        <v>209</v>
      </c>
      <c r="D227" s="33" t="s">
        <v>512</v>
      </c>
      <c r="E227" s="30"/>
      <c r="F227" s="44" t="str">
        <f t="shared" si="7"/>
        <v>VCB-7567B</v>
      </c>
      <c r="G227" s="30" t="str">
        <f>VLOOKUP(A227,MV!$A$6:$B$4112,2,FALSE)</f>
        <v>Line-Line Voltage (L1-L2)</v>
      </c>
      <c r="H227" s="29" t="str">
        <f>VLOOKUP(A227,MV!$A$6:$AD$4112,3,FALSE)</f>
        <v>TBA</v>
      </c>
      <c r="I227" s="29" t="str">
        <f>VLOOKUP(A227,MV!$A$6:$AD$4112,4,FALSE)</f>
        <v>X</v>
      </c>
      <c r="J227" s="29" t="str">
        <f>VLOOKUP(A227,MV!$A$6:$AD$4112,5,FALSE)</f>
        <v>-</v>
      </c>
      <c r="K227" s="29" t="str">
        <f>VLOOKUP(A227,MV!$A$6:$AD$4112,6,FALSE)</f>
        <v>-</v>
      </c>
      <c r="L227" s="29" t="str">
        <f>VLOOKUP(A227,MV!$A$6:$AD$4112,11,FALSE)</f>
        <v>IEC61850</v>
      </c>
      <c r="M227" s="29" t="str">
        <f>VLOOKUP(A227,MV!$A$6:$AD$4112,14,FALSE)</f>
        <v>MX</v>
      </c>
      <c r="N227" s="29" t="str">
        <f>VLOOKUP(A227,MV!$A$6:$AD$4112,12,FALSE)</f>
        <v>TBA</v>
      </c>
      <c r="O227" s="29" t="str">
        <f>VLOOKUP(A227,MV!$A$6:$AD$4112,13,FALSE)</f>
        <v>IEC104</v>
      </c>
      <c r="P227" s="29">
        <f>VLOOKUP(A227,MV!$A$6:$AD$4112,15,FALSE)</f>
        <v>7</v>
      </c>
      <c r="Q227" s="29"/>
      <c r="R227" s="29"/>
      <c r="S227" s="29"/>
      <c r="T227" s="29"/>
      <c r="U227" s="29"/>
      <c r="V227" s="29">
        <f>VLOOKUP(A227,MV!$A$6:$AD$4112,16,FALSE)</f>
        <v>11</v>
      </c>
      <c r="W227" s="29">
        <f>VLOOKUP(A227,MV!$A$6:$AD$4112,17,FALSE)</f>
        <v>0</v>
      </c>
      <c r="X227" s="29" t="str">
        <f>VLOOKUP(A227,MV!$A$6:$AD$4112,26,FALSE)</f>
        <v>kV</v>
      </c>
      <c r="Y227" s="29" t="str">
        <f>VLOOKUP(A227,MV!$A$6:$AD$4112,27,FALSE)</f>
        <v>X</v>
      </c>
      <c r="Z227" s="29" t="str">
        <f>VLOOKUP(A227,MV!$A$6:$AD$4112,28,FALSE)</f>
        <v>-</v>
      </c>
      <c r="AA227" s="29" t="str">
        <f>VLOOKUP(A227,MV!$A$6:$AD$4112,29,FALSE)</f>
        <v>-</v>
      </c>
      <c r="AB227" s="29" t="str">
        <f>VLOOKUP(A227,MV!$A$6:$AD$4112,30,FALSE)</f>
        <v>X</v>
      </c>
      <c r="AC227" s="30"/>
    </row>
    <row r="228" spans="1:29" x14ac:dyDescent="0.3">
      <c r="A228" t="s">
        <v>328</v>
      </c>
      <c r="C228" s="29">
        <f>IF(ISBLANK(G228),"",COUNTA($G$13:G228))</f>
        <v>210</v>
      </c>
      <c r="D228" s="33" t="s">
        <v>512</v>
      </c>
      <c r="E228" s="30"/>
      <c r="F228" s="44" t="str">
        <f t="shared" si="7"/>
        <v>VCB-7567B</v>
      </c>
      <c r="G228" s="30" t="str">
        <f>VLOOKUP(A228,MV!$A$6:$B$4112,2,FALSE)</f>
        <v>Line-Line Voltage (L1-L3)</v>
      </c>
      <c r="H228" s="29" t="str">
        <f>VLOOKUP(A228,MV!$A$6:$AD$4112,3,FALSE)</f>
        <v>TBA</v>
      </c>
      <c r="I228" s="29" t="str">
        <f>VLOOKUP(A228,MV!$A$6:$AD$4112,4,FALSE)</f>
        <v>X</v>
      </c>
      <c r="J228" s="29" t="str">
        <f>VLOOKUP(A228,MV!$A$6:$AD$4112,5,FALSE)</f>
        <v>-</v>
      </c>
      <c r="K228" s="29" t="str">
        <f>VLOOKUP(A228,MV!$A$6:$AD$4112,6,FALSE)</f>
        <v>-</v>
      </c>
      <c r="L228" s="29" t="str">
        <f>VLOOKUP(A228,MV!$A$6:$AD$4112,11,FALSE)</f>
        <v>IEC61850</v>
      </c>
      <c r="M228" s="29" t="str">
        <f>VLOOKUP(A228,MV!$A$6:$AD$4112,14,FALSE)</f>
        <v>MX</v>
      </c>
      <c r="N228" s="29" t="str">
        <f>VLOOKUP(A228,MV!$A$6:$AD$4112,12,FALSE)</f>
        <v>TBA</v>
      </c>
      <c r="O228" s="29" t="str">
        <f>VLOOKUP(A228,MV!$A$6:$AD$4112,13,FALSE)</f>
        <v>IEC104</v>
      </c>
      <c r="P228" s="29">
        <f>VLOOKUP(A228,MV!$A$6:$AD$4112,15,FALSE)</f>
        <v>7</v>
      </c>
      <c r="Q228" s="29"/>
      <c r="R228" s="29"/>
      <c r="S228" s="29"/>
      <c r="T228" s="29"/>
      <c r="U228" s="29"/>
      <c r="V228" s="29">
        <f>VLOOKUP(A228,MV!$A$6:$AD$4112,16,FALSE)</f>
        <v>12</v>
      </c>
      <c r="W228" s="29">
        <f>VLOOKUP(A228,MV!$A$6:$AD$4112,17,FALSE)</f>
        <v>0</v>
      </c>
      <c r="X228" s="29" t="str">
        <f>VLOOKUP(A228,MV!$A$6:$AD$4112,26,FALSE)</f>
        <v>kV</v>
      </c>
      <c r="Y228" s="29" t="str">
        <f>VLOOKUP(A228,MV!$A$6:$AD$4112,27,FALSE)</f>
        <v>X</v>
      </c>
      <c r="Z228" s="29" t="str">
        <f>VLOOKUP(A228,MV!$A$6:$AD$4112,28,FALSE)</f>
        <v>-</v>
      </c>
      <c r="AA228" s="29" t="str">
        <f>VLOOKUP(A228,MV!$A$6:$AD$4112,29,FALSE)</f>
        <v>-</v>
      </c>
      <c r="AB228" s="29" t="str">
        <f>VLOOKUP(A228,MV!$A$6:$AD$4112,30,FALSE)</f>
        <v>X</v>
      </c>
      <c r="AC228" s="30"/>
    </row>
    <row r="229" spans="1:29" x14ac:dyDescent="0.3">
      <c r="A229" t="s">
        <v>329</v>
      </c>
      <c r="C229" s="29">
        <f>IF(ISBLANK(G229),"",COUNTA($G$13:G229))</f>
        <v>211</v>
      </c>
      <c r="D229" s="33" t="s">
        <v>512</v>
      </c>
      <c r="E229" s="30"/>
      <c r="F229" s="44" t="str">
        <f t="shared" si="7"/>
        <v>VCB-7567B</v>
      </c>
      <c r="G229" s="30" t="str">
        <f>VLOOKUP(A229,MV!$A$6:$B$4112,2,FALSE)</f>
        <v>Line-Line Voltage (L2-L3)</v>
      </c>
      <c r="H229" s="29" t="str">
        <f>VLOOKUP(A229,MV!$A$6:$AD$4112,3,FALSE)</f>
        <v>TBA</v>
      </c>
      <c r="I229" s="29" t="str">
        <f>VLOOKUP(A229,MV!$A$6:$AD$4112,4,FALSE)</f>
        <v>X</v>
      </c>
      <c r="J229" s="29" t="str">
        <f>VLOOKUP(A229,MV!$A$6:$AD$4112,5,FALSE)</f>
        <v>-</v>
      </c>
      <c r="K229" s="29" t="str">
        <f>VLOOKUP(A229,MV!$A$6:$AD$4112,6,FALSE)</f>
        <v>-</v>
      </c>
      <c r="L229" s="29" t="str">
        <f>VLOOKUP(A229,MV!$A$6:$AD$4112,11,FALSE)</f>
        <v>IEC61850</v>
      </c>
      <c r="M229" s="29" t="str">
        <f>VLOOKUP(A229,MV!$A$6:$AD$4112,14,FALSE)</f>
        <v>MX</v>
      </c>
      <c r="N229" s="29" t="str">
        <f>VLOOKUP(A229,MV!$A$6:$AD$4112,12,FALSE)</f>
        <v>TBA</v>
      </c>
      <c r="O229" s="29" t="str">
        <f>VLOOKUP(A229,MV!$A$6:$AD$4112,13,FALSE)</f>
        <v>IEC104</v>
      </c>
      <c r="P229" s="29">
        <f>VLOOKUP(A229,MV!$A$6:$AD$4112,15,FALSE)</f>
        <v>7</v>
      </c>
      <c r="Q229" s="29"/>
      <c r="R229" s="29"/>
      <c r="S229" s="29"/>
      <c r="T229" s="29"/>
      <c r="U229" s="29"/>
      <c r="V229" s="29">
        <f>VLOOKUP(A229,MV!$A$6:$AD$4112,16,FALSE)</f>
        <v>13</v>
      </c>
      <c r="W229" s="29">
        <f>VLOOKUP(A229,MV!$A$6:$AD$4112,17,FALSE)</f>
        <v>0</v>
      </c>
      <c r="X229" s="29" t="str">
        <f>VLOOKUP(A229,MV!$A$6:$AD$4112,26,FALSE)</f>
        <v>kV</v>
      </c>
      <c r="Y229" s="29" t="str">
        <f>VLOOKUP(A229,MV!$A$6:$AD$4112,27,FALSE)</f>
        <v>X</v>
      </c>
      <c r="Z229" s="29" t="str">
        <f>VLOOKUP(A229,MV!$A$6:$AD$4112,28,FALSE)</f>
        <v>-</v>
      </c>
      <c r="AA229" s="29" t="str">
        <f>VLOOKUP(A229,MV!$A$6:$AD$4112,29,FALSE)</f>
        <v>-</v>
      </c>
      <c r="AB229" s="29" t="str">
        <f>VLOOKUP(A229,MV!$A$6:$AD$4112,30,FALSE)</f>
        <v>X</v>
      </c>
      <c r="AC229" s="30"/>
    </row>
    <row r="230" spans="1:29" x14ac:dyDescent="0.3">
      <c r="A230" t="s">
        <v>330</v>
      </c>
      <c r="C230" s="29">
        <f>IF(ISBLANK(G230),"",COUNTA($G$13:G230))</f>
        <v>212</v>
      </c>
      <c r="D230" s="33" t="s">
        <v>512</v>
      </c>
      <c r="E230" s="30"/>
      <c r="F230" s="44" t="str">
        <f t="shared" si="7"/>
        <v>VCB-7567B</v>
      </c>
      <c r="G230" s="30" t="str">
        <f>VLOOKUP(A230,MV!$A$6:$B$4112,2,FALSE)</f>
        <v>Current Phase L1</v>
      </c>
      <c r="H230" s="29" t="str">
        <f>VLOOKUP(A230,MV!$A$6:$AD$4112,3,FALSE)</f>
        <v>TBA</v>
      </c>
      <c r="I230" s="29" t="str">
        <f>VLOOKUP(A230,MV!$A$6:$AD$4112,4,FALSE)</f>
        <v>X</v>
      </c>
      <c r="J230" s="29" t="str">
        <f>VLOOKUP(A230,MV!$A$6:$AD$4112,5,FALSE)</f>
        <v>-</v>
      </c>
      <c r="K230" s="29" t="str">
        <f>VLOOKUP(A230,MV!$A$6:$AD$4112,6,FALSE)</f>
        <v>-</v>
      </c>
      <c r="L230" s="29" t="str">
        <f>VLOOKUP(A230,MV!$A$6:$AD$4112,11,FALSE)</f>
        <v>IEC61850</v>
      </c>
      <c r="M230" s="29" t="str">
        <f>VLOOKUP(A230,MV!$A$6:$AD$4112,14,FALSE)</f>
        <v>MX</v>
      </c>
      <c r="N230" s="29" t="str">
        <f>VLOOKUP(A230,MV!$A$6:$AD$4112,12,FALSE)</f>
        <v>TBA</v>
      </c>
      <c r="O230" s="29" t="str">
        <f>VLOOKUP(A230,MV!$A$6:$AD$4112,13,FALSE)</f>
        <v>IEC104</v>
      </c>
      <c r="P230" s="29">
        <f>VLOOKUP(A230,MV!$A$6:$AD$4112,15,FALSE)</f>
        <v>7</v>
      </c>
      <c r="Q230" s="29"/>
      <c r="R230" s="29"/>
      <c r="S230" s="29"/>
      <c r="T230" s="29"/>
      <c r="U230" s="29"/>
      <c r="V230" s="29">
        <f>VLOOKUP(A230,MV!$A$6:$AD$4112,16,FALSE)</f>
        <v>14</v>
      </c>
      <c r="W230" s="29">
        <f>VLOOKUP(A230,MV!$A$6:$AD$4112,17,FALSE)</f>
        <v>0</v>
      </c>
      <c r="X230" s="29" t="str">
        <f>VLOOKUP(A230,MV!$A$6:$AD$4112,26,FALSE)</f>
        <v>Amp</v>
      </c>
      <c r="Y230" s="29" t="str">
        <f>VLOOKUP(A230,MV!$A$6:$AD$4112,27,FALSE)</f>
        <v>X</v>
      </c>
      <c r="Z230" s="29" t="str">
        <f>VLOOKUP(A230,MV!$A$6:$AD$4112,28,FALSE)</f>
        <v>-</v>
      </c>
      <c r="AA230" s="29" t="str">
        <f>VLOOKUP(A230,MV!$A$6:$AD$4112,29,FALSE)</f>
        <v>-</v>
      </c>
      <c r="AB230" s="29" t="str">
        <f>VLOOKUP(A230,MV!$A$6:$AD$4112,30,FALSE)</f>
        <v>X</v>
      </c>
      <c r="AC230" s="30"/>
    </row>
    <row r="231" spans="1:29" x14ac:dyDescent="0.3">
      <c r="A231" t="s">
        <v>331</v>
      </c>
      <c r="C231" s="29">
        <f>IF(ISBLANK(G231),"",COUNTA($G$13:G231))</f>
        <v>213</v>
      </c>
      <c r="D231" s="33" t="s">
        <v>512</v>
      </c>
      <c r="E231" s="30"/>
      <c r="F231" s="44" t="str">
        <f t="shared" si="7"/>
        <v>VCB-7567B</v>
      </c>
      <c r="G231" s="30" t="str">
        <f>VLOOKUP(A231,MV!$A$6:$B$4112,2,FALSE)</f>
        <v>Current Phase L2</v>
      </c>
      <c r="H231" s="29" t="str">
        <f>VLOOKUP(A231,MV!$A$6:$AD$4112,3,FALSE)</f>
        <v>TBA</v>
      </c>
      <c r="I231" s="29" t="str">
        <f>VLOOKUP(A231,MV!$A$6:$AD$4112,4,FALSE)</f>
        <v>X</v>
      </c>
      <c r="J231" s="29" t="str">
        <f>VLOOKUP(A231,MV!$A$6:$AD$4112,5,FALSE)</f>
        <v>-</v>
      </c>
      <c r="K231" s="29" t="str">
        <f>VLOOKUP(A231,MV!$A$6:$AD$4112,6,FALSE)</f>
        <v>-</v>
      </c>
      <c r="L231" s="29" t="str">
        <f>VLOOKUP(A231,MV!$A$6:$AD$4112,11,FALSE)</f>
        <v>IEC61850</v>
      </c>
      <c r="M231" s="29" t="str">
        <f>VLOOKUP(A231,MV!$A$6:$AD$4112,14,FALSE)</f>
        <v>MX</v>
      </c>
      <c r="N231" s="29" t="str">
        <f>VLOOKUP(A231,MV!$A$6:$AD$4112,12,FALSE)</f>
        <v>TBA</v>
      </c>
      <c r="O231" s="29" t="str">
        <f>VLOOKUP(A231,MV!$A$6:$AD$4112,13,FALSE)</f>
        <v>IEC104</v>
      </c>
      <c r="P231" s="29">
        <f>VLOOKUP(A231,MV!$A$6:$AD$4112,15,FALSE)</f>
        <v>7</v>
      </c>
      <c r="Q231" s="29"/>
      <c r="R231" s="29"/>
      <c r="S231" s="29"/>
      <c r="T231" s="29"/>
      <c r="U231" s="29"/>
      <c r="V231" s="29">
        <f>VLOOKUP(A231,MV!$A$6:$AD$4112,16,FALSE)</f>
        <v>15</v>
      </c>
      <c r="W231" s="29">
        <f>VLOOKUP(A231,MV!$A$6:$AD$4112,17,FALSE)</f>
        <v>0</v>
      </c>
      <c r="X231" s="29" t="str">
        <f>VLOOKUP(A231,MV!$A$6:$AD$4112,26,FALSE)</f>
        <v>Amp</v>
      </c>
      <c r="Y231" s="29" t="str">
        <f>VLOOKUP(A231,MV!$A$6:$AD$4112,27,FALSE)</f>
        <v>X</v>
      </c>
      <c r="Z231" s="29" t="str">
        <f>VLOOKUP(A231,MV!$A$6:$AD$4112,28,FALSE)</f>
        <v>-</v>
      </c>
      <c r="AA231" s="29" t="str">
        <f>VLOOKUP(A231,MV!$A$6:$AD$4112,29,FALSE)</f>
        <v>-</v>
      </c>
      <c r="AB231" s="29" t="str">
        <f>VLOOKUP(A231,MV!$A$6:$AD$4112,30,FALSE)</f>
        <v>X</v>
      </c>
      <c r="AC231" s="30"/>
    </row>
    <row r="232" spans="1:29" x14ac:dyDescent="0.3">
      <c r="A232" t="s">
        <v>332</v>
      </c>
      <c r="C232" s="29">
        <f>IF(ISBLANK(G232),"",COUNTA($G$13:G232))</f>
        <v>214</v>
      </c>
      <c r="D232" s="33" t="s">
        <v>512</v>
      </c>
      <c r="E232" s="30"/>
      <c r="F232" s="44" t="str">
        <f t="shared" si="7"/>
        <v>VCB-7567B</v>
      </c>
      <c r="G232" s="30" t="str">
        <f>VLOOKUP(A232,MV!$A$6:$B$4112,2,FALSE)</f>
        <v>Current Phase L3</v>
      </c>
      <c r="H232" s="29" t="str">
        <f>VLOOKUP(A232,MV!$A$6:$AD$4112,3,FALSE)</f>
        <v>TBA</v>
      </c>
      <c r="I232" s="29" t="str">
        <f>VLOOKUP(A232,MV!$A$6:$AD$4112,4,FALSE)</f>
        <v>X</v>
      </c>
      <c r="J232" s="29" t="str">
        <f>VLOOKUP(A232,MV!$A$6:$AD$4112,5,FALSE)</f>
        <v>-</v>
      </c>
      <c r="K232" s="29" t="str">
        <f>VLOOKUP(A232,MV!$A$6:$AD$4112,6,FALSE)</f>
        <v>-</v>
      </c>
      <c r="L232" s="29" t="str">
        <f>VLOOKUP(A232,MV!$A$6:$AD$4112,11,FALSE)</f>
        <v>IEC61850</v>
      </c>
      <c r="M232" s="29" t="str">
        <f>VLOOKUP(A232,MV!$A$6:$AD$4112,14,FALSE)</f>
        <v>MX</v>
      </c>
      <c r="N232" s="29" t="str">
        <f>VLOOKUP(A232,MV!$A$6:$AD$4112,12,FALSE)</f>
        <v>TBA</v>
      </c>
      <c r="O232" s="29" t="str">
        <f>VLOOKUP(A232,MV!$A$6:$AD$4112,13,FALSE)</f>
        <v>IEC104</v>
      </c>
      <c r="P232" s="29">
        <f>VLOOKUP(A232,MV!$A$6:$AD$4112,15,FALSE)</f>
        <v>7</v>
      </c>
      <c r="Q232" s="29"/>
      <c r="R232" s="29"/>
      <c r="S232" s="29"/>
      <c r="T232" s="29"/>
      <c r="U232" s="29"/>
      <c r="V232" s="29">
        <f>VLOOKUP(A232,MV!$A$6:$AD$4112,16,FALSE)</f>
        <v>16</v>
      </c>
      <c r="W232" s="29">
        <f>VLOOKUP(A232,MV!$A$6:$AD$4112,17,FALSE)</f>
        <v>0</v>
      </c>
      <c r="X232" s="29" t="str">
        <f>VLOOKUP(A232,MV!$A$6:$AD$4112,26,FALSE)</f>
        <v>Amp</v>
      </c>
      <c r="Y232" s="29" t="str">
        <f>VLOOKUP(A232,MV!$A$6:$AD$4112,27,FALSE)</f>
        <v>X</v>
      </c>
      <c r="Z232" s="29" t="str">
        <f>VLOOKUP(A232,MV!$A$6:$AD$4112,28,FALSE)</f>
        <v>-</v>
      </c>
      <c r="AA232" s="29" t="str">
        <f>VLOOKUP(A232,MV!$A$6:$AD$4112,29,FALSE)</f>
        <v>-</v>
      </c>
      <c r="AB232" s="29" t="str">
        <f>VLOOKUP(A232,MV!$A$6:$AD$4112,30,FALSE)</f>
        <v>X</v>
      </c>
      <c r="AC232" s="30"/>
    </row>
    <row r="233" spans="1:29" x14ac:dyDescent="0.3">
      <c r="A233" t="s">
        <v>333</v>
      </c>
      <c r="C233" s="29">
        <f>IF(ISBLANK(G233),"",COUNTA($G$13:G233))</f>
        <v>215</v>
      </c>
      <c r="D233" s="33" t="s">
        <v>512</v>
      </c>
      <c r="E233" s="30"/>
      <c r="F233" s="44" t="str">
        <f t="shared" si="7"/>
        <v>VCB-7567B</v>
      </c>
      <c r="G233" s="30" t="str">
        <f>VLOOKUP(A233,MV!$A$6:$B$4112,2,FALSE)</f>
        <v>Power Factor</v>
      </c>
      <c r="H233" s="29" t="str">
        <f>VLOOKUP(A233,MV!$A$6:$AD$4112,3,FALSE)</f>
        <v>TBA</v>
      </c>
      <c r="I233" s="29" t="str">
        <f>VLOOKUP(A233,MV!$A$6:$AD$4112,4,FALSE)</f>
        <v>X</v>
      </c>
      <c r="J233" s="29" t="str">
        <f>VLOOKUP(A233,MV!$A$6:$AD$4112,5,FALSE)</f>
        <v>-</v>
      </c>
      <c r="K233" s="29" t="str">
        <f>VLOOKUP(A233,MV!$A$6:$AD$4112,6,FALSE)</f>
        <v>-</v>
      </c>
      <c r="L233" s="29" t="str">
        <f>VLOOKUP(A233,MV!$A$6:$AD$4112,11,FALSE)</f>
        <v>IEC61850</v>
      </c>
      <c r="M233" s="29" t="str">
        <f>VLOOKUP(A233,MV!$A$6:$AD$4112,14,FALSE)</f>
        <v>MX</v>
      </c>
      <c r="N233" s="29" t="str">
        <f>VLOOKUP(A233,MV!$A$6:$AD$4112,12,FALSE)</f>
        <v>TBA</v>
      </c>
      <c r="O233" s="29" t="str">
        <f>VLOOKUP(A233,MV!$A$6:$AD$4112,13,FALSE)</f>
        <v>IEC104</v>
      </c>
      <c r="P233" s="29">
        <f>VLOOKUP(A233,MV!$A$6:$AD$4112,15,FALSE)</f>
        <v>7</v>
      </c>
      <c r="Q233" s="29"/>
      <c r="R233" s="29"/>
      <c r="S233" s="29"/>
      <c r="T233" s="29"/>
      <c r="U233" s="29"/>
      <c r="V233" s="29">
        <f>VLOOKUP(A233,MV!$A$6:$AD$4112,16,FALSE)</f>
        <v>17</v>
      </c>
      <c r="W233" s="29">
        <f>VLOOKUP(A233,MV!$A$6:$AD$4112,17,FALSE)</f>
        <v>0</v>
      </c>
      <c r="X233" s="29" t="str">
        <f>VLOOKUP(A233,MV!$A$6:$AD$4112,26,FALSE)</f>
        <v>-</v>
      </c>
      <c r="Y233" s="29" t="str">
        <f>VLOOKUP(A233,MV!$A$6:$AD$4112,27,FALSE)</f>
        <v>X</v>
      </c>
      <c r="Z233" s="29" t="str">
        <f>VLOOKUP(A233,MV!$A$6:$AD$4112,28,FALSE)</f>
        <v>-</v>
      </c>
      <c r="AA233" s="29" t="str">
        <f>VLOOKUP(A233,MV!$A$6:$AD$4112,29,FALSE)</f>
        <v>-</v>
      </c>
      <c r="AB233" s="29" t="str">
        <f>VLOOKUP(A233,MV!$A$6:$AD$4112,30,FALSE)</f>
        <v>X</v>
      </c>
      <c r="AC233" s="30"/>
    </row>
    <row r="234" spans="1:29" x14ac:dyDescent="0.3">
      <c r="A234" t="s">
        <v>334</v>
      </c>
      <c r="C234" s="29">
        <f>IF(ISBLANK(G234),"",COUNTA($G$13:G234))</f>
        <v>216</v>
      </c>
      <c r="D234" s="33" t="s">
        <v>512</v>
      </c>
      <c r="E234" s="30"/>
      <c r="F234" s="44" t="str">
        <f t="shared" si="7"/>
        <v>VCB-7567B</v>
      </c>
      <c r="G234" s="30" t="str">
        <f>VLOOKUP(A234,MV!$A$6:$B$4112,2,FALSE)</f>
        <v>Frequency</v>
      </c>
      <c r="H234" s="29" t="str">
        <f>VLOOKUP(A234,MV!$A$6:$AD$4112,3,FALSE)</f>
        <v>TBA</v>
      </c>
      <c r="I234" s="29" t="str">
        <f>VLOOKUP(A234,MV!$A$6:$AD$4112,4,FALSE)</f>
        <v>X</v>
      </c>
      <c r="J234" s="29" t="str">
        <f>VLOOKUP(A234,MV!$A$6:$AD$4112,5,FALSE)</f>
        <v>-</v>
      </c>
      <c r="K234" s="29" t="str">
        <f>VLOOKUP(A234,MV!$A$6:$AD$4112,6,FALSE)</f>
        <v>-</v>
      </c>
      <c r="L234" s="29" t="str">
        <f>VLOOKUP(A234,MV!$A$6:$AD$4112,11,FALSE)</f>
        <v>IEC61850</v>
      </c>
      <c r="M234" s="29" t="str">
        <f>VLOOKUP(A234,MV!$A$6:$AD$4112,14,FALSE)</f>
        <v>MX</v>
      </c>
      <c r="N234" s="29" t="str">
        <f>VLOOKUP(A234,MV!$A$6:$AD$4112,12,FALSE)</f>
        <v>TBA</v>
      </c>
      <c r="O234" s="29" t="str">
        <f>VLOOKUP(A234,MV!$A$6:$AD$4112,13,FALSE)</f>
        <v>IEC104</v>
      </c>
      <c r="P234" s="29">
        <f>VLOOKUP(A234,MV!$A$6:$AD$4112,15,FALSE)</f>
        <v>7</v>
      </c>
      <c r="Q234" s="29"/>
      <c r="R234" s="29"/>
      <c r="S234" s="29"/>
      <c r="T234" s="29"/>
      <c r="U234" s="29"/>
      <c r="V234" s="29">
        <f>VLOOKUP(A234,MV!$A$6:$AD$4112,16,FALSE)</f>
        <v>18</v>
      </c>
      <c r="W234" s="29">
        <f>VLOOKUP(A234,MV!$A$6:$AD$4112,17,FALSE)</f>
        <v>0</v>
      </c>
      <c r="X234" s="29" t="str">
        <f>VLOOKUP(A234,MV!$A$6:$AD$4112,26,FALSE)</f>
        <v>Hz</v>
      </c>
      <c r="Y234" s="29" t="str">
        <f>VLOOKUP(A234,MV!$A$6:$AD$4112,27,FALSE)</f>
        <v>X</v>
      </c>
      <c r="Z234" s="29" t="str">
        <f>VLOOKUP(A234,MV!$A$6:$AD$4112,28,FALSE)</f>
        <v>-</v>
      </c>
      <c r="AA234" s="29" t="str">
        <f>VLOOKUP(A234,MV!$A$6:$AD$4112,29,FALSE)</f>
        <v>-</v>
      </c>
      <c r="AB234" s="29" t="str">
        <f>VLOOKUP(A234,MV!$A$6:$AD$4112,30,FALSE)</f>
        <v>X</v>
      </c>
      <c r="AC234" s="30"/>
    </row>
    <row r="235" spans="1:29" x14ac:dyDescent="0.3">
      <c r="A235" t="s">
        <v>335</v>
      </c>
      <c r="C235" s="29">
        <f>IF(ISBLANK(G235),"",COUNTA($G$13:G235))</f>
        <v>217</v>
      </c>
      <c r="D235" s="33" t="s">
        <v>512</v>
      </c>
      <c r="E235" s="30"/>
      <c r="F235" s="44" t="str">
        <f t="shared" si="7"/>
        <v>VCB-7567B</v>
      </c>
      <c r="G235" s="30" t="str">
        <f>VLOOKUP(A235,MV!$A$6:$B$4112,2,FALSE)</f>
        <v>Active Power</v>
      </c>
      <c r="H235" s="29" t="str">
        <f>VLOOKUP(A235,MV!$A$6:$AD$4112,3,FALSE)</f>
        <v>TBA</v>
      </c>
      <c r="I235" s="29" t="str">
        <f>VLOOKUP(A235,MV!$A$6:$AD$4112,4,FALSE)</f>
        <v>X</v>
      </c>
      <c r="J235" s="29" t="str">
        <f>VLOOKUP(A235,MV!$A$6:$AD$4112,5,FALSE)</f>
        <v>-</v>
      </c>
      <c r="K235" s="29" t="str">
        <f>VLOOKUP(A235,MV!$A$6:$AD$4112,6,FALSE)</f>
        <v>-</v>
      </c>
      <c r="L235" s="29" t="str">
        <f>VLOOKUP(A235,MV!$A$6:$AD$4112,11,FALSE)</f>
        <v>IEC61850</v>
      </c>
      <c r="M235" s="29" t="str">
        <f>VLOOKUP(A235,MV!$A$6:$AD$4112,14,FALSE)</f>
        <v>MX</v>
      </c>
      <c r="N235" s="29" t="str">
        <f>VLOOKUP(A235,MV!$A$6:$AD$4112,12,FALSE)</f>
        <v>TBA</v>
      </c>
      <c r="O235" s="29" t="str">
        <f>VLOOKUP(A235,MV!$A$6:$AD$4112,13,FALSE)</f>
        <v>IEC104</v>
      </c>
      <c r="P235" s="29">
        <f>VLOOKUP(A235,MV!$A$6:$AD$4112,15,FALSE)</f>
        <v>7</v>
      </c>
      <c r="Q235" s="29"/>
      <c r="R235" s="29"/>
      <c r="S235" s="29"/>
      <c r="T235" s="29"/>
      <c r="U235" s="29"/>
      <c r="V235" s="29">
        <f>VLOOKUP(A235,MV!$A$6:$AD$4112,16,FALSE)</f>
        <v>19</v>
      </c>
      <c r="W235" s="29">
        <f>VLOOKUP(A235,MV!$A$6:$AD$4112,17,FALSE)</f>
        <v>0</v>
      </c>
      <c r="X235" s="29" t="str">
        <f>VLOOKUP(A235,MV!$A$6:$AD$4112,26,FALSE)</f>
        <v>kW</v>
      </c>
      <c r="Y235" s="29" t="str">
        <f>VLOOKUP(A235,MV!$A$6:$AD$4112,27,FALSE)</f>
        <v>X</v>
      </c>
      <c r="Z235" s="29" t="str">
        <f>VLOOKUP(A235,MV!$A$6:$AD$4112,28,FALSE)</f>
        <v>-</v>
      </c>
      <c r="AA235" s="29" t="str">
        <f>VLOOKUP(A235,MV!$A$6:$AD$4112,29,FALSE)</f>
        <v>-</v>
      </c>
      <c r="AB235" s="29" t="str">
        <f>VLOOKUP(A235,MV!$A$6:$AD$4112,30,FALSE)</f>
        <v>X</v>
      </c>
      <c r="AC235" s="30"/>
    </row>
    <row r="236" spans="1:29" x14ac:dyDescent="0.3">
      <c r="A236" t="s">
        <v>336</v>
      </c>
      <c r="C236" s="29">
        <f>IF(ISBLANK(G236),"",COUNTA($G$13:G236))</f>
        <v>218</v>
      </c>
      <c r="D236" s="33" t="s">
        <v>512</v>
      </c>
      <c r="E236" s="30"/>
      <c r="F236" s="44" t="str">
        <f t="shared" si="7"/>
        <v>VCB-7567B</v>
      </c>
      <c r="G236" s="30" t="str">
        <f>VLOOKUP(A236,MV!$A$6:$B$4112,2,FALSE)</f>
        <v>Reactive Power</v>
      </c>
      <c r="H236" s="29" t="str">
        <f>VLOOKUP(A236,MV!$A$6:$AD$4112,3,FALSE)</f>
        <v>TBA</v>
      </c>
      <c r="I236" s="29" t="str">
        <f>VLOOKUP(A236,MV!$A$6:$AD$4112,4,FALSE)</f>
        <v>X</v>
      </c>
      <c r="J236" s="29" t="str">
        <f>VLOOKUP(A236,MV!$A$6:$AD$4112,5,FALSE)</f>
        <v>-</v>
      </c>
      <c r="K236" s="29" t="str">
        <f>VLOOKUP(A236,MV!$A$6:$AD$4112,6,FALSE)</f>
        <v>-</v>
      </c>
      <c r="L236" s="29" t="str">
        <f>VLOOKUP(A236,MV!$A$6:$AD$4112,11,FALSE)</f>
        <v>IEC61850</v>
      </c>
      <c r="M236" s="29" t="str">
        <f>VLOOKUP(A236,MV!$A$6:$AD$4112,14,FALSE)</f>
        <v>MX</v>
      </c>
      <c r="N236" s="29" t="str">
        <f>VLOOKUP(A236,MV!$A$6:$AD$4112,12,FALSE)</f>
        <v>TBA</v>
      </c>
      <c r="O236" s="29" t="str">
        <f>VLOOKUP(A236,MV!$A$6:$AD$4112,13,FALSE)</f>
        <v>IEC104</v>
      </c>
      <c r="P236" s="29">
        <f>VLOOKUP(A236,MV!$A$6:$AD$4112,15,FALSE)</f>
        <v>7</v>
      </c>
      <c r="Q236" s="29"/>
      <c r="R236" s="29"/>
      <c r="S236" s="29"/>
      <c r="T236" s="29"/>
      <c r="U236" s="29"/>
      <c r="V236" s="29">
        <f>VLOOKUP(A236,MV!$A$6:$AD$4112,16,FALSE)</f>
        <v>20</v>
      </c>
      <c r="W236" s="29">
        <f>VLOOKUP(A236,MV!$A$6:$AD$4112,17,FALSE)</f>
        <v>0</v>
      </c>
      <c r="X236" s="29" t="str">
        <f>VLOOKUP(A236,MV!$A$6:$AD$4112,26,FALSE)</f>
        <v>Kvar</v>
      </c>
      <c r="Y236" s="29" t="str">
        <f>VLOOKUP(A236,MV!$A$6:$AD$4112,27,FALSE)</f>
        <v>X</v>
      </c>
      <c r="Z236" s="29" t="str">
        <f>VLOOKUP(A236,MV!$A$6:$AD$4112,28,FALSE)</f>
        <v>-</v>
      </c>
      <c r="AA236" s="29" t="str">
        <f>VLOOKUP(A236,MV!$A$6:$AD$4112,29,FALSE)</f>
        <v>-</v>
      </c>
      <c r="AB236" s="29" t="str">
        <f>VLOOKUP(A236,MV!$A$6:$AD$4112,30,FALSE)</f>
        <v>X</v>
      </c>
      <c r="AC236" s="30"/>
    </row>
    <row r="237" spans="1:29" x14ac:dyDescent="0.3">
      <c r="A237" t="s">
        <v>337</v>
      </c>
      <c r="C237" s="29">
        <f>IF(ISBLANK(G237),"",COUNTA($G$13:G237))</f>
        <v>219</v>
      </c>
      <c r="D237" s="33" t="s">
        <v>512</v>
      </c>
      <c r="E237" s="30"/>
      <c r="F237" s="44" t="str">
        <f t="shared" si="7"/>
        <v>VCB-7567B</v>
      </c>
      <c r="G237" s="30" t="str">
        <f>VLOOKUP(A237,MV!$A$6:$B$4112,2,FALSE)</f>
        <v>CB Open/Close command</v>
      </c>
      <c r="H237" s="29" t="str">
        <f>VLOOKUP(A237,MV!$A$6:$AD$4112,3,FALSE)</f>
        <v>TBA</v>
      </c>
      <c r="I237" s="29" t="str">
        <f>VLOOKUP(A237,MV!$A$6:$AD$4112,4,FALSE)</f>
        <v>-</v>
      </c>
      <c r="J237" s="29" t="str">
        <f>VLOOKUP(A237,MV!$A$6:$AD$4112,5,FALSE)</f>
        <v>-</v>
      </c>
      <c r="K237" s="29" t="str">
        <f>VLOOKUP(A237,MV!$A$6:$AD$4112,6,FALSE)</f>
        <v>X</v>
      </c>
      <c r="L237" s="29" t="str">
        <f>VLOOKUP(A237,MV!$A$6:$AD$4112,11,FALSE)</f>
        <v>-</v>
      </c>
      <c r="M237" s="29" t="str">
        <f>VLOOKUP(A237,MV!$A$6:$AD$4112,14,FALSE)</f>
        <v>DC</v>
      </c>
      <c r="N237" s="29" t="str">
        <f>VLOOKUP(A237,MV!$A$6:$AD$4112,12,FALSE)</f>
        <v>-</v>
      </c>
      <c r="O237" s="29" t="str">
        <f>VLOOKUP(A237,MV!$A$6:$AD$4112,13,FALSE)</f>
        <v>IEC104</v>
      </c>
      <c r="P237" s="29">
        <f>VLOOKUP(A237,MV!$A$6:$AD$4112,15,FALSE)</f>
        <v>7</v>
      </c>
      <c r="Q237" s="29"/>
      <c r="R237" s="29"/>
      <c r="S237" s="29"/>
      <c r="T237" s="29"/>
      <c r="U237" s="29"/>
      <c r="V237" s="29">
        <f>VLOOKUP(A237,MV!$A$6:$AD$4112,16,FALSE)</f>
        <v>21</v>
      </c>
      <c r="W237" s="29">
        <f>VLOOKUP(A237,MV!$A$6:$AD$4112,17,FALSE)</f>
        <v>0</v>
      </c>
      <c r="X237" s="29" t="str">
        <f>VLOOKUP(A237,MV!$A$6:$AD$4112,26,FALSE)</f>
        <v>-</v>
      </c>
      <c r="Y237" s="29" t="str">
        <f>VLOOKUP(A237,MV!$A$6:$AD$4112,27,FALSE)</f>
        <v>X</v>
      </c>
      <c r="Z237" s="29" t="str">
        <f>VLOOKUP(A237,MV!$A$6:$AD$4112,28,FALSE)</f>
        <v>X</v>
      </c>
      <c r="AA237" s="29" t="str">
        <f>VLOOKUP(A237,MV!$A$6:$AD$4112,29,FALSE)</f>
        <v>-</v>
      </c>
      <c r="AB237" s="29" t="str">
        <f>VLOOKUP(A237,MV!$A$6:$AD$4112,30,FALSE)</f>
        <v>-</v>
      </c>
      <c r="AC237" s="30"/>
    </row>
    <row r="238" spans="1:29" x14ac:dyDescent="0.3">
      <c r="A238" t="s">
        <v>338</v>
      </c>
      <c r="C238" s="29">
        <f>IF(ISBLANK(G238),"",COUNTA($G$13:G238))</f>
        <v>220</v>
      </c>
      <c r="D238" s="33" t="s">
        <v>512</v>
      </c>
      <c r="E238" s="30"/>
      <c r="F238" s="44" t="str">
        <f t="shared" si="7"/>
        <v>VCB-7567B</v>
      </c>
      <c r="G238" s="30" t="str">
        <f>VLOOKUP(A238,MV!$A$6:$B$4112,2,FALSE)</f>
        <v>CB Opened/Closed Position</v>
      </c>
      <c r="H238" s="29" t="str">
        <f>VLOOKUP(A238,MV!$A$6:$AD$4112,3,FALSE)</f>
        <v>TBA</v>
      </c>
      <c r="I238" s="29" t="str">
        <f>VLOOKUP(A238,MV!$A$6:$AD$4112,4,FALSE)</f>
        <v>-</v>
      </c>
      <c r="J238" s="29" t="str">
        <f>VLOOKUP(A238,MV!$A$6:$AD$4112,5,FALSE)</f>
        <v>X</v>
      </c>
      <c r="K238" s="29" t="str">
        <f>VLOOKUP(A238,MV!$A$6:$AD$4112,6,FALSE)</f>
        <v>-</v>
      </c>
      <c r="L238" s="29" t="str">
        <f>VLOOKUP(A238,MV!$A$6:$AD$4112,11,FALSE)</f>
        <v>-</v>
      </c>
      <c r="M238" s="29" t="str">
        <f>VLOOKUP(A238,MV!$A$6:$AD$4112,14,FALSE)</f>
        <v>DP</v>
      </c>
      <c r="N238" s="29" t="str">
        <f>VLOOKUP(A238,MV!$A$6:$AD$4112,12,FALSE)</f>
        <v>-</v>
      </c>
      <c r="O238" s="29" t="str">
        <f>VLOOKUP(A238,MV!$A$6:$AD$4112,13,FALSE)</f>
        <v>IEC104</v>
      </c>
      <c r="P238" s="29">
        <f>VLOOKUP(A238,MV!$A$6:$AD$4112,15,FALSE)</f>
        <v>7</v>
      </c>
      <c r="Q238" s="29"/>
      <c r="R238" s="29"/>
      <c r="S238" s="29"/>
      <c r="T238" s="29"/>
      <c r="U238" s="29"/>
      <c r="V238" s="29">
        <f>VLOOKUP(A238,MV!$A$6:$AD$4112,16,FALSE)</f>
        <v>22</v>
      </c>
      <c r="W238" s="29">
        <f>VLOOKUP(A238,MV!$A$6:$AD$4112,17,FALSE)</f>
        <v>0</v>
      </c>
      <c r="X238" s="29" t="str">
        <f>VLOOKUP(A238,MV!$A$6:$AD$4112,26,FALSE)</f>
        <v>-</v>
      </c>
      <c r="Y238" s="29" t="str">
        <f>VLOOKUP(A238,MV!$A$6:$AD$4112,27,FALSE)</f>
        <v>X</v>
      </c>
      <c r="Z238" s="29" t="str">
        <f>VLOOKUP(A238,MV!$A$6:$AD$4112,28,FALSE)</f>
        <v>X</v>
      </c>
      <c r="AA238" s="29" t="str">
        <f>VLOOKUP(A238,MV!$A$6:$AD$4112,29,FALSE)</f>
        <v>-</v>
      </c>
      <c r="AB238" s="29" t="str">
        <f>VLOOKUP(A238,MV!$A$6:$AD$4112,30,FALSE)</f>
        <v>-</v>
      </c>
      <c r="AC238" s="30"/>
    </row>
    <row r="239" spans="1:29" x14ac:dyDescent="0.3">
      <c r="A239" t="s">
        <v>339</v>
      </c>
      <c r="C239" s="29">
        <f>IF(ISBLANK(G239),"",COUNTA($G$13:G239))</f>
        <v>221</v>
      </c>
      <c r="D239" s="33" t="s">
        <v>512</v>
      </c>
      <c r="E239" s="30"/>
      <c r="F239" s="44" t="str">
        <f t="shared" si="7"/>
        <v>VCB-7567B</v>
      </c>
      <c r="G239" s="30" t="str">
        <f>VLOOKUP(A239,MV!$A$6:$B$4112,2,FALSE)</f>
        <v>CB Trip</v>
      </c>
      <c r="H239" s="29" t="str">
        <f>VLOOKUP(A239,MV!$A$6:$AD$4112,3,FALSE)</f>
        <v>TBA</v>
      </c>
      <c r="I239" s="29" t="str">
        <f>VLOOKUP(A239,MV!$A$6:$AD$4112,4,FALSE)</f>
        <v>-</v>
      </c>
      <c r="J239" s="29" t="str">
        <f>VLOOKUP(A239,MV!$A$6:$AD$4112,5,FALSE)</f>
        <v>X</v>
      </c>
      <c r="K239" s="29" t="str">
        <f>VLOOKUP(A239,MV!$A$6:$AD$4112,6,FALSE)</f>
        <v>-</v>
      </c>
      <c r="L239" s="29" t="str">
        <f>VLOOKUP(A239,MV!$A$6:$AD$4112,11,FALSE)</f>
        <v>-</v>
      </c>
      <c r="M239" s="29" t="str">
        <f>VLOOKUP(A239,MV!$A$6:$AD$4112,14,FALSE)</f>
        <v>SP</v>
      </c>
      <c r="N239" s="29" t="str">
        <f>VLOOKUP(A239,MV!$A$6:$AD$4112,12,FALSE)</f>
        <v>-</v>
      </c>
      <c r="O239" s="29" t="str">
        <f>VLOOKUP(A239,MV!$A$6:$AD$4112,13,FALSE)</f>
        <v>IEC104</v>
      </c>
      <c r="P239" s="29">
        <f>VLOOKUP(A239,MV!$A$6:$AD$4112,15,FALSE)</f>
        <v>7</v>
      </c>
      <c r="Q239" s="29"/>
      <c r="R239" s="29"/>
      <c r="S239" s="29"/>
      <c r="T239" s="29"/>
      <c r="U239" s="29"/>
      <c r="V239" s="29">
        <f>VLOOKUP(A239,MV!$A$6:$AD$4112,16,FALSE)</f>
        <v>23</v>
      </c>
      <c r="W239" s="29">
        <f>VLOOKUP(A239,MV!$A$6:$AD$4112,17,FALSE)</f>
        <v>0</v>
      </c>
      <c r="X239" s="29" t="str">
        <f>VLOOKUP(A239,MV!$A$6:$AD$4112,26,FALSE)</f>
        <v>-</v>
      </c>
      <c r="Y239" s="29" t="str">
        <f>VLOOKUP(A239,MV!$A$6:$AD$4112,27,FALSE)</f>
        <v>X</v>
      </c>
      <c r="Z239" s="29" t="str">
        <f>VLOOKUP(A239,MV!$A$6:$AD$4112,28,FALSE)</f>
        <v>X</v>
      </c>
      <c r="AA239" s="29" t="str">
        <f>VLOOKUP(A239,MV!$A$6:$AD$4112,29,FALSE)</f>
        <v>-</v>
      </c>
      <c r="AB239" s="29" t="str">
        <f>VLOOKUP(A239,MV!$A$6:$AD$4112,30,FALSE)</f>
        <v>-</v>
      </c>
      <c r="AC239" s="30"/>
    </row>
    <row r="240" spans="1:29" x14ac:dyDescent="0.3">
      <c r="C240" s="29"/>
      <c r="D240" s="33"/>
      <c r="E240" s="30"/>
      <c r="F240" s="44"/>
      <c r="G240" s="30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30"/>
    </row>
    <row r="241" spans="1:29" x14ac:dyDescent="0.3">
      <c r="A241" t="s">
        <v>340</v>
      </c>
      <c r="C241" s="29">
        <f>IF(ISBLANK(G241),"",COUNTA($G$13:G241))</f>
        <v>222</v>
      </c>
      <c r="D241" s="33" t="s">
        <v>512</v>
      </c>
      <c r="E241" s="30"/>
      <c r="F241" s="44" t="str">
        <f>FEEDERs!B12</f>
        <v>VCB-7569</v>
      </c>
      <c r="G241" s="30" t="str">
        <f>VLOOKUP(A241,MV!$A$6:$B$4112,2,FALSE)</f>
        <v>27R - Undervoltage Remanent relay</v>
      </c>
      <c r="H241" s="29" t="str">
        <f>VLOOKUP(A241,MV!$A$6:$AD$4112,3,FALSE)</f>
        <v>TBA</v>
      </c>
      <c r="I241" s="29" t="str">
        <f>VLOOKUP(A241,MV!$A$6:$AD$4112,4,FALSE)</f>
        <v>-</v>
      </c>
      <c r="J241" s="29" t="str">
        <f>VLOOKUP(A241,MV!$A$6:$AD$4112,5,FALSE)</f>
        <v>X</v>
      </c>
      <c r="K241" s="29" t="str">
        <f>VLOOKUP(A241,MV!$A$6:$AD$4112,6,FALSE)</f>
        <v>-</v>
      </c>
      <c r="L241" s="29" t="str">
        <f>VLOOKUP(A241,MV!$A$6:$AD$4112,11,FALSE)</f>
        <v>IEC61850</v>
      </c>
      <c r="M241" s="29" t="str">
        <f>VLOOKUP(A241,MV!$A$6:$AD$4112,14,FALSE)</f>
        <v>SP</v>
      </c>
      <c r="N241" s="29" t="str">
        <f>VLOOKUP(A241,MV!$A$6:$AD$4112,12,FALSE)</f>
        <v>TBA</v>
      </c>
      <c r="O241" s="29" t="str">
        <f>VLOOKUP(A241,MV!$A$6:$AD$4112,13,FALSE)</f>
        <v>IEC104</v>
      </c>
      <c r="P241" s="29">
        <f>VLOOKUP(A241,MV!$A$6:$AD$4112,15,FALSE)</f>
        <v>8</v>
      </c>
      <c r="Q241" s="29"/>
      <c r="R241" s="29"/>
      <c r="S241" s="29"/>
      <c r="T241" s="29"/>
      <c r="U241" s="29"/>
      <c r="V241" s="29">
        <f>VLOOKUP(A241,MV!$A$6:$AD$4112,16,FALSE)</f>
        <v>1</v>
      </c>
      <c r="W241" s="29">
        <f>VLOOKUP(A241,MV!$A$6:$AD$4112,17,FALSE)</f>
        <v>0</v>
      </c>
      <c r="X241" s="29" t="str">
        <f>VLOOKUP(A241,MV!$A$6:$AD$4112,26,FALSE)</f>
        <v>-</v>
      </c>
      <c r="Y241" s="29" t="str">
        <f>VLOOKUP(A241,MV!$A$6:$AD$4112,27,FALSE)</f>
        <v>X</v>
      </c>
      <c r="Z241" s="29" t="str">
        <f>VLOOKUP(A241,MV!$A$6:$AD$4112,28,FALSE)</f>
        <v>X</v>
      </c>
      <c r="AA241" s="29" t="str">
        <f>VLOOKUP(A241,MV!$A$6:$AD$4112,29,FALSE)</f>
        <v>X</v>
      </c>
      <c r="AB241" s="29" t="str">
        <f>VLOOKUP(A241,MV!$A$6:$AD$4112,30,FALSE)</f>
        <v>-</v>
      </c>
      <c r="AC241" s="30"/>
    </row>
    <row r="242" spans="1:29" x14ac:dyDescent="0.3">
      <c r="A242" t="s">
        <v>341</v>
      </c>
      <c r="C242" s="29">
        <f>IF(ISBLANK(G242),"",COUNTA($G$13:G242))</f>
        <v>223</v>
      </c>
      <c r="D242" s="33" t="s">
        <v>512</v>
      </c>
      <c r="E242" s="30"/>
      <c r="F242" s="44" t="str">
        <f t="shared" si="7"/>
        <v>VCB-7569</v>
      </c>
      <c r="G242" s="30" t="str">
        <f>VLOOKUP(A242,MV!$A$6:$B$4112,2,FALSE)</f>
        <v>49 - Thermal overload relay</v>
      </c>
      <c r="H242" s="29" t="str">
        <f>VLOOKUP(A242,MV!$A$6:$AD$4112,3,FALSE)</f>
        <v>TBA</v>
      </c>
      <c r="I242" s="29" t="str">
        <f>VLOOKUP(A242,MV!$A$6:$AD$4112,4,FALSE)</f>
        <v>-</v>
      </c>
      <c r="J242" s="29" t="str">
        <f>VLOOKUP(A242,MV!$A$6:$AD$4112,5,FALSE)</f>
        <v>X</v>
      </c>
      <c r="K242" s="29" t="str">
        <f>VLOOKUP(A242,MV!$A$6:$AD$4112,6,FALSE)</f>
        <v>-</v>
      </c>
      <c r="L242" s="29" t="str">
        <f>VLOOKUP(A242,MV!$A$6:$AD$4112,11,FALSE)</f>
        <v>IEC61851</v>
      </c>
      <c r="M242" s="29" t="str">
        <f>VLOOKUP(A242,MV!$A$6:$AD$4112,14,FALSE)</f>
        <v>SP</v>
      </c>
      <c r="N242" s="29" t="str">
        <f>VLOOKUP(A242,MV!$A$6:$AD$4112,12,FALSE)</f>
        <v>TBA</v>
      </c>
      <c r="O242" s="29" t="str">
        <f>VLOOKUP(A242,MV!$A$6:$AD$4112,13,FALSE)</f>
        <v>IEC104</v>
      </c>
      <c r="P242" s="29">
        <f>VLOOKUP(A242,MV!$A$6:$AD$4112,15,FALSE)</f>
        <v>8</v>
      </c>
      <c r="Q242" s="29"/>
      <c r="R242" s="29"/>
      <c r="S242" s="29"/>
      <c r="T242" s="29"/>
      <c r="U242" s="29"/>
      <c r="V242" s="29">
        <f>VLOOKUP(A242,MV!$A$6:$AD$4112,16,FALSE)</f>
        <v>2</v>
      </c>
      <c r="W242" s="29">
        <f>VLOOKUP(A242,MV!$A$6:$AD$4112,17,FALSE)</f>
        <v>0</v>
      </c>
      <c r="X242" s="29" t="str">
        <f>VLOOKUP(A242,MV!$A$6:$AD$4112,26,FALSE)</f>
        <v>-</v>
      </c>
      <c r="Y242" s="29" t="str">
        <f>VLOOKUP(A242,MV!$A$6:$AD$4112,27,FALSE)</f>
        <v>X</v>
      </c>
      <c r="Z242" s="29" t="str">
        <f>VLOOKUP(A242,MV!$A$6:$AD$4112,28,FALSE)</f>
        <v>X</v>
      </c>
      <c r="AA242" s="29" t="str">
        <f>VLOOKUP(A242,MV!$A$6:$AD$4112,29,FALSE)</f>
        <v>X</v>
      </c>
      <c r="AB242" s="29" t="str">
        <f>VLOOKUP(A242,MV!$A$6:$AD$4112,30,FALSE)</f>
        <v>-</v>
      </c>
      <c r="AC242" s="30"/>
    </row>
    <row r="243" spans="1:29" x14ac:dyDescent="0.3">
      <c r="A243" t="s">
        <v>342</v>
      </c>
      <c r="C243" s="29">
        <f>IF(ISBLANK(G243),"",COUNTA($G$13:G243))</f>
        <v>224</v>
      </c>
      <c r="D243" s="33" t="s">
        <v>512</v>
      </c>
      <c r="E243" s="30"/>
      <c r="F243" s="44" t="str">
        <f t="shared" si="7"/>
        <v>VCB-7569</v>
      </c>
      <c r="G243" s="30" t="str">
        <f>VLOOKUP(A243,MV!$A$6:$B$4112,2,FALSE)</f>
        <v>50 - Instantaneuous Over-current relay</v>
      </c>
      <c r="H243" s="29" t="str">
        <f>VLOOKUP(A243,MV!$A$6:$AD$4112,3,FALSE)</f>
        <v>TBA</v>
      </c>
      <c r="I243" s="29" t="str">
        <f>VLOOKUP(A243,MV!$A$6:$AD$4112,4,FALSE)</f>
        <v>-</v>
      </c>
      <c r="J243" s="29" t="str">
        <f>VLOOKUP(A243,MV!$A$6:$AD$4112,5,FALSE)</f>
        <v>X</v>
      </c>
      <c r="K243" s="29" t="str">
        <f>VLOOKUP(A243,MV!$A$6:$AD$4112,6,FALSE)</f>
        <v>-</v>
      </c>
      <c r="L243" s="29" t="str">
        <f>VLOOKUP(A243,MV!$A$6:$AD$4112,11,FALSE)</f>
        <v>IEC61852</v>
      </c>
      <c r="M243" s="29" t="str">
        <f>VLOOKUP(A243,MV!$A$6:$AD$4112,14,FALSE)</f>
        <v>SP</v>
      </c>
      <c r="N243" s="29" t="str">
        <f>VLOOKUP(A243,MV!$A$6:$AD$4112,12,FALSE)</f>
        <v>TBA</v>
      </c>
      <c r="O243" s="29" t="str">
        <f>VLOOKUP(A243,MV!$A$6:$AD$4112,13,FALSE)</f>
        <v>IEC104</v>
      </c>
      <c r="P243" s="29">
        <f>VLOOKUP(A243,MV!$A$6:$AD$4112,15,FALSE)</f>
        <v>8</v>
      </c>
      <c r="Q243" s="29"/>
      <c r="R243" s="29"/>
      <c r="S243" s="29"/>
      <c r="T243" s="29"/>
      <c r="U243" s="29"/>
      <c r="V243" s="29">
        <f>VLOOKUP(A243,MV!$A$6:$AD$4112,16,FALSE)</f>
        <v>3</v>
      </c>
      <c r="W243" s="29">
        <f>VLOOKUP(A243,MV!$A$6:$AD$4112,17,FALSE)</f>
        <v>0</v>
      </c>
      <c r="X243" s="29" t="str">
        <f>VLOOKUP(A243,MV!$A$6:$AD$4112,26,FALSE)</f>
        <v>-</v>
      </c>
      <c r="Y243" s="29" t="str">
        <f>VLOOKUP(A243,MV!$A$6:$AD$4112,27,FALSE)</f>
        <v>X</v>
      </c>
      <c r="Z243" s="29" t="str">
        <f>VLOOKUP(A243,MV!$A$6:$AD$4112,28,FALSE)</f>
        <v>X</v>
      </c>
      <c r="AA243" s="29" t="str">
        <f>VLOOKUP(A243,MV!$A$6:$AD$4112,29,FALSE)</f>
        <v>X</v>
      </c>
      <c r="AB243" s="29" t="str">
        <f>VLOOKUP(A243,MV!$A$6:$AD$4112,30,FALSE)</f>
        <v>-</v>
      </c>
      <c r="AC243" s="30"/>
    </row>
    <row r="244" spans="1:29" x14ac:dyDescent="0.3">
      <c r="A244" t="s">
        <v>343</v>
      </c>
      <c r="C244" s="29">
        <f>IF(ISBLANK(G244),"",COUNTA($G$13:G244))</f>
        <v>225</v>
      </c>
      <c r="D244" s="33" t="s">
        <v>512</v>
      </c>
      <c r="E244" s="30"/>
      <c r="F244" s="44" t="str">
        <f t="shared" si="7"/>
        <v>VCB-7569</v>
      </c>
      <c r="G244" s="30" t="str">
        <f>VLOOKUP(A244,MV!$A$6:$B$4112,2,FALSE)</f>
        <v>50G - Instantaneuous Over-current relay</v>
      </c>
      <c r="H244" s="29" t="str">
        <f>VLOOKUP(A244,MV!$A$6:$AD$4112,3,FALSE)</f>
        <v>TBA</v>
      </c>
      <c r="I244" s="29" t="str">
        <f>VLOOKUP(A244,MV!$A$6:$AD$4112,4,FALSE)</f>
        <v>-</v>
      </c>
      <c r="J244" s="29" t="str">
        <f>VLOOKUP(A244,MV!$A$6:$AD$4112,5,FALSE)</f>
        <v>X</v>
      </c>
      <c r="K244" s="29" t="str">
        <f>VLOOKUP(A244,MV!$A$6:$AD$4112,6,FALSE)</f>
        <v>-</v>
      </c>
      <c r="L244" s="29" t="str">
        <f>VLOOKUP(A244,MV!$A$6:$AD$4112,11,FALSE)</f>
        <v>IEC61853</v>
      </c>
      <c r="M244" s="29" t="str">
        <f>VLOOKUP(A244,MV!$A$6:$AD$4112,14,FALSE)</f>
        <v>SP</v>
      </c>
      <c r="N244" s="29" t="str">
        <f>VLOOKUP(A244,MV!$A$6:$AD$4112,12,FALSE)</f>
        <v>TBA</v>
      </c>
      <c r="O244" s="29" t="str">
        <f>VLOOKUP(A244,MV!$A$6:$AD$4112,13,FALSE)</f>
        <v>IEC104</v>
      </c>
      <c r="P244" s="29">
        <f>VLOOKUP(A244,MV!$A$6:$AD$4112,15,FALSE)</f>
        <v>8</v>
      </c>
      <c r="Q244" s="29"/>
      <c r="R244" s="29"/>
      <c r="S244" s="29"/>
      <c r="T244" s="29"/>
      <c r="U244" s="29"/>
      <c r="V244" s="29">
        <f>VLOOKUP(A244,MV!$A$6:$AD$4112,16,FALSE)</f>
        <v>4</v>
      </c>
      <c r="W244" s="29">
        <f>VLOOKUP(A244,MV!$A$6:$AD$4112,17,FALSE)</f>
        <v>0</v>
      </c>
      <c r="X244" s="29" t="str">
        <f>VLOOKUP(A244,MV!$A$6:$AD$4112,26,FALSE)</f>
        <v>-</v>
      </c>
      <c r="Y244" s="29" t="str">
        <f>VLOOKUP(A244,MV!$A$6:$AD$4112,27,FALSE)</f>
        <v>X</v>
      </c>
      <c r="Z244" s="29" t="str">
        <f>VLOOKUP(A244,MV!$A$6:$AD$4112,28,FALSE)</f>
        <v>X</v>
      </c>
      <c r="AA244" s="29" t="str">
        <f>VLOOKUP(A244,MV!$A$6:$AD$4112,29,FALSE)</f>
        <v>X</v>
      </c>
      <c r="AB244" s="29" t="str">
        <f>VLOOKUP(A244,MV!$A$6:$AD$4112,30,FALSE)</f>
        <v>-</v>
      </c>
      <c r="AC244" s="30"/>
    </row>
    <row r="245" spans="1:29" x14ac:dyDescent="0.3">
      <c r="A245" t="s">
        <v>344</v>
      </c>
      <c r="C245" s="29">
        <f>IF(ISBLANK(G245),"",COUNTA($G$13:G245))</f>
        <v>226</v>
      </c>
      <c r="D245" s="33" t="s">
        <v>512</v>
      </c>
      <c r="E245" s="30"/>
      <c r="F245" s="44" t="str">
        <f t="shared" si="7"/>
        <v>VCB-7569</v>
      </c>
      <c r="G245" s="30" t="str">
        <f>VLOOKUP(A245,MV!$A$6:$B$4112,2,FALSE)</f>
        <v>51 - Time Over-current relay</v>
      </c>
      <c r="H245" s="29" t="str">
        <f>VLOOKUP(A245,MV!$A$6:$AD$4112,3,FALSE)</f>
        <v>TBA</v>
      </c>
      <c r="I245" s="29" t="str">
        <f>VLOOKUP(A245,MV!$A$6:$AD$4112,4,FALSE)</f>
        <v>-</v>
      </c>
      <c r="J245" s="29" t="str">
        <f>VLOOKUP(A245,MV!$A$6:$AD$4112,5,FALSE)</f>
        <v>X</v>
      </c>
      <c r="K245" s="29" t="str">
        <f>VLOOKUP(A245,MV!$A$6:$AD$4112,6,FALSE)</f>
        <v>-</v>
      </c>
      <c r="L245" s="29" t="str">
        <f>VLOOKUP(A245,MV!$A$6:$AD$4112,11,FALSE)</f>
        <v>IEC61854</v>
      </c>
      <c r="M245" s="29" t="str">
        <f>VLOOKUP(A245,MV!$A$6:$AD$4112,14,FALSE)</f>
        <v>SP</v>
      </c>
      <c r="N245" s="29" t="str">
        <f>VLOOKUP(A245,MV!$A$6:$AD$4112,12,FALSE)</f>
        <v>TBA</v>
      </c>
      <c r="O245" s="29" t="str">
        <f>VLOOKUP(A245,MV!$A$6:$AD$4112,13,FALSE)</f>
        <v>IEC104</v>
      </c>
      <c r="P245" s="29">
        <f>VLOOKUP(A245,MV!$A$6:$AD$4112,15,FALSE)</f>
        <v>8</v>
      </c>
      <c r="Q245" s="29"/>
      <c r="R245" s="29"/>
      <c r="S245" s="29"/>
      <c r="T245" s="29"/>
      <c r="U245" s="29"/>
      <c r="V245" s="29">
        <f>VLOOKUP(A245,MV!$A$6:$AD$4112,16,FALSE)</f>
        <v>5</v>
      </c>
      <c r="W245" s="29">
        <f>VLOOKUP(A245,MV!$A$6:$AD$4112,17,FALSE)</f>
        <v>0</v>
      </c>
      <c r="X245" s="29" t="str">
        <f>VLOOKUP(A245,MV!$A$6:$AD$4112,26,FALSE)</f>
        <v>-</v>
      </c>
      <c r="Y245" s="29" t="str">
        <f>VLOOKUP(A245,MV!$A$6:$AD$4112,27,FALSE)</f>
        <v>X</v>
      </c>
      <c r="Z245" s="29" t="str">
        <f>VLOOKUP(A245,MV!$A$6:$AD$4112,28,FALSE)</f>
        <v>X</v>
      </c>
      <c r="AA245" s="29" t="str">
        <f>VLOOKUP(A245,MV!$A$6:$AD$4112,29,FALSE)</f>
        <v>X</v>
      </c>
      <c r="AB245" s="29" t="str">
        <f>VLOOKUP(A245,MV!$A$6:$AD$4112,30,FALSE)</f>
        <v>-</v>
      </c>
      <c r="AC245" s="30"/>
    </row>
    <row r="246" spans="1:29" x14ac:dyDescent="0.3">
      <c r="A246" t="s">
        <v>345</v>
      </c>
      <c r="C246" s="29">
        <f>IF(ISBLANK(G246),"",COUNTA($G$13:G246))</f>
        <v>227</v>
      </c>
      <c r="D246" s="33" t="s">
        <v>512</v>
      </c>
      <c r="E246" s="30"/>
      <c r="F246" s="44" t="str">
        <f t="shared" ref="F246:F263" si="8">F245</f>
        <v>VCB-7569</v>
      </c>
      <c r="G246" s="30" t="str">
        <f>VLOOKUP(A246,MV!$A$6:$B$4112,2,FALSE)</f>
        <v>51G - Ground overcurrent relay</v>
      </c>
      <c r="H246" s="29" t="str">
        <f>VLOOKUP(A246,MV!$A$6:$AD$4112,3,FALSE)</f>
        <v>TBA</v>
      </c>
      <c r="I246" s="29" t="str">
        <f>VLOOKUP(A246,MV!$A$6:$AD$4112,4,FALSE)</f>
        <v>-</v>
      </c>
      <c r="J246" s="29" t="str">
        <f>VLOOKUP(A246,MV!$A$6:$AD$4112,5,FALSE)</f>
        <v>X</v>
      </c>
      <c r="K246" s="29" t="str">
        <f>VLOOKUP(A246,MV!$A$6:$AD$4112,6,FALSE)</f>
        <v>-</v>
      </c>
      <c r="L246" s="29" t="str">
        <f>VLOOKUP(A246,MV!$A$6:$AD$4112,11,FALSE)</f>
        <v>IEC61855</v>
      </c>
      <c r="M246" s="29" t="str">
        <f>VLOOKUP(A246,MV!$A$6:$AD$4112,14,FALSE)</f>
        <v>SP</v>
      </c>
      <c r="N246" s="29" t="str">
        <f>VLOOKUP(A246,MV!$A$6:$AD$4112,12,FALSE)</f>
        <v>TBA</v>
      </c>
      <c r="O246" s="29" t="str">
        <f>VLOOKUP(A246,MV!$A$6:$AD$4112,13,FALSE)</f>
        <v>IEC104</v>
      </c>
      <c r="P246" s="29">
        <f>VLOOKUP(A246,MV!$A$6:$AD$4112,15,FALSE)</f>
        <v>8</v>
      </c>
      <c r="Q246" s="29"/>
      <c r="R246" s="29"/>
      <c r="S246" s="29"/>
      <c r="T246" s="29"/>
      <c r="U246" s="29"/>
      <c r="V246" s="29">
        <f>VLOOKUP(A246,MV!$A$6:$AD$4112,16,FALSE)</f>
        <v>6</v>
      </c>
      <c r="W246" s="29">
        <f>VLOOKUP(A246,MV!$A$6:$AD$4112,17,FALSE)</f>
        <v>0</v>
      </c>
      <c r="X246" s="29" t="str">
        <f>VLOOKUP(A246,MV!$A$6:$AD$4112,26,FALSE)</f>
        <v>-</v>
      </c>
      <c r="Y246" s="29" t="str">
        <f>VLOOKUP(A246,MV!$A$6:$AD$4112,27,FALSE)</f>
        <v>X</v>
      </c>
      <c r="Z246" s="29" t="str">
        <f>VLOOKUP(A246,MV!$A$6:$AD$4112,28,FALSE)</f>
        <v>X</v>
      </c>
      <c r="AA246" s="29" t="str">
        <f>VLOOKUP(A246,MV!$A$6:$AD$4112,29,FALSE)</f>
        <v>X</v>
      </c>
      <c r="AB246" s="29" t="str">
        <f>VLOOKUP(A246,MV!$A$6:$AD$4112,30,FALSE)</f>
        <v>-</v>
      </c>
      <c r="AC246" s="30"/>
    </row>
    <row r="247" spans="1:29" x14ac:dyDescent="0.3">
      <c r="A247" t="s">
        <v>346</v>
      </c>
      <c r="C247" s="29">
        <f>IF(ISBLANK(G247),"",COUNTA($G$13:G247))</f>
        <v>228</v>
      </c>
      <c r="D247" s="33" t="s">
        <v>512</v>
      </c>
      <c r="E247" s="30"/>
      <c r="F247" s="44" t="str">
        <f t="shared" si="8"/>
        <v>VCB-7569</v>
      </c>
      <c r="G247" s="30" t="str">
        <f>VLOOKUP(A247,MV!$A$6:$B$4112,2,FALSE)</f>
        <v>51N - Neutral overcurrent relay</v>
      </c>
      <c r="H247" s="29" t="str">
        <f>VLOOKUP(A247,MV!$A$6:$AD$4112,3,FALSE)</f>
        <v>TBA</v>
      </c>
      <c r="I247" s="29" t="str">
        <f>VLOOKUP(A247,MV!$A$6:$AD$4112,4,FALSE)</f>
        <v>-</v>
      </c>
      <c r="J247" s="29" t="str">
        <f>VLOOKUP(A247,MV!$A$6:$AD$4112,5,FALSE)</f>
        <v>X</v>
      </c>
      <c r="K247" s="29" t="str">
        <f>VLOOKUP(A247,MV!$A$6:$AD$4112,6,FALSE)</f>
        <v>-</v>
      </c>
      <c r="L247" s="29" t="str">
        <f>VLOOKUP(A247,MV!$A$6:$AD$4112,11,FALSE)</f>
        <v>IEC61856</v>
      </c>
      <c r="M247" s="29" t="str">
        <f>VLOOKUP(A247,MV!$A$6:$AD$4112,14,FALSE)</f>
        <v>SP</v>
      </c>
      <c r="N247" s="29" t="str">
        <f>VLOOKUP(A247,MV!$A$6:$AD$4112,12,FALSE)</f>
        <v>TBA</v>
      </c>
      <c r="O247" s="29" t="str">
        <f>VLOOKUP(A247,MV!$A$6:$AD$4112,13,FALSE)</f>
        <v>IEC104</v>
      </c>
      <c r="P247" s="29">
        <f>VLOOKUP(A247,MV!$A$6:$AD$4112,15,FALSE)</f>
        <v>8</v>
      </c>
      <c r="Q247" s="29"/>
      <c r="R247" s="29"/>
      <c r="S247" s="29"/>
      <c r="T247" s="29"/>
      <c r="U247" s="29"/>
      <c r="V247" s="29">
        <f>VLOOKUP(A247,MV!$A$6:$AD$4112,16,FALSE)</f>
        <v>7</v>
      </c>
      <c r="W247" s="29">
        <f>VLOOKUP(A247,MV!$A$6:$AD$4112,17,FALSE)</f>
        <v>0</v>
      </c>
      <c r="X247" s="29" t="str">
        <f>VLOOKUP(A247,MV!$A$6:$AD$4112,26,FALSE)</f>
        <v>-</v>
      </c>
      <c r="Y247" s="29" t="str">
        <f>VLOOKUP(A247,MV!$A$6:$AD$4112,27,FALSE)</f>
        <v>X</v>
      </c>
      <c r="Z247" s="29" t="str">
        <f>VLOOKUP(A247,MV!$A$6:$AD$4112,28,FALSE)</f>
        <v>X</v>
      </c>
      <c r="AA247" s="29" t="str">
        <f>VLOOKUP(A247,MV!$A$6:$AD$4112,29,FALSE)</f>
        <v>X</v>
      </c>
      <c r="AB247" s="29" t="str">
        <f>VLOOKUP(A247,MV!$A$6:$AD$4112,30,FALSE)</f>
        <v>-</v>
      </c>
      <c r="AC247" s="30"/>
    </row>
    <row r="248" spans="1:29" x14ac:dyDescent="0.3">
      <c r="A248" t="s">
        <v>347</v>
      </c>
      <c r="C248" s="29">
        <f>IF(ISBLANK(G248),"",COUNTA($G$13:G248))</f>
        <v>229</v>
      </c>
      <c r="D248" s="33" t="s">
        <v>512</v>
      </c>
      <c r="E248" s="30"/>
      <c r="F248" s="44" t="str">
        <f t="shared" si="8"/>
        <v>VCB-7569</v>
      </c>
      <c r="G248" s="30" t="str">
        <f>VLOOKUP(A248,MV!$A$6:$B$4112,2,FALSE)</f>
        <v>Line-Neutral Voltage (L1-G)</v>
      </c>
      <c r="H248" s="29" t="str">
        <f>VLOOKUP(A248,MV!$A$6:$AD$4112,3,FALSE)</f>
        <v>TBA</v>
      </c>
      <c r="I248" s="29" t="str">
        <f>VLOOKUP(A248,MV!$A$6:$AD$4112,4,FALSE)</f>
        <v>X</v>
      </c>
      <c r="J248" s="29" t="str">
        <f>VLOOKUP(A248,MV!$A$6:$AD$4112,5,FALSE)</f>
        <v>-</v>
      </c>
      <c r="K248" s="29" t="str">
        <f>VLOOKUP(A248,MV!$A$6:$AD$4112,6,FALSE)</f>
        <v>-</v>
      </c>
      <c r="L248" s="29" t="str">
        <f>VLOOKUP(A248,MV!$A$6:$AD$4112,11,FALSE)</f>
        <v>IEC61850</v>
      </c>
      <c r="M248" s="29" t="str">
        <f>VLOOKUP(A248,MV!$A$6:$AD$4112,14,FALSE)</f>
        <v>MX</v>
      </c>
      <c r="N248" s="29" t="str">
        <f>VLOOKUP(A248,MV!$A$6:$AD$4112,12,FALSE)</f>
        <v>TBA</v>
      </c>
      <c r="O248" s="29" t="str">
        <f>VLOOKUP(A248,MV!$A$6:$AD$4112,13,FALSE)</f>
        <v>IEC104</v>
      </c>
      <c r="P248" s="29">
        <f>VLOOKUP(A248,MV!$A$6:$AD$4112,15,FALSE)</f>
        <v>8</v>
      </c>
      <c r="Q248" s="29"/>
      <c r="R248" s="29"/>
      <c r="S248" s="29"/>
      <c r="T248" s="29"/>
      <c r="U248" s="29"/>
      <c r="V248" s="29">
        <f>VLOOKUP(A248,MV!$A$6:$AD$4112,16,FALSE)</f>
        <v>8</v>
      </c>
      <c r="W248" s="29">
        <f>VLOOKUP(A248,MV!$A$6:$AD$4112,17,FALSE)</f>
        <v>0</v>
      </c>
      <c r="X248" s="29" t="str">
        <f>VLOOKUP(A248,MV!$A$6:$AD$4112,26,FALSE)</f>
        <v>kV</v>
      </c>
      <c r="Y248" s="29" t="str">
        <f>VLOOKUP(A248,MV!$A$6:$AD$4112,27,FALSE)</f>
        <v>X</v>
      </c>
      <c r="Z248" s="29" t="str">
        <f>VLOOKUP(A248,MV!$A$6:$AD$4112,28,FALSE)</f>
        <v>-</v>
      </c>
      <c r="AA248" s="29" t="str">
        <f>VLOOKUP(A248,MV!$A$6:$AD$4112,29,FALSE)</f>
        <v>-</v>
      </c>
      <c r="AB248" s="29" t="str">
        <f>VLOOKUP(A248,MV!$A$6:$AD$4112,30,FALSE)</f>
        <v>X</v>
      </c>
      <c r="AC248" s="30"/>
    </row>
    <row r="249" spans="1:29" x14ac:dyDescent="0.3">
      <c r="A249" t="s">
        <v>348</v>
      </c>
      <c r="C249" s="29">
        <f>IF(ISBLANK(G249),"",COUNTA($G$13:G249))</f>
        <v>230</v>
      </c>
      <c r="D249" s="33" t="s">
        <v>512</v>
      </c>
      <c r="E249" s="30"/>
      <c r="F249" s="44" t="str">
        <f t="shared" si="8"/>
        <v>VCB-7569</v>
      </c>
      <c r="G249" s="30" t="str">
        <f>VLOOKUP(A249,MV!$A$6:$B$4112,2,FALSE)</f>
        <v>Line-Neutral Voltage (L2-G)</v>
      </c>
      <c r="H249" s="29" t="str">
        <f>VLOOKUP(A249,MV!$A$6:$AD$4112,3,FALSE)</f>
        <v>TBA</v>
      </c>
      <c r="I249" s="29" t="str">
        <f>VLOOKUP(A249,MV!$A$6:$AD$4112,4,FALSE)</f>
        <v>X</v>
      </c>
      <c r="J249" s="29" t="str">
        <f>VLOOKUP(A249,MV!$A$6:$AD$4112,5,FALSE)</f>
        <v>-</v>
      </c>
      <c r="K249" s="29" t="str">
        <f>VLOOKUP(A249,MV!$A$6:$AD$4112,6,FALSE)</f>
        <v>-</v>
      </c>
      <c r="L249" s="29" t="str">
        <f>VLOOKUP(A249,MV!$A$6:$AD$4112,11,FALSE)</f>
        <v>IEC61850</v>
      </c>
      <c r="M249" s="29" t="str">
        <f>VLOOKUP(A249,MV!$A$6:$AD$4112,14,FALSE)</f>
        <v>MX</v>
      </c>
      <c r="N249" s="29" t="str">
        <f>VLOOKUP(A249,MV!$A$6:$AD$4112,12,FALSE)</f>
        <v>TBA</v>
      </c>
      <c r="O249" s="29" t="str">
        <f>VLOOKUP(A249,MV!$A$6:$AD$4112,13,FALSE)</f>
        <v>IEC104</v>
      </c>
      <c r="P249" s="29">
        <f>VLOOKUP(A249,MV!$A$6:$AD$4112,15,FALSE)</f>
        <v>8</v>
      </c>
      <c r="Q249" s="29"/>
      <c r="R249" s="29"/>
      <c r="S249" s="29"/>
      <c r="T249" s="29"/>
      <c r="U249" s="29"/>
      <c r="V249" s="29">
        <f>VLOOKUP(A249,MV!$A$6:$AD$4112,16,FALSE)</f>
        <v>9</v>
      </c>
      <c r="W249" s="29">
        <f>VLOOKUP(A249,MV!$A$6:$AD$4112,17,FALSE)</f>
        <v>0</v>
      </c>
      <c r="X249" s="29" t="str">
        <f>VLOOKUP(A249,MV!$A$6:$AD$4112,26,FALSE)</f>
        <v>kV</v>
      </c>
      <c r="Y249" s="29" t="str">
        <f>VLOOKUP(A249,MV!$A$6:$AD$4112,27,FALSE)</f>
        <v>X</v>
      </c>
      <c r="Z249" s="29" t="str">
        <f>VLOOKUP(A249,MV!$A$6:$AD$4112,28,FALSE)</f>
        <v>-</v>
      </c>
      <c r="AA249" s="29" t="str">
        <f>VLOOKUP(A249,MV!$A$6:$AD$4112,29,FALSE)</f>
        <v>-</v>
      </c>
      <c r="AB249" s="29" t="str">
        <f>VLOOKUP(A249,MV!$A$6:$AD$4112,30,FALSE)</f>
        <v>X</v>
      </c>
      <c r="AC249" s="30"/>
    </row>
    <row r="250" spans="1:29" x14ac:dyDescent="0.3">
      <c r="A250" t="s">
        <v>349</v>
      </c>
      <c r="C250" s="29">
        <f>IF(ISBLANK(G250),"",COUNTA($G$13:G250))</f>
        <v>231</v>
      </c>
      <c r="D250" s="33" t="s">
        <v>512</v>
      </c>
      <c r="E250" s="30"/>
      <c r="F250" s="44" t="str">
        <f t="shared" si="8"/>
        <v>VCB-7569</v>
      </c>
      <c r="G250" s="30" t="str">
        <f>VLOOKUP(A250,MV!$A$6:$B$4112,2,FALSE)</f>
        <v>Line-Neutral Voltage (L3-G)</v>
      </c>
      <c r="H250" s="29" t="str">
        <f>VLOOKUP(A250,MV!$A$6:$AD$4112,3,FALSE)</f>
        <v>TBA</v>
      </c>
      <c r="I250" s="29" t="str">
        <f>VLOOKUP(A250,MV!$A$6:$AD$4112,4,FALSE)</f>
        <v>X</v>
      </c>
      <c r="J250" s="29" t="str">
        <f>VLOOKUP(A250,MV!$A$6:$AD$4112,5,FALSE)</f>
        <v>-</v>
      </c>
      <c r="K250" s="29" t="str">
        <f>VLOOKUP(A250,MV!$A$6:$AD$4112,6,FALSE)</f>
        <v>-</v>
      </c>
      <c r="L250" s="29" t="str">
        <f>VLOOKUP(A250,MV!$A$6:$AD$4112,11,FALSE)</f>
        <v>IEC61850</v>
      </c>
      <c r="M250" s="29" t="str">
        <f>VLOOKUP(A250,MV!$A$6:$AD$4112,14,FALSE)</f>
        <v>MX</v>
      </c>
      <c r="N250" s="29" t="str">
        <f>VLOOKUP(A250,MV!$A$6:$AD$4112,12,FALSE)</f>
        <v>TBA</v>
      </c>
      <c r="O250" s="29" t="str">
        <f>VLOOKUP(A250,MV!$A$6:$AD$4112,13,FALSE)</f>
        <v>IEC104</v>
      </c>
      <c r="P250" s="29">
        <f>VLOOKUP(A250,MV!$A$6:$AD$4112,15,FALSE)</f>
        <v>8</v>
      </c>
      <c r="Q250" s="29"/>
      <c r="R250" s="29"/>
      <c r="S250" s="29"/>
      <c r="T250" s="29"/>
      <c r="U250" s="29"/>
      <c r="V250" s="29">
        <f>VLOOKUP(A250,MV!$A$6:$AD$4112,16,FALSE)</f>
        <v>10</v>
      </c>
      <c r="W250" s="29">
        <f>VLOOKUP(A250,MV!$A$6:$AD$4112,17,FALSE)</f>
        <v>0</v>
      </c>
      <c r="X250" s="29" t="str">
        <f>VLOOKUP(A250,MV!$A$6:$AD$4112,26,FALSE)</f>
        <v>kV</v>
      </c>
      <c r="Y250" s="29" t="str">
        <f>VLOOKUP(A250,MV!$A$6:$AD$4112,27,FALSE)</f>
        <v>X</v>
      </c>
      <c r="Z250" s="29" t="str">
        <f>VLOOKUP(A250,MV!$A$6:$AD$4112,28,FALSE)</f>
        <v>-</v>
      </c>
      <c r="AA250" s="29" t="str">
        <f>VLOOKUP(A250,MV!$A$6:$AD$4112,29,FALSE)</f>
        <v>-</v>
      </c>
      <c r="AB250" s="29" t="str">
        <f>VLOOKUP(A250,MV!$A$6:$AD$4112,30,FALSE)</f>
        <v>X</v>
      </c>
      <c r="AC250" s="30"/>
    </row>
    <row r="251" spans="1:29" x14ac:dyDescent="0.3">
      <c r="A251" t="s">
        <v>350</v>
      </c>
      <c r="C251" s="29">
        <f>IF(ISBLANK(G251),"",COUNTA($G$13:G251))</f>
        <v>232</v>
      </c>
      <c r="D251" s="33" t="s">
        <v>512</v>
      </c>
      <c r="E251" s="30"/>
      <c r="F251" s="44" t="str">
        <f t="shared" si="8"/>
        <v>VCB-7569</v>
      </c>
      <c r="G251" s="30" t="str">
        <f>VLOOKUP(A251,MV!$A$6:$B$4112,2,FALSE)</f>
        <v>Line-Line Voltage (L1-L2)</v>
      </c>
      <c r="H251" s="29" t="str">
        <f>VLOOKUP(A251,MV!$A$6:$AD$4112,3,FALSE)</f>
        <v>TBA</v>
      </c>
      <c r="I251" s="29" t="str">
        <f>VLOOKUP(A251,MV!$A$6:$AD$4112,4,FALSE)</f>
        <v>X</v>
      </c>
      <c r="J251" s="29" t="str">
        <f>VLOOKUP(A251,MV!$A$6:$AD$4112,5,FALSE)</f>
        <v>-</v>
      </c>
      <c r="K251" s="29" t="str">
        <f>VLOOKUP(A251,MV!$A$6:$AD$4112,6,FALSE)</f>
        <v>-</v>
      </c>
      <c r="L251" s="29" t="str">
        <f>VLOOKUP(A251,MV!$A$6:$AD$4112,11,FALSE)</f>
        <v>IEC61850</v>
      </c>
      <c r="M251" s="29" t="str">
        <f>VLOOKUP(A251,MV!$A$6:$AD$4112,14,FALSE)</f>
        <v>MX</v>
      </c>
      <c r="N251" s="29" t="str">
        <f>VLOOKUP(A251,MV!$A$6:$AD$4112,12,FALSE)</f>
        <v>TBA</v>
      </c>
      <c r="O251" s="29" t="str">
        <f>VLOOKUP(A251,MV!$A$6:$AD$4112,13,FALSE)</f>
        <v>IEC104</v>
      </c>
      <c r="P251" s="29">
        <f>VLOOKUP(A251,MV!$A$6:$AD$4112,15,FALSE)</f>
        <v>8</v>
      </c>
      <c r="Q251" s="29"/>
      <c r="R251" s="29"/>
      <c r="S251" s="29"/>
      <c r="T251" s="29"/>
      <c r="U251" s="29"/>
      <c r="V251" s="29">
        <f>VLOOKUP(A251,MV!$A$6:$AD$4112,16,FALSE)</f>
        <v>11</v>
      </c>
      <c r="W251" s="29">
        <f>VLOOKUP(A251,MV!$A$6:$AD$4112,17,FALSE)</f>
        <v>0</v>
      </c>
      <c r="X251" s="29" t="str">
        <f>VLOOKUP(A251,MV!$A$6:$AD$4112,26,FALSE)</f>
        <v>kV</v>
      </c>
      <c r="Y251" s="29" t="str">
        <f>VLOOKUP(A251,MV!$A$6:$AD$4112,27,FALSE)</f>
        <v>X</v>
      </c>
      <c r="Z251" s="29" t="str">
        <f>VLOOKUP(A251,MV!$A$6:$AD$4112,28,FALSE)</f>
        <v>-</v>
      </c>
      <c r="AA251" s="29" t="str">
        <f>VLOOKUP(A251,MV!$A$6:$AD$4112,29,FALSE)</f>
        <v>-</v>
      </c>
      <c r="AB251" s="29" t="str">
        <f>VLOOKUP(A251,MV!$A$6:$AD$4112,30,FALSE)</f>
        <v>X</v>
      </c>
      <c r="AC251" s="30"/>
    </row>
    <row r="252" spans="1:29" x14ac:dyDescent="0.3">
      <c r="A252" t="s">
        <v>351</v>
      </c>
      <c r="C252" s="29">
        <f>IF(ISBLANK(G252),"",COUNTA($G$13:G252))</f>
        <v>233</v>
      </c>
      <c r="D252" s="33" t="s">
        <v>512</v>
      </c>
      <c r="E252" s="30"/>
      <c r="F252" s="44" t="str">
        <f t="shared" si="8"/>
        <v>VCB-7569</v>
      </c>
      <c r="G252" s="30" t="str">
        <f>VLOOKUP(A252,MV!$A$6:$B$4112,2,FALSE)</f>
        <v>Line-Line Voltage (L1-L3)</v>
      </c>
      <c r="H252" s="29" t="str">
        <f>VLOOKUP(A252,MV!$A$6:$AD$4112,3,FALSE)</f>
        <v>TBA</v>
      </c>
      <c r="I252" s="29" t="str">
        <f>VLOOKUP(A252,MV!$A$6:$AD$4112,4,FALSE)</f>
        <v>X</v>
      </c>
      <c r="J252" s="29" t="str">
        <f>VLOOKUP(A252,MV!$A$6:$AD$4112,5,FALSE)</f>
        <v>-</v>
      </c>
      <c r="K252" s="29" t="str">
        <f>VLOOKUP(A252,MV!$A$6:$AD$4112,6,FALSE)</f>
        <v>-</v>
      </c>
      <c r="L252" s="29" t="str">
        <f>VLOOKUP(A252,MV!$A$6:$AD$4112,11,FALSE)</f>
        <v>IEC61850</v>
      </c>
      <c r="M252" s="29" t="str">
        <f>VLOOKUP(A252,MV!$A$6:$AD$4112,14,FALSE)</f>
        <v>MX</v>
      </c>
      <c r="N252" s="29" t="str">
        <f>VLOOKUP(A252,MV!$A$6:$AD$4112,12,FALSE)</f>
        <v>TBA</v>
      </c>
      <c r="O252" s="29" t="str">
        <f>VLOOKUP(A252,MV!$A$6:$AD$4112,13,FALSE)</f>
        <v>IEC104</v>
      </c>
      <c r="P252" s="29">
        <f>VLOOKUP(A252,MV!$A$6:$AD$4112,15,FALSE)</f>
        <v>8</v>
      </c>
      <c r="Q252" s="29"/>
      <c r="R252" s="29"/>
      <c r="S252" s="29"/>
      <c r="T252" s="29"/>
      <c r="U252" s="29"/>
      <c r="V252" s="29">
        <f>VLOOKUP(A252,MV!$A$6:$AD$4112,16,FALSE)</f>
        <v>12</v>
      </c>
      <c r="W252" s="29">
        <f>VLOOKUP(A252,MV!$A$6:$AD$4112,17,FALSE)</f>
        <v>0</v>
      </c>
      <c r="X252" s="29" t="str">
        <f>VLOOKUP(A252,MV!$A$6:$AD$4112,26,FALSE)</f>
        <v>kV</v>
      </c>
      <c r="Y252" s="29" t="str">
        <f>VLOOKUP(A252,MV!$A$6:$AD$4112,27,FALSE)</f>
        <v>X</v>
      </c>
      <c r="Z252" s="29" t="str">
        <f>VLOOKUP(A252,MV!$A$6:$AD$4112,28,FALSE)</f>
        <v>-</v>
      </c>
      <c r="AA252" s="29" t="str">
        <f>VLOOKUP(A252,MV!$A$6:$AD$4112,29,FALSE)</f>
        <v>-</v>
      </c>
      <c r="AB252" s="29" t="str">
        <f>VLOOKUP(A252,MV!$A$6:$AD$4112,30,FALSE)</f>
        <v>X</v>
      </c>
      <c r="AC252" s="30"/>
    </row>
    <row r="253" spans="1:29" x14ac:dyDescent="0.3">
      <c r="A253" t="s">
        <v>352</v>
      </c>
      <c r="C253" s="29">
        <f>IF(ISBLANK(G253),"",COUNTA($G$13:G253))</f>
        <v>234</v>
      </c>
      <c r="D253" s="33" t="s">
        <v>512</v>
      </c>
      <c r="E253" s="30"/>
      <c r="F253" s="44" t="str">
        <f t="shared" si="8"/>
        <v>VCB-7569</v>
      </c>
      <c r="G253" s="30" t="str">
        <f>VLOOKUP(A253,MV!$A$6:$B$4112,2,FALSE)</f>
        <v>Line-Line Voltage (L2-L3)</v>
      </c>
      <c r="H253" s="29" t="str">
        <f>VLOOKUP(A253,MV!$A$6:$AD$4112,3,FALSE)</f>
        <v>TBA</v>
      </c>
      <c r="I253" s="29" t="str">
        <f>VLOOKUP(A253,MV!$A$6:$AD$4112,4,FALSE)</f>
        <v>X</v>
      </c>
      <c r="J253" s="29" t="str">
        <f>VLOOKUP(A253,MV!$A$6:$AD$4112,5,FALSE)</f>
        <v>-</v>
      </c>
      <c r="K253" s="29" t="str">
        <f>VLOOKUP(A253,MV!$A$6:$AD$4112,6,FALSE)</f>
        <v>-</v>
      </c>
      <c r="L253" s="29" t="str">
        <f>VLOOKUP(A253,MV!$A$6:$AD$4112,11,FALSE)</f>
        <v>IEC61850</v>
      </c>
      <c r="M253" s="29" t="str">
        <f>VLOOKUP(A253,MV!$A$6:$AD$4112,14,FALSE)</f>
        <v>MX</v>
      </c>
      <c r="N253" s="29" t="str">
        <f>VLOOKUP(A253,MV!$A$6:$AD$4112,12,FALSE)</f>
        <v>TBA</v>
      </c>
      <c r="O253" s="29" t="str">
        <f>VLOOKUP(A253,MV!$A$6:$AD$4112,13,FALSE)</f>
        <v>IEC104</v>
      </c>
      <c r="P253" s="29">
        <f>VLOOKUP(A253,MV!$A$6:$AD$4112,15,FALSE)</f>
        <v>8</v>
      </c>
      <c r="Q253" s="29"/>
      <c r="R253" s="29"/>
      <c r="S253" s="29"/>
      <c r="T253" s="29"/>
      <c r="U253" s="29"/>
      <c r="V253" s="29">
        <f>VLOOKUP(A253,MV!$A$6:$AD$4112,16,FALSE)</f>
        <v>13</v>
      </c>
      <c r="W253" s="29">
        <f>VLOOKUP(A253,MV!$A$6:$AD$4112,17,FALSE)</f>
        <v>0</v>
      </c>
      <c r="X253" s="29" t="str">
        <f>VLOOKUP(A253,MV!$A$6:$AD$4112,26,FALSE)</f>
        <v>kV</v>
      </c>
      <c r="Y253" s="29" t="str">
        <f>VLOOKUP(A253,MV!$A$6:$AD$4112,27,FALSE)</f>
        <v>X</v>
      </c>
      <c r="Z253" s="29" t="str">
        <f>VLOOKUP(A253,MV!$A$6:$AD$4112,28,FALSE)</f>
        <v>-</v>
      </c>
      <c r="AA253" s="29" t="str">
        <f>VLOOKUP(A253,MV!$A$6:$AD$4112,29,FALSE)</f>
        <v>-</v>
      </c>
      <c r="AB253" s="29" t="str">
        <f>VLOOKUP(A253,MV!$A$6:$AD$4112,30,FALSE)</f>
        <v>X</v>
      </c>
      <c r="AC253" s="30"/>
    </row>
    <row r="254" spans="1:29" x14ac:dyDescent="0.3">
      <c r="A254" t="s">
        <v>353</v>
      </c>
      <c r="C254" s="29">
        <f>IF(ISBLANK(G254),"",COUNTA($G$13:G254))</f>
        <v>235</v>
      </c>
      <c r="D254" s="33" t="s">
        <v>512</v>
      </c>
      <c r="E254" s="30"/>
      <c r="F254" s="44" t="str">
        <f t="shared" si="8"/>
        <v>VCB-7569</v>
      </c>
      <c r="G254" s="30" t="str">
        <f>VLOOKUP(A254,MV!$A$6:$B$4112,2,FALSE)</f>
        <v>Current Phase L1</v>
      </c>
      <c r="H254" s="29" t="str">
        <f>VLOOKUP(A254,MV!$A$6:$AD$4112,3,FALSE)</f>
        <v>TBA</v>
      </c>
      <c r="I254" s="29" t="str">
        <f>VLOOKUP(A254,MV!$A$6:$AD$4112,4,FALSE)</f>
        <v>X</v>
      </c>
      <c r="J254" s="29" t="str">
        <f>VLOOKUP(A254,MV!$A$6:$AD$4112,5,FALSE)</f>
        <v>-</v>
      </c>
      <c r="K254" s="29" t="str">
        <f>VLOOKUP(A254,MV!$A$6:$AD$4112,6,FALSE)</f>
        <v>-</v>
      </c>
      <c r="L254" s="29" t="str">
        <f>VLOOKUP(A254,MV!$A$6:$AD$4112,11,FALSE)</f>
        <v>IEC61850</v>
      </c>
      <c r="M254" s="29" t="str">
        <f>VLOOKUP(A254,MV!$A$6:$AD$4112,14,FALSE)</f>
        <v>MX</v>
      </c>
      <c r="N254" s="29" t="str">
        <f>VLOOKUP(A254,MV!$A$6:$AD$4112,12,FALSE)</f>
        <v>TBA</v>
      </c>
      <c r="O254" s="29" t="str">
        <f>VLOOKUP(A254,MV!$A$6:$AD$4112,13,FALSE)</f>
        <v>IEC104</v>
      </c>
      <c r="P254" s="29">
        <f>VLOOKUP(A254,MV!$A$6:$AD$4112,15,FALSE)</f>
        <v>8</v>
      </c>
      <c r="Q254" s="29"/>
      <c r="R254" s="29"/>
      <c r="S254" s="29"/>
      <c r="T254" s="29"/>
      <c r="U254" s="29"/>
      <c r="V254" s="29">
        <f>VLOOKUP(A254,MV!$A$6:$AD$4112,16,FALSE)</f>
        <v>14</v>
      </c>
      <c r="W254" s="29">
        <f>VLOOKUP(A254,MV!$A$6:$AD$4112,17,FALSE)</f>
        <v>0</v>
      </c>
      <c r="X254" s="29" t="str">
        <f>VLOOKUP(A254,MV!$A$6:$AD$4112,26,FALSE)</f>
        <v>Amp</v>
      </c>
      <c r="Y254" s="29" t="str">
        <f>VLOOKUP(A254,MV!$A$6:$AD$4112,27,FALSE)</f>
        <v>X</v>
      </c>
      <c r="Z254" s="29" t="str">
        <f>VLOOKUP(A254,MV!$A$6:$AD$4112,28,FALSE)</f>
        <v>-</v>
      </c>
      <c r="AA254" s="29" t="str">
        <f>VLOOKUP(A254,MV!$A$6:$AD$4112,29,FALSE)</f>
        <v>-</v>
      </c>
      <c r="AB254" s="29" t="str">
        <f>VLOOKUP(A254,MV!$A$6:$AD$4112,30,FALSE)</f>
        <v>X</v>
      </c>
      <c r="AC254" s="30"/>
    </row>
    <row r="255" spans="1:29" x14ac:dyDescent="0.3">
      <c r="A255" t="s">
        <v>354</v>
      </c>
      <c r="C255" s="29">
        <f>IF(ISBLANK(G255),"",COUNTA($G$13:G255))</f>
        <v>236</v>
      </c>
      <c r="D255" s="33" t="s">
        <v>512</v>
      </c>
      <c r="E255" s="30"/>
      <c r="F255" s="44" t="str">
        <f t="shared" si="8"/>
        <v>VCB-7569</v>
      </c>
      <c r="G255" s="30" t="str">
        <f>VLOOKUP(A255,MV!$A$6:$B$4112,2,FALSE)</f>
        <v>Current Phase L2</v>
      </c>
      <c r="H255" s="29" t="str">
        <f>VLOOKUP(A255,MV!$A$6:$AD$4112,3,FALSE)</f>
        <v>TBA</v>
      </c>
      <c r="I255" s="29" t="str">
        <f>VLOOKUP(A255,MV!$A$6:$AD$4112,4,FALSE)</f>
        <v>X</v>
      </c>
      <c r="J255" s="29" t="str">
        <f>VLOOKUP(A255,MV!$A$6:$AD$4112,5,FALSE)</f>
        <v>-</v>
      </c>
      <c r="K255" s="29" t="str">
        <f>VLOOKUP(A255,MV!$A$6:$AD$4112,6,FALSE)</f>
        <v>-</v>
      </c>
      <c r="L255" s="29" t="str">
        <f>VLOOKUP(A255,MV!$A$6:$AD$4112,11,FALSE)</f>
        <v>IEC61850</v>
      </c>
      <c r="M255" s="29" t="str">
        <f>VLOOKUP(A255,MV!$A$6:$AD$4112,14,FALSE)</f>
        <v>MX</v>
      </c>
      <c r="N255" s="29" t="str">
        <f>VLOOKUP(A255,MV!$A$6:$AD$4112,12,FALSE)</f>
        <v>TBA</v>
      </c>
      <c r="O255" s="29" t="str">
        <f>VLOOKUP(A255,MV!$A$6:$AD$4112,13,FALSE)</f>
        <v>IEC104</v>
      </c>
      <c r="P255" s="29">
        <f>VLOOKUP(A255,MV!$A$6:$AD$4112,15,FALSE)</f>
        <v>8</v>
      </c>
      <c r="Q255" s="29"/>
      <c r="R255" s="29"/>
      <c r="S255" s="29"/>
      <c r="T255" s="29"/>
      <c r="U255" s="29"/>
      <c r="V255" s="29">
        <f>VLOOKUP(A255,MV!$A$6:$AD$4112,16,FALSE)</f>
        <v>15</v>
      </c>
      <c r="W255" s="29">
        <f>VLOOKUP(A255,MV!$A$6:$AD$4112,17,FALSE)</f>
        <v>0</v>
      </c>
      <c r="X255" s="29" t="str">
        <f>VLOOKUP(A255,MV!$A$6:$AD$4112,26,FALSE)</f>
        <v>Amp</v>
      </c>
      <c r="Y255" s="29" t="str">
        <f>VLOOKUP(A255,MV!$A$6:$AD$4112,27,FALSE)</f>
        <v>X</v>
      </c>
      <c r="Z255" s="29" t="str">
        <f>VLOOKUP(A255,MV!$A$6:$AD$4112,28,FALSE)</f>
        <v>-</v>
      </c>
      <c r="AA255" s="29" t="str">
        <f>VLOOKUP(A255,MV!$A$6:$AD$4112,29,FALSE)</f>
        <v>-</v>
      </c>
      <c r="AB255" s="29" t="str">
        <f>VLOOKUP(A255,MV!$A$6:$AD$4112,30,FALSE)</f>
        <v>X</v>
      </c>
      <c r="AC255" s="30"/>
    </row>
    <row r="256" spans="1:29" x14ac:dyDescent="0.3">
      <c r="A256" t="s">
        <v>355</v>
      </c>
      <c r="C256" s="29">
        <f>IF(ISBLANK(G256),"",COUNTA($G$13:G256))</f>
        <v>237</v>
      </c>
      <c r="D256" s="33" t="s">
        <v>512</v>
      </c>
      <c r="E256" s="30"/>
      <c r="F256" s="44" t="str">
        <f t="shared" si="8"/>
        <v>VCB-7569</v>
      </c>
      <c r="G256" s="30" t="str">
        <f>VLOOKUP(A256,MV!$A$6:$B$4112,2,FALSE)</f>
        <v>Current Phase L3</v>
      </c>
      <c r="H256" s="29" t="str">
        <f>VLOOKUP(A256,MV!$A$6:$AD$4112,3,FALSE)</f>
        <v>TBA</v>
      </c>
      <c r="I256" s="29" t="str">
        <f>VLOOKUP(A256,MV!$A$6:$AD$4112,4,FALSE)</f>
        <v>X</v>
      </c>
      <c r="J256" s="29" t="str">
        <f>VLOOKUP(A256,MV!$A$6:$AD$4112,5,FALSE)</f>
        <v>-</v>
      </c>
      <c r="K256" s="29" t="str">
        <f>VLOOKUP(A256,MV!$A$6:$AD$4112,6,FALSE)</f>
        <v>-</v>
      </c>
      <c r="L256" s="29" t="str">
        <f>VLOOKUP(A256,MV!$A$6:$AD$4112,11,FALSE)</f>
        <v>IEC61850</v>
      </c>
      <c r="M256" s="29" t="str">
        <f>VLOOKUP(A256,MV!$A$6:$AD$4112,14,FALSE)</f>
        <v>MX</v>
      </c>
      <c r="N256" s="29" t="str">
        <f>VLOOKUP(A256,MV!$A$6:$AD$4112,12,FALSE)</f>
        <v>TBA</v>
      </c>
      <c r="O256" s="29" t="str">
        <f>VLOOKUP(A256,MV!$A$6:$AD$4112,13,FALSE)</f>
        <v>IEC104</v>
      </c>
      <c r="P256" s="29">
        <f>VLOOKUP(A256,MV!$A$6:$AD$4112,15,FALSE)</f>
        <v>8</v>
      </c>
      <c r="Q256" s="29"/>
      <c r="R256" s="29"/>
      <c r="S256" s="29"/>
      <c r="T256" s="29"/>
      <c r="U256" s="29"/>
      <c r="V256" s="29">
        <f>VLOOKUP(A256,MV!$A$6:$AD$4112,16,FALSE)</f>
        <v>16</v>
      </c>
      <c r="W256" s="29">
        <f>VLOOKUP(A256,MV!$A$6:$AD$4112,17,FALSE)</f>
        <v>0</v>
      </c>
      <c r="X256" s="29" t="str">
        <f>VLOOKUP(A256,MV!$A$6:$AD$4112,26,FALSE)</f>
        <v>Amp</v>
      </c>
      <c r="Y256" s="29" t="str">
        <f>VLOOKUP(A256,MV!$A$6:$AD$4112,27,FALSE)</f>
        <v>X</v>
      </c>
      <c r="Z256" s="29" t="str">
        <f>VLOOKUP(A256,MV!$A$6:$AD$4112,28,FALSE)</f>
        <v>-</v>
      </c>
      <c r="AA256" s="29" t="str">
        <f>VLOOKUP(A256,MV!$A$6:$AD$4112,29,FALSE)</f>
        <v>-</v>
      </c>
      <c r="AB256" s="29" t="str">
        <f>VLOOKUP(A256,MV!$A$6:$AD$4112,30,FALSE)</f>
        <v>X</v>
      </c>
      <c r="AC256" s="30"/>
    </row>
    <row r="257" spans="1:29" x14ac:dyDescent="0.3">
      <c r="A257" t="s">
        <v>356</v>
      </c>
      <c r="C257" s="29">
        <f>IF(ISBLANK(G257),"",COUNTA($G$13:G257))</f>
        <v>238</v>
      </c>
      <c r="D257" s="33" t="s">
        <v>512</v>
      </c>
      <c r="E257" s="30"/>
      <c r="F257" s="44" t="str">
        <f t="shared" si="8"/>
        <v>VCB-7569</v>
      </c>
      <c r="G257" s="30" t="str">
        <f>VLOOKUP(A257,MV!$A$6:$B$4112,2,FALSE)</f>
        <v>Power Factor</v>
      </c>
      <c r="H257" s="29" t="str">
        <f>VLOOKUP(A257,MV!$A$6:$AD$4112,3,FALSE)</f>
        <v>TBA</v>
      </c>
      <c r="I257" s="29" t="str">
        <f>VLOOKUP(A257,MV!$A$6:$AD$4112,4,FALSE)</f>
        <v>X</v>
      </c>
      <c r="J257" s="29" t="str">
        <f>VLOOKUP(A257,MV!$A$6:$AD$4112,5,FALSE)</f>
        <v>-</v>
      </c>
      <c r="K257" s="29" t="str">
        <f>VLOOKUP(A257,MV!$A$6:$AD$4112,6,FALSE)</f>
        <v>-</v>
      </c>
      <c r="L257" s="29" t="str">
        <f>VLOOKUP(A257,MV!$A$6:$AD$4112,11,FALSE)</f>
        <v>IEC61850</v>
      </c>
      <c r="M257" s="29" t="str">
        <f>VLOOKUP(A257,MV!$A$6:$AD$4112,14,FALSE)</f>
        <v>MX</v>
      </c>
      <c r="N257" s="29" t="str">
        <f>VLOOKUP(A257,MV!$A$6:$AD$4112,12,FALSE)</f>
        <v>TBA</v>
      </c>
      <c r="O257" s="29" t="str">
        <f>VLOOKUP(A257,MV!$A$6:$AD$4112,13,FALSE)</f>
        <v>IEC104</v>
      </c>
      <c r="P257" s="29">
        <f>VLOOKUP(A257,MV!$A$6:$AD$4112,15,FALSE)</f>
        <v>8</v>
      </c>
      <c r="Q257" s="29"/>
      <c r="R257" s="29"/>
      <c r="S257" s="29"/>
      <c r="T257" s="29"/>
      <c r="U257" s="29"/>
      <c r="V257" s="29">
        <f>VLOOKUP(A257,MV!$A$6:$AD$4112,16,FALSE)</f>
        <v>17</v>
      </c>
      <c r="W257" s="29">
        <f>VLOOKUP(A257,MV!$A$6:$AD$4112,17,FALSE)</f>
        <v>0</v>
      </c>
      <c r="X257" s="29" t="str">
        <f>VLOOKUP(A257,MV!$A$6:$AD$4112,26,FALSE)</f>
        <v>-</v>
      </c>
      <c r="Y257" s="29" t="str">
        <f>VLOOKUP(A257,MV!$A$6:$AD$4112,27,FALSE)</f>
        <v>X</v>
      </c>
      <c r="Z257" s="29" t="str">
        <f>VLOOKUP(A257,MV!$A$6:$AD$4112,28,FALSE)</f>
        <v>-</v>
      </c>
      <c r="AA257" s="29" t="str">
        <f>VLOOKUP(A257,MV!$A$6:$AD$4112,29,FALSE)</f>
        <v>-</v>
      </c>
      <c r="AB257" s="29" t="str">
        <f>VLOOKUP(A257,MV!$A$6:$AD$4112,30,FALSE)</f>
        <v>X</v>
      </c>
      <c r="AC257" s="30"/>
    </row>
    <row r="258" spans="1:29" x14ac:dyDescent="0.3">
      <c r="A258" t="s">
        <v>357</v>
      </c>
      <c r="C258" s="29">
        <f>IF(ISBLANK(G258),"",COUNTA($G$13:G258))</f>
        <v>239</v>
      </c>
      <c r="D258" s="33" t="s">
        <v>512</v>
      </c>
      <c r="E258" s="30"/>
      <c r="F258" s="44" t="str">
        <f t="shared" si="8"/>
        <v>VCB-7569</v>
      </c>
      <c r="G258" s="30" t="str">
        <f>VLOOKUP(A258,MV!$A$6:$B$4112,2,FALSE)</f>
        <v>Frequency</v>
      </c>
      <c r="H258" s="29" t="str">
        <f>VLOOKUP(A258,MV!$A$6:$AD$4112,3,FALSE)</f>
        <v>TBA</v>
      </c>
      <c r="I258" s="29" t="str">
        <f>VLOOKUP(A258,MV!$A$6:$AD$4112,4,FALSE)</f>
        <v>X</v>
      </c>
      <c r="J258" s="29" t="str">
        <f>VLOOKUP(A258,MV!$A$6:$AD$4112,5,FALSE)</f>
        <v>-</v>
      </c>
      <c r="K258" s="29" t="str">
        <f>VLOOKUP(A258,MV!$A$6:$AD$4112,6,FALSE)</f>
        <v>-</v>
      </c>
      <c r="L258" s="29" t="str">
        <f>VLOOKUP(A258,MV!$A$6:$AD$4112,11,FALSE)</f>
        <v>IEC61850</v>
      </c>
      <c r="M258" s="29" t="str">
        <f>VLOOKUP(A258,MV!$A$6:$AD$4112,14,FALSE)</f>
        <v>MX</v>
      </c>
      <c r="N258" s="29" t="str">
        <f>VLOOKUP(A258,MV!$A$6:$AD$4112,12,FALSE)</f>
        <v>TBA</v>
      </c>
      <c r="O258" s="29" t="str">
        <f>VLOOKUP(A258,MV!$A$6:$AD$4112,13,FALSE)</f>
        <v>IEC104</v>
      </c>
      <c r="P258" s="29">
        <f>VLOOKUP(A258,MV!$A$6:$AD$4112,15,FALSE)</f>
        <v>8</v>
      </c>
      <c r="Q258" s="29"/>
      <c r="R258" s="29"/>
      <c r="S258" s="29"/>
      <c r="T258" s="29"/>
      <c r="U258" s="29"/>
      <c r="V258" s="29">
        <f>VLOOKUP(A258,MV!$A$6:$AD$4112,16,FALSE)</f>
        <v>18</v>
      </c>
      <c r="W258" s="29">
        <f>VLOOKUP(A258,MV!$A$6:$AD$4112,17,FALSE)</f>
        <v>0</v>
      </c>
      <c r="X258" s="29" t="str">
        <f>VLOOKUP(A258,MV!$A$6:$AD$4112,26,FALSE)</f>
        <v>Hz</v>
      </c>
      <c r="Y258" s="29" t="str">
        <f>VLOOKUP(A258,MV!$A$6:$AD$4112,27,FALSE)</f>
        <v>X</v>
      </c>
      <c r="Z258" s="29" t="str">
        <f>VLOOKUP(A258,MV!$A$6:$AD$4112,28,FALSE)</f>
        <v>-</v>
      </c>
      <c r="AA258" s="29" t="str">
        <f>VLOOKUP(A258,MV!$A$6:$AD$4112,29,FALSE)</f>
        <v>-</v>
      </c>
      <c r="AB258" s="29" t="str">
        <f>VLOOKUP(A258,MV!$A$6:$AD$4112,30,FALSE)</f>
        <v>X</v>
      </c>
      <c r="AC258" s="30"/>
    </row>
    <row r="259" spans="1:29" x14ac:dyDescent="0.3">
      <c r="A259" t="s">
        <v>358</v>
      </c>
      <c r="C259" s="29">
        <f>IF(ISBLANK(G259),"",COUNTA($G$13:G259))</f>
        <v>240</v>
      </c>
      <c r="D259" s="33" t="s">
        <v>512</v>
      </c>
      <c r="E259" s="30"/>
      <c r="F259" s="44" t="str">
        <f t="shared" si="8"/>
        <v>VCB-7569</v>
      </c>
      <c r="G259" s="30" t="str">
        <f>VLOOKUP(A259,MV!$A$6:$B$4112,2,FALSE)</f>
        <v>Active Power</v>
      </c>
      <c r="H259" s="29" t="str">
        <f>VLOOKUP(A259,MV!$A$6:$AD$4112,3,FALSE)</f>
        <v>TBA</v>
      </c>
      <c r="I259" s="29" t="str">
        <f>VLOOKUP(A259,MV!$A$6:$AD$4112,4,FALSE)</f>
        <v>X</v>
      </c>
      <c r="J259" s="29" t="str">
        <f>VLOOKUP(A259,MV!$A$6:$AD$4112,5,FALSE)</f>
        <v>-</v>
      </c>
      <c r="K259" s="29" t="str">
        <f>VLOOKUP(A259,MV!$A$6:$AD$4112,6,FALSE)</f>
        <v>-</v>
      </c>
      <c r="L259" s="29" t="str">
        <f>VLOOKUP(A259,MV!$A$6:$AD$4112,11,FALSE)</f>
        <v>IEC61850</v>
      </c>
      <c r="M259" s="29" t="str">
        <f>VLOOKUP(A259,MV!$A$6:$AD$4112,14,FALSE)</f>
        <v>MX</v>
      </c>
      <c r="N259" s="29" t="str">
        <f>VLOOKUP(A259,MV!$A$6:$AD$4112,12,FALSE)</f>
        <v>TBA</v>
      </c>
      <c r="O259" s="29" t="str">
        <f>VLOOKUP(A259,MV!$A$6:$AD$4112,13,FALSE)</f>
        <v>IEC104</v>
      </c>
      <c r="P259" s="29">
        <f>VLOOKUP(A259,MV!$A$6:$AD$4112,15,FALSE)</f>
        <v>8</v>
      </c>
      <c r="Q259" s="29"/>
      <c r="R259" s="29"/>
      <c r="S259" s="29"/>
      <c r="T259" s="29"/>
      <c r="U259" s="29"/>
      <c r="V259" s="29">
        <f>VLOOKUP(A259,MV!$A$6:$AD$4112,16,FALSE)</f>
        <v>19</v>
      </c>
      <c r="W259" s="29">
        <f>VLOOKUP(A259,MV!$A$6:$AD$4112,17,FALSE)</f>
        <v>0</v>
      </c>
      <c r="X259" s="29" t="str">
        <f>VLOOKUP(A259,MV!$A$6:$AD$4112,26,FALSE)</f>
        <v>kW</v>
      </c>
      <c r="Y259" s="29" t="str">
        <f>VLOOKUP(A259,MV!$A$6:$AD$4112,27,FALSE)</f>
        <v>X</v>
      </c>
      <c r="Z259" s="29" t="str">
        <f>VLOOKUP(A259,MV!$A$6:$AD$4112,28,FALSE)</f>
        <v>-</v>
      </c>
      <c r="AA259" s="29" t="str">
        <f>VLOOKUP(A259,MV!$A$6:$AD$4112,29,FALSE)</f>
        <v>-</v>
      </c>
      <c r="AB259" s="29" t="str">
        <f>VLOOKUP(A259,MV!$A$6:$AD$4112,30,FALSE)</f>
        <v>X</v>
      </c>
      <c r="AC259" s="30"/>
    </row>
    <row r="260" spans="1:29" x14ac:dyDescent="0.3">
      <c r="A260" t="s">
        <v>359</v>
      </c>
      <c r="C260" s="29">
        <f>IF(ISBLANK(G260),"",COUNTA($G$13:G260))</f>
        <v>241</v>
      </c>
      <c r="D260" s="33" t="s">
        <v>512</v>
      </c>
      <c r="E260" s="30"/>
      <c r="F260" s="44" t="str">
        <f t="shared" si="8"/>
        <v>VCB-7569</v>
      </c>
      <c r="G260" s="30" t="str">
        <f>VLOOKUP(A260,MV!$A$6:$B$4112,2,FALSE)</f>
        <v>Reactive Power</v>
      </c>
      <c r="H260" s="29" t="str">
        <f>VLOOKUP(A260,MV!$A$6:$AD$4112,3,FALSE)</f>
        <v>TBA</v>
      </c>
      <c r="I260" s="29" t="str">
        <f>VLOOKUP(A260,MV!$A$6:$AD$4112,4,FALSE)</f>
        <v>X</v>
      </c>
      <c r="J260" s="29" t="str">
        <f>VLOOKUP(A260,MV!$A$6:$AD$4112,5,FALSE)</f>
        <v>-</v>
      </c>
      <c r="K260" s="29" t="str">
        <f>VLOOKUP(A260,MV!$A$6:$AD$4112,6,FALSE)</f>
        <v>-</v>
      </c>
      <c r="L260" s="29" t="str">
        <f>VLOOKUP(A260,MV!$A$6:$AD$4112,11,FALSE)</f>
        <v>IEC61850</v>
      </c>
      <c r="M260" s="29" t="str">
        <f>VLOOKUP(A260,MV!$A$6:$AD$4112,14,FALSE)</f>
        <v>MX</v>
      </c>
      <c r="N260" s="29" t="str">
        <f>VLOOKUP(A260,MV!$A$6:$AD$4112,12,FALSE)</f>
        <v>TBA</v>
      </c>
      <c r="O260" s="29" t="str">
        <f>VLOOKUP(A260,MV!$A$6:$AD$4112,13,FALSE)</f>
        <v>IEC104</v>
      </c>
      <c r="P260" s="29">
        <f>VLOOKUP(A260,MV!$A$6:$AD$4112,15,FALSE)</f>
        <v>8</v>
      </c>
      <c r="Q260" s="29"/>
      <c r="R260" s="29"/>
      <c r="S260" s="29"/>
      <c r="T260" s="29"/>
      <c r="U260" s="29"/>
      <c r="V260" s="29">
        <f>VLOOKUP(A260,MV!$A$6:$AD$4112,16,FALSE)</f>
        <v>20</v>
      </c>
      <c r="W260" s="29">
        <f>VLOOKUP(A260,MV!$A$6:$AD$4112,17,FALSE)</f>
        <v>0</v>
      </c>
      <c r="X260" s="29" t="str">
        <f>VLOOKUP(A260,MV!$A$6:$AD$4112,26,FALSE)</f>
        <v>Kvar</v>
      </c>
      <c r="Y260" s="29" t="str">
        <f>VLOOKUP(A260,MV!$A$6:$AD$4112,27,FALSE)</f>
        <v>X</v>
      </c>
      <c r="Z260" s="29" t="str">
        <f>VLOOKUP(A260,MV!$A$6:$AD$4112,28,FALSE)</f>
        <v>-</v>
      </c>
      <c r="AA260" s="29" t="str">
        <f>VLOOKUP(A260,MV!$A$6:$AD$4112,29,FALSE)</f>
        <v>-</v>
      </c>
      <c r="AB260" s="29" t="str">
        <f>VLOOKUP(A260,MV!$A$6:$AD$4112,30,FALSE)</f>
        <v>X</v>
      </c>
      <c r="AC260" s="30"/>
    </row>
    <row r="261" spans="1:29" x14ac:dyDescent="0.3">
      <c r="A261" t="s">
        <v>360</v>
      </c>
      <c r="C261" s="29">
        <f>IF(ISBLANK(G261),"",COUNTA($G$13:G261))</f>
        <v>242</v>
      </c>
      <c r="D261" s="33" t="s">
        <v>512</v>
      </c>
      <c r="E261" s="30"/>
      <c r="F261" s="44" t="str">
        <f t="shared" si="8"/>
        <v>VCB-7569</v>
      </c>
      <c r="G261" s="30" t="str">
        <f>VLOOKUP(A261,MV!$A$6:$B$4112,2,FALSE)</f>
        <v>CB Open/Close command</v>
      </c>
      <c r="H261" s="29" t="str">
        <f>VLOOKUP(A261,MV!$A$6:$AD$4112,3,FALSE)</f>
        <v>TBA</v>
      </c>
      <c r="I261" s="29" t="str">
        <f>VLOOKUP(A261,MV!$A$6:$AD$4112,4,FALSE)</f>
        <v>-</v>
      </c>
      <c r="J261" s="29" t="str">
        <f>VLOOKUP(A261,MV!$A$6:$AD$4112,5,FALSE)</f>
        <v>-</v>
      </c>
      <c r="K261" s="29" t="str">
        <f>VLOOKUP(A261,MV!$A$6:$AD$4112,6,FALSE)</f>
        <v>X</v>
      </c>
      <c r="L261" s="29" t="str">
        <f>VLOOKUP(A261,MV!$A$6:$AD$4112,11,FALSE)</f>
        <v>-</v>
      </c>
      <c r="M261" s="29" t="str">
        <f>VLOOKUP(A261,MV!$A$6:$AD$4112,14,FALSE)</f>
        <v>DC</v>
      </c>
      <c r="N261" s="29" t="str">
        <f>VLOOKUP(A261,MV!$A$6:$AD$4112,12,FALSE)</f>
        <v>-</v>
      </c>
      <c r="O261" s="29" t="str">
        <f>VLOOKUP(A261,MV!$A$6:$AD$4112,13,FALSE)</f>
        <v>IEC104</v>
      </c>
      <c r="P261" s="29">
        <f>VLOOKUP(A261,MV!$A$6:$AD$4112,15,FALSE)</f>
        <v>8</v>
      </c>
      <c r="Q261" s="29"/>
      <c r="R261" s="29"/>
      <c r="S261" s="29"/>
      <c r="T261" s="29"/>
      <c r="U261" s="29"/>
      <c r="V261" s="29">
        <f>VLOOKUP(A261,MV!$A$6:$AD$4112,16,FALSE)</f>
        <v>21</v>
      </c>
      <c r="W261" s="29">
        <f>VLOOKUP(A261,MV!$A$6:$AD$4112,17,FALSE)</f>
        <v>0</v>
      </c>
      <c r="X261" s="29" t="str">
        <f>VLOOKUP(A261,MV!$A$6:$AD$4112,26,FALSE)</f>
        <v>-</v>
      </c>
      <c r="Y261" s="29" t="str">
        <f>VLOOKUP(A261,MV!$A$6:$AD$4112,27,FALSE)</f>
        <v>X</v>
      </c>
      <c r="Z261" s="29" t="str">
        <f>VLOOKUP(A261,MV!$A$6:$AD$4112,28,FALSE)</f>
        <v>X</v>
      </c>
      <c r="AA261" s="29" t="str">
        <f>VLOOKUP(A261,MV!$A$6:$AD$4112,29,FALSE)</f>
        <v>-</v>
      </c>
      <c r="AB261" s="29" t="str">
        <f>VLOOKUP(A261,MV!$A$6:$AD$4112,30,FALSE)</f>
        <v>-</v>
      </c>
      <c r="AC261" s="30"/>
    </row>
    <row r="262" spans="1:29" x14ac:dyDescent="0.3">
      <c r="A262" t="s">
        <v>361</v>
      </c>
      <c r="C262" s="29">
        <f>IF(ISBLANK(G262),"",COUNTA($G$13:G262))</f>
        <v>243</v>
      </c>
      <c r="D262" s="33" t="s">
        <v>512</v>
      </c>
      <c r="E262" s="30"/>
      <c r="F262" s="44" t="str">
        <f t="shared" si="8"/>
        <v>VCB-7569</v>
      </c>
      <c r="G262" s="30" t="str">
        <f>VLOOKUP(A262,MV!$A$6:$B$4112,2,FALSE)</f>
        <v>CB Opened/Closed Position</v>
      </c>
      <c r="H262" s="29" t="str">
        <f>VLOOKUP(A262,MV!$A$6:$AD$4112,3,FALSE)</f>
        <v>TBA</v>
      </c>
      <c r="I262" s="29" t="str">
        <f>VLOOKUP(A262,MV!$A$6:$AD$4112,4,FALSE)</f>
        <v>-</v>
      </c>
      <c r="J262" s="29" t="str">
        <f>VLOOKUP(A262,MV!$A$6:$AD$4112,5,FALSE)</f>
        <v>X</v>
      </c>
      <c r="K262" s="29" t="str">
        <f>VLOOKUP(A262,MV!$A$6:$AD$4112,6,FALSE)</f>
        <v>-</v>
      </c>
      <c r="L262" s="29" t="str">
        <f>VLOOKUP(A262,MV!$A$6:$AD$4112,11,FALSE)</f>
        <v>-</v>
      </c>
      <c r="M262" s="29" t="str">
        <f>VLOOKUP(A262,MV!$A$6:$AD$4112,14,FALSE)</f>
        <v>DP</v>
      </c>
      <c r="N262" s="29" t="str">
        <f>VLOOKUP(A262,MV!$A$6:$AD$4112,12,FALSE)</f>
        <v>-</v>
      </c>
      <c r="O262" s="29" t="str">
        <f>VLOOKUP(A262,MV!$A$6:$AD$4112,13,FALSE)</f>
        <v>IEC104</v>
      </c>
      <c r="P262" s="29">
        <f>VLOOKUP(A262,MV!$A$6:$AD$4112,15,FALSE)</f>
        <v>8</v>
      </c>
      <c r="Q262" s="29"/>
      <c r="R262" s="29"/>
      <c r="S262" s="29"/>
      <c r="T262" s="29"/>
      <c r="U262" s="29"/>
      <c r="V262" s="29">
        <f>VLOOKUP(A262,MV!$A$6:$AD$4112,16,FALSE)</f>
        <v>22</v>
      </c>
      <c r="W262" s="29">
        <f>VLOOKUP(A262,MV!$A$6:$AD$4112,17,FALSE)</f>
        <v>0</v>
      </c>
      <c r="X262" s="29" t="str">
        <f>VLOOKUP(A262,MV!$A$6:$AD$4112,26,FALSE)</f>
        <v>-</v>
      </c>
      <c r="Y262" s="29" t="str">
        <f>VLOOKUP(A262,MV!$A$6:$AD$4112,27,FALSE)</f>
        <v>X</v>
      </c>
      <c r="Z262" s="29" t="str">
        <f>VLOOKUP(A262,MV!$A$6:$AD$4112,28,FALSE)</f>
        <v>X</v>
      </c>
      <c r="AA262" s="29" t="str">
        <f>VLOOKUP(A262,MV!$A$6:$AD$4112,29,FALSE)</f>
        <v>-</v>
      </c>
      <c r="AB262" s="29" t="str">
        <f>VLOOKUP(A262,MV!$A$6:$AD$4112,30,FALSE)</f>
        <v>-</v>
      </c>
      <c r="AC262" s="30"/>
    </row>
    <row r="263" spans="1:29" x14ac:dyDescent="0.3">
      <c r="A263" t="s">
        <v>362</v>
      </c>
      <c r="C263" s="29">
        <f>IF(ISBLANK(G263),"",COUNTA($G$13:G263))</f>
        <v>244</v>
      </c>
      <c r="D263" s="44" t="s">
        <v>512</v>
      </c>
      <c r="E263" s="30"/>
      <c r="F263" s="44" t="str">
        <f t="shared" si="8"/>
        <v>VCB-7569</v>
      </c>
      <c r="G263" s="30" t="str">
        <f>VLOOKUP(A263,MV!$A$6:$B$4112,2,FALSE)</f>
        <v>CB Trip</v>
      </c>
      <c r="H263" s="29" t="str">
        <f>VLOOKUP(A263,MV!$A$6:$AD$4112,3,FALSE)</f>
        <v>TBA</v>
      </c>
      <c r="I263" s="29" t="str">
        <f>VLOOKUP(A263,MV!$A$6:$AD$4112,4,FALSE)</f>
        <v>-</v>
      </c>
      <c r="J263" s="29" t="str">
        <f>VLOOKUP(A263,MV!$A$6:$AD$4112,5,FALSE)</f>
        <v>X</v>
      </c>
      <c r="K263" s="29" t="str">
        <f>VLOOKUP(A263,MV!$A$6:$AD$4112,6,FALSE)</f>
        <v>-</v>
      </c>
      <c r="L263" s="29" t="str">
        <f>VLOOKUP(A263,MV!$A$6:$AD$4112,11,FALSE)</f>
        <v>-</v>
      </c>
      <c r="M263" s="29" t="str">
        <f>VLOOKUP(A263,MV!$A$6:$AD$4112,14,FALSE)</f>
        <v>SP</v>
      </c>
      <c r="N263" s="29" t="str">
        <f>VLOOKUP(A263,MV!$A$6:$AD$4112,12,FALSE)</f>
        <v>-</v>
      </c>
      <c r="O263" s="29" t="str">
        <f>VLOOKUP(A263,MV!$A$6:$AD$4112,13,FALSE)</f>
        <v>IEC104</v>
      </c>
      <c r="P263" s="29">
        <f>VLOOKUP(A263,MV!$A$6:$AD$4112,15,FALSE)</f>
        <v>8</v>
      </c>
      <c r="Q263" s="29"/>
      <c r="R263" s="29"/>
      <c r="S263" s="29"/>
      <c r="T263" s="29"/>
      <c r="U263" s="29"/>
      <c r="V263" s="29">
        <f>VLOOKUP(A263,MV!$A$6:$AD$4112,16,FALSE)</f>
        <v>23</v>
      </c>
      <c r="W263" s="29">
        <f>VLOOKUP(A263,MV!$A$6:$AD$4112,17,FALSE)</f>
        <v>0</v>
      </c>
      <c r="X263" s="29" t="str">
        <f>VLOOKUP(A263,MV!$A$6:$AD$4112,26,FALSE)</f>
        <v>-</v>
      </c>
      <c r="Y263" s="29" t="str">
        <f>VLOOKUP(A263,MV!$A$6:$AD$4112,27,FALSE)</f>
        <v>X</v>
      </c>
      <c r="Z263" s="29" t="str">
        <f>VLOOKUP(A263,MV!$A$6:$AD$4112,28,FALSE)</f>
        <v>X</v>
      </c>
      <c r="AA263" s="29" t="str">
        <f>VLOOKUP(A263,MV!$A$6:$AD$4112,29,FALSE)</f>
        <v>-</v>
      </c>
      <c r="AB263" s="29" t="str">
        <f>VLOOKUP(A263,MV!$A$6:$AD$4112,30,FALSE)</f>
        <v>-</v>
      </c>
      <c r="AC263" s="30"/>
    </row>
    <row r="264" spans="1:29" x14ac:dyDescent="0.3">
      <c r="C264" s="29"/>
      <c r="D264" s="44"/>
      <c r="E264" s="30"/>
      <c r="F264" s="44"/>
      <c r="G264" s="30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30"/>
    </row>
    <row r="265" spans="1:29" x14ac:dyDescent="0.3">
      <c r="A265" t="s">
        <v>363</v>
      </c>
      <c r="C265" s="29">
        <f>IF(ISBLANK(G265),"",COUNTA($G$13:G265))</f>
        <v>245</v>
      </c>
      <c r="D265" s="44" t="s">
        <v>513</v>
      </c>
      <c r="E265" s="30"/>
      <c r="F265" s="44">
        <f t="shared" ref="F265" si="9">F264</f>
        <v>0</v>
      </c>
      <c r="G265" s="30" t="str">
        <f>VLOOKUP(A265,MV!$A$6:$B$4112,2,FALSE)</f>
        <v>27R - Undervoltage Remanent relay</v>
      </c>
      <c r="H265" s="29" t="str">
        <f>VLOOKUP(A265,MV!$A$6:$AD$4112,3,FALSE)</f>
        <v>TBA</v>
      </c>
      <c r="I265" s="29" t="str">
        <f>VLOOKUP(A265,MV!$A$6:$AD$4112,4,FALSE)</f>
        <v>-</v>
      </c>
      <c r="J265" s="29" t="str">
        <f>VLOOKUP(A265,MV!$A$6:$AD$4112,5,FALSE)</f>
        <v>X</v>
      </c>
      <c r="K265" s="29" t="str">
        <f>VLOOKUP(A265,MV!$A$6:$AD$4112,6,FALSE)</f>
        <v>-</v>
      </c>
      <c r="L265" s="29" t="str">
        <f>VLOOKUP(A265,MV!$A$6:$AD$4112,11,FALSE)</f>
        <v>IEC61850</v>
      </c>
      <c r="M265" s="29" t="str">
        <f>VLOOKUP(A265,MV!$A$6:$AD$4112,14,FALSE)</f>
        <v>SP</v>
      </c>
      <c r="N265" s="29" t="str">
        <f>VLOOKUP(A265,MV!$A$6:$AD$4112,12,FALSE)</f>
        <v>TBA</v>
      </c>
      <c r="O265" s="29" t="str">
        <f>VLOOKUP(A265,MV!$A$6:$AD$4112,13,FALSE)</f>
        <v>IEC104</v>
      </c>
      <c r="P265" s="29">
        <f>VLOOKUP(A265,MV!$A$6:$AD$4112,15,FALSE)</f>
        <v>9</v>
      </c>
      <c r="Q265" s="29"/>
      <c r="R265" s="29"/>
      <c r="S265" s="29"/>
      <c r="T265" s="29"/>
      <c r="U265" s="29"/>
      <c r="V265" s="29">
        <f>VLOOKUP(A265,MV!$A$6:$AD$4112,16,FALSE)</f>
        <v>1</v>
      </c>
      <c r="W265" s="29">
        <f>VLOOKUP(A265,MV!$A$6:$AD$4112,17,FALSE)</f>
        <v>0</v>
      </c>
      <c r="X265" s="29" t="str">
        <f>VLOOKUP(A265,MV!$A$6:$AD$4112,26,FALSE)</f>
        <v>-</v>
      </c>
      <c r="Y265" s="29" t="str">
        <f>VLOOKUP(A265,MV!$A$6:$AD$4112,27,FALSE)</f>
        <v>X</v>
      </c>
      <c r="Z265" s="29" t="str">
        <f>VLOOKUP(A265,MV!$A$6:$AD$4112,28,FALSE)</f>
        <v>X</v>
      </c>
      <c r="AA265" s="29" t="str">
        <f>VLOOKUP(A265,MV!$A$6:$AD$4112,29,FALSE)</f>
        <v>X</v>
      </c>
      <c r="AB265" s="29" t="str">
        <f>VLOOKUP(A265,MV!$A$6:$AD$4112,30,FALSE)</f>
        <v>-</v>
      </c>
      <c r="AC265" s="30"/>
    </row>
    <row r="266" spans="1:29" x14ac:dyDescent="0.3">
      <c r="A266" t="s">
        <v>364</v>
      </c>
      <c r="C266" s="29">
        <f>IF(ISBLANK(G266),"",COUNTA($G$13:G266))</f>
        <v>246</v>
      </c>
      <c r="D266" s="44" t="s">
        <v>514</v>
      </c>
      <c r="E266" s="30"/>
      <c r="F266" s="44">
        <f t="shared" ref="F266:F289" si="10">F265</f>
        <v>0</v>
      </c>
      <c r="G266" s="30" t="str">
        <f>VLOOKUP(A266,MV!$A$6:$B$4112,2,FALSE)</f>
        <v>49 - Thermal overload relay</v>
      </c>
      <c r="H266" s="29" t="str">
        <f>VLOOKUP(A266,MV!$A$6:$AD$4112,3,FALSE)</f>
        <v>TBA</v>
      </c>
      <c r="I266" s="29" t="str">
        <f>VLOOKUP(A266,MV!$A$6:$AD$4112,4,FALSE)</f>
        <v>-</v>
      </c>
      <c r="J266" s="29" t="str">
        <f>VLOOKUP(A266,MV!$A$6:$AD$4112,5,FALSE)</f>
        <v>X</v>
      </c>
      <c r="K266" s="29" t="str">
        <f>VLOOKUP(A266,MV!$A$6:$AD$4112,6,FALSE)</f>
        <v>-</v>
      </c>
      <c r="L266" s="29" t="str">
        <f>VLOOKUP(A266,MV!$A$6:$AD$4112,11,FALSE)</f>
        <v>IEC61851</v>
      </c>
      <c r="M266" s="29" t="str">
        <f>VLOOKUP(A266,MV!$A$6:$AD$4112,14,FALSE)</f>
        <v>SP</v>
      </c>
      <c r="N266" s="29" t="str">
        <f>VLOOKUP(A266,MV!$A$6:$AD$4112,12,FALSE)</f>
        <v>TBA</v>
      </c>
      <c r="O266" s="29" t="str">
        <f>VLOOKUP(A266,MV!$A$6:$AD$4112,13,FALSE)</f>
        <v>IEC104</v>
      </c>
      <c r="P266" s="29">
        <f>VLOOKUP(A266,MV!$A$6:$AD$4112,15,FALSE)</f>
        <v>9</v>
      </c>
      <c r="Q266" s="29"/>
      <c r="R266" s="29"/>
      <c r="S266" s="29"/>
      <c r="T266" s="29"/>
      <c r="U266" s="29"/>
      <c r="V266" s="29">
        <f>VLOOKUP(A266,MV!$A$6:$AD$4112,16,FALSE)</f>
        <v>2</v>
      </c>
      <c r="W266" s="29">
        <f>VLOOKUP(A266,MV!$A$6:$AD$4112,17,FALSE)</f>
        <v>0</v>
      </c>
      <c r="X266" s="29" t="str">
        <f>VLOOKUP(A266,MV!$A$6:$AD$4112,26,FALSE)</f>
        <v>-</v>
      </c>
      <c r="Y266" s="29" t="str">
        <f>VLOOKUP(A266,MV!$A$6:$AD$4112,27,FALSE)</f>
        <v>X</v>
      </c>
      <c r="Z266" s="29" t="str">
        <f>VLOOKUP(A266,MV!$A$6:$AD$4112,28,FALSE)</f>
        <v>X</v>
      </c>
      <c r="AA266" s="29" t="str">
        <f>VLOOKUP(A266,MV!$A$6:$AD$4112,29,FALSE)</f>
        <v>X</v>
      </c>
      <c r="AB266" s="29" t="str">
        <f>VLOOKUP(A266,MV!$A$6:$AD$4112,30,FALSE)</f>
        <v>-</v>
      </c>
      <c r="AC266" s="30"/>
    </row>
    <row r="267" spans="1:29" x14ac:dyDescent="0.3">
      <c r="A267" t="s">
        <v>365</v>
      </c>
      <c r="C267" s="29">
        <f>IF(ISBLANK(G267),"",COUNTA($G$13:G267))</f>
        <v>247</v>
      </c>
      <c r="D267" s="44" t="s">
        <v>515</v>
      </c>
      <c r="E267" s="30"/>
      <c r="F267" s="44">
        <f t="shared" si="10"/>
        <v>0</v>
      </c>
      <c r="G267" s="30" t="str">
        <f>VLOOKUP(A267,MV!$A$6:$B$4112,2,FALSE)</f>
        <v>50 - Instantaneuous Over-current relay</v>
      </c>
      <c r="H267" s="29" t="str">
        <f>VLOOKUP(A267,MV!$A$6:$AD$4112,3,FALSE)</f>
        <v>TBA</v>
      </c>
      <c r="I267" s="29" t="str">
        <f>VLOOKUP(A267,MV!$A$6:$AD$4112,4,FALSE)</f>
        <v>-</v>
      </c>
      <c r="J267" s="29" t="str">
        <f>VLOOKUP(A267,MV!$A$6:$AD$4112,5,FALSE)</f>
        <v>X</v>
      </c>
      <c r="K267" s="29" t="str">
        <f>VLOOKUP(A267,MV!$A$6:$AD$4112,6,FALSE)</f>
        <v>-</v>
      </c>
      <c r="L267" s="29" t="str">
        <f>VLOOKUP(A267,MV!$A$6:$AD$4112,11,FALSE)</f>
        <v>IEC61852</v>
      </c>
      <c r="M267" s="29" t="str">
        <f>VLOOKUP(A267,MV!$A$6:$AD$4112,14,FALSE)</f>
        <v>SP</v>
      </c>
      <c r="N267" s="29" t="str">
        <f>VLOOKUP(A267,MV!$A$6:$AD$4112,12,FALSE)</f>
        <v>TBA</v>
      </c>
      <c r="O267" s="29" t="str">
        <f>VLOOKUP(A267,MV!$A$6:$AD$4112,13,FALSE)</f>
        <v>IEC104</v>
      </c>
      <c r="P267" s="29">
        <f>VLOOKUP(A267,MV!$A$6:$AD$4112,15,FALSE)</f>
        <v>9</v>
      </c>
      <c r="Q267" s="29"/>
      <c r="R267" s="29"/>
      <c r="S267" s="29"/>
      <c r="T267" s="29"/>
      <c r="U267" s="29"/>
      <c r="V267" s="29">
        <f>VLOOKUP(A267,MV!$A$6:$AD$4112,16,FALSE)</f>
        <v>3</v>
      </c>
      <c r="W267" s="29">
        <f>VLOOKUP(A267,MV!$A$6:$AD$4112,17,FALSE)</f>
        <v>0</v>
      </c>
      <c r="X267" s="29" t="str">
        <f>VLOOKUP(A267,MV!$A$6:$AD$4112,26,FALSE)</f>
        <v>-</v>
      </c>
      <c r="Y267" s="29" t="str">
        <f>VLOOKUP(A267,MV!$A$6:$AD$4112,27,FALSE)</f>
        <v>X</v>
      </c>
      <c r="Z267" s="29" t="str">
        <f>VLOOKUP(A267,MV!$A$6:$AD$4112,28,FALSE)</f>
        <v>X</v>
      </c>
      <c r="AA267" s="29" t="str">
        <f>VLOOKUP(A267,MV!$A$6:$AD$4112,29,FALSE)</f>
        <v>X</v>
      </c>
      <c r="AB267" s="29" t="str">
        <f>VLOOKUP(A267,MV!$A$6:$AD$4112,30,FALSE)</f>
        <v>-</v>
      </c>
      <c r="AC267" s="30"/>
    </row>
    <row r="268" spans="1:29" x14ac:dyDescent="0.3">
      <c r="A268" t="s">
        <v>366</v>
      </c>
      <c r="C268" s="29">
        <f>IF(ISBLANK(G268),"",COUNTA($G$13:G268))</f>
        <v>248</v>
      </c>
      <c r="D268" s="44" t="s">
        <v>516</v>
      </c>
      <c r="E268" s="30"/>
      <c r="F268" s="44">
        <f t="shared" si="10"/>
        <v>0</v>
      </c>
      <c r="G268" s="30" t="str">
        <f>VLOOKUP(A268,MV!$A$6:$B$4112,2,FALSE)</f>
        <v>50G - Instantaneuous Over-current relay</v>
      </c>
      <c r="H268" s="29" t="str">
        <f>VLOOKUP(A268,MV!$A$6:$AD$4112,3,FALSE)</f>
        <v>TBA</v>
      </c>
      <c r="I268" s="29" t="str">
        <f>VLOOKUP(A268,MV!$A$6:$AD$4112,4,FALSE)</f>
        <v>-</v>
      </c>
      <c r="J268" s="29" t="str">
        <f>VLOOKUP(A268,MV!$A$6:$AD$4112,5,FALSE)</f>
        <v>X</v>
      </c>
      <c r="K268" s="29" t="str">
        <f>VLOOKUP(A268,MV!$A$6:$AD$4112,6,FALSE)</f>
        <v>-</v>
      </c>
      <c r="L268" s="29" t="str">
        <f>VLOOKUP(A268,MV!$A$6:$AD$4112,11,FALSE)</f>
        <v>IEC61853</v>
      </c>
      <c r="M268" s="29" t="str">
        <f>VLOOKUP(A268,MV!$A$6:$AD$4112,14,FALSE)</f>
        <v>SP</v>
      </c>
      <c r="N268" s="29" t="str">
        <f>VLOOKUP(A268,MV!$A$6:$AD$4112,12,FALSE)</f>
        <v>TBA</v>
      </c>
      <c r="O268" s="29" t="str">
        <f>VLOOKUP(A268,MV!$A$6:$AD$4112,13,FALSE)</f>
        <v>IEC104</v>
      </c>
      <c r="P268" s="29">
        <f>VLOOKUP(A268,MV!$A$6:$AD$4112,15,FALSE)</f>
        <v>9</v>
      </c>
      <c r="Q268" s="29"/>
      <c r="R268" s="29"/>
      <c r="S268" s="29"/>
      <c r="T268" s="29"/>
      <c r="U268" s="29"/>
      <c r="V268" s="29">
        <f>VLOOKUP(A268,MV!$A$6:$AD$4112,16,FALSE)</f>
        <v>4</v>
      </c>
      <c r="W268" s="29">
        <f>VLOOKUP(A268,MV!$A$6:$AD$4112,17,FALSE)</f>
        <v>0</v>
      </c>
      <c r="X268" s="29" t="str">
        <f>VLOOKUP(A268,MV!$A$6:$AD$4112,26,FALSE)</f>
        <v>-</v>
      </c>
      <c r="Y268" s="29" t="str">
        <f>VLOOKUP(A268,MV!$A$6:$AD$4112,27,FALSE)</f>
        <v>X</v>
      </c>
      <c r="Z268" s="29" t="str">
        <f>VLOOKUP(A268,MV!$A$6:$AD$4112,28,FALSE)</f>
        <v>X</v>
      </c>
      <c r="AA268" s="29" t="str">
        <f>VLOOKUP(A268,MV!$A$6:$AD$4112,29,FALSE)</f>
        <v>X</v>
      </c>
      <c r="AB268" s="29" t="str">
        <f>VLOOKUP(A268,MV!$A$6:$AD$4112,30,FALSE)</f>
        <v>-</v>
      </c>
      <c r="AC268" s="30"/>
    </row>
    <row r="269" spans="1:29" x14ac:dyDescent="0.3">
      <c r="A269" t="s">
        <v>367</v>
      </c>
      <c r="C269" s="29">
        <f>IF(ISBLANK(G269),"",COUNTA($G$13:G269))</f>
        <v>249</v>
      </c>
      <c r="D269" s="44" t="s">
        <v>517</v>
      </c>
      <c r="E269" s="30"/>
      <c r="F269" s="44">
        <f t="shared" si="10"/>
        <v>0</v>
      </c>
      <c r="G269" s="30" t="str">
        <f>VLOOKUP(A269,MV!$A$6:$B$4112,2,FALSE)</f>
        <v>51 - Time Over-current relay</v>
      </c>
      <c r="H269" s="29" t="str">
        <f>VLOOKUP(A269,MV!$A$6:$AD$4112,3,FALSE)</f>
        <v>TBA</v>
      </c>
      <c r="I269" s="29" t="str">
        <f>VLOOKUP(A269,MV!$A$6:$AD$4112,4,FALSE)</f>
        <v>-</v>
      </c>
      <c r="J269" s="29" t="str">
        <f>VLOOKUP(A269,MV!$A$6:$AD$4112,5,FALSE)</f>
        <v>X</v>
      </c>
      <c r="K269" s="29" t="str">
        <f>VLOOKUP(A269,MV!$A$6:$AD$4112,6,FALSE)</f>
        <v>-</v>
      </c>
      <c r="L269" s="29" t="str">
        <f>VLOOKUP(A269,MV!$A$6:$AD$4112,11,FALSE)</f>
        <v>IEC61854</v>
      </c>
      <c r="M269" s="29" t="str">
        <f>VLOOKUP(A269,MV!$A$6:$AD$4112,14,FALSE)</f>
        <v>SP</v>
      </c>
      <c r="N269" s="29" t="str">
        <f>VLOOKUP(A269,MV!$A$6:$AD$4112,12,FALSE)</f>
        <v>TBA</v>
      </c>
      <c r="O269" s="29" t="str">
        <f>VLOOKUP(A269,MV!$A$6:$AD$4112,13,FALSE)</f>
        <v>IEC104</v>
      </c>
      <c r="P269" s="29">
        <f>VLOOKUP(A269,MV!$A$6:$AD$4112,15,FALSE)</f>
        <v>9</v>
      </c>
      <c r="Q269" s="29"/>
      <c r="R269" s="29"/>
      <c r="S269" s="29"/>
      <c r="T269" s="29"/>
      <c r="U269" s="29"/>
      <c r="V269" s="29">
        <f>VLOOKUP(A269,MV!$A$6:$AD$4112,16,FALSE)</f>
        <v>5</v>
      </c>
      <c r="W269" s="29">
        <f>VLOOKUP(A269,MV!$A$6:$AD$4112,17,FALSE)</f>
        <v>0</v>
      </c>
      <c r="X269" s="29" t="str">
        <f>VLOOKUP(A269,MV!$A$6:$AD$4112,26,FALSE)</f>
        <v>-</v>
      </c>
      <c r="Y269" s="29" t="str">
        <f>VLOOKUP(A269,MV!$A$6:$AD$4112,27,FALSE)</f>
        <v>X</v>
      </c>
      <c r="Z269" s="29" t="str">
        <f>VLOOKUP(A269,MV!$A$6:$AD$4112,28,FALSE)</f>
        <v>X</v>
      </c>
      <c r="AA269" s="29" t="str">
        <f>VLOOKUP(A269,MV!$A$6:$AD$4112,29,FALSE)</f>
        <v>X</v>
      </c>
      <c r="AB269" s="29" t="str">
        <f>VLOOKUP(A269,MV!$A$6:$AD$4112,30,FALSE)</f>
        <v>-</v>
      </c>
      <c r="AC269" s="30"/>
    </row>
    <row r="270" spans="1:29" x14ac:dyDescent="0.3">
      <c r="A270" t="s">
        <v>368</v>
      </c>
      <c r="C270" s="29">
        <f>IF(ISBLANK(G270),"",COUNTA($G$13:G270))</f>
        <v>250</v>
      </c>
      <c r="D270" s="44" t="s">
        <v>518</v>
      </c>
      <c r="E270" s="30"/>
      <c r="F270" s="44">
        <f t="shared" si="10"/>
        <v>0</v>
      </c>
      <c r="G270" s="30" t="str">
        <f>VLOOKUP(A270,MV!$A$6:$B$4112,2,FALSE)</f>
        <v>51G - Ground overcurrent relay</v>
      </c>
      <c r="H270" s="29" t="str">
        <f>VLOOKUP(A270,MV!$A$6:$AD$4112,3,FALSE)</f>
        <v>TBA</v>
      </c>
      <c r="I270" s="29" t="str">
        <f>VLOOKUP(A270,MV!$A$6:$AD$4112,4,FALSE)</f>
        <v>-</v>
      </c>
      <c r="J270" s="29" t="str">
        <f>VLOOKUP(A270,MV!$A$6:$AD$4112,5,FALSE)</f>
        <v>X</v>
      </c>
      <c r="K270" s="29" t="str">
        <f>VLOOKUP(A270,MV!$A$6:$AD$4112,6,FALSE)</f>
        <v>-</v>
      </c>
      <c r="L270" s="29" t="str">
        <f>VLOOKUP(A270,MV!$A$6:$AD$4112,11,FALSE)</f>
        <v>IEC61855</v>
      </c>
      <c r="M270" s="29" t="str">
        <f>VLOOKUP(A270,MV!$A$6:$AD$4112,14,FALSE)</f>
        <v>SP</v>
      </c>
      <c r="N270" s="29" t="str">
        <f>VLOOKUP(A270,MV!$A$6:$AD$4112,12,FALSE)</f>
        <v>TBA</v>
      </c>
      <c r="O270" s="29" t="str">
        <f>VLOOKUP(A270,MV!$A$6:$AD$4112,13,FALSE)</f>
        <v>IEC104</v>
      </c>
      <c r="P270" s="29">
        <f>VLOOKUP(A270,MV!$A$6:$AD$4112,15,FALSE)</f>
        <v>9</v>
      </c>
      <c r="Q270" s="29"/>
      <c r="R270" s="29"/>
      <c r="S270" s="29"/>
      <c r="T270" s="29"/>
      <c r="U270" s="29"/>
      <c r="V270" s="29">
        <f>VLOOKUP(A270,MV!$A$6:$AD$4112,16,FALSE)</f>
        <v>6</v>
      </c>
      <c r="W270" s="29">
        <f>VLOOKUP(A270,MV!$A$6:$AD$4112,17,FALSE)</f>
        <v>0</v>
      </c>
      <c r="X270" s="29" t="str">
        <f>VLOOKUP(A270,MV!$A$6:$AD$4112,26,FALSE)</f>
        <v>-</v>
      </c>
      <c r="Y270" s="29" t="str">
        <f>VLOOKUP(A270,MV!$A$6:$AD$4112,27,FALSE)</f>
        <v>X</v>
      </c>
      <c r="Z270" s="29" t="str">
        <f>VLOOKUP(A270,MV!$A$6:$AD$4112,28,FALSE)</f>
        <v>X</v>
      </c>
      <c r="AA270" s="29" t="str">
        <f>VLOOKUP(A270,MV!$A$6:$AD$4112,29,FALSE)</f>
        <v>X</v>
      </c>
      <c r="AB270" s="29" t="str">
        <f>VLOOKUP(A270,MV!$A$6:$AD$4112,30,FALSE)</f>
        <v>-</v>
      </c>
      <c r="AC270" s="30"/>
    </row>
    <row r="271" spans="1:29" x14ac:dyDescent="0.3">
      <c r="A271" t="s">
        <v>369</v>
      </c>
      <c r="C271" s="29">
        <f>IF(ISBLANK(G271),"",COUNTA($G$13:G271))</f>
        <v>251</v>
      </c>
      <c r="D271" s="44" t="s">
        <v>519</v>
      </c>
      <c r="E271" s="30"/>
      <c r="F271" s="44">
        <f t="shared" si="10"/>
        <v>0</v>
      </c>
      <c r="G271" s="30" t="str">
        <f>VLOOKUP(A271,MV!$A$6:$B$4112,2,FALSE)</f>
        <v>51N - Neutral overcurrent relay</v>
      </c>
      <c r="H271" s="29" t="str">
        <f>VLOOKUP(A271,MV!$A$6:$AD$4112,3,FALSE)</f>
        <v>TBA</v>
      </c>
      <c r="I271" s="29" t="str">
        <f>VLOOKUP(A271,MV!$A$6:$AD$4112,4,FALSE)</f>
        <v>-</v>
      </c>
      <c r="J271" s="29" t="str">
        <f>VLOOKUP(A271,MV!$A$6:$AD$4112,5,FALSE)</f>
        <v>X</v>
      </c>
      <c r="K271" s="29" t="str">
        <f>VLOOKUP(A271,MV!$A$6:$AD$4112,6,FALSE)</f>
        <v>-</v>
      </c>
      <c r="L271" s="29" t="str">
        <f>VLOOKUP(A271,MV!$A$6:$AD$4112,11,FALSE)</f>
        <v>IEC61856</v>
      </c>
      <c r="M271" s="29" t="str">
        <f>VLOOKUP(A271,MV!$A$6:$AD$4112,14,FALSE)</f>
        <v>SP</v>
      </c>
      <c r="N271" s="29" t="str">
        <f>VLOOKUP(A271,MV!$A$6:$AD$4112,12,FALSE)</f>
        <v>TBA</v>
      </c>
      <c r="O271" s="29" t="str">
        <f>VLOOKUP(A271,MV!$A$6:$AD$4112,13,FALSE)</f>
        <v>IEC104</v>
      </c>
      <c r="P271" s="29">
        <f>VLOOKUP(A271,MV!$A$6:$AD$4112,15,FALSE)</f>
        <v>9</v>
      </c>
      <c r="Q271" s="29"/>
      <c r="R271" s="29"/>
      <c r="S271" s="29"/>
      <c r="T271" s="29"/>
      <c r="U271" s="29"/>
      <c r="V271" s="29">
        <f>VLOOKUP(A271,MV!$A$6:$AD$4112,16,FALSE)</f>
        <v>7</v>
      </c>
      <c r="W271" s="29">
        <f>VLOOKUP(A271,MV!$A$6:$AD$4112,17,FALSE)</f>
        <v>0</v>
      </c>
      <c r="X271" s="29" t="str">
        <f>VLOOKUP(A271,MV!$A$6:$AD$4112,26,FALSE)</f>
        <v>-</v>
      </c>
      <c r="Y271" s="29" t="str">
        <f>VLOOKUP(A271,MV!$A$6:$AD$4112,27,FALSE)</f>
        <v>X</v>
      </c>
      <c r="Z271" s="29" t="str">
        <f>VLOOKUP(A271,MV!$A$6:$AD$4112,28,FALSE)</f>
        <v>X</v>
      </c>
      <c r="AA271" s="29" t="str">
        <f>VLOOKUP(A271,MV!$A$6:$AD$4112,29,FALSE)</f>
        <v>X</v>
      </c>
      <c r="AB271" s="29" t="str">
        <f>VLOOKUP(A271,MV!$A$6:$AD$4112,30,FALSE)</f>
        <v>-</v>
      </c>
      <c r="AC271" s="30"/>
    </row>
    <row r="272" spans="1:29" x14ac:dyDescent="0.3">
      <c r="A272" t="s">
        <v>370</v>
      </c>
      <c r="C272" s="29">
        <f>IF(ISBLANK(G272),"",COUNTA($G$13:G272))</f>
        <v>252</v>
      </c>
      <c r="D272" s="44" t="s">
        <v>520</v>
      </c>
      <c r="E272" s="30"/>
      <c r="F272" s="44">
        <f t="shared" si="10"/>
        <v>0</v>
      </c>
      <c r="G272" s="30" t="str">
        <f>VLOOKUP(A272,MV!$A$6:$B$4112,2,FALSE)</f>
        <v>Line-Neutral Voltage (L1-G)</v>
      </c>
      <c r="H272" s="29" t="str">
        <f>VLOOKUP(A272,MV!$A$6:$AD$4112,3,FALSE)</f>
        <v>TBA</v>
      </c>
      <c r="I272" s="29" t="str">
        <f>VLOOKUP(A272,MV!$A$6:$AD$4112,4,FALSE)</f>
        <v>X</v>
      </c>
      <c r="J272" s="29" t="str">
        <f>VLOOKUP(A272,MV!$A$6:$AD$4112,5,FALSE)</f>
        <v>-</v>
      </c>
      <c r="K272" s="29" t="str">
        <f>VLOOKUP(A272,MV!$A$6:$AD$4112,6,FALSE)</f>
        <v>-</v>
      </c>
      <c r="L272" s="29" t="str">
        <f>VLOOKUP(A272,MV!$A$6:$AD$4112,11,FALSE)</f>
        <v>IEC61850</v>
      </c>
      <c r="M272" s="29" t="str">
        <f>VLOOKUP(A272,MV!$A$6:$AD$4112,14,FALSE)</f>
        <v>MX</v>
      </c>
      <c r="N272" s="29" t="str">
        <f>VLOOKUP(A272,MV!$A$6:$AD$4112,12,FALSE)</f>
        <v>TBA</v>
      </c>
      <c r="O272" s="29" t="str">
        <f>VLOOKUP(A272,MV!$A$6:$AD$4112,13,FALSE)</f>
        <v>IEC104</v>
      </c>
      <c r="P272" s="29">
        <f>VLOOKUP(A272,MV!$A$6:$AD$4112,15,FALSE)</f>
        <v>9</v>
      </c>
      <c r="Q272" s="29"/>
      <c r="R272" s="29"/>
      <c r="S272" s="29"/>
      <c r="T272" s="29"/>
      <c r="U272" s="29"/>
      <c r="V272" s="29">
        <f>VLOOKUP(A272,MV!$A$6:$AD$4112,16,FALSE)</f>
        <v>8</v>
      </c>
      <c r="W272" s="29">
        <f>VLOOKUP(A272,MV!$A$6:$AD$4112,17,FALSE)</f>
        <v>0</v>
      </c>
      <c r="X272" s="29" t="str">
        <f>VLOOKUP(A272,MV!$A$6:$AD$4112,26,FALSE)</f>
        <v>kV</v>
      </c>
      <c r="Y272" s="29" t="str">
        <f>VLOOKUP(A272,MV!$A$6:$AD$4112,27,FALSE)</f>
        <v>X</v>
      </c>
      <c r="Z272" s="29" t="str">
        <f>VLOOKUP(A272,MV!$A$6:$AD$4112,28,FALSE)</f>
        <v>-</v>
      </c>
      <c r="AA272" s="29" t="str">
        <f>VLOOKUP(A272,MV!$A$6:$AD$4112,29,FALSE)</f>
        <v>-</v>
      </c>
      <c r="AB272" s="29" t="str">
        <f>VLOOKUP(A272,MV!$A$6:$AD$4112,30,FALSE)</f>
        <v>X</v>
      </c>
      <c r="AC272" s="30"/>
    </row>
    <row r="273" spans="1:29" x14ac:dyDescent="0.3">
      <c r="A273" t="s">
        <v>371</v>
      </c>
      <c r="C273" s="29">
        <f>IF(ISBLANK(G273),"",COUNTA($G$13:G273))</f>
        <v>253</v>
      </c>
      <c r="D273" s="44" t="s">
        <v>521</v>
      </c>
      <c r="E273" s="30"/>
      <c r="F273" s="44">
        <f t="shared" si="10"/>
        <v>0</v>
      </c>
      <c r="G273" s="30" t="str">
        <f>VLOOKUP(A273,MV!$A$6:$B$4112,2,FALSE)</f>
        <v>Line-Neutral Voltage (L2-G)</v>
      </c>
      <c r="H273" s="29" t="str">
        <f>VLOOKUP(A273,MV!$A$6:$AD$4112,3,FALSE)</f>
        <v>TBA</v>
      </c>
      <c r="I273" s="29" t="str">
        <f>VLOOKUP(A273,MV!$A$6:$AD$4112,4,FALSE)</f>
        <v>X</v>
      </c>
      <c r="J273" s="29" t="str">
        <f>VLOOKUP(A273,MV!$A$6:$AD$4112,5,FALSE)</f>
        <v>-</v>
      </c>
      <c r="K273" s="29" t="str">
        <f>VLOOKUP(A273,MV!$A$6:$AD$4112,6,FALSE)</f>
        <v>-</v>
      </c>
      <c r="L273" s="29" t="str">
        <f>VLOOKUP(A273,MV!$A$6:$AD$4112,11,FALSE)</f>
        <v>IEC61850</v>
      </c>
      <c r="M273" s="29" t="str">
        <f>VLOOKUP(A273,MV!$A$6:$AD$4112,14,FALSE)</f>
        <v>MX</v>
      </c>
      <c r="N273" s="29" t="str">
        <f>VLOOKUP(A273,MV!$A$6:$AD$4112,12,FALSE)</f>
        <v>TBA</v>
      </c>
      <c r="O273" s="29" t="str">
        <f>VLOOKUP(A273,MV!$A$6:$AD$4112,13,FALSE)</f>
        <v>IEC104</v>
      </c>
      <c r="P273" s="29">
        <f>VLOOKUP(A273,MV!$A$6:$AD$4112,15,FALSE)</f>
        <v>9</v>
      </c>
      <c r="Q273" s="29"/>
      <c r="R273" s="29"/>
      <c r="S273" s="29"/>
      <c r="T273" s="29"/>
      <c r="U273" s="29"/>
      <c r="V273" s="29">
        <f>VLOOKUP(A273,MV!$A$6:$AD$4112,16,FALSE)</f>
        <v>9</v>
      </c>
      <c r="W273" s="29">
        <f>VLOOKUP(A273,MV!$A$6:$AD$4112,17,FALSE)</f>
        <v>0</v>
      </c>
      <c r="X273" s="29" t="str">
        <f>VLOOKUP(A273,MV!$A$6:$AD$4112,26,FALSE)</f>
        <v>kV</v>
      </c>
      <c r="Y273" s="29" t="str">
        <f>VLOOKUP(A273,MV!$A$6:$AD$4112,27,FALSE)</f>
        <v>X</v>
      </c>
      <c r="Z273" s="29" t="str">
        <f>VLOOKUP(A273,MV!$A$6:$AD$4112,28,FALSE)</f>
        <v>-</v>
      </c>
      <c r="AA273" s="29" t="str">
        <f>VLOOKUP(A273,MV!$A$6:$AD$4112,29,FALSE)</f>
        <v>-</v>
      </c>
      <c r="AB273" s="29" t="str">
        <f>VLOOKUP(A273,MV!$A$6:$AD$4112,30,FALSE)</f>
        <v>X</v>
      </c>
      <c r="AC273" s="30"/>
    </row>
    <row r="274" spans="1:29" x14ac:dyDescent="0.3">
      <c r="A274" t="s">
        <v>372</v>
      </c>
      <c r="C274" s="29">
        <f>IF(ISBLANK(G274),"",COUNTA($G$13:G274))</f>
        <v>254</v>
      </c>
      <c r="D274" s="44" t="s">
        <v>522</v>
      </c>
      <c r="E274" s="30"/>
      <c r="F274" s="44">
        <f t="shared" si="10"/>
        <v>0</v>
      </c>
      <c r="G274" s="30" t="str">
        <f>VLOOKUP(A274,MV!$A$6:$B$4112,2,FALSE)</f>
        <v>Line-Neutral Voltage (L3-G)</v>
      </c>
      <c r="H274" s="29" t="str">
        <f>VLOOKUP(A274,MV!$A$6:$AD$4112,3,FALSE)</f>
        <v>TBA</v>
      </c>
      <c r="I274" s="29" t="str">
        <f>VLOOKUP(A274,MV!$A$6:$AD$4112,4,FALSE)</f>
        <v>X</v>
      </c>
      <c r="J274" s="29" t="str">
        <f>VLOOKUP(A274,MV!$A$6:$AD$4112,5,FALSE)</f>
        <v>-</v>
      </c>
      <c r="K274" s="29" t="str">
        <f>VLOOKUP(A274,MV!$A$6:$AD$4112,6,FALSE)</f>
        <v>-</v>
      </c>
      <c r="L274" s="29" t="str">
        <f>VLOOKUP(A274,MV!$A$6:$AD$4112,11,FALSE)</f>
        <v>IEC61850</v>
      </c>
      <c r="M274" s="29" t="str">
        <f>VLOOKUP(A274,MV!$A$6:$AD$4112,14,FALSE)</f>
        <v>MX</v>
      </c>
      <c r="N274" s="29" t="str">
        <f>VLOOKUP(A274,MV!$A$6:$AD$4112,12,FALSE)</f>
        <v>TBA</v>
      </c>
      <c r="O274" s="29" t="str">
        <f>VLOOKUP(A274,MV!$A$6:$AD$4112,13,FALSE)</f>
        <v>IEC104</v>
      </c>
      <c r="P274" s="29">
        <f>VLOOKUP(A274,MV!$A$6:$AD$4112,15,FALSE)</f>
        <v>9</v>
      </c>
      <c r="Q274" s="29"/>
      <c r="R274" s="29"/>
      <c r="S274" s="29"/>
      <c r="T274" s="29"/>
      <c r="U274" s="29"/>
      <c r="V274" s="29">
        <f>VLOOKUP(A274,MV!$A$6:$AD$4112,16,FALSE)</f>
        <v>10</v>
      </c>
      <c r="W274" s="29">
        <f>VLOOKUP(A274,MV!$A$6:$AD$4112,17,FALSE)</f>
        <v>0</v>
      </c>
      <c r="X274" s="29" t="str">
        <f>VLOOKUP(A274,MV!$A$6:$AD$4112,26,FALSE)</f>
        <v>kV</v>
      </c>
      <c r="Y274" s="29" t="str">
        <f>VLOOKUP(A274,MV!$A$6:$AD$4112,27,FALSE)</f>
        <v>X</v>
      </c>
      <c r="Z274" s="29" t="str">
        <f>VLOOKUP(A274,MV!$A$6:$AD$4112,28,FALSE)</f>
        <v>-</v>
      </c>
      <c r="AA274" s="29" t="str">
        <f>VLOOKUP(A274,MV!$A$6:$AD$4112,29,FALSE)</f>
        <v>-</v>
      </c>
      <c r="AB274" s="29" t="str">
        <f>VLOOKUP(A274,MV!$A$6:$AD$4112,30,FALSE)</f>
        <v>X</v>
      </c>
      <c r="AC274" s="30"/>
    </row>
    <row r="275" spans="1:29" x14ac:dyDescent="0.3">
      <c r="A275" t="s">
        <v>373</v>
      </c>
      <c r="C275" s="29">
        <f>IF(ISBLANK(G275),"",COUNTA($G$13:G275))</f>
        <v>255</v>
      </c>
      <c r="D275" s="44" t="s">
        <v>523</v>
      </c>
      <c r="E275" s="30"/>
      <c r="F275" s="44">
        <f t="shared" si="10"/>
        <v>0</v>
      </c>
      <c r="G275" s="30" t="str">
        <f>VLOOKUP(A275,MV!$A$6:$B$4112,2,FALSE)</f>
        <v>Line-Line Voltage (L1-L2)</v>
      </c>
      <c r="H275" s="29" t="str">
        <f>VLOOKUP(A275,MV!$A$6:$AD$4112,3,FALSE)</f>
        <v>TBA</v>
      </c>
      <c r="I275" s="29" t="str">
        <f>VLOOKUP(A275,MV!$A$6:$AD$4112,4,FALSE)</f>
        <v>X</v>
      </c>
      <c r="J275" s="29" t="str">
        <f>VLOOKUP(A275,MV!$A$6:$AD$4112,5,FALSE)</f>
        <v>-</v>
      </c>
      <c r="K275" s="29" t="str">
        <f>VLOOKUP(A275,MV!$A$6:$AD$4112,6,FALSE)</f>
        <v>-</v>
      </c>
      <c r="L275" s="29" t="str">
        <f>VLOOKUP(A275,MV!$A$6:$AD$4112,11,FALSE)</f>
        <v>IEC61850</v>
      </c>
      <c r="M275" s="29" t="str">
        <f>VLOOKUP(A275,MV!$A$6:$AD$4112,14,FALSE)</f>
        <v>MX</v>
      </c>
      <c r="N275" s="29" t="str">
        <f>VLOOKUP(A275,MV!$A$6:$AD$4112,12,FALSE)</f>
        <v>TBA</v>
      </c>
      <c r="O275" s="29" t="str">
        <f>VLOOKUP(A275,MV!$A$6:$AD$4112,13,FALSE)</f>
        <v>IEC104</v>
      </c>
      <c r="P275" s="29">
        <f>VLOOKUP(A275,MV!$A$6:$AD$4112,15,FALSE)</f>
        <v>9</v>
      </c>
      <c r="Q275" s="29"/>
      <c r="R275" s="29"/>
      <c r="S275" s="29"/>
      <c r="T275" s="29"/>
      <c r="U275" s="29"/>
      <c r="V275" s="29">
        <f>VLOOKUP(A275,MV!$A$6:$AD$4112,16,FALSE)</f>
        <v>11</v>
      </c>
      <c r="W275" s="29">
        <f>VLOOKUP(A275,MV!$A$6:$AD$4112,17,FALSE)</f>
        <v>0</v>
      </c>
      <c r="X275" s="29" t="str">
        <f>VLOOKUP(A275,MV!$A$6:$AD$4112,26,FALSE)</f>
        <v>kV</v>
      </c>
      <c r="Y275" s="29" t="str">
        <f>VLOOKUP(A275,MV!$A$6:$AD$4112,27,FALSE)</f>
        <v>X</v>
      </c>
      <c r="Z275" s="29" t="str">
        <f>VLOOKUP(A275,MV!$A$6:$AD$4112,28,FALSE)</f>
        <v>-</v>
      </c>
      <c r="AA275" s="29" t="str">
        <f>VLOOKUP(A275,MV!$A$6:$AD$4112,29,FALSE)</f>
        <v>-</v>
      </c>
      <c r="AB275" s="29" t="str">
        <f>VLOOKUP(A275,MV!$A$6:$AD$4112,30,FALSE)</f>
        <v>X</v>
      </c>
      <c r="AC275" s="30"/>
    </row>
    <row r="276" spans="1:29" x14ac:dyDescent="0.3">
      <c r="A276" t="s">
        <v>374</v>
      </c>
      <c r="C276" s="29">
        <f>IF(ISBLANK(G276),"",COUNTA($G$13:G276))</f>
        <v>256</v>
      </c>
      <c r="D276" s="44" t="s">
        <v>524</v>
      </c>
      <c r="E276" s="30"/>
      <c r="F276" s="44">
        <f t="shared" si="10"/>
        <v>0</v>
      </c>
      <c r="G276" s="30" t="str">
        <f>VLOOKUP(A276,MV!$A$6:$B$4112,2,FALSE)</f>
        <v>Line-Line Voltage (L1-L3)</v>
      </c>
      <c r="H276" s="29" t="str">
        <f>VLOOKUP(A276,MV!$A$6:$AD$4112,3,FALSE)</f>
        <v>TBA</v>
      </c>
      <c r="I276" s="29" t="str">
        <f>VLOOKUP(A276,MV!$A$6:$AD$4112,4,FALSE)</f>
        <v>X</v>
      </c>
      <c r="J276" s="29" t="str">
        <f>VLOOKUP(A276,MV!$A$6:$AD$4112,5,FALSE)</f>
        <v>-</v>
      </c>
      <c r="K276" s="29" t="str">
        <f>VLOOKUP(A276,MV!$A$6:$AD$4112,6,FALSE)</f>
        <v>-</v>
      </c>
      <c r="L276" s="29" t="str">
        <f>VLOOKUP(A276,MV!$A$6:$AD$4112,11,FALSE)</f>
        <v>IEC61850</v>
      </c>
      <c r="M276" s="29" t="str">
        <f>VLOOKUP(A276,MV!$A$6:$AD$4112,14,FALSE)</f>
        <v>MX</v>
      </c>
      <c r="N276" s="29" t="str">
        <f>VLOOKUP(A276,MV!$A$6:$AD$4112,12,FALSE)</f>
        <v>TBA</v>
      </c>
      <c r="O276" s="29" t="str">
        <f>VLOOKUP(A276,MV!$A$6:$AD$4112,13,FALSE)</f>
        <v>IEC104</v>
      </c>
      <c r="P276" s="29">
        <f>VLOOKUP(A276,MV!$A$6:$AD$4112,15,FALSE)</f>
        <v>9</v>
      </c>
      <c r="Q276" s="29"/>
      <c r="R276" s="29"/>
      <c r="S276" s="29"/>
      <c r="T276" s="29"/>
      <c r="U276" s="29"/>
      <c r="V276" s="29">
        <f>VLOOKUP(A276,MV!$A$6:$AD$4112,16,FALSE)</f>
        <v>12</v>
      </c>
      <c r="W276" s="29">
        <f>VLOOKUP(A276,MV!$A$6:$AD$4112,17,FALSE)</f>
        <v>0</v>
      </c>
      <c r="X276" s="29" t="str">
        <f>VLOOKUP(A276,MV!$A$6:$AD$4112,26,FALSE)</f>
        <v>kV</v>
      </c>
      <c r="Y276" s="29" t="str">
        <f>VLOOKUP(A276,MV!$A$6:$AD$4112,27,FALSE)</f>
        <v>X</v>
      </c>
      <c r="Z276" s="29" t="str">
        <f>VLOOKUP(A276,MV!$A$6:$AD$4112,28,FALSE)</f>
        <v>-</v>
      </c>
      <c r="AA276" s="29" t="str">
        <f>VLOOKUP(A276,MV!$A$6:$AD$4112,29,FALSE)</f>
        <v>-</v>
      </c>
      <c r="AB276" s="29" t="str">
        <f>VLOOKUP(A276,MV!$A$6:$AD$4112,30,FALSE)</f>
        <v>X</v>
      </c>
      <c r="AC276" s="30"/>
    </row>
    <row r="277" spans="1:29" x14ac:dyDescent="0.3">
      <c r="A277" t="s">
        <v>375</v>
      </c>
      <c r="C277" s="29">
        <f>IF(ISBLANK(G277),"",COUNTA($G$13:G277))</f>
        <v>257</v>
      </c>
      <c r="D277" s="44" t="s">
        <v>525</v>
      </c>
      <c r="E277" s="30"/>
      <c r="F277" s="44">
        <f t="shared" si="10"/>
        <v>0</v>
      </c>
      <c r="G277" s="30" t="str">
        <f>VLOOKUP(A277,MV!$A$6:$B$4112,2,FALSE)</f>
        <v>Line-Line Voltage (L2-L3)</v>
      </c>
      <c r="H277" s="29" t="str">
        <f>VLOOKUP(A277,MV!$A$6:$AD$4112,3,FALSE)</f>
        <v>TBA</v>
      </c>
      <c r="I277" s="29" t="str">
        <f>VLOOKUP(A277,MV!$A$6:$AD$4112,4,FALSE)</f>
        <v>X</v>
      </c>
      <c r="J277" s="29" t="str">
        <f>VLOOKUP(A277,MV!$A$6:$AD$4112,5,FALSE)</f>
        <v>-</v>
      </c>
      <c r="K277" s="29" t="str">
        <f>VLOOKUP(A277,MV!$A$6:$AD$4112,6,FALSE)</f>
        <v>-</v>
      </c>
      <c r="L277" s="29" t="str">
        <f>VLOOKUP(A277,MV!$A$6:$AD$4112,11,FALSE)</f>
        <v>IEC61850</v>
      </c>
      <c r="M277" s="29" t="str">
        <f>VLOOKUP(A277,MV!$A$6:$AD$4112,14,FALSE)</f>
        <v>MX</v>
      </c>
      <c r="N277" s="29" t="str">
        <f>VLOOKUP(A277,MV!$A$6:$AD$4112,12,FALSE)</f>
        <v>TBA</v>
      </c>
      <c r="O277" s="29" t="str">
        <f>VLOOKUP(A277,MV!$A$6:$AD$4112,13,FALSE)</f>
        <v>IEC104</v>
      </c>
      <c r="P277" s="29">
        <f>VLOOKUP(A277,MV!$A$6:$AD$4112,15,FALSE)</f>
        <v>9</v>
      </c>
      <c r="Q277" s="29"/>
      <c r="R277" s="29"/>
      <c r="S277" s="29"/>
      <c r="T277" s="29"/>
      <c r="U277" s="29"/>
      <c r="V277" s="29">
        <f>VLOOKUP(A277,MV!$A$6:$AD$4112,16,FALSE)</f>
        <v>13</v>
      </c>
      <c r="W277" s="29">
        <f>VLOOKUP(A277,MV!$A$6:$AD$4112,17,FALSE)</f>
        <v>0</v>
      </c>
      <c r="X277" s="29" t="str">
        <f>VLOOKUP(A277,MV!$A$6:$AD$4112,26,FALSE)</f>
        <v>kV</v>
      </c>
      <c r="Y277" s="29" t="str">
        <f>VLOOKUP(A277,MV!$A$6:$AD$4112,27,FALSE)</f>
        <v>X</v>
      </c>
      <c r="Z277" s="29" t="str">
        <f>VLOOKUP(A277,MV!$A$6:$AD$4112,28,FALSE)</f>
        <v>-</v>
      </c>
      <c r="AA277" s="29" t="str">
        <f>VLOOKUP(A277,MV!$A$6:$AD$4112,29,FALSE)</f>
        <v>-</v>
      </c>
      <c r="AB277" s="29" t="str">
        <f>VLOOKUP(A277,MV!$A$6:$AD$4112,30,FALSE)</f>
        <v>X</v>
      </c>
      <c r="AC277" s="30"/>
    </row>
    <row r="278" spans="1:29" x14ac:dyDescent="0.3">
      <c r="A278" t="s">
        <v>376</v>
      </c>
      <c r="C278" s="29">
        <f>IF(ISBLANK(G278),"",COUNTA($G$13:G278))</f>
        <v>258</v>
      </c>
      <c r="D278" s="44" t="s">
        <v>526</v>
      </c>
      <c r="E278" s="30"/>
      <c r="F278" s="44">
        <f t="shared" si="10"/>
        <v>0</v>
      </c>
      <c r="G278" s="30" t="str">
        <f>VLOOKUP(A278,MV!$A$6:$B$4112,2,FALSE)</f>
        <v>Current Phase L1</v>
      </c>
      <c r="H278" s="29" t="str">
        <f>VLOOKUP(A278,MV!$A$6:$AD$4112,3,FALSE)</f>
        <v>TBA</v>
      </c>
      <c r="I278" s="29" t="str">
        <f>VLOOKUP(A278,MV!$A$6:$AD$4112,4,FALSE)</f>
        <v>X</v>
      </c>
      <c r="J278" s="29" t="str">
        <f>VLOOKUP(A278,MV!$A$6:$AD$4112,5,FALSE)</f>
        <v>-</v>
      </c>
      <c r="K278" s="29" t="str">
        <f>VLOOKUP(A278,MV!$A$6:$AD$4112,6,FALSE)</f>
        <v>-</v>
      </c>
      <c r="L278" s="29" t="str">
        <f>VLOOKUP(A278,MV!$A$6:$AD$4112,11,FALSE)</f>
        <v>IEC61850</v>
      </c>
      <c r="M278" s="29" t="str">
        <f>VLOOKUP(A278,MV!$A$6:$AD$4112,14,FALSE)</f>
        <v>MX</v>
      </c>
      <c r="N278" s="29" t="str">
        <f>VLOOKUP(A278,MV!$A$6:$AD$4112,12,FALSE)</f>
        <v>TBA</v>
      </c>
      <c r="O278" s="29" t="str">
        <f>VLOOKUP(A278,MV!$A$6:$AD$4112,13,FALSE)</f>
        <v>IEC104</v>
      </c>
      <c r="P278" s="29">
        <f>VLOOKUP(A278,MV!$A$6:$AD$4112,15,FALSE)</f>
        <v>9</v>
      </c>
      <c r="Q278" s="29"/>
      <c r="R278" s="29"/>
      <c r="S278" s="29"/>
      <c r="T278" s="29"/>
      <c r="U278" s="29"/>
      <c r="V278" s="29">
        <f>VLOOKUP(A278,MV!$A$6:$AD$4112,16,FALSE)</f>
        <v>14</v>
      </c>
      <c r="W278" s="29">
        <f>VLOOKUP(A278,MV!$A$6:$AD$4112,17,FALSE)</f>
        <v>0</v>
      </c>
      <c r="X278" s="29" t="str">
        <f>VLOOKUP(A278,MV!$A$6:$AD$4112,26,FALSE)</f>
        <v>Amp</v>
      </c>
      <c r="Y278" s="29" t="str">
        <f>VLOOKUP(A278,MV!$A$6:$AD$4112,27,FALSE)</f>
        <v>X</v>
      </c>
      <c r="Z278" s="29" t="str">
        <f>VLOOKUP(A278,MV!$A$6:$AD$4112,28,FALSE)</f>
        <v>-</v>
      </c>
      <c r="AA278" s="29" t="str">
        <f>VLOOKUP(A278,MV!$A$6:$AD$4112,29,FALSE)</f>
        <v>-</v>
      </c>
      <c r="AB278" s="29" t="str">
        <f>VLOOKUP(A278,MV!$A$6:$AD$4112,30,FALSE)</f>
        <v>X</v>
      </c>
      <c r="AC278" s="30"/>
    </row>
    <row r="279" spans="1:29" x14ac:dyDescent="0.3">
      <c r="A279" t="s">
        <v>377</v>
      </c>
      <c r="C279" s="29">
        <f>IF(ISBLANK(G279),"",COUNTA($G$13:G279))</f>
        <v>259</v>
      </c>
      <c r="D279" s="44" t="s">
        <v>527</v>
      </c>
      <c r="E279" s="30"/>
      <c r="F279" s="44">
        <f t="shared" si="10"/>
        <v>0</v>
      </c>
      <c r="G279" s="30" t="str">
        <f>VLOOKUP(A279,MV!$A$6:$B$4112,2,FALSE)</f>
        <v>Current Phase L2</v>
      </c>
      <c r="H279" s="29" t="str">
        <f>VLOOKUP(A279,MV!$A$6:$AD$4112,3,FALSE)</f>
        <v>TBA</v>
      </c>
      <c r="I279" s="29" t="str">
        <f>VLOOKUP(A279,MV!$A$6:$AD$4112,4,FALSE)</f>
        <v>X</v>
      </c>
      <c r="J279" s="29" t="str">
        <f>VLOOKUP(A279,MV!$A$6:$AD$4112,5,FALSE)</f>
        <v>-</v>
      </c>
      <c r="K279" s="29" t="str">
        <f>VLOOKUP(A279,MV!$A$6:$AD$4112,6,FALSE)</f>
        <v>-</v>
      </c>
      <c r="L279" s="29" t="str">
        <f>VLOOKUP(A279,MV!$A$6:$AD$4112,11,FALSE)</f>
        <v>IEC61850</v>
      </c>
      <c r="M279" s="29" t="str">
        <f>VLOOKUP(A279,MV!$A$6:$AD$4112,14,FALSE)</f>
        <v>MX</v>
      </c>
      <c r="N279" s="29" t="str">
        <f>VLOOKUP(A279,MV!$A$6:$AD$4112,12,FALSE)</f>
        <v>TBA</v>
      </c>
      <c r="O279" s="29" t="str">
        <f>VLOOKUP(A279,MV!$A$6:$AD$4112,13,FALSE)</f>
        <v>IEC104</v>
      </c>
      <c r="P279" s="29">
        <f>VLOOKUP(A279,MV!$A$6:$AD$4112,15,FALSE)</f>
        <v>9</v>
      </c>
      <c r="Q279" s="29"/>
      <c r="R279" s="29"/>
      <c r="S279" s="29"/>
      <c r="T279" s="29"/>
      <c r="U279" s="29"/>
      <c r="V279" s="29">
        <f>VLOOKUP(A279,MV!$A$6:$AD$4112,16,FALSE)</f>
        <v>15</v>
      </c>
      <c r="W279" s="29">
        <f>VLOOKUP(A279,MV!$A$6:$AD$4112,17,FALSE)</f>
        <v>0</v>
      </c>
      <c r="X279" s="29" t="str">
        <f>VLOOKUP(A279,MV!$A$6:$AD$4112,26,FALSE)</f>
        <v>Amp</v>
      </c>
      <c r="Y279" s="29" t="str">
        <f>VLOOKUP(A279,MV!$A$6:$AD$4112,27,FALSE)</f>
        <v>X</v>
      </c>
      <c r="Z279" s="29" t="str">
        <f>VLOOKUP(A279,MV!$A$6:$AD$4112,28,FALSE)</f>
        <v>-</v>
      </c>
      <c r="AA279" s="29" t="str">
        <f>VLOOKUP(A279,MV!$A$6:$AD$4112,29,FALSE)</f>
        <v>-</v>
      </c>
      <c r="AB279" s="29" t="str">
        <f>VLOOKUP(A279,MV!$A$6:$AD$4112,30,FALSE)</f>
        <v>X</v>
      </c>
      <c r="AC279" s="30"/>
    </row>
    <row r="280" spans="1:29" x14ac:dyDescent="0.3">
      <c r="A280" t="s">
        <v>378</v>
      </c>
      <c r="C280" s="29">
        <f>IF(ISBLANK(G280),"",COUNTA($G$13:G280))</f>
        <v>260</v>
      </c>
      <c r="D280" s="44" t="s">
        <v>528</v>
      </c>
      <c r="E280" s="30"/>
      <c r="F280" s="44">
        <f t="shared" si="10"/>
        <v>0</v>
      </c>
      <c r="G280" s="30" t="str">
        <f>VLOOKUP(A280,MV!$A$6:$B$4112,2,FALSE)</f>
        <v>Current Phase L3</v>
      </c>
      <c r="H280" s="29" t="str">
        <f>VLOOKUP(A280,MV!$A$6:$AD$4112,3,FALSE)</f>
        <v>TBA</v>
      </c>
      <c r="I280" s="29" t="str">
        <f>VLOOKUP(A280,MV!$A$6:$AD$4112,4,FALSE)</f>
        <v>X</v>
      </c>
      <c r="J280" s="29" t="str">
        <f>VLOOKUP(A280,MV!$A$6:$AD$4112,5,FALSE)</f>
        <v>-</v>
      </c>
      <c r="K280" s="29" t="str">
        <f>VLOOKUP(A280,MV!$A$6:$AD$4112,6,FALSE)</f>
        <v>-</v>
      </c>
      <c r="L280" s="29" t="str">
        <f>VLOOKUP(A280,MV!$A$6:$AD$4112,11,FALSE)</f>
        <v>IEC61850</v>
      </c>
      <c r="M280" s="29" t="str">
        <f>VLOOKUP(A280,MV!$A$6:$AD$4112,14,FALSE)</f>
        <v>MX</v>
      </c>
      <c r="N280" s="29" t="str">
        <f>VLOOKUP(A280,MV!$A$6:$AD$4112,12,FALSE)</f>
        <v>TBA</v>
      </c>
      <c r="O280" s="29" t="str">
        <f>VLOOKUP(A280,MV!$A$6:$AD$4112,13,FALSE)</f>
        <v>IEC104</v>
      </c>
      <c r="P280" s="29">
        <f>VLOOKUP(A280,MV!$A$6:$AD$4112,15,FALSE)</f>
        <v>9</v>
      </c>
      <c r="Q280" s="29"/>
      <c r="R280" s="29"/>
      <c r="S280" s="29"/>
      <c r="T280" s="29"/>
      <c r="U280" s="29"/>
      <c r="V280" s="29">
        <f>VLOOKUP(A280,MV!$A$6:$AD$4112,16,FALSE)</f>
        <v>16</v>
      </c>
      <c r="W280" s="29">
        <f>VLOOKUP(A280,MV!$A$6:$AD$4112,17,FALSE)</f>
        <v>0</v>
      </c>
      <c r="X280" s="29" t="str">
        <f>VLOOKUP(A280,MV!$A$6:$AD$4112,26,FALSE)</f>
        <v>Amp</v>
      </c>
      <c r="Y280" s="29" t="str">
        <f>VLOOKUP(A280,MV!$A$6:$AD$4112,27,FALSE)</f>
        <v>X</v>
      </c>
      <c r="Z280" s="29" t="str">
        <f>VLOOKUP(A280,MV!$A$6:$AD$4112,28,FALSE)</f>
        <v>-</v>
      </c>
      <c r="AA280" s="29" t="str">
        <f>VLOOKUP(A280,MV!$A$6:$AD$4112,29,FALSE)</f>
        <v>-</v>
      </c>
      <c r="AB280" s="29" t="str">
        <f>VLOOKUP(A280,MV!$A$6:$AD$4112,30,FALSE)</f>
        <v>X</v>
      </c>
      <c r="AC280" s="30"/>
    </row>
    <row r="281" spans="1:29" x14ac:dyDescent="0.3">
      <c r="A281" t="s">
        <v>379</v>
      </c>
      <c r="C281" s="29">
        <f>IF(ISBLANK(G281),"",COUNTA($G$13:G281))</f>
        <v>261</v>
      </c>
      <c r="D281" s="44" t="s">
        <v>529</v>
      </c>
      <c r="E281" s="30"/>
      <c r="F281" s="44">
        <f t="shared" si="10"/>
        <v>0</v>
      </c>
      <c r="G281" s="30" t="str">
        <f>VLOOKUP(A281,MV!$A$6:$B$4112,2,FALSE)</f>
        <v>Power Factor</v>
      </c>
      <c r="H281" s="29" t="str">
        <f>VLOOKUP(A281,MV!$A$6:$AD$4112,3,FALSE)</f>
        <v>TBA</v>
      </c>
      <c r="I281" s="29" t="str">
        <f>VLOOKUP(A281,MV!$A$6:$AD$4112,4,FALSE)</f>
        <v>X</v>
      </c>
      <c r="J281" s="29" t="str">
        <f>VLOOKUP(A281,MV!$A$6:$AD$4112,5,FALSE)</f>
        <v>-</v>
      </c>
      <c r="K281" s="29" t="str">
        <f>VLOOKUP(A281,MV!$A$6:$AD$4112,6,FALSE)</f>
        <v>-</v>
      </c>
      <c r="L281" s="29" t="str">
        <f>VLOOKUP(A281,MV!$A$6:$AD$4112,11,FALSE)</f>
        <v>IEC61850</v>
      </c>
      <c r="M281" s="29" t="str">
        <f>VLOOKUP(A281,MV!$A$6:$AD$4112,14,FALSE)</f>
        <v>MX</v>
      </c>
      <c r="N281" s="29" t="str">
        <f>VLOOKUP(A281,MV!$A$6:$AD$4112,12,FALSE)</f>
        <v>TBA</v>
      </c>
      <c r="O281" s="29" t="str">
        <f>VLOOKUP(A281,MV!$A$6:$AD$4112,13,FALSE)</f>
        <v>IEC104</v>
      </c>
      <c r="P281" s="29">
        <f>VLOOKUP(A281,MV!$A$6:$AD$4112,15,FALSE)</f>
        <v>9</v>
      </c>
      <c r="Q281" s="29"/>
      <c r="R281" s="29"/>
      <c r="S281" s="29"/>
      <c r="T281" s="29"/>
      <c r="U281" s="29"/>
      <c r="V281" s="29">
        <f>VLOOKUP(A281,MV!$A$6:$AD$4112,16,FALSE)</f>
        <v>17</v>
      </c>
      <c r="W281" s="29">
        <f>VLOOKUP(A281,MV!$A$6:$AD$4112,17,FALSE)</f>
        <v>0</v>
      </c>
      <c r="X281" s="29" t="str">
        <f>VLOOKUP(A281,MV!$A$6:$AD$4112,26,FALSE)</f>
        <v>-</v>
      </c>
      <c r="Y281" s="29" t="str">
        <f>VLOOKUP(A281,MV!$A$6:$AD$4112,27,FALSE)</f>
        <v>X</v>
      </c>
      <c r="Z281" s="29" t="str">
        <f>VLOOKUP(A281,MV!$A$6:$AD$4112,28,FALSE)</f>
        <v>-</v>
      </c>
      <c r="AA281" s="29" t="str">
        <f>VLOOKUP(A281,MV!$A$6:$AD$4112,29,FALSE)</f>
        <v>-</v>
      </c>
      <c r="AB281" s="29" t="str">
        <f>VLOOKUP(A281,MV!$A$6:$AD$4112,30,FALSE)</f>
        <v>X</v>
      </c>
      <c r="AC281" s="30"/>
    </row>
    <row r="282" spans="1:29" x14ac:dyDescent="0.3">
      <c r="A282" t="s">
        <v>380</v>
      </c>
      <c r="C282" s="29">
        <f>IF(ISBLANK(G282),"",COUNTA($G$13:G282))</f>
        <v>262</v>
      </c>
      <c r="D282" s="44" t="s">
        <v>530</v>
      </c>
      <c r="E282" s="30"/>
      <c r="F282" s="44">
        <f t="shared" si="10"/>
        <v>0</v>
      </c>
      <c r="G282" s="30" t="str">
        <f>VLOOKUP(A282,MV!$A$6:$B$4112,2,FALSE)</f>
        <v>Frequency</v>
      </c>
      <c r="H282" s="29" t="str">
        <f>VLOOKUP(A282,MV!$A$6:$AD$4112,3,FALSE)</f>
        <v>TBA</v>
      </c>
      <c r="I282" s="29" t="str">
        <f>VLOOKUP(A282,MV!$A$6:$AD$4112,4,FALSE)</f>
        <v>X</v>
      </c>
      <c r="J282" s="29" t="str">
        <f>VLOOKUP(A282,MV!$A$6:$AD$4112,5,FALSE)</f>
        <v>-</v>
      </c>
      <c r="K282" s="29" t="str">
        <f>VLOOKUP(A282,MV!$A$6:$AD$4112,6,FALSE)</f>
        <v>-</v>
      </c>
      <c r="L282" s="29" t="str">
        <f>VLOOKUP(A282,MV!$A$6:$AD$4112,11,FALSE)</f>
        <v>IEC61850</v>
      </c>
      <c r="M282" s="29" t="str">
        <f>VLOOKUP(A282,MV!$A$6:$AD$4112,14,FALSE)</f>
        <v>MX</v>
      </c>
      <c r="N282" s="29" t="str">
        <f>VLOOKUP(A282,MV!$A$6:$AD$4112,12,FALSE)</f>
        <v>TBA</v>
      </c>
      <c r="O282" s="29" t="str">
        <f>VLOOKUP(A282,MV!$A$6:$AD$4112,13,FALSE)</f>
        <v>IEC104</v>
      </c>
      <c r="P282" s="29">
        <f>VLOOKUP(A282,MV!$A$6:$AD$4112,15,FALSE)</f>
        <v>9</v>
      </c>
      <c r="Q282" s="29"/>
      <c r="R282" s="29"/>
      <c r="S282" s="29"/>
      <c r="T282" s="29"/>
      <c r="U282" s="29"/>
      <c r="V282" s="29">
        <f>VLOOKUP(A282,MV!$A$6:$AD$4112,16,FALSE)</f>
        <v>18</v>
      </c>
      <c r="W282" s="29">
        <f>VLOOKUP(A282,MV!$A$6:$AD$4112,17,FALSE)</f>
        <v>0</v>
      </c>
      <c r="X282" s="29" t="str">
        <f>VLOOKUP(A282,MV!$A$6:$AD$4112,26,FALSE)</f>
        <v>Hz</v>
      </c>
      <c r="Y282" s="29" t="str">
        <f>VLOOKUP(A282,MV!$A$6:$AD$4112,27,FALSE)</f>
        <v>X</v>
      </c>
      <c r="Z282" s="29" t="str">
        <f>VLOOKUP(A282,MV!$A$6:$AD$4112,28,FALSE)</f>
        <v>-</v>
      </c>
      <c r="AA282" s="29" t="str">
        <f>VLOOKUP(A282,MV!$A$6:$AD$4112,29,FALSE)</f>
        <v>-</v>
      </c>
      <c r="AB282" s="29" t="str">
        <f>VLOOKUP(A282,MV!$A$6:$AD$4112,30,FALSE)</f>
        <v>X</v>
      </c>
      <c r="AC282" s="30"/>
    </row>
    <row r="283" spans="1:29" x14ac:dyDescent="0.3">
      <c r="A283" t="s">
        <v>381</v>
      </c>
      <c r="C283" s="29">
        <f>IF(ISBLANK(G283),"",COUNTA($G$13:G283))</f>
        <v>263</v>
      </c>
      <c r="D283" s="44" t="s">
        <v>531</v>
      </c>
      <c r="E283" s="30"/>
      <c r="F283" s="44">
        <f t="shared" si="10"/>
        <v>0</v>
      </c>
      <c r="G283" s="30" t="str">
        <f>VLOOKUP(A283,MV!$A$6:$B$4112,2,FALSE)</f>
        <v>Active Power</v>
      </c>
      <c r="H283" s="29" t="str">
        <f>VLOOKUP(A283,MV!$A$6:$AD$4112,3,FALSE)</f>
        <v>TBA</v>
      </c>
      <c r="I283" s="29" t="str">
        <f>VLOOKUP(A283,MV!$A$6:$AD$4112,4,FALSE)</f>
        <v>X</v>
      </c>
      <c r="J283" s="29" t="str">
        <f>VLOOKUP(A283,MV!$A$6:$AD$4112,5,FALSE)</f>
        <v>-</v>
      </c>
      <c r="K283" s="29" t="str">
        <f>VLOOKUP(A283,MV!$A$6:$AD$4112,6,FALSE)</f>
        <v>-</v>
      </c>
      <c r="L283" s="29" t="str">
        <f>VLOOKUP(A283,MV!$A$6:$AD$4112,11,FALSE)</f>
        <v>IEC61850</v>
      </c>
      <c r="M283" s="29" t="str">
        <f>VLOOKUP(A283,MV!$A$6:$AD$4112,14,FALSE)</f>
        <v>MX</v>
      </c>
      <c r="N283" s="29" t="str">
        <f>VLOOKUP(A283,MV!$A$6:$AD$4112,12,FALSE)</f>
        <v>TBA</v>
      </c>
      <c r="O283" s="29" t="str">
        <f>VLOOKUP(A283,MV!$A$6:$AD$4112,13,FALSE)</f>
        <v>IEC104</v>
      </c>
      <c r="P283" s="29">
        <f>VLOOKUP(A283,MV!$A$6:$AD$4112,15,FALSE)</f>
        <v>9</v>
      </c>
      <c r="Q283" s="29"/>
      <c r="R283" s="29"/>
      <c r="S283" s="29"/>
      <c r="T283" s="29"/>
      <c r="U283" s="29"/>
      <c r="V283" s="29">
        <f>VLOOKUP(A283,MV!$A$6:$AD$4112,16,FALSE)</f>
        <v>19</v>
      </c>
      <c r="W283" s="29">
        <f>VLOOKUP(A283,MV!$A$6:$AD$4112,17,FALSE)</f>
        <v>0</v>
      </c>
      <c r="X283" s="29" t="str">
        <f>VLOOKUP(A283,MV!$A$6:$AD$4112,26,FALSE)</f>
        <v>kW</v>
      </c>
      <c r="Y283" s="29" t="str">
        <f>VLOOKUP(A283,MV!$A$6:$AD$4112,27,FALSE)</f>
        <v>X</v>
      </c>
      <c r="Z283" s="29" t="str">
        <f>VLOOKUP(A283,MV!$A$6:$AD$4112,28,FALSE)</f>
        <v>-</v>
      </c>
      <c r="AA283" s="29" t="str">
        <f>VLOOKUP(A283,MV!$A$6:$AD$4112,29,FALSE)</f>
        <v>-</v>
      </c>
      <c r="AB283" s="29" t="str">
        <f>VLOOKUP(A283,MV!$A$6:$AD$4112,30,FALSE)</f>
        <v>X</v>
      </c>
      <c r="AC283" s="30"/>
    </row>
    <row r="284" spans="1:29" x14ac:dyDescent="0.3">
      <c r="A284" t="s">
        <v>382</v>
      </c>
      <c r="C284" s="29">
        <f>IF(ISBLANK(G284),"",COUNTA($G$13:G284))</f>
        <v>264</v>
      </c>
      <c r="D284" s="44" t="s">
        <v>532</v>
      </c>
      <c r="E284" s="30"/>
      <c r="F284" s="44">
        <f t="shared" si="10"/>
        <v>0</v>
      </c>
      <c r="G284" s="30" t="str">
        <f>VLOOKUP(A284,MV!$A$6:$B$4112,2,FALSE)</f>
        <v>Reactive Power</v>
      </c>
      <c r="H284" s="29" t="str">
        <f>VLOOKUP(A284,MV!$A$6:$AD$4112,3,FALSE)</f>
        <v>TBA</v>
      </c>
      <c r="I284" s="29" t="str">
        <f>VLOOKUP(A284,MV!$A$6:$AD$4112,4,FALSE)</f>
        <v>X</v>
      </c>
      <c r="J284" s="29" t="str">
        <f>VLOOKUP(A284,MV!$A$6:$AD$4112,5,FALSE)</f>
        <v>-</v>
      </c>
      <c r="K284" s="29" t="str">
        <f>VLOOKUP(A284,MV!$A$6:$AD$4112,6,FALSE)</f>
        <v>-</v>
      </c>
      <c r="L284" s="29" t="str">
        <f>VLOOKUP(A284,MV!$A$6:$AD$4112,11,FALSE)</f>
        <v>IEC61850</v>
      </c>
      <c r="M284" s="29" t="str">
        <f>VLOOKUP(A284,MV!$A$6:$AD$4112,14,FALSE)</f>
        <v>MX</v>
      </c>
      <c r="N284" s="29" t="str">
        <f>VLOOKUP(A284,MV!$A$6:$AD$4112,12,FALSE)</f>
        <v>TBA</v>
      </c>
      <c r="O284" s="29" t="str">
        <f>VLOOKUP(A284,MV!$A$6:$AD$4112,13,FALSE)</f>
        <v>IEC104</v>
      </c>
      <c r="P284" s="29">
        <f>VLOOKUP(A284,MV!$A$6:$AD$4112,15,FALSE)</f>
        <v>9</v>
      </c>
      <c r="Q284" s="29"/>
      <c r="R284" s="29"/>
      <c r="S284" s="29"/>
      <c r="T284" s="29"/>
      <c r="U284" s="29"/>
      <c r="V284" s="29">
        <f>VLOOKUP(A284,MV!$A$6:$AD$4112,16,FALSE)</f>
        <v>20</v>
      </c>
      <c r="W284" s="29">
        <f>VLOOKUP(A284,MV!$A$6:$AD$4112,17,FALSE)</f>
        <v>0</v>
      </c>
      <c r="X284" s="29" t="str">
        <f>VLOOKUP(A284,MV!$A$6:$AD$4112,26,FALSE)</f>
        <v>Kvar</v>
      </c>
      <c r="Y284" s="29" t="str">
        <f>VLOOKUP(A284,MV!$A$6:$AD$4112,27,FALSE)</f>
        <v>X</v>
      </c>
      <c r="Z284" s="29" t="str">
        <f>VLOOKUP(A284,MV!$A$6:$AD$4112,28,FALSE)</f>
        <v>-</v>
      </c>
      <c r="AA284" s="29" t="str">
        <f>VLOOKUP(A284,MV!$A$6:$AD$4112,29,FALSE)</f>
        <v>-</v>
      </c>
      <c r="AB284" s="29" t="str">
        <f>VLOOKUP(A284,MV!$A$6:$AD$4112,30,FALSE)</f>
        <v>X</v>
      </c>
      <c r="AC284" s="30"/>
    </row>
    <row r="285" spans="1:29" x14ac:dyDescent="0.3">
      <c r="A285" t="s">
        <v>383</v>
      </c>
      <c r="C285" s="29">
        <f>IF(ISBLANK(G285),"",COUNTA($G$13:G285))</f>
        <v>265</v>
      </c>
      <c r="D285" s="44" t="s">
        <v>533</v>
      </c>
      <c r="E285" s="30"/>
      <c r="F285" s="44">
        <f t="shared" si="10"/>
        <v>0</v>
      </c>
      <c r="G285" s="30" t="str">
        <f>VLOOKUP(A285,MV!$A$6:$B$4112,2,FALSE)</f>
        <v>CB Open/Close command</v>
      </c>
      <c r="H285" s="29" t="str">
        <f>VLOOKUP(A285,MV!$A$6:$AD$4112,3,FALSE)</f>
        <v>TBA</v>
      </c>
      <c r="I285" s="29" t="str">
        <f>VLOOKUP(A285,MV!$A$6:$AD$4112,4,FALSE)</f>
        <v>-</v>
      </c>
      <c r="J285" s="29" t="str">
        <f>VLOOKUP(A285,MV!$A$6:$AD$4112,5,FALSE)</f>
        <v>-</v>
      </c>
      <c r="K285" s="29" t="str">
        <f>VLOOKUP(A285,MV!$A$6:$AD$4112,6,FALSE)</f>
        <v>X</v>
      </c>
      <c r="L285" s="29" t="str">
        <f>VLOOKUP(A285,MV!$A$6:$AD$4112,11,FALSE)</f>
        <v>-</v>
      </c>
      <c r="M285" s="29" t="str">
        <f>VLOOKUP(A285,MV!$A$6:$AD$4112,14,FALSE)</f>
        <v>DC</v>
      </c>
      <c r="N285" s="29" t="str">
        <f>VLOOKUP(A285,MV!$A$6:$AD$4112,12,FALSE)</f>
        <v>-</v>
      </c>
      <c r="O285" s="29" t="str">
        <f>VLOOKUP(A285,MV!$A$6:$AD$4112,13,FALSE)</f>
        <v>IEC104</v>
      </c>
      <c r="P285" s="29">
        <f>VLOOKUP(A285,MV!$A$6:$AD$4112,15,FALSE)</f>
        <v>9</v>
      </c>
      <c r="Q285" s="29"/>
      <c r="R285" s="29"/>
      <c r="S285" s="29"/>
      <c r="T285" s="29"/>
      <c r="U285" s="29"/>
      <c r="V285" s="29">
        <f>VLOOKUP(A285,MV!$A$6:$AD$4112,16,FALSE)</f>
        <v>21</v>
      </c>
      <c r="W285" s="29">
        <f>VLOOKUP(A285,MV!$A$6:$AD$4112,17,FALSE)</f>
        <v>0</v>
      </c>
      <c r="X285" s="29" t="str">
        <f>VLOOKUP(A285,MV!$A$6:$AD$4112,26,FALSE)</f>
        <v>-</v>
      </c>
      <c r="Y285" s="29" t="str">
        <f>VLOOKUP(A285,MV!$A$6:$AD$4112,27,FALSE)</f>
        <v>X</v>
      </c>
      <c r="Z285" s="29" t="str">
        <f>VLOOKUP(A285,MV!$A$6:$AD$4112,28,FALSE)</f>
        <v>X</v>
      </c>
      <c r="AA285" s="29" t="str">
        <f>VLOOKUP(A285,MV!$A$6:$AD$4112,29,FALSE)</f>
        <v>-</v>
      </c>
      <c r="AB285" s="29" t="str">
        <f>VLOOKUP(A285,MV!$A$6:$AD$4112,30,FALSE)</f>
        <v>-</v>
      </c>
      <c r="AC285" s="30"/>
    </row>
    <row r="286" spans="1:29" x14ac:dyDescent="0.3">
      <c r="A286" t="s">
        <v>384</v>
      </c>
      <c r="C286" s="29">
        <f>IF(ISBLANK(G286),"",COUNTA($G$13:G286))</f>
        <v>266</v>
      </c>
      <c r="D286" s="44" t="s">
        <v>534</v>
      </c>
      <c r="E286" s="30"/>
      <c r="F286" s="44">
        <f t="shared" si="10"/>
        <v>0</v>
      </c>
      <c r="G286" s="30" t="str">
        <f>VLOOKUP(A286,MV!$A$6:$B$4112,2,FALSE)</f>
        <v>CB Opened/Closed Position</v>
      </c>
      <c r="H286" s="29" t="str">
        <f>VLOOKUP(A286,MV!$A$6:$AD$4112,3,FALSE)</f>
        <v>TBA</v>
      </c>
      <c r="I286" s="29" t="str">
        <f>VLOOKUP(A286,MV!$A$6:$AD$4112,4,FALSE)</f>
        <v>-</v>
      </c>
      <c r="J286" s="29" t="str">
        <f>VLOOKUP(A286,MV!$A$6:$AD$4112,5,FALSE)</f>
        <v>X</v>
      </c>
      <c r="K286" s="29" t="str">
        <f>VLOOKUP(A286,MV!$A$6:$AD$4112,6,FALSE)</f>
        <v>-</v>
      </c>
      <c r="L286" s="29" t="str">
        <f>VLOOKUP(A286,MV!$A$6:$AD$4112,11,FALSE)</f>
        <v>-</v>
      </c>
      <c r="M286" s="29" t="str">
        <f>VLOOKUP(A286,MV!$A$6:$AD$4112,14,FALSE)</f>
        <v>DP</v>
      </c>
      <c r="N286" s="29" t="str">
        <f>VLOOKUP(A286,MV!$A$6:$AD$4112,12,FALSE)</f>
        <v>-</v>
      </c>
      <c r="O286" s="29" t="str">
        <f>VLOOKUP(A286,MV!$A$6:$AD$4112,13,FALSE)</f>
        <v>IEC104</v>
      </c>
      <c r="P286" s="29">
        <f>VLOOKUP(A286,MV!$A$6:$AD$4112,15,FALSE)</f>
        <v>9</v>
      </c>
      <c r="Q286" s="29"/>
      <c r="R286" s="29"/>
      <c r="S286" s="29"/>
      <c r="T286" s="29"/>
      <c r="U286" s="29"/>
      <c r="V286" s="29">
        <f>VLOOKUP(A286,MV!$A$6:$AD$4112,16,FALSE)</f>
        <v>22</v>
      </c>
      <c r="W286" s="29">
        <f>VLOOKUP(A286,MV!$A$6:$AD$4112,17,FALSE)</f>
        <v>0</v>
      </c>
      <c r="X286" s="29" t="str">
        <f>VLOOKUP(A286,MV!$A$6:$AD$4112,26,FALSE)</f>
        <v>-</v>
      </c>
      <c r="Y286" s="29" t="str">
        <f>VLOOKUP(A286,MV!$A$6:$AD$4112,27,FALSE)</f>
        <v>X</v>
      </c>
      <c r="Z286" s="29" t="str">
        <f>VLOOKUP(A286,MV!$A$6:$AD$4112,28,FALSE)</f>
        <v>X</v>
      </c>
      <c r="AA286" s="29" t="str">
        <f>VLOOKUP(A286,MV!$A$6:$AD$4112,29,FALSE)</f>
        <v>-</v>
      </c>
      <c r="AB286" s="29" t="str">
        <f>VLOOKUP(A286,MV!$A$6:$AD$4112,30,FALSE)</f>
        <v>-</v>
      </c>
      <c r="AC286" s="30"/>
    </row>
    <row r="287" spans="1:29" x14ac:dyDescent="0.3">
      <c r="A287" t="s">
        <v>385</v>
      </c>
      <c r="C287" s="29">
        <f>IF(ISBLANK(G287),"",COUNTA($G$13:G287))</f>
        <v>267</v>
      </c>
      <c r="D287" s="44" t="s">
        <v>535</v>
      </c>
      <c r="E287" s="30"/>
      <c r="F287" s="44">
        <f t="shared" si="10"/>
        <v>0</v>
      </c>
      <c r="G287" s="30" t="str">
        <f>VLOOKUP(A287,MV!$A$6:$B$4112,2,FALSE)</f>
        <v>CB Trip</v>
      </c>
      <c r="H287" s="29" t="str">
        <f>VLOOKUP(A287,MV!$A$6:$AD$4112,3,FALSE)</f>
        <v>TBA</v>
      </c>
      <c r="I287" s="29" t="str">
        <f>VLOOKUP(A287,MV!$A$6:$AD$4112,4,FALSE)</f>
        <v>-</v>
      </c>
      <c r="J287" s="29" t="str">
        <f>VLOOKUP(A287,MV!$A$6:$AD$4112,5,FALSE)</f>
        <v>X</v>
      </c>
      <c r="K287" s="29" t="str">
        <f>VLOOKUP(A287,MV!$A$6:$AD$4112,6,FALSE)</f>
        <v>-</v>
      </c>
      <c r="L287" s="29" t="str">
        <f>VLOOKUP(A287,MV!$A$6:$AD$4112,11,FALSE)</f>
        <v>-</v>
      </c>
      <c r="M287" s="29" t="str">
        <f>VLOOKUP(A287,MV!$A$6:$AD$4112,14,FALSE)</f>
        <v>SP</v>
      </c>
      <c r="N287" s="29" t="str">
        <f>VLOOKUP(A287,MV!$A$6:$AD$4112,12,FALSE)</f>
        <v>-</v>
      </c>
      <c r="O287" s="29" t="str">
        <f>VLOOKUP(A287,MV!$A$6:$AD$4112,13,FALSE)</f>
        <v>IEC104</v>
      </c>
      <c r="P287" s="29">
        <f>VLOOKUP(A287,MV!$A$6:$AD$4112,15,FALSE)</f>
        <v>9</v>
      </c>
      <c r="Q287" s="29"/>
      <c r="R287" s="29"/>
      <c r="S287" s="29"/>
      <c r="T287" s="29"/>
      <c r="U287" s="29"/>
      <c r="V287" s="29">
        <f>VLOOKUP(A287,MV!$A$6:$AD$4112,16,FALSE)</f>
        <v>23</v>
      </c>
      <c r="W287" s="29">
        <f>VLOOKUP(A287,MV!$A$6:$AD$4112,17,FALSE)</f>
        <v>0</v>
      </c>
      <c r="X287" s="29" t="str">
        <f>VLOOKUP(A287,MV!$A$6:$AD$4112,26,FALSE)</f>
        <v>-</v>
      </c>
      <c r="Y287" s="29" t="str">
        <f>VLOOKUP(A287,MV!$A$6:$AD$4112,27,FALSE)</f>
        <v>X</v>
      </c>
      <c r="Z287" s="29" t="str">
        <f>VLOOKUP(A287,MV!$A$6:$AD$4112,28,FALSE)</f>
        <v>X</v>
      </c>
      <c r="AA287" s="29" t="str">
        <f>VLOOKUP(A287,MV!$A$6:$AD$4112,29,FALSE)</f>
        <v>-</v>
      </c>
      <c r="AB287" s="29" t="str">
        <f>VLOOKUP(A287,MV!$A$6:$AD$4112,30,FALSE)</f>
        <v>-</v>
      </c>
      <c r="AC287" s="30"/>
    </row>
    <row r="288" spans="1:29" x14ac:dyDescent="0.3">
      <c r="C288" s="29"/>
      <c r="D288" s="44"/>
      <c r="E288" s="30"/>
      <c r="F288" s="44"/>
      <c r="G288" s="30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30"/>
    </row>
    <row r="289" spans="1:29" x14ac:dyDescent="0.3">
      <c r="A289" t="s">
        <v>386</v>
      </c>
      <c r="C289" s="29">
        <f>IF(ISBLANK(G289),"",COUNTA($G$13:G289))</f>
        <v>268</v>
      </c>
      <c r="D289" s="44" t="s">
        <v>536</v>
      </c>
      <c r="E289" s="30"/>
      <c r="F289" s="44">
        <f t="shared" si="10"/>
        <v>0</v>
      </c>
      <c r="G289" s="30" t="str">
        <f>VLOOKUP(A289,MV!$A$6:$B$4112,2,FALSE)</f>
        <v>27R - Undervoltage Remanent relay</v>
      </c>
      <c r="H289" s="29" t="str">
        <f>VLOOKUP(A289,MV!$A$6:$AD$4112,3,FALSE)</f>
        <v>TBA</v>
      </c>
      <c r="I289" s="29" t="str">
        <f>VLOOKUP(A289,MV!$A$6:$AD$4112,4,FALSE)</f>
        <v>-</v>
      </c>
      <c r="J289" s="29" t="str">
        <f>VLOOKUP(A289,MV!$A$6:$AD$4112,5,FALSE)</f>
        <v>X</v>
      </c>
      <c r="K289" s="29" t="str">
        <f>VLOOKUP(A289,MV!$A$6:$AD$4112,6,FALSE)</f>
        <v>-</v>
      </c>
      <c r="L289" s="29" t="str">
        <f>VLOOKUP(A289,MV!$A$6:$AD$4112,11,FALSE)</f>
        <v>IEC61850</v>
      </c>
      <c r="M289" s="29" t="str">
        <f>VLOOKUP(A289,MV!$A$6:$AD$4112,14,FALSE)</f>
        <v>SP</v>
      </c>
      <c r="N289" s="29" t="str">
        <f>VLOOKUP(A289,MV!$A$6:$AD$4112,12,FALSE)</f>
        <v>TBA</v>
      </c>
      <c r="O289" s="29" t="str">
        <f>VLOOKUP(A289,MV!$A$6:$AD$4112,13,FALSE)</f>
        <v>IEC104</v>
      </c>
      <c r="P289" s="29">
        <f>VLOOKUP(A289,MV!$A$6:$AD$4112,15,FALSE)</f>
        <v>10</v>
      </c>
      <c r="Q289" s="29"/>
      <c r="R289" s="29"/>
      <c r="S289" s="29"/>
      <c r="T289" s="29"/>
      <c r="U289" s="29"/>
      <c r="V289" s="29">
        <f>VLOOKUP(A289,MV!$A$6:$AD$4112,16,FALSE)</f>
        <v>1</v>
      </c>
      <c r="W289" s="29">
        <f>VLOOKUP(A289,MV!$A$6:$AD$4112,17,FALSE)</f>
        <v>0</v>
      </c>
      <c r="X289" s="29" t="str">
        <f>VLOOKUP(A289,MV!$A$6:$AD$4112,26,FALSE)</f>
        <v>-</v>
      </c>
      <c r="Y289" s="29" t="str">
        <f>VLOOKUP(A289,MV!$A$6:$AD$4112,27,FALSE)</f>
        <v>X</v>
      </c>
      <c r="Z289" s="29" t="str">
        <f>VLOOKUP(A289,MV!$A$6:$AD$4112,28,FALSE)</f>
        <v>X</v>
      </c>
      <c r="AA289" s="29" t="str">
        <f>VLOOKUP(A289,MV!$A$6:$AD$4112,29,FALSE)</f>
        <v>X</v>
      </c>
      <c r="AB289" s="29" t="str">
        <f>VLOOKUP(A289,MV!$A$6:$AD$4112,30,FALSE)</f>
        <v>-</v>
      </c>
      <c r="AC289" s="30"/>
    </row>
    <row r="290" spans="1:29" x14ac:dyDescent="0.3">
      <c r="A290" t="s">
        <v>387</v>
      </c>
      <c r="C290" s="29">
        <f>IF(ISBLANK(G290),"",COUNTA($G$13:G290))</f>
        <v>269</v>
      </c>
      <c r="D290" s="44" t="s">
        <v>537</v>
      </c>
      <c r="E290" s="30"/>
      <c r="F290" s="44">
        <f t="shared" ref="F290:F311" si="11">F289</f>
        <v>0</v>
      </c>
      <c r="G290" s="30" t="str">
        <f>VLOOKUP(A290,MV!$A$6:$B$4112,2,FALSE)</f>
        <v>49 - Thermal overload relay</v>
      </c>
      <c r="H290" s="29" t="str">
        <f>VLOOKUP(A290,MV!$A$6:$AD$4112,3,FALSE)</f>
        <v>TBA</v>
      </c>
      <c r="I290" s="29" t="str">
        <f>VLOOKUP(A290,MV!$A$6:$AD$4112,4,FALSE)</f>
        <v>-</v>
      </c>
      <c r="J290" s="29" t="str">
        <f>VLOOKUP(A290,MV!$A$6:$AD$4112,5,FALSE)</f>
        <v>X</v>
      </c>
      <c r="K290" s="29" t="str">
        <f>VLOOKUP(A290,MV!$A$6:$AD$4112,6,FALSE)</f>
        <v>-</v>
      </c>
      <c r="L290" s="29" t="str">
        <f>VLOOKUP(A290,MV!$A$6:$AD$4112,11,FALSE)</f>
        <v>IEC61851</v>
      </c>
      <c r="M290" s="29" t="str">
        <f>VLOOKUP(A290,MV!$A$6:$AD$4112,14,FALSE)</f>
        <v>SP</v>
      </c>
      <c r="N290" s="29" t="str">
        <f>VLOOKUP(A290,MV!$A$6:$AD$4112,12,FALSE)</f>
        <v>TBA</v>
      </c>
      <c r="O290" s="29" t="str">
        <f>VLOOKUP(A290,MV!$A$6:$AD$4112,13,FALSE)</f>
        <v>IEC104</v>
      </c>
      <c r="P290" s="29">
        <f>VLOOKUP(A290,MV!$A$6:$AD$4112,15,FALSE)</f>
        <v>10</v>
      </c>
      <c r="Q290" s="29"/>
      <c r="R290" s="29"/>
      <c r="S290" s="29"/>
      <c r="T290" s="29"/>
      <c r="U290" s="29"/>
      <c r="V290" s="29">
        <f>VLOOKUP(A290,MV!$A$6:$AD$4112,16,FALSE)</f>
        <v>2</v>
      </c>
      <c r="W290" s="29">
        <f>VLOOKUP(A290,MV!$A$6:$AD$4112,17,FALSE)</f>
        <v>0</v>
      </c>
      <c r="X290" s="29" t="str">
        <f>VLOOKUP(A290,MV!$A$6:$AD$4112,26,FALSE)</f>
        <v>-</v>
      </c>
      <c r="Y290" s="29" t="str">
        <f>VLOOKUP(A290,MV!$A$6:$AD$4112,27,FALSE)</f>
        <v>X</v>
      </c>
      <c r="Z290" s="29" t="str">
        <f>VLOOKUP(A290,MV!$A$6:$AD$4112,28,FALSE)</f>
        <v>X</v>
      </c>
      <c r="AA290" s="29" t="str">
        <f>VLOOKUP(A290,MV!$A$6:$AD$4112,29,FALSE)</f>
        <v>X</v>
      </c>
      <c r="AB290" s="29" t="str">
        <f>VLOOKUP(A290,MV!$A$6:$AD$4112,30,FALSE)</f>
        <v>-</v>
      </c>
      <c r="AC290" s="30"/>
    </row>
    <row r="291" spans="1:29" x14ac:dyDescent="0.3">
      <c r="A291" t="s">
        <v>388</v>
      </c>
      <c r="C291" s="29">
        <f>IF(ISBLANK(G291),"",COUNTA($G$13:G291))</f>
        <v>270</v>
      </c>
      <c r="D291" s="44" t="s">
        <v>538</v>
      </c>
      <c r="E291" s="30"/>
      <c r="F291" s="44">
        <f t="shared" si="11"/>
        <v>0</v>
      </c>
      <c r="G291" s="30" t="str">
        <f>VLOOKUP(A291,MV!$A$6:$B$4112,2,FALSE)</f>
        <v>50 - Instantaneuous Over-current relay</v>
      </c>
      <c r="H291" s="29" t="str">
        <f>VLOOKUP(A291,MV!$A$6:$AD$4112,3,FALSE)</f>
        <v>TBA</v>
      </c>
      <c r="I291" s="29" t="str">
        <f>VLOOKUP(A291,MV!$A$6:$AD$4112,4,FALSE)</f>
        <v>-</v>
      </c>
      <c r="J291" s="29" t="str">
        <f>VLOOKUP(A291,MV!$A$6:$AD$4112,5,FALSE)</f>
        <v>X</v>
      </c>
      <c r="K291" s="29" t="str">
        <f>VLOOKUP(A291,MV!$A$6:$AD$4112,6,FALSE)</f>
        <v>-</v>
      </c>
      <c r="L291" s="29" t="str">
        <f>VLOOKUP(A291,MV!$A$6:$AD$4112,11,FALSE)</f>
        <v>IEC61852</v>
      </c>
      <c r="M291" s="29" t="str">
        <f>VLOOKUP(A291,MV!$A$6:$AD$4112,14,FALSE)</f>
        <v>SP</v>
      </c>
      <c r="N291" s="29" t="str">
        <f>VLOOKUP(A291,MV!$A$6:$AD$4112,12,FALSE)</f>
        <v>TBA</v>
      </c>
      <c r="O291" s="29" t="str">
        <f>VLOOKUP(A291,MV!$A$6:$AD$4112,13,FALSE)</f>
        <v>IEC104</v>
      </c>
      <c r="P291" s="29">
        <f>VLOOKUP(A291,MV!$A$6:$AD$4112,15,FALSE)</f>
        <v>10</v>
      </c>
      <c r="Q291" s="29"/>
      <c r="R291" s="29"/>
      <c r="S291" s="29"/>
      <c r="T291" s="29"/>
      <c r="U291" s="29"/>
      <c r="V291" s="29">
        <f>VLOOKUP(A291,MV!$A$6:$AD$4112,16,FALSE)</f>
        <v>3</v>
      </c>
      <c r="W291" s="29">
        <f>VLOOKUP(A291,MV!$A$6:$AD$4112,17,FALSE)</f>
        <v>0</v>
      </c>
      <c r="X291" s="29" t="str">
        <f>VLOOKUP(A291,MV!$A$6:$AD$4112,26,FALSE)</f>
        <v>-</v>
      </c>
      <c r="Y291" s="29" t="str">
        <f>VLOOKUP(A291,MV!$A$6:$AD$4112,27,FALSE)</f>
        <v>X</v>
      </c>
      <c r="Z291" s="29" t="str">
        <f>VLOOKUP(A291,MV!$A$6:$AD$4112,28,FALSE)</f>
        <v>X</v>
      </c>
      <c r="AA291" s="29" t="str">
        <f>VLOOKUP(A291,MV!$A$6:$AD$4112,29,FALSE)</f>
        <v>X</v>
      </c>
      <c r="AB291" s="29" t="str">
        <f>VLOOKUP(A291,MV!$A$6:$AD$4112,30,FALSE)</f>
        <v>-</v>
      </c>
      <c r="AC291" s="30"/>
    </row>
    <row r="292" spans="1:29" x14ac:dyDescent="0.3">
      <c r="A292" t="s">
        <v>389</v>
      </c>
      <c r="C292" s="29">
        <f>IF(ISBLANK(G292),"",COUNTA($G$13:G292))</f>
        <v>271</v>
      </c>
      <c r="D292" s="44" t="s">
        <v>539</v>
      </c>
      <c r="E292" s="30"/>
      <c r="F292" s="44">
        <f t="shared" si="11"/>
        <v>0</v>
      </c>
      <c r="G292" s="30" t="str">
        <f>VLOOKUP(A292,MV!$A$6:$B$4112,2,FALSE)</f>
        <v>50G - Instantaneuous Over-current relay</v>
      </c>
      <c r="H292" s="29" t="str">
        <f>VLOOKUP(A292,MV!$A$6:$AD$4112,3,FALSE)</f>
        <v>TBA</v>
      </c>
      <c r="I292" s="29" t="str">
        <f>VLOOKUP(A292,MV!$A$6:$AD$4112,4,FALSE)</f>
        <v>-</v>
      </c>
      <c r="J292" s="29" t="str">
        <f>VLOOKUP(A292,MV!$A$6:$AD$4112,5,FALSE)</f>
        <v>X</v>
      </c>
      <c r="K292" s="29" t="str">
        <f>VLOOKUP(A292,MV!$A$6:$AD$4112,6,FALSE)</f>
        <v>-</v>
      </c>
      <c r="L292" s="29" t="str">
        <f>VLOOKUP(A292,MV!$A$6:$AD$4112,11,FALSE)</f>
        <v>IEC61853</v>
      </c>
      <c r="M292" s="29" t="str">
        <f>VLOOKUP(A292,MV!$A$6:$AD$4112,14,FALSE)</f>
        <v>SP</v>
      </c>
      <c r="N292" s="29" t="str">
        <f>VLOOKUP(A292,MV!$A$6:$AD$4112,12,FALSE)</f>
        <v>TBA</v>
      </c>
      <c r="O292" s="29" t="str">
        <f>VLOOKUP(A292,MV!$A$6:$AD$4112,13,FALSE)</f>
        <v>IEC104</v>
      </c>
      <c r="P292" s="29">
        <f>VLOOKUP(A292,MV!$A$6:$AD$4112,15,FALSE)</f>
        <v>10</v>
      </c>
      <c r="Q292" s="29"/>
      <c r="R292" s="29"/>
      <c r="S292" s="29"/>
      <c r="T292" s="29"/>
      <c r="U292" s="29"/>
      <c r="V292" s="29">
        <f>VLOOKUP(A292,MV!$A$6:$AD$4112,16,FALSE)</f>
        <v>4</v>
      </c>
      <c r="W292" s="29">
        <f>VLOOKUP(A292,MV!$A$6:$AD$4112,17,FALSE)</f>
        <v>0</v>
      </c>
      <c r="X292" s="29" t="str">
        <f>VLOOKUP(A292,MV!$A$6:$AD$4112,26,FALSE)</f>
        <v>-</v>
      </c>
      <c r="Y292" s="29" t="str">
        <f>VLOOKUP(A292,MV!$A$6:$AD$4112,27,FALSE)</f>
        <v>X</v>
      </c>
      <c r="Z292" s="29" t="str">
        <f>VLOOKUP(A292,MV!$A$6:$AD$4112,28,FALSE)</f>
        <v>X</v>
      </c>
      <c r="AA292" s="29" t="str">
        <f>VLOOKUP(A292,MV!$A$6:$AD$4112,29,FALSE)</f>
        <v>X</v>
      </c>
      <c r="AB292" s="29" t="str">
        <f>VLOOKUP(A292,MV!$A$6:$AD$4112,30,FALSE)</f>
        <v>-</v>
      </c>
      <c r="AC292" s="30"/>
    </row>
    <row r="293" spans="1:29" x14ac:dyDescent="0.3">
      <c r="A293" t="s">
        <v>390</v>
      </c>
      <c r="C293" s="29">
        <f>IF(ISBLANK(G293),"",COUNTA($G$13:G293))</f>
        <v>272</v>
      </c>
      <c r="D293" s="44" t="s">
        <v>540</v>
      </c>
      <c r="E293" s="30"/>
      <c r="F293" s="44">
        <f t="shared" si="11"/>
        <v>0</v>
      </c>
      <c r="G293" s="30" t="str">
        <f>VLOOKUP(A293,MV!$A$6:$B$4112,2,FALSE)</f>
        <v>51 - Time Over-current relay</v>
      </c>
      <c r="H293" s="29" t="str">
        <f>VLOOKUP(A293,MV!$A$6:$AD$4112,3,FALSE)</f>
        <v>TBA</v>
      </c>
      <c r="I293" s="29" t="str">
        <f>VLOOKUP(A293,MV!$A$6:$AD$4112,4,FALSE)</f>
        <v>-</v>
      </c>
      <c r="J293" s="29" t="str">
        <f>VLOOKUP(A293,MV!$A$6:$AD$4112,5,FALSE)</f>
        <v>X</v>
      </c>
      <c r="K293" s="29" t="str">
        <f>VLOOKUP(A293,MV!$A$6:$AD$4112,6,FALSE)</f>
        <v>-</v>
      </c>
      <c r="L293" s="29" t="str">
        <f>VLOOKUP(A293,MV!$A$6:$AD$4112,11,FALSE)</f>
        <v>IEC61854</v>
      </c>
      <c r="M293" s="29" t="str">
        <f>VLOOKUP(A293,MV!$A$6:$AD$4112,14,FALSE)</f>
        <v>SP</v>
      </c>
      <c r="N293" s="29" t="str">
        <f>VLOOKUP(A293,MV!$A$6:$AD$4112,12,FALSE)</f>
        <v>TBA</v>
      </c>
      <c r="O293" s="29" t="str">
        <f>VLOOKUP(A293,MV!$A$6:$AD$4112,13,FALSE)</f>
        <v>IEC104</v>
      </c>
      <c r="P293" s="29">
        <f>VLOOKUP(A293,MV!$A$6:$AD$4112,15,FALSE)</f>
        <v>10</v>
      </c>
      <c r="Q293" s="29"/>
      <c r="R293" s="29"/>
      <c r="S293" s="29"/>
      <c r="T293" s="29"/>
      <c r="U293" s="29"/>
      <c r="V293" s="29">
        <f>VLOOKUP(A293,MV!$A$6:$AD$4112,16,FALSE)</f>
        <v>5</v>
      </c>
      <c r="W293" s="29">
        <f>VLOOKUP(A293,MV!$A$6:$AD$4112,17,FALSE)</f>
        <v>0</v>
      </c>
      <c r="X293" s="29" t="str">
        <f>VLOOKUP(A293,MV!$A$6:$AD$4112,26,FALSE)</f>
        <v>-</v>
      </c>
      <c r="Y293" s="29" t="str">
        <f>VLOOKUP(A293,MV!$A$6:$AD$4112,27,FALSE)</f>
        <v>X</v>
      </c>
      <c r="Z293" s="29" t="str">
        <f>VLOOKUP(A293,MV!$A$6:$AD$4112,28,FALSE)</f>
        <v>X</v>
      </c>
      <c r="AA293" s="29" t="str">
        <f>VLOOKUP(A293,MV!$A$6:$AD$4112,29,FALSE)</f>
        <v>X</v>
      </c>
      <c r="AB293" s="29" t="str">
        <f>VLOOKUP(A293,MV!$A$6:$AD$4112,30,FALSE)</f>
        <v>-</v>
      </c>
      <c r="AC293" s="30"/>
    </row>
    <row r="294" spans="1:29" x14ac:dyDescent="0.3">
      <c r="A294" t="s">
        <v>391</v>
      </c>
      <c r="C294" s="29">
        <f>IF(ISBLANK(G294),"",COUNTA($G$13:G294))</f>
        <v>273</v>
      </c>
      <c r="D294" s="44" t="s">
        <v>541</v>
      </c>
      <c r="E294" s="30"/>
      <c r="F294" s="44">
        <f t="shared" si="11"/>
        <v>0</v>
      </c>
      <c r="G294" s="30" t="str">
        <f>VLOOKUP(A294,MV!$A$6:$B$4112,2,FALSE)</f>
        <v>51G - Ground overcurrent relay</v>
      </c>
      <c r="H294" s="29" t="str">
        <f>VLOOKUP(A294,MV!$A$6:$AD$4112,3,FALSE)</f>
        <v>TBA</v>
      </c>
      <c r="I294" s="29" t="str">
        <f>VLOOKUP(A294,MV!$A$6:$AD$4112,4,FALSE)</f>
        <v>-</v>
      </c>
      <c r="J294" s="29" t="str">
        <f>VLOOKUP(A294,MV!$A$6:$AD$4112,5,FALSE)</f>
        <v>X</v>
      </c>
      <c r="K294" s="29" t="str">
        <f>VLOOKUP(A294,MV!$A$6:$AD$4112,6,FALSE)</f>
        <v>-</v>
      </c>
      <c r="L294" s="29" t="str">
        <f>VLOOKUP(A294,MV!$A$6:$AD$4112,11,FALSE)</f>
        <v>IEC61855</v>
      </c>
      <c r="M294" s="29" t="str">
        <f>VLOOKUP(A294,MV!$A$6:$AD$4112,14,FALSE)</f>
        <v>SP</v>
      </c>
      <c r="N294" s="29" t="str">
        <f>VLOOKUP(A294,MV!$A$6:$AD$4112,12,FALSE)</f>
        <v>TBA</v>
      </c>
      <c r="O294" s="29" t="str">
        <f>VLOOKUP(A294,MV!$A$6:$AD$4112,13,FALSE)</f>
        <v>IEC104</v>
      </c>
      <c r="P294" s="29">
        <f>VLOOKUP(A294,MV!$A$6:$AD$4112,15,FALSE)</f>
        <v>10</v>
      </c>
      <c r="Q294" s="29"/>
      <c r="R294" s="29"/>
      <c r="S294" s="29"/>
      <c r="T294" s="29"/>
      <c r="U294" s="29"/>
      <c r="V294" s="29">
        <f>VLOOKUP(A294,MV!$A$6:$AD$4112,16,FALSE)</f>
        <v>6</v>
      </c>
      <c r="W294" s="29">
        <f>VLOOKUP(A294,MV!$A$6:$AD$4112,17,FALSE)</f>
        <v>0</v>
      </c>
      <c r="X294" s="29" t="str">
        <f>VLOOKUP(A294,MV!$A$6:$AD$4112,26,FALSE)</f>
        <v>-</v>
      </c>
      <c r="Y294" s="29" t="str">
        <f>VLOOKUP(A294,MV!$A$6:$AD$4112,27,FALSE)</f>
        <v>X</v>
      </c>
      <c r="Z294" s="29" t="str">
        <f>VLOOKUP(A294,MV!$A$6:$AD$4112,28,FALSE)</f>
        <v>X</v>
      </c>
      <c r="AA294" s="29" t="str">
        <f>VLOOKUP(A294,MV!$A$6:$AD$4112,29,FALSE)</f>
        <v>X</v>
      </c>
      <c r="AB294" s="29" t="str">
        <f>VLOOKUP(A294,MV!$A$6:$AD$4112,30,FALSE)</f>
        <v>-</v>
      </c>
      <c r="AC294" s="30"/>
    </row>
    <row r="295" spans="1:29" x14ac:dyDescent="0.3">
      <c r="A295" t="s">
        <v>392</v>
      </c>
      <c r="C295" s="29">
        <f>IF(ISBLANK(G295),"",COUNTA($G$13:G295))</f>
        <v>274</v>
      </c>
      <c r="D295" s="44" t="s">
        <v>542</v>
      </c>
      <c r="E295" s="30"/>
      <c r="F295" s="44">
        <f t="shared" si="11"/>
        <v>0</v>
      </c>
      <c r="G295" s="30" t="str">
        <f>VLOOKUP(A295,MV!$A$6:$B$4112,2,FALSE)</f>
        <v>51N - Neutral overcurrent relay</v>
      </c>
      <c r="H295" s="29" t="str">
        <f>VLOOKUP(A295,MV!$A$6:$AD$4112,3,FALSE)</f>
        <v>TBA</v>
      </c>
      <c r="I295" s="29" t="str">
        <f>VLOOKUP(A295,MV!$A$6:$AD$4112,4,FALSE)</f>
        <v>-</v>
      </c>
      <c r="J295" s="29" t="str">
        <f>VLOOKUP(A295,MV!$A$6:$AD$4112,5,FALSE)</f>
        <v>X</v>
      </c>
      <c r="K295" s="29" t="str">
        <f>VLOOKUP(A295,MV!$A$6:$AD$4112,6,FALSE)</f>
        <v>-</v>
      </c>
      <c r="L295" s="29" t="str">
        <f>VLOOKUP(A295,MV!$A$6:$AD$4112,11,FALSE)</f>
        <v>IEC61856</v>
      </c>
      <c r="M295" s="29" t="str">
        <f>VLOOKUP(A295,MV!$A$6:$AD$4112,14,FALSE)</f>
        <v>SP</v>
      </c>
      <c r="N295" s="29" t="str">
        <f>VLOOKUP(A295,MV!$A$6:$AD$4112,12,FALSE)</f>
        <v>TBA</v>
      </c>
      <c r="O295" s="29" t="str">
        <f>VLOOKUP(A295,MV!$A$6:$AD$4112,13,FALSE)</f>
        <v>IEC104</v>
      </c>
      <c r="P295" s="29">
        <f>VLOOKUP(A295,MV!$A$6:$AD$4112,15,FALSE)</f>
        <v>10</v>
      </c>
      <c r="Q295" s="29"/>
      <c r="R295" s="29"/>
      <c r="S295" s="29"/>
      <c r="T295" s="29"/>
      <c r="U295" s="29"/>
      <c r="V295" s="29">
        <f>VLOOKUP(A295,MV!$A$6:$AD$4112,16,FALSE)</f>
        <v>7</v>
      </c>
      <c r="W295" s="29">
        <f>VLOOKUP(A295,MV!$A$6:$AD$4112,17,FALSE)</f>
        <v>0</v>
      </c>
      <c r="X295" s="29" t="str">
        <f>VLOOKUP(A295,MV!$A$6:$AD$4112,26,FALSE)</f>
        <v>-</v>
      </c>
      <c r="Y295" s="29" t="str">
        <f>VLOOKUP(A295,MV!$A$6:$AD$4112,27,FALSE)</f>
        <v>X</v>
      </c>
      <c r="Z295" s="29" t="str">
        <f>VLOOKUP(A295,MV!$A$6:$AD$4112,28,FALSE)</f>
        <v>X</v>
      </c>
      <c r="AA295" s="29" t="str">
        <f>VLOOKUP(A295,MV!$A$6:$AD$4112,29,FALSE)</f>
        <v>X</v>
      </c>
      <c r="AB295" s="29" t="str">
        <f>VLOOKUP(A295,MV!$A$6:$AD$4112,30,FALSE)</f>
        <v>-</v>
      </c>
      <c r="AC295" s="30"/>
    </row>
    <row r="296" spans="1:29" x14ac:dyDescent="0.3">
      <c r="A296" t="s">
        <v>393</v>
      </c>
      <c r="C296" s="29">
        <f>IF(ISBLANK(G296),"",COUNTA($G$13:G296))</f>
        <v>275</v>
      </c>
      <c r="D296" s="44" t="s">
        <v>543</v>
      </c>
      <c r="E296" s="30"/>
      <c r="F296" s="44">
        <f t="shared" si="11"/>
        <v>0</v>
      </c>
      <c r="G296" s="30" t="str">
        <f>VLOOKUP(A296,MV!$A$6:$B$4112,2,FALSE)</f>
        <v>Line-Neutral Voltage (L1-G)</v>
      </c>
      <c r="H296" s="29" t="str">
        <f>VLOOKUP(A296,MV!$A$6:$AD$4112,3,FALSE)</f>
        <v>TBA</v>
      </c>
      <c r="I296" s="29" t="str">
        <f>VLOOKUP(A296,MV!$A$6:$AD$4112,4,FALSE)</f>
        <v>X</v>
      </c>
      <c r="J296" s="29" t="str">
        <f>VLOOKUP(A296,MV!$A$6:$AD$4112,5,FALSE)</f>
        <v>-</v>
      </c>
      <c r="K296" s="29" t="str">
        <f>VLOOKUP(A296,MV!$A$6:$AD$4112,6,FALSE)</f>
        <v>-</v>
      </c>
      <c r="L296" s="29" t="str">
        <f>VLOOKUP(A296,MV!$A$6:$AD$4112,11,FALSE)</f>
        <v>IEC61850</v>
      </c>
      <c r="M296" s="29" t="str">
        <f>VLOOKUP(A296,MV!$A$6:$AD$4112,14,FALSE)</f>
        <v>MX</v>
      </c>
      <c r="N296" s="29" t="str">
        <f>VLOOKUP(A296,MV!$A$6:$AD$4112,12,FALSE)</f>
        <v>TBA</v>
      </c>
      <c r="O296" s="29" t="str">
        <f>VLOOKUP(A296,MV!$A$6:$AD$4112,13,FALSE)</f>
        <v>IEC104</v>
      </c>
      <c r="P296" s="29">
        <f>VLOOKUP(A296,MV!$A$6:$AD$4112,15,FALSE)</f>
        <v>10</v>
      </c>
      <c r="Q296" s="29"/>
      <c r="R296" s="29"/>
      <c r="S296" s="29"/>
      <c r="T296" s="29"/>
      <c r="U296" s="29"/>
      <c r="V296" s="29">
        <f>VLOOKUP(A296,MV!$A$6:$AD$4112,16,FALSE)</f>
        <v>8</v>
      </c>
      <c r="W296" s="29">
        <f>VLOOKUP(A296,MV!$A$6:$AD$4112,17,FALSE)</f>
        <v>0</v>
      </c>
      <c r="X296" s="29" t="str">
        <f>VLOOKUP(A296,MV!$A$6:$AD$4112,26,FALSE)</f>
        <v>kV</v>
      </c>
      <c r="Y296" s="29" t="str">
        <f>VLOOKUP(A296,MV!$A$6:$AD$4112,27,FALSE)</f>
        <v>X</v>
      </c>
      <c r="Z296" s="29" t="str">
        <f>VLOOKUP(A296,MV!$A$6:$AD$4112,28,FALSE)</f>
        <v>-</v>
      </c>
      <c r="AA296" s="29" t="str">
        <f>VLOOKUP(A296,MV!$A$6:$AD$4112,29,FALSE)</f>
        <v>-</v>
      </c>
      <c r="AB296" s="29" t="str">
        <f>VLOOKUP(A296,MV!$A$6:$AD$4112,30,FALSE)</f>
        <v>X</v>
      </c>
      <c r="AC296" s="30"/>
    </row>
    <row r="297" spans="1:29" x14ac:dyDescent="0.3">
      <c r="A297" t="s">
        <v>394</v>
      </c>
      <c r="C297" s="29">
        <f>IF(ISBLANK(G297),"",COUNTA($G$13:G297))</f>
        <v>276</v>
      </c>
      <c r="D297" s="44" t="s">
        <v>544</v>
      </c>
      <c r="E297" s="30"/>
      <c r="F297" s="44">
        <f t="shared" si="11"/>
        <v>0</v>
      </c>
      <c r="G297" s="30" t="str">
        <f>VLOOKUP(A297,MV!$A$6:$B$4112,2,FALSE)</f>
        <v>Line-Neutral Voltage (L2-G)</v>
      </c>
      <c r="H297" s="29" t="str">
        <f>VLOOKUP(A297,MV!$A$6:$AD$4112,3,FALSE)</f>
        <v>TBA</v>
      </c>
      <c r="I297" s="29" t="str">
        <f>VLOOKUP(A297,MV!$A$6:$AD$4112,4,FALSE)</f>
        <v>X</v>
      </c>
      <c r="J297" s="29" t="str">
        <f>VLOOKUP(A297,MV!$A$6:$AD$4112,5,FALSE)</f>
        <v>-</v>
      </c>
      <c r="K297" s="29" t="str">
        <f>VLOOKUP(A297,MV!$A$6:$AD$4112,6,FALSE)</f>
        <v>-</v>
      </c>
      <c r="L297" s="29" t="str">
        <f>VLOOKUP(A297,MV!$A$6:$AD$4112,11,FALSE)</f>
        <v>IEC61850</v>
      </c>
      <c r="M297" s="29" t="str">
        <f>VLOOKUP(A297,MV!$A$6:$AD$4112,14,FALSE)</f>
        <v>MX</v>
      </c>
      <c r="N297" s="29" t="str">
        <f>VLOOKUP(A297,MV!$A$6:$AD$4112,12,FALSE)</f>
        <v>TBA</v>
      </c>
      <c r="O297" s="29" t="str">
        <f>VLOOKUP(A297,MV!$A$6:$AD$4112,13,FALSE)</f>
        <v>IEC104</v>
      </c>
      <c r="P297" s="29">
        <f>VLOOKUP(A297,MV!$A$6:$AD$4112,15,FALSE)</f>
        <v>10</v>
      </c>
      <c r="Q297" s="29"/>
      <c r="R297" s="29"/>
      <c r="S297" s="29"/>
      <c r="T297" s="29"/>
      <c r="U297" s="29"/>
      <c r="V297" s="29">
        <f>VLOOKUP(A297,MV!$A$6:$AD$4112,16,FALSE)</f>
        <v>9</v>
      </c>
      <c r="W297" s="29">
        <f>VLOOKUP(A297,MV!$A$6:$AD$4112,17,FALSE)</f>
        <v>0</v>
      </c>
      <c r="X297" s="29" t="str">
        <f>VLOOKUP(A297,MV!$A$6:$AD$4112,26,FALSE)</f>
        <v>kV</v>
      </c>
      <c r="Y297" s="29" t="str">
        <f>VLOOKUP(A297,MV!$A$6:$AD$4112,27,FALSE)</f>
        <v>X</v>
      </c>
      <c r="Z297" s="29" t="str">
        <f>VLOOKUP(A297,MV!$A$6:$AD$4112,28,FALSE)</f>
        <v>-</v>
      </c>
      <c r="AA297" s="29" t="str">
        <f>VLOOKUP(A297,MV!$A$6:$AD$4112,29,FALSE)</f>
        <v>-</v>
      </c>
      <c r="AB297" s="29" t="str">
        <f>VLOOKUP(A297,MV!$A$6:$AD$4112,30,FALSE)</f>
        <v>X</v>
      </c>
      <c r="AC297" s="30"/>
    </row>
    <row r="298" spans="1:29" x14ac:dyDescent="0.3">
      <c r="A298" t="s">
        <v>395</v>
      </c>
      <c r="C298" s="29">
        <f>IF(ISBLANK(G298),"",COUNTA($G$13:G298))</f>
        <v>277</v>
      </c>
      <c r="D298" s="44" t="s">
        <v>545</v>
      </c>
      <c r="E298" s="30"/>
      <c r="F298" s="44">
        <f t="shared" si="11"/>
        <v>0</v>
      </c>
      <c r="G298" s="30" t="str">
        <f>VLOOKUP(A298,MV!$A$6:$B$4112,2,FALSE)</f>
        <v>Line-Neutral Voltage (L3-G)</v>
      </c>
      <c r="H298" s="29" t="str">
        <f>VLOOKUP(A298,MV!$A$6:$AD$4112,3,FALSE)</f>
        <v>TBA</v>
      </c>
      <c r="I298" s="29" t="str">
        <f>VLOOKUP(A298,MV!$A$6:$AD$4112,4,FALSE)</f>
        <v>X</v>
      </c>
      <c r="J298" s="29" t="str">
        <f>VLOOKUP(A298,MV!$A$6:$AD$4112,5,FALSE)</f>
        <v>-</v>
      </c>
      <c r="K298" s="29" t="str">
        <f>VLOOKUP(A298,MV!$A$6:$AD$4112,6,FALSE)</f>
        <v>-</v>
      </c>
      <c r="L298" s="29" t="str">
        <f>VLOOKUP(A298,MV!$A$6:$AD$4112,11,FALSE)</f>
        <v>IEC61850</v>
      </c>
      <c r="M298" s="29" t="str">
        <f>VLOOKUP(A298,MV!$A$6:$AD$4112,14,FALSE)</f>
        <v>MX</v>
      </c>
      <c r="N298" s="29" t="str">
        <f>VLOOKUP(A298,MV!$A$6:$AD$4112,12,FALSE)</f>
        <v>TBA</v>
      </c>
      <c r="O298" s="29" t="str">
        <f>VLOOKUP(A298,MV!$A$6:$AD$4112,13,FALSE)</f>
        <v>IEC104</v>
      </c>
      <c r="P298" s="29">
        <f>VLOOKUP(A298,MV!$A$6:$AD$4112,15,FALSE)</f>
        <v>10</v>
      </c>
      <c r="Q298" s="29"/>
      <c r="R298" s="29"/>
      <c r="S298" s="29"/>
      <c r="T298" s="29"/>
      <c r="U298" s="29"/>
      <c r="V298" s="29">
        <f>VLOOKUP(A298,MV!$A$6:$AD$4112,16,FALSE)</f>
        <v>10</v>
      </c>
      <c r="W298" s="29">
        <f>VLOOKUP(A298,MV!$A$6:$AD$4112,17,FALSE)</f>
        <v>0</v>
      </c>
      <c r="X298" s="29" t="str">
        <f>VLOOKUP(A298,MV!$A$6:$AD$4112,26,FALSE)</f>
        <v>kV</v>
      </c>
      <c r="Y298" s="29" t="str">
        <f>VLOOKUP(A298,MV!$A$6:$AD$4112,27,FALSE)</f>
        <v>X</v>
      </c>
      <c r="Z298" s="29" t="str">
        <f>VLOOKUP(A298,MV!$A$6:$AD$4112,28,FALSE)</f>
        <v>-</v>
      </c>
      <c r="AA298" s="29" t="str">
        <f>VLOOKUP(A298,MV!$A$6:$AD$4112,29,FALSE)</f>
        <v>-</v>
      </c>
      <c r="AB298" s="29" t="str">
        <f>VLOOKUP(A298,MV!$A$6:$AD$4112,30,FALSE)</f>
        <v>X</v>
      </c>
      <c r="AC298" s="30"/>
    </row>
    <row r="299" spans="1:29" x14ac:dyDescent="0.3">
      <c r="A299" t="s">
        <v>396</v>
      </c>
      <c r="C299" s="29">
        <f>IF(ISBLANK(G299),"",COUNTA($G$13:G299))</f>
        <v>278</v>
      </c>
      <c r="D299" s="44" t="s">
        <v>546</v>
      </c>
      <c r="E299" s="30"/>
      <c r="F299" s="44">
        <f t="shared" si="11"/>
        <v>0</v>
      </c>
      <c r="G299" s="30" t="str">
        <f>VLOOKUP(A299,MV!$A$6:$B$4112,2,FALSE)</f>
        <v>Line-Line Voltage (L1-L2)</v>
      </c>
      <c r="H299" s="29" t="str">
        <f>VLOOKUP(A299,MV!$A$6:$AD$4112,3,FALSE)</f>
        <v>TBA</v>
      </c>
      <c r="I299" s="29" t="str">
        <f>VLOOKUP(A299,MV!$A$6:$AD$4112,4,FALSE)</f>
        <v>X</v>
      </c>
      <c r="J299" s="29" t="str">
        <f>VLOOKUP(A299,MV!$A$6:$AD$4112,5,FALSE)</f>
        <v>-</v>
      </c>
      <c r="K299" s="29" t="str">
        <f>VLOOKUP(A299,MV!$A$6:$AD$4112,6,FALSE)</f>
        <v>-</v>
      </c>
      <c r="L299" s="29" t="str">
        <f>VLOOKUP(A299,MV!$A$6:$AD$4112,11,FALSE)</f>
        <v>IEC61850</v>
      </c>
      <c r="M299" s="29" t="str">
        <f>VLOOKUP(A299,MV!$A$6:$AD$4112,14,FALSE)</f>
        <v>MX</v>
      </c>
      <c r="N299" s="29" t="str">
        <f>VLOOKUP(A299,MV!$A$6:$AD$4112,12,FALSE)</f>
        <v>TBA</v>
      </c>
      <c r="O299" s="29" t="str">
        <f>VLOOKUP(A299,MV!$A$6:$AD$4112,13,FALSE)</f>
        <v>IEC104</v>
      </c>
      <c r="P299" s="29">
        <f>VLOOKUP(A299,MV!$A$6:$AD$4112,15,FALSE)</f>
        <v>10</v>
      </c>
      <c r="Q299" s="29"/>
      <c r="R299" s="29"/>
      <c r="S299" s="29"/>
      <c r="T299" s="29"/>
      <c r="U299" s="29"/>
      <c r="V299" s="29">
        <f>VLOOKUP(A299,MV!$A$6:$AD$4112,16,FALSE)</f>
        <v>11</v>
      </c>
      <c r="W299" s="29">
        <f>VLOOKUP(A299,MV!$A$6:$AD$4112,17,FALSE)</f>
        <v>0</v>
      </c>
      <c r="X299" s="29" t="str">
        <f>VLOOKUP(A299,MV!$A$6:$AD$4112,26,FALSE)</f>
        <v>kV</v>
      </c>
      <c r="Y299" s="29" t="str">
        <f>VLOOKUP(A299,MV!$A$6:$AD$4112,27,FALSE)</f>
        <v>X</v>
      </c>
      <c r="Z299" s="29" t="str">
        <f>VLOOKUP(A299,MV!$A$6:$AD$4112,28,FALSE)</f>
        <v>-</v>
      </c>
      <c r="AA299" s="29" t="str">
        <f>VLOOKUP(A299,MV!$A$6:$AD$4112,29,FALSE)</f>
        <v>-</v>
      </c>
      <c r="AB299" s="29" t="str">
        <f>VLOOKUP(A299,MV!$A$6:$AD$4112,30,FALSE)</f>
        <v>X</v>
      </c>
      <c r="AC299" s="30"/>
    </row>
    <row r="300" spans="1:29" x14ac:dyDescent="0.3">
      <c r="A300" t="s">
        <v>397</v>
      </c>
      <c r="C300" s="29">
        <f>IF(ISBLANK(G300),"",COUNTA($G$13:G300))</f>
        <v>279</v>
      </c>
      <c r="D300" s="44" t="s">
        <v>547</v>
      </c>
      <c r="E300" s="30"/>
      <c r="F300" s="44">
        <f t="shared" si="11"/>
        <v>0</v>
      </c>
      <c r="G300" s="30" t="str">
        <f>VLOOKUP(A300,MV!$A$6:$B$4112,2,FALSE)</f>
        <v>Line-Line Voltage (L1-L3)</v>
      </c>
      <c r="H300" s="29" t="str">
        <f>VLOOKUP(A300,MV!$A$6:$AD$4112,3,FALSE)</f>
        <v>TBA</v>
      </c>
      <c r="I300" s="29" t="str">
        <f>VLOOKUP(A300,MV!$A$6:$AD$4112,4,FALSE)</f>
        <v>X</v>
      </c>
      <c r="J300" s="29" t="str">
        <f>VLOOKUP(A300,MV!$A$6:$AD$4112,5,FALSE)</f>
        <v>-</v>
      </c>
      <c r="K300" s="29" t="str">
        <f>VLOOKUP(A300,MV!$A$6:$AD$4112,6,FALSE)</f>
        <v>-</v>
      </c>
      <c r="L300" s="29" t="str">
        <f>VLOOKUP(A300,MV!$A$6:$AD$4112,11,FALSE)</f>
        <v>IEC61850</v>
      </c>
      <c r="M300" s="29" t="str">
        <f>VLOOKUP(A300,MV!$A$6:$AD$4112,14,FALSE)</f>
        <v>MX</v>
      </c>
      <c r="N300" s="29" t="str">
        <f>VLOOKUP(A300,MV!$A$6:$AD$4112,12,FALSE)</f>
        <v>TBA</v>
      </c>
      <c r="O300" s="29" t="str">
        <f>VLOOKUP(A300,MV!$A$6:$AD$4112,13,FALSE)</f>
        <v>IEC104</v>
      </c>
      <c r="P300" s="29">
        <f>VLOOKUP(A300,MV!$A$6:$AD$4112,15,FALSE)</f>
        <v>10</v>
      </c>
      <c r="Q300" s="29"/>
      <c r="R300" s="29"/>
      <c r="S300" s="29"/>
      <c r="T300" s="29"/>
      <c r="U300" s="29"/>
      <c r="V300" s="29">
        <f>VLOOKUP(A300,MV!$A$6:$AD$4112,16,FALSE)</f>
        <v>12</v>
      </c>
      <c r="W300" s="29">
        <f>VLOOKUP(A300,MV!$A$6:$AD$4112,17,FALSE)</f>
        <v>0</v>
      </c>
      <c r="X300" s="29" t="str">
        <f>VLOOKUP(A300,MV!$A$6:$AD$4112,26,FALSE)</f>
        <v>kV</v>
      </c>
      <c r="Y300" s="29" t="str">
        <f>VLOOKUP(A300,MV!$A$6:$AD$4112,27,FALSE)</f>
        <v>X</v>
      </c>
      <c r="Z300" s="29" t="str">
        <f>VLOOKUP(A300,MV!$A$6:$AD$4112,28,FALSE)</f>
        <v>-</v>
      </c>
      <c r="AA300" s="29" t="str">
        <f>VLOOKUP(A300,MV!$A$6:$AD$4112,29,FALSE)</f>
        <v>-</v>
      </c>
      <c r="AB300" s="29" t="str">
        <f>VLOOKUP(A300,MV!$A$6:$AD$4112,30,FALSE)</f>
        <v>X</v>
      </c>
      <c r="AC300" s="30"/>
    </row>
    <row r="301" spans="1:29" x14ac:dyDescent="0.3">
      <c r="A301" t="s">
        <v>398</v>
      </c>
      <c r="C301" s="29">
        <f>IF(ISBLANK(G301),"",COUNTA($G$13:G301))</f>
        <v>280</v>
      </c>
      <c r="D301" s="44" t="s">
        <v>548</v>
      </c>
      <c r="E301" s="30"/>
      <c r="F301" s="44">
        <f t="shared" si="11"/>
        <v>0</v>
      </c>
      <c r="G301" s="30" t="str">
        <f>VLOOKUP(A301,MV!$A$6:$B$4112,2,FALSE)</f>
        <v>Line-Line Voltage (L2-L3)</v>
      </c>
      <c r="H301" s="29" t="str">
        <f>VLOOKUP(A301,MV!$A$6:$AD$4112,3,FALSE)</f>
        <v>TBA</v>
      </c>
      <c r="I301" s="29" t="str">
        <f>VLOOKUP(A301,MV!$A$6:$AD$4112,4,FALSE)</f>
        <v>X</v>
      </c>
      <c r="J301" s="29" t="str">
        <f>VLOOKUP(A301,MV!$A$6:$AD$4112,5,FALSE)</f>
        <v>-</v>
      </c>
      <c r="K301" s="29" t="str">
        <f>VLOOKUP(A301,MV!$A$6:$AD$4112,6,FALSE)</f>
        <v>-</v>
      </c>
      <c r="L301" s="29" t="str">
        <f>VLOOKUP(A301,MV!$A$6:$AD$4112,11,FALSE)</f>
        <v>IEC61850</v>
      </c>
      <c r="M301" s="29" t="str">
        <f>VLOOKUP(A301,MV!$A$6:$AD$4112,14,FALSE)</f>
        <v>MX</v>
      </c>
      <c r="N301" s="29" t="str">
        <f>VLOOKUP(A301,MV!$A$6:$AD$4112,12,FALSE)</f>
        <v>TBA</v>
      </c>
      <c r="O301" s="29" t="str">
        <f>VLOOKUP(A301,MV!$A$6:$AD$4112,13,FALSE)</f>
        <v>IEC104</v>
      </c>
      <c r="P301" s="29">
        <f>VLOOKUP(A301,MV!$A$6:$AD$4112,15,FALSE)</f>
        <v>10</v>
      </c>
      <c r="Q301" s="29"/>
      <c r="R301" s="29"/>
      <c r="S301" s="29"/>
      <c r="T301" s="29"/>
      <c r="U301" s="29"/>
      <c r="V301" s="29">
        <f>VLOOKUP(A301,MV!$A$6:$AD$4112,16,FALSE)</f>
        <v>13</v>
      </c>
      <c r="W301" s="29">
        <f>VLOOKUP(A301,MV!$A$6:$AD$4112,17,FALSE)</f>
        <v>0</v>
      </c>
      <c r="X301" s="29" t="str">
        <f>VLOOKUP(A301,MV!$A$6:$AD$4112,26,FALSE)</f>
        <v>kV</v>
      </c>
      <c r="Y301" s="29" t="str">
        <f>VLOOKUP(A301,MV!$A$6:$AD$4112,27,FALSE)</f>
        <v>X</v>
      </c>
      <c r="Z301" s="29" t="str">
        <f>VLOOKUP(A301,MV!$A$6:$AD$4112,28,FALSE)</f>
        <v>-</v>
      </c>
      <c r="AA301" s="29" t="str">
        <f>VLOOKUP(A301,MV!$A$6:$AD$4112,29,FALSE)</f>
        <v>-</v>
      </c>
      <c r="AB301" s="29" t="str">
        <f>VLOOKUP(A301,MV!$A$6:$AD$4112,30,FALSE)</f>
        <v>X</v>
      </c>
      <c r="AC301" s="30"/>
    </row>
    <row r="302" spans="1:29" x14ac:dyDescent="0.3">
      <c r="A302" t="s">
        <v>399</v>
      </c>
      <c r="C302" s="29">
        <f>IF(ISBLANK(G302),"",COUNTA($G$13:G302))</f>
        <v>281</v>
      </c>
      <c r="D302" s="44" t="s">
        <v>549</v>
      </c>
      <c r="E302" s="30"/>
      <c r="F302" s="44">
        <f t="shared" si="11"/>
        <v>0</v>
      </c>
      <c r="G302" s="30" t="str">
        <f>VLOOKUP(A302,MV!$A$6:$B$4112,2,FALSE)</f>
        <v>Current Phase L1</v>
      </c>
      <c r="H302" s="29" t="str">
        <f>VLOOKUP(A302,MV!$A$6:$AD$4112,3,FALSE)</f>
        <v>TBA</v>
      </c>
      <c r="I302" s="29" t="str">
        <f>VLOOKUP(A302,MV!$A$6:$AD$4112,4,FALSE)</f>
        <v>X</v>
      </c>
      <c r="J302" s="29" t="str">
        <f>VLOOKUP(A302,MV!$A$6:$AD$4112,5,FALSE)</f>
        <v>-</v>
      </c>
      <c r="K302" s="29" t="str">
        <f>VLOOKUP(A302,MV!$A$6:$AD$4112,6,FALSE)</f>
        <v>-</v>
      </c>
      <c r="L302" s="29" t="str">
        <f>VLOOKUP(A302,MV!$A$6:$AD$4112,11,FALSE)</f>
        <v>IEC61850</v>
      </c>
      <c r="M302" s="29" t="str">
        <f>VLOOKUP(A302,MV!$A$6:$AD$4112,14,FALSE)</f>
        <v>MX</v>
      </c>
      <c r="N302" s="29" t="str">
        <f>VLOOKUP(A302,MV!$A$6:$AD$4112,12,FALSE)</f>
        <v>TBA</v>
      </c>
      <c r="O302" s="29" t="str">
        <f>VLOOKUP(A302,MV!$A$6:$AD$4112,13,FALSE)</f>
        <v>IEC104</v>
      </c>
      <c r="P302" s="29">
        <f>VLOOKUP(A302,MV!$A$6:$AD$4112,15,FALSE)</f>
        <v>10</v>
      </c>
      <c r="Q302" s="29"/>
      <c r="R302" s="29"/>
      <c r="S302" s="29"/>
      <c r="T302" s="29"/>
      <c r="U302" s="29"/>
      <c r="V302" s="29">
        <f>VLOOKUP(A302,MV!$A$6:$AD$4112,16,FALSE)</f>
        <v>14</v>
      </c>
      <c r="W302" s="29">
        <f>VLOOKUP(A302,MV!$A$6:$AD$4112,17,FALSE)</f>
        <v>0</v>
      </c>
      <c r="X302" s="29" t="str">
        <f>VLOOKUP(A302,MV!$A$6:$AD$4112,26,FALSE)</f>
        <v>Amp</v>
      </c>
      <c r="Y302" s="29" t="str">
        <f>VLOOKUP(A302,MV!$A$6:$AD$4112,27,FALSE)</f>
        <v>X</v>
      </c>
      <c r="Z302" s="29" t="str">
        <f>VLOOKUP(A302,MV!$A$6:$AD$4112,28,FALSE)</f>
        <v>-</v>
      </c>
      <c r="AA302" s="29" t="str">
        <f>VLOOKUP(A302,MV!$A$6:$AD$4112,29,FALSE)</f>
        <v>-</v>
      </c>
      <c r="AB302" s="29" t="str">
        <f>VLOOKUP(A302,MV!$A$6:$AD$4112,30,FALSE)</f>
        <v>X</v>
      </c>
      <c r="AC302" s="30"/>
    </row>
    <row r="303" spans="1:29" x14ac:dyDescent="0.3">
      <c r="A303" t="s">
        <v>400</v>
      </c>
      <c r="C303" s="29">
        <f>IF(ISBLANK(G303),"",COUNTA($G$13:G303))</f>
        <v>282</v>
      </c>
      <c r="D303" s="44" t="s">
        <v>550</v>
      </c>
      <c r="E303" s="30"/>
      <c r="F303" s="44">
        <f t="shared" si="11"/>
        <v>0</v>
      </c>
      <c r="G303" s="30" t="str">
        <f>VLOOKUP(A303,MV!$A$6:$B$4112,2,FALSE)</f>
        <v>Current Phase L2</v>
      </c>
      <c r="H303" s="29" t="str">
        <f>VLOOKUP(A303,MV!$A$6:$AD$4112,3,FALSE)</f>
        <v>TBA</v>
      </c>
      <c r="I303" s="29" t="str">
        <f>VLOOKUP(A303,MV!$A$6:$AD$4112,4,FALSE)</f>
        <v>X</v>
      </c>
      <c r="J303" s="29" t="str">
        <f>VLOOKUP(A303,MV!$A$6:$AD$4112,5,FALSE)</f>
        <v>-</v>
      </c>
      <c r="K303" s="29" t="str">
        <f>VLOOKUP(A303,MV!$A$6:$AD$4112,6,FALSE)</f>
        <v>-</v>
      </c>
      <c r="L303" s="29" t="str">
        <f>VLOOKUP(A303,MV!$A$6:$AD$4112,11,FALSE)</f>
        <v>IEC61850</v>
      </c>
      <c r="M303" s="29" t="str">
        <f>VLOOKUP(A303,MV!$A$6:$AD$4112,14,FALSE)</f>
        <v>MX</v>
      </c>
      <c r="N303" s="29" t="str">
        <f>VLOOKUP(A303,MV!$A$6:$AD$4112,12,FALSE)</f>
        <v>TBA</v>
      </c>
      <c r="O303" s="29" t="str">
        <f>VLOOKUP(A303,MV!$A$6:$AD$4112,13,FALSE)</f>
        <v>IEC104</v>
      </c>
      <c r="P303" s="29">
        <f>VLOOKUP(A303,MV!$A$6:$AD$4112,15,FALSE)</f>
        <v>10</v>
      </c>
      <c r="Q303" s="29"/>
      <c r="R303" s="29"/>
      <c r="S303" s="29"/>
      <c r="T303" s="29"/>
      <c r="U303" s="29"/>
      <c r="V303" s="29">
        <f>VLOOKUP(A303,MV!$A$6:$AD$4112,16,FALSE)</f>
        <v>15</v>
      </c>
      <c r="W303" s="29">
        <f>VLOOKUP(A303,MV!$A$6:$AD$4112,17,FALSE)</f>
        <v>0</v>
      </c>
      <c r="X303" s="29" t="str">
        <f>VLOOKUP(A303,MV!$A$6:$AD$4112,26,FALSE)</f>
        <v>Amp</v>
      </c>
      <c r="Y303" s="29" t="str">
        <f>VLOOKUP(A303,MV!$A$6:$AD$4112,27,FALSE)</f>
        <v>X</v>
      </c>
      <c r="Z303" s="29" t="str">
        <f>VLOOKUP(A303,MV!$A$6:$AD$4112,28,FALSE)</f>
        <v>-</v>
      </c>
      <c r="AA303" s="29" t="str">
        <f>VLOOKUP(A303,MV!$A$6:$AD$4112,29,FALSE)</f>
        <v>-</v>
      </c>
      <c r="AB303" s="29" t="str">
        <f>VLOOKUP(A303,MV!$A$6:$AD$4112,30,FALSE)</f>
        <v>X</v>
      </c>
      <c r="AC303" s="30"/>
    </row>
    <row r="304" spans="1:29" x14ac:dyDescent="0.3">
      <c r="A304" t="s">
        <v>401</v>
      </c>
      <c r="C304" s="29">
        <f>IF(ISBLANK(G304),"",COUNTA($G$13:G304))</f>
        <v>283</v>
      </c>
      <c r="D304" s="44" t="s">
        <v>551</v>
      </c>
      <c r="E304" s="30"/>
      <c r="F304" s="44">
        <f t="shared" si="11"/>
        <v>0</v>
      </c>
      <c r="G304" s="30" t="str">
        <f>VLOOKUP(A304,MV!$A$6:$B$4112,2,FALSE)</f>
        <v>Current Phase L3</v>
      </c>
      <c r="H304" s="29" t="str">
        <f>VLOOKUP(A304,MV!$A$6:$AD$4112,3,FALSE)</f>
        <v>TBA</v>
      </c>
      <c r="I304" s="29" t="str">
        <f>VLOOKUP(A304,MV!$A$6:$AD$4112,4,FALSE)</f>
        <v>X</v>
      </c>
      <c r="J304" s="29" t="str">
        <f>VLOOKUP(A304,MV!$A$6:$AD$4112,5,FALSE)</f>
        <v>-</v>
      </c>
      <c r="K304" s="29" t="str">
        <f>VLOOKUP(A304,MV!$A$6:$AD$4112,6,FALSE)</f>
        <v>-</v>
      </c>
      <c r="L304" s="29" t="str">
        <f>VLOOKUP(A304,MV!$A$6:$AD$4112,11,FALSE)</f>
        <v>IEC61850</v>
      </c>
      <c r="M304" s="29" t="str">
        <f>VLOOKUP(A304,MV!$A$6:$AD$4112,14,FALSE)</f>
        <v>MX</v>
      </c>
      <c r="N304" s="29" t="str">
        <f>VLOOKUP(A304,MV!$A$6:$AD$4112,12,FALSE)</f>
        <v>TBA</v>
      </c>
      <c r="O304" s="29" t="str">
        <f>VLOOKUP(A304,MV!$A$6:$AD$4112,13,FALSE)</f>
        <v>IEC104</v>
      </c>
      <c r="P304" s="29">
        <f>VLOOKUP(A304,MV!$A$6:$AD$4112,15,FALSE)</f>
        <v>10</v>
      </c>
      <c r="Q304" s="29"/>
      <c r="R304" s="29"/>
      <c r="S304" s="29"/>
      <c r="T304" s="29"/>
      <c r="U304" s="29"/>
      <c r="V304" s="29">
        <f>VLOOKUP(A304,MV!$A$6:$AD$4112,16,FALSE)</f>
        <v>16</v>
      </c>
      <c r="W304" s="29">
        <f>VLOOKUP(A304,MV!$A$6:$AD$4112,17,FALSE)</f>
        <v>0</v>
      </c>
      <c r="X304" s="29" t="str">
        <f>VLOOKUP(A304,MV!$A$6:$AD$4112,26,FALSE)</f>
        <v>Amp</v>
      </c>
      <c r="Y304" s="29" t="str">
        <f>VLOOKUP(A304,MV!$A$6:$AD$4112,27,FALSE)</f>
        <v>X</v>
      </c>
      <c r="Z304" s="29" t="str">
        <f>VLOOKUP(A304,MV!$A$6:$AD$4112,28,FALSE)</f>
        <v>-</v>
      </c>
      <c r="AA304" s="29" t="str">
        <f>VLOOKUP(A304,MV!$A$6:$AD$4112,29,FALSE)</f>
        <v>-</v>
      </c>
      <c r="AB304" s="29" t="str">
        <f>VLOOKUP(A304,MV!$A$6:$AD$4112,30,FALSE)</f>
        <v>X</v>
      </c>
      <c r="AC304" s="30"/>
    </row>
    <row r="305" spans="1:29" x14ac:dyDescent="0.3">
      <c r="A305" t="s">
        <v>402</v>
      </c>
      <c r="C305" s="29">
        <f>IF(ISBLANK(G305),"",COUNTA($G$13:G305))</f>
        <v>284</v>
      </c>
      <c r="D305" s="44" t="s">
        <v>552</v>
      </c>
      <c r="E305" s="30"/>
      <c r="F305" s="44">
        <f t="shared" si="11"/>
        <v>0</v>
      </c>
      <c r="G305" s="30" t="str">
        <f>VLOOKUP(A305,MV!$A$6:$B$4112,2,FALSE)</f>
        <v>Power Factor</v>
      </c>
      <c r="H305" s="29" t="str">
        <f>VLOOKUP(A305,MV!$A$6:$AD$4112,3,FALSE)</f>
        <v>TBA</v>
      </c>
      <c r="I305" s="29" t="str">
        <f>VLOOKUP(A305,MV!$A$6:$AD$4112,4,FALSE)</f>
        <v>X</v>
      </c>
      <c r="J305" s="29" t="str">
        <f>VLOOKUP(A305,MV!$A$6:$AD$4112,5,FALSE)</f>
        <v>-</v>
      </c>
      <c r="K305" s="29" t="str">
        <f>VLOOKUP(A305,MV!$A$6:$AD$4112,6,FALSE)</f>
        <v>-</v>
      </c>
      <c r="L305" s="29" t="str">
        <f>VLOOKUP(A305,MV!$A$6:$AD$4112,11,FALSE)</f>
        <v>IEC61850</v>
      </c>
      <c r="M305" s="29" t="str">
        <f>VLOOKUP(A305,MV!$A$6:$AD$4112,14,FALSE)</f>
        <v>MX</v>
      </c>
      <c r="N305" s="29" t="str">
        <f>VLOOKUP(A305,MV!$A$6:$AD$4112,12,FALSE)</f>
        <v>TBA</v>
      </c>
      <c r="O305" s="29" t="str">
        <f>VLOOKUP(A305,MV!$A$6:$AD$4112,13,FALSE)</f>
        <v>IEC104</v>
      </c>
      <c r="P305" s="29">
        <f>VLOOKUP(A305,MV!$A$6:$AD$4112,15,FALSE)</f>
        <v>10</v>
      </c>
      <c r="Q305" s="29"/>
      <c r="R305" s="29"/>
      <c r="S305" s="29"/>
      <c r="T305" s="29"/>
      <c r="U305" s="29"/>
      <c r="V305" s="29">
        <f>VLOOKUP(A305,MV!$A$6:$AD$4112,16,FALSE)</f>
        <v>17</v>
      </c>
      <c r="W305" s="29">
        <f>VLOOKUP(A305,MV!$A$6:$AD$4112,17,FALSE)</f>
        <v>0</v>
      </c>
      <c r="X305" s="29" t="str">
        <f>VLOOKUP(A305,MV!$A$6:$AD$4112,26,FALSE)</f>
        <v>-</v>
      </c>
      <c r="Y305" s="29" t="str">
        <f>VLOOKUP(A305,MV!$A$6:$AD$4112,27,FALSE)</f>
        <v>X</v>
      </c>
      <c r="Z305" s="29" t="str">
        <f>VLOOKUP(A305,MV!$A$6:$AD$4112,28,FALSE)</f>
        <v>-</v>
      </c>
      <c r="AA305" s="29" t="str">
        <f>VLOOKUP(A305,MV!$A$6:$AD$4112,29,FALSE)</f>
        <v>-</v>
      </c>
      <c r="AB305" s="29" t="str">
        <f>VLOOKUP(A305,MV!$A$6:$AD$4112,30,FALSE)</f>
        <v>X</v>
      </c>
      <c r="AC305" s="30"/>
    </row>
    <row r="306" spans="1:29" x14ac:dyDescent="0.3">
      <c r="A306" t="s">
        <v>403</v>
      </c>
      <c r="C306" s="29">
        <f>IF(ISBLANK(G306),"",COUNTA($G$13:G306))</f>
        <v>285</v>
      </c>
      <c r="D306" s="44" t="s">
        <v>553</v>
      </c>
      <c r="E306" s="30"/>
      <c r="F306" s="44">
        <f t="shared" si="11"/>
        <v>0</v>
      </c>
      <c r="G306" s="30" t="str">
        <f>VLOOKUP(A306,MV!$A$6:$B$4112,2,FALSE)</f>
        <v>Frequency</v>
      </c>
      <c r="H306" s="29" t="str">
        <f>VLOOKUP(A306,MV!$A$6:$AD$4112,3,FALSE)</f>
        <v>TBA</v>
      </c>
      <c r="I306" s="29" t="str">
        <f>VLOOKUP(A306,MV!$A$6:$AD$4112,4,FALSE)</f>
        <v>X</v>
      </c>
      <c r="J306" s="29" t="str">
        <f>VLOOKUP(A306,MV!$A$6:$AD$4112,5,FALSE)</f>
        <v>-</v>
      </c>
      <c r="K306" s="29" t="str">
        <f>VLOOKUP(A306,MV!$A$6:$AD$4112,6,FALSE)</f>
        <v>-</v>
      </c>
      <c r="L306" s="29" t="str">
        <f>VLOOKUP(A306,MV!$A$6:$AD$4112,11,FALSE)</f>
        <v>IEC61850</v>
      </c>
      <c r="M306" s="29" t="str">
        <f>VLOOKUP(A306,MV!$A$6:$AD$4112,14,FALSE)</f>
        <v>MX</v>
      </c>
      <c r="N306" s="29" t="str">
        <f>VLOOKUP(A306,MV!$A$6:$AD$4112,12,FALSE)</f>
        <v>TBA</v>
      </c>
      <c r="O306" s="29" t="str">
        <f>VLOOKUP(A306,MV!$A$6:$AD$4112,13,FALSE)</f>
        <v>IEC104</v>
      </c>
      <c r="P306" s="29">
        <f>VLOOKUP(A306,MV!$A$6:$AD$4112,15,FALSE)</f>
        <v>10</v>
      </c>
      <c r="Q306" s="29"/>
      <c r="R306" s="29"/>
      <c r="S306" s="29"/>
      <c r="T306" s="29"/>
      <c r="U306" s="29"/>
      <c r="V306" s="29">
        <f>VLOOKUP(A306,MV!$A$6:$AD$4112,16,FALSE)</f>
        <v>18</v>
      </c>
      <c r="W306" s="29">
        <f>VLOOKUP(A306,MV!$A$6:$AD$4112,17,FALSE)</f>
        <v>0</v>
      </c>
      <c r="X306" s="29" t="str">
        <f>VLOOKUP(A306,MV!$A$6:$AD$4112,26,FALSE)</f>
        <v>Hz</v>
      </c>
      <c r="Y306" s="29" t="str">
        <f>VLOOKUP(A306,MV!$A$6:$AD$4112,27,FALSE)</f>
        <v>X</v>
      </c>
      <c r="Z306" s="29" t="str">
        <f>VLOOKUP(A306,MV!$A$6:$AD$4112,28,FALSE)</f>
        <v>-</v>
      </c>
      <c r="AA306" s="29" t="str">
        <f>VLOOKUP(A306,MV!$A$6:$AD$4112,29,FALSE)</f>
        <v>-</v>
      </c>
      <c r="AB306" s="29" t="str">
        <f>VLOOKUP(A306,MV!$A$6:$AD$4112,30,FALSE)</f>
        <v>X</v>
      </c>
      <c r="AC306" s="30"/>
    </row>
    <row r="307" spans="1:29" x14ac:dyDescent="0.3">
      <c r="A307" t="s">
        <v>404</v>
      </c>
      <c r="C307" s="29">
        <f>IF(ISBLANK(G307),"",COUNTA($G$13:G307))</f>
        <v>286</v>
      </c>
      <c r="D307" s="44" t="s">
        <v>554</v>
      </c>
      <c r="E307" s="30"/>
      <c r="F307" s="44">
        <f t="shared" si="11"/>
        <v>0</v>
      </c>
      <c r="G307" s="30" t="str">
        <f>VLOOKUP(A307,MV!$A$6:$B$4112,2,FALSE)</f>
        <v>Active Power</v>
      </c>
      <c r="H307" s="29" t="str">
        <f>VLOOKUP(A307,MV!$A$6:$AD$4112,3,FALSE)</f>
        <v>TBA</v>
      </c>
      <c r="I307" s="29" t="str">
        <f>VLOOKUP(A307,MV!$A$6:$AD$4112,4,FALSE)</f>
        <v>X</v>
      </c>
      <c r="J307" s="29" t="str">
        <f>VLOOKUP(A307,MV!$A$6:$AD$4112,5,FALSE)</f>
        <v>-</v>
      </c>
      <c r="K307" s="29" t="str">
        <f>VLOOKUP(A307,MV!$A$6:$AD$4112,6,FALSE)</f>
        <v>-</v>
      </c>
      <c r="L307" s="29" t="str">
        <f>VLOOKUP(A307,MV!$A$6:$AD$4112,11,FALSE)</f>
        <v>IEC61850</v>
      </c>
      <c r="M307" s="29" t="str">
        <f>VLOOKUP(A307,MV!$A$6:$AD$4112,14,FALSE)</f>
        <v>MX</v>
      </c>
      <c r="N307" s="29" t="str">
        <f>VLOOKUP(A307,MV!$A$6:$AD$4112,12,FALSE)</f>
        <v>TBA</v>
      </c>
      <c r="O307" s="29" t="str">
        <f>VLOOKUP(A307,MV!$A$6:$AD$4112,13,FALSE)</f>
        <v>IEC104</v>
      </c>
      <c r="P307" s="29">
        <f>VLOOKUP(A307,MV!$A$6:$AD$4112,15,FALSE)</f>
        <v>10</v>
      </c>
      <c r="Q307" s="29"/>
      <c r="R307" s="29"/>
      <c r="S307" s="29"/>
      <c r="T307" s="29"/>
      <c r="U307" s="29"/>
      <c r="V307" s="29">
        <f>VLOOKUP(A307,MV!$A$6:$AD$4112,16,FALSE)</f>
        <v>19</v>
      </c>
      <c r="W307" s="29">
        <f>VLOOKUP(A307,MV!$A$6:$AD$4112,17,FALSE)</f>
        <v>0</v>
      </c>
      <c r="X307" s="29" t="str">
        <f>VLOOKUP(A307,MV!$A$6:$AD$4112,26,FALSE)</f>
        <v>kW</v>
      </c>
      <c r="Y307" s="29" t="str">
        <f>VLOOKUP(A307,MV!$A$6:$AD$4112,27,FALSE)</f>
        <v>X</v>
      </c>
      <c r="Z307" s="29" t="str">
        <f>VLOOKUP(A307,MV!$A$6:$AD$4112,28,FALSE)</f>
        <v>-</v>
      </c>
      <c r="AA307" s="29" t="str">
        <f>VLOOKUP(A307,MV!$A$6:$AD$4112,29,FALSE)</f>
        <v>-</v>
      </c>
      <c r="AB307" s="29" t="str">
        <f>VLOOKUP(A307,MV!$A$6:$AD$4112,30,FALSE)</f>
        <v>X</v>
      </c>
      <c r="AC307" s="30"/>
    </row>
    <row r="308" spans="1:29" x14ac:dyDescent="0.3">
      <c r="A308" t="s">
        <v>405</v>
      </c>
      <c r="C308" s="29">
        <f>IF(ISBLANK(G308),"",COUNTA($G$13:G308))</f>
        <v>287</v>
      </c>
      <c r="D308" s="44" t="s">
        <v>555</v>
      </c>
      <c r="E308" s="30"/>
      <c r="F308" s="44">
        <f t="shared" si="11"/>
        <v>0</v>
      </c>
      <c r="G308" s="30" t="str">
        <f>VLOOKUP(A308,MV!$A$6:$B$4112,2,FALSE)</f>
        <v>Reactive Power</v>
      </c>
      <c r="H308" s="29" t="str">
        <f>VLOOKUP(A308,MV!$A$6:$AD$4112,3,FALSE)</f>
        <v>TBA</v>
      </c>
      <c r="I308" s="29" t="str">
        <f>VLOOKUP(A308,MV!$A$6:$AD$4112,4,FALSE)</f>
        <v>X</v>
      </c>
      <c r="J308" s="29" t="str">
        <f>VLOOKUP(A308,MV!$A$6:$AD$4112,5,FALSE)</f>
        <v>-</v>
      </c>
      <c r="K308" s="29" t="str">
        <f>VLOOKUP(A308,MV!$A$6:$AD$4112,6,FALSE)</f>
        <v>-</v>
      </c>
      <c r="L308" s="29" t="str">
        <f>VLOOKUP(A308,MV!$A$6:$AD$4112,11,FALSE)</f>
        <v>IEC61850</v>
      </c>
      <c r="M308" s="29" t="str">
        <f>VLOOKUP(A308,MV!$A$6:$AD$4112,14,FALSE)</f>
        <v>MX</v>
      </c>
      <c r="N308" s="29" t="str">
        <f>VLOOKUP(A308,MV!$A$6:$AD$4112,12,FALSE)</f>
        <v>TBA</v>
      </c>
      <c r="O308" s="29" t="str">
        <f>VLOOKUP(A308,MV!$A$6:$AD$4112,13,FALSE)</f>
        <v>IEC104</v>
      </c>
      <c r="P308" s="29">
        <f>VLOOKUP(A308,MV!$A$6:$AD$4112,15,FALSE)</f>
        <v>10</v>
      </c>
      <c r="Q308" s="29"/>
      <c r="R308" s="29"/>
      <c r="S308" s="29"/>
      <c r="T308" s="29"/>
      <c r="U308" s="29"/>
      <c r="V308" s="29">
        <f>VLOOKUP(A308,MV!$A$6:$AD$4112,16,FALSE)</f>
        <v>20</v>
      </c>
      <c r="W308" s="29">
        <f>VLOOKUP(A308,MV!$A$6:$AD$4112,17,FALSE)</f>
        <v>0</v>
      </c>
      <c r="X308" s="29" t="str">
        <f>VLOOKUP(A308,MV!$A$6:$AD$4112,26,FALSE)</f>
        <v>Kvar</v>
      </c>
      <c r="Y308" s="29" t="str">
        <f>VLOOKUP(A308,MV!$A$6:$AD$4112,27,FALSE)</f>
        <v>X</v>
      </c>
      <c r="Z308" s="29" t="str">
        <f>VLOOKUP(A308,MV!$A$6:$AD$4112,28,FALSE)</f>
        <v>-</v>
      </c>
      <c r="AA308" s="29" t="str">
        <f>VLOOKUP(A308,MV!$A$6:$AD$4112,29,FALSE)</f>
        <v>-</v>
      </c>
      <c r="AB308" s="29" t="str">
        <f>VLOOKUP(A308,MV!$A$6:$AD$4112,30,FALSE)</f>
        <v>X</v>
      </c>
      <c r="AC308" s="30"/>
    </row>
    <row r="309" spans="1:29" x14ac:dyDescent="0.3">
      <c r="A309" t="s">
        <v>406</v>
      </c>
      <c r="C309" s="29">
        <f>IF(ISBLANK(G309),"",COUNTA($G$13:G309))</f>
        <v>288</v>
      </c>
      <c r="D309" s="44" t="s">
        <v>556</v>
      </c>
      <c r="E309" s="30"/>
      <c r="F309" s="44">
        <f t="shared" si="11"/>
        <v>0</v>
      </c>
      <c r="G309" s="30" t="str">
        <f>VLOOKUP(A309,MV!$A$6:$B$4112,2,FALSE)</f>
        <v>CB Open/Close command</v>
      </c>
      <c r="H309" s="29" t="str">
        <f>VLOOKUP(A309,MV!$A$6:$AD$4112,3,FALSE)</f>
        <v>TBA</v>
      </c>
      <c r="I309" s="29" t="str">
        <f>VLOOKUP(A309,MV!$A$6:$AD$4112,4,FALSE)</f>
        <v>-</v>
      </c>
      <c r="J309" s="29" t="str">
        <f>VLOOKUP(A309,MV!$A$6:$AD$4112,5,FALSE)</f>
        <v>-</v>
      </c>
      <c r="K309" s="29" t="str">
        <f>VLOOKUP(A309,MV!$A$6:$AD$4112,6,FALSE)</f>
        <v>X</v>
      </c>
      <c r="L309" s="29" t="str">
        <f>VLOOKUP(A309,MV!$A$6:$AD$4112,11,FALSE)</f>
        <v>-</v>
      </c>
      <c r="M309" s="29" t="str">
        <f>VLOOKUP(A309,MV!$A$6:$AD$4112,14,FALSE)</f>
        <v>DC</v>
      </c>
      <c r="N309" s="29" t="str">
        <f>VLOOKUP(A309,MV!$A$6:$AD$4112,12,FALSE)</f>
        <v>-</v>
      </c>
      <c r="O309" s="29" t="str">
        <f>VLOOKUP(A309,MV!$A$6:$AD$4112,13,FALSE)</f>
        <v>IEC104</v>
      </c>
      <c r="P309" s="29">
        <f>VLOOKUP(A309,MV!$A$6:$AD$4112,15,FALSE)</f>
        <v>10</v>
      </c>
      <c r="Q309" s="29"/>
      <c r="R309" s="29"/>
      <c r="S309" s="29"/>
      <c r="T309" s="29"/>
      <c r="U309" s="29"/>
      <c r="V309" s="29">
        <f>VLOOKUP(A309,MV!$A$6:$AD$4112,16,FALSE)</f>
        <v>21</v>
      </c>
      <c r="W309" s="29">
        <f>VLOOKUP(A309,MV!$A$6:$AD$4112,17,FALSE)</f>
        <v>0</v>
      </c>
      <c r="X309" s="29" t="str">
        <f>VLOOKUP(A309,MV!$A$6:$AD$4112,26,FALSE)</f>
        <v>-</v>
      </c>
      <c r="Y309" s="29" t="str">
        <f>VLOOKUP(A309,MV!$A$6:$AD$4112,27,FALSE)</f>
        <v>X</v>
      </c>
      <c r="Z309" s="29" t="str">
        <f>VLOOKUP(A309,MV!$A$6:$AD$4112,28,FALSE)</f>
        <v>X</v>
      </c>
      <c r="AA309" s="29" t="str">
        <f>VLOOKUP(A309,MV!$A$6:$AD$4112,29,FALSE)</f>
        <v>-</v>
      </c>
      <c r="AB309" s="29" t="str">
        <f>VLOOKUP(A309,MV!$A$6:$AD$4112,30,FALSE)</f>
        <v>-</v>
      </c>
      <c r="AC309" s="30"/>
    </row>
    <row r="310" spans="1:29" x14ac:dyDescent="0.3">
      <c r="A310" t="s">
        <v>407</v>
      </c>
      <c r="C310" s="29">
        <f>IF(ISBLANK(G310),"",COUNTA($G$13:G310))</f>
        <v>289</v>
      </c>
      <c r="D310" s="44" t="s">
        <v>557</v>
      </c>
      <c r="E310" s="30"/>
      <c r="F310" s="44">
        <f t="shared" si="11"/>
        <v>0</v>
      </c>
      <c r="G310" s="30" t="str">
        <f>VLOOKUP(A310,MV!$A$6:$B$4112,2,FALSE)</f>
        <v>CB Opened/Closed Position</v>
      </c>
      <c r="H310" s="29" t="str">
        <f>VLOOKUP(A310,MV!$A$6:$AD$4112,3,FALSE)</f>
        <v>TBA</v>
      </c>
      <c r="I310" s="29" t="str">
        <f>VLOOKUP(A310,MV!$A$6:$AD$4112,4,FALSE)</f>
        <v>-</v>
      </c>
      <c r="J310" s="29" t="str">
        <f>VLOOKUP(A310,MV!$A$6:$AD$4112,5,FALSE)</f>
        <v>X</v>
      </c>
      <c r="K310" s="29" t="str">
        <f>VLOOKUP(A310,MV!$A$6:$AD$4112,6,FALSE)</f>
        <v>-</v>
      </c>
      <c r="L310" s="29" t="str">
        <f>VLOOKUP(A310,MV!$A$6:$AD$4112,11,FALSE)</f>
        <v>-</v>
      </c>
      <c r="M310" s="29" t="str">
        <f>VLOOKUP(A310,MV!$A$6:$AD$4112,14,FALSE)</f>
        <v>DP</v>
      </c>
      <c r="N310" s="29" t="str">
        <f>VLOOKUP(A310,MV!$A$6:$AD$4112,12,FALSE)</f>
        <v>-</v>
      </c>
      <c r="O310" s="29" t="str">
        <f>VLOOKUP(A310,MV!$A$6:$AD$4112,13,FALSE)</f>
        <v>IEC104</v>
      </c>
      <c r="P310" s="29">
        <f>VLOOKUP(A310,MV!$A$6:$AD$4112,15,FALSE)</f>
        <v>10</v>
      </c>
      <c r="Q310" s="29"/>
      <c r="R310" s="29"/>
      <c r="S310" s="29"/>
      <c r="T310" s="29"/>
      <c r="U310" s="29"/>
      <c r="V310" s="29">
        <f>VLOOKUP(A310,MV!$A$6:$AD$4112,16,FALSE)</f>
        <v>22</v>
      </c>
      <c r="W310" s="29">
        <f>VLOOKUP(A310,MV!$A$6:$AD$4112,17,FALSE)</f>
        <v>0</v>
      </c>
      <c r="X310" s="29" t="str">
        <f>VLOOKUP(A310,MV!$A$6:$AD$4112,26,FALSE)</f>
        <v>-</v>
      </c>
      <c r="Y310" s="29" t="str">
        <f>VLOOKUP(A310,MV!$A$6:$AD$4112,27,FALSE)</f>
        <v>X</v>
      </c>
      <c r="Z310" s="29" t="str">
        <f>VLOOKUP(A310,MV!$A$6:$AD$4112,28,FALSE)</f>
        <v>X</v>
      </c>
      <c r="AA310" s="29" t="str">
        <f>VLOOKUP(A310,MV!$A$6:$AD$4112,29,FALSE)</f>
        <v>-</v>
      </c>
      <c r="AB310" s="29" t="str">
        <f>VLOOKUP(A310,MV!$A$6:$AD$4112,30,FALSE)</f>
        <v>-</v>
      </c>
      <c r="AC310" s="30"/>
    </row>
    <row r="311" spans="1:29" x14ac:dyDescent="0.3">
      <c r="A311" t="s">
        <v>408</v>
      </c>
      <c r="C311" s="29">
        <f>IF(ISBLANK(G311),"",COUNTA($G$13:G311))</f>
        <v>290</v>
      </c>
      <c r="D311" s="44" t="s">
        <v>558</v>
      </c>
      <c r="E311" s="30"/>
      <c r="F311" s="44">
        <f t="shared" si="11"/>
        <v>0</v>
      </c>
      <c r="G311" s="30" t="str">
        <f>VLOOKUP(A311,MV!$A$6:$B$4112,2,FALSE)</f>
        <v>CB Trip</v>
      </c>
      <c r="H311" s="29" t="str">
        <f>VLOOKUP(A311,MV!$A$6:$AD$4112,3,FALSE)</f>
        <v>TBA</v>
      </c>
      <c r="I311" s="29" t="str">
        <f>VLOOKUP(A311,MV!$A$6:$AD$4112,4,FALSE)</f>
        <v>-</v>
      </c>
      <c r="J311" s="29" t="str">
        <f>VLOOKUP(A311,MV!$A$6:$AD$4112,5,FALSE)</f>
        <v>X</v>
      </c>
      <c r="K311" s="29" t="str">
        <f>VLOOKUP(A311,MV!$A$6:$AD$4112,6,FALSE)</f>
        <v>-</v>
      </c>
      <c r="L311" s="29" t="str">
        <f>VLOOKUP(A311,MV!$A$6:$AD$4112,11,FALSE)</f>
        <v>-</v>
      </c>
      <c r="M311" s="29" t="str">
        <f>VLOOKUP(A311,MV!$A$6:$AD$4112,14,FALSE)</f>
        <v>SP</v>
      </c>
      <c r="N311" s="29" t="str">
        <f>VLOOKUP(A311,MV!$A$6:$AD$4112,12,FALSE)</f>
        <v>-</v>
      </c>
      <c r="O311" s="29" t="str">
        <f>VLOOKUP(A311,MV!$A$6:$AD$4112,13,FALSE)</f>
        <v>IEC104</v>
      </c>
      <c r="P311" s="29">
        <f>VLOOKUP(A311,MV!$A$6:$AD$4112,15,FALSE)</f>
        <v>10</v>
      </c>
      <c r="Q311" s="29"/>
      <c r="R311" s="29"/>
      <c r="S311" s="29"/>
      <c r="T311" s="29"/>
      <c r="U311" s="29"/>
      <c r="V311" s="29">
        <f>VLOOKUP(A311,MV!$A$6:$AD$4112,16,FALSE)</f>
        <v>23</v>
      </c>
      <c r="W311" s="29">
        <f>VLOOKUP(A311,MV!$A$6:$AD$4112,17,FALSE)</f>
        <v>0</v>
      </c>
      <c r="X311" s="29" t="str">
        <f>VLOOKUP(A311,MV!$A$6:$AD$4112,26,FALSE)</f>
        <v>-</v>
      </c>
      <c r="Y311" s="29" t="str">
        <f>VLOOKUP(A311,MV!$A$6:$AD$4112,27,FALSE)</f>
        <v>X</v>
      </c>
      <c r="Z311" s="29" t="str">
        <f>VLOOKUP(A311,MV!$A$6:$AD$4112,28,FALSE)</f>
        <v>X</v>
      </c>
      <c r="AA311" s="29" t="str">
        <f>VLOOKUP(A311,MV!$A$6:$AD$4112,29,FALSE)</f>
        <v>-</v>
      </c>
      <c r="AB311" s="29" t="str">
        <f>VLOOKUP(A311,MV!$A$6:$AD$4112,30,FALSE)</f>
        <v>-</v>
      </c>
      <c r="AC311" s="30"/>
    </row>
    <row r="312" spans="1:29" x14ac:dyDescent="0.3">
      <c r="C312" s="29"/>
      <c r="D312" s="44"/>
      <c r="E312" s="30"/>
      <c r="F312" s="44"/>
      <c r="G312" s="30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30"/>
    </row>
    <row r="313" spans="1:29" x14ac:dyDescent="0.3">
      <c r="A313" t="s">
        <v>409</v>
      </c>
      <c r="C313" s="29">
        <f>IF(ISBLANK(G313),"",COUNTA($G$13:G313))</f>
        <v>291</v>
      </c>
      <c r="D313" s="44" t="s">
        <v>559</v>
      </c>
      <c r="E313" s="30"/>
      <c r="F313" s="44">
        <f t="shared" ref="F313:F319" si="12">F312</f>
        <v>0</v>
      </c>
      <c r="G313" s="30" t="str">
        <f>VLOOKUP(A313,MV!$A$6:$B$4112,2,FALSE)</f>
        <v>Bus-tie Protection Relay at MV SWGR</v>
      </c>
      <c r="H313" s="29" t="str">
        <f>VLOOKUP(A313,MV!$A$6:$AD$4112,3,FALSE)</f>
        <v>TBA</v>
      </c>
      <c r="I313" s="29" t="str">
        <f>VLOOKUP(A313,MV!$A$6:$AD$4112,4,FALSE)</f>
        <v>-</v>
      </c>
      <c r="J313" s="29" t="str">
        <f>VLOOKUP(A313,MV!$A$6:$AD$4112,5,FALSE)</f>
        <v>X</v>
      </c>
      <c r="K313" s="29" t="str">
        <f>VLOOKUP(A313,MV!$A$6:$AD$4112,6,FALSE)</f>
        <v>-</v>
      </c>
      <c r="L313" s="29" t="str">
        <f>VLOOKUP(A313,MV!$A$6:$AD$4112,11,FALSE)</f>
        <v>IEC61850</v>
      </c>
      <c r="M313" s="29" t="str">
        <f>VLOOKUP(A313,MV!$A$6:$AD$4112,14,FALSE)</f>
        <v>SP</v>
      </c>
      <c r="N313" s="29" t="str">
        <f>VLOOKUP(A313,MV!$A$6:$AD$4112,12,FALSE)</f>
        <v>TBA</v>
      </c>
      <c r="O313" s="29" t="str">
        <f>VLOOKUP(A313,MV!$A$6:$AD$4112,13,FALSE)</f>
        <v>IEC104</v>
      </c>
      <c r="P313" s="29">
        <f>VLOOKUP(A313,MV!$A$6:$AD$4112,15,FALSE)</f>
        <v>11</v>
      </c>
      <c r="Q313" s="29"/>
      <c r="R313" s="29"/>
      <c r="S313" s="29"/>
      <c r="T313" s="29"/>
      <c r="U313" s="29"/>
      <c r="V313" s="29">
        <f>VLOOKUP(A313,MV!$A$6:$AD$4112,16,FALSE)</f>
        <v>1</v>
      </c>
      <c r="W313" s="29">
        <f>VLOOKUP(A313,MV!$A$6:$AD$4112,17,FALSE)</f>
        <v>0</v>
      </c>
      <c r="X313" s="29" t="str">
        <f>VLOOKUP(A313,MV!$A$6:$AD$4112,26,FALSE)</f>
        <v>-</v>
      </c>
      <c r="Y313" s="29" t="str">
        <f>VLOOKUP(A313,MV!$A$6:$AD$4112,27,FALSE)</f>
        <v>X</v>
      </c>
      <c r="Z313" s="29" t="str">
        <f>VLOOKUP(A313,MV!$A$6:$AD$4112,28,FALSE)</f>
        <v>X</v>
      </c>
      <c r="AA313" s="29" t="str">
        <f>VLOOKUP(A313,MV!$A$6:$AD$4112,29,FALSE)</f>
        <v>X</v>
      </c>
      <c r="AB313" s="29" t="str">
        <f>VLOOKUP(A313,MV!$A$6:$AD$4112,30,FALSE)</f>
        <v>-</v>
      </c>
      <c r="AC313" s="30"/>
    </row>
    <row r="314" spans="1:29" x14ac:dyDescent="0.3">
      <c r="A314" t="s">
        <v>411</v>
      </c>
      <c r="C314" s="29">
        <f>IF(ISBLANK(G314),"",COUNTA($G$13:G314))</f>
        <v>292</v>
      </c>
      <c r="D314" s="44" t="s">
        <v>560</v>
      </c>
      <c r="E314" s="30"/>
      <c r="F314" s="44">
        <f t="shared" si="12"/>
        <v>0</v>
      </c>
      <c r="G314" s="30" t="str">
        <f>VLOOKUP(A314,MV!$A$6:$B$4112,2,FALSE)</f>
        <v>50 - Instantaneuous Over-current relay</v>
      </c>
      <c r="H314" s="29" t="str">
        <f>VLOOKUP(A314,MV!$A$6:$AD$4112,3,FALSE)</f>
        <v>TBA</v>
      </c>
      <c r="I314" s="29" t="str">
        <f>VLOOKUP(A314,MV!$A$6:$AD$4112,4,FALSE)</f>
        <v>-</v>
      </c>
      <c r="J314" s="29" t="str">
        <f>VLOOKUP(A314,MV!$A$6:$AD$4112,5,FALSE)</f>
        <v>X</v>
      </c>
      <c r="K314" s="29" t="str">
        <f>VLOOKUP(A314,MV!$A$6:$AD$4112,6,FALSE)</f>
        <v>-</v>
      </c>
      <c r="L314" s="29" t="str">
        <f>VLOOKUP(A314,MV!$A$6:$AD$4112,11,FALSE)</f>
        <v>IEC61851</v>
      </c>
      <c r="M314" s="29" t="str">
        <f>VLOOKUP(A314,MV!$A$6:$AD$4112,14,FALSE)</f>
        <v>SP</v>
      </c>
      <c r="N314" s="29" t="str">
        <f>VLOOKUP(A314,MV!$A$6:$AD$4112,12,FALSE)</f>
        <v>TBA</v>
      </c>
      <c r="O314" s="29" t="str">
        <f>VLOOKUP(A314,MV!$A$6:$AD$4112,13,FALSE)</f>
        <v>IEC104</v>
      </c>
      <c r="P314" s="29">
        <f>VLOOKUP(A314,MV!$A$6:$AD$4112,15,FALSE)</f>
        <v>11</v>
      </c>
      <c r="Q314" s="29"/>
      <c r="R314" s="29"/>
      <c r="S314" s="29"/>
      <c r="T314" s="29"/>
      <c r="U314" s="29"/>
      <c r="V314" s="29">
        <f>VLOOKUP(A314,MV!$A$6:$AD$4112,16,FALSE)</f>
        <v>2</v>
      </c>
      <c r="W314" s="29">
        <f>VLOOKUP(A314,MV!$A$6:$AD$4112,17,FALSE)</f>
        <v>0</v>
      </c>
      <c r="X314" s="29" t="str">
        <f>VLOOKUP(A314,MV!$A$6:$AD$4112,26,FALSE)</f>
        <v>-</v>
      </c>
      <c r="Y314" s="29" t="str">
        <f>VLOOKUP(A314,MV!$A$6:$AD$4112,27,FALSE)</f>
        <v>X</v>
      </c>
      <c r="Z314" s="29" t="str">
        <f>VLOOKUP(A314,MV!$A$6:$AD$4112,28,FALSE)</f>
        <v>X</v>
      </c>
      <c r="AA314" s="29" t="str">
        <f>VLOOKUP(A314,MV!$A$6:$AD$4112,29,FALSE)</f>
        <v>X</v>
      </c>
      <c r="AB314" s="29" t="str">
        <f>VLOOKUP(A314,MV!$A$6:$AD$4112,30,FALSE)</f>
        <v>-</v>
      </c>
      <c r="AC314" s="30"/>
    </row>
    <row r="315" spans="1:29" x14ac:dyDescent="0.3">
      <c r="A315" t="s">
        <v>412</v>
      </c>
      <c r="C315" s="29">
        <f>IF(ISBLANK(G315),"",COUNTA($G$13:G315))</f>
        <v>293</v>
      </c>
      <c r="D315" s="44" t="s">
        <v>561</v>
      </c>
      <c r="E315" s="30"/>
      <c r="F315" s="44">
        <f t="shared" si="12"/>
        <v>0</v>
      </c>
      <c r="G315" s="30" t="str">
        <f>VLOOKUP(A315,MV!$A$6:$B$4112,2,FALSE)</f>
        <v>51 - Time Over-current relay</v>
      </c>
      <c r="H315" s="29" t="str">
        <f>VLOOKUP(A315,MV!$A$6:$AD$4112,3,FALSE)</f>
        <v>TBA</v>
      </c>
      <c r="I315" s="29" t="str">
        <f>VLOOKUP(A315,MV!$A$6:$AD$4112,4,FALSE)</f>
        <v>-</v>
      </c>
      <c r="J315" s="29" t="str">
        <f>VLOOKUP(A315,MV!$A$6:$AD$4112,5,FALSE)</f>
        <v>X</v>
      </c>
      <c r="K315" s="29" t="str">
        <f>VLOOKUP(A315,MV!$A$6:$AD$4112,6,FALSE)</f>
        <v>-</v>
      </c>
      <c r="L315" s="29" t="str">
        <f>VLOOKUP(A315,MV!$A$6:$AD$4112,11,FALSE)</f>
        <v>IEC61852</v>
      </c>
      <c r="M315" s="29" t="str">
        <f>VLOOKUP(A315,MV!$A$6:$AD$4112,14,FALSE)</f>
        <v>SP</v>
      </c>
      <c r="N315" s="29" t="str">
        <f>VLOOKUP(A315,MV!$A$6:$AD$4112,12,FALSE)</f>
        <v>TBA</v>
      </c>
      <c r="O315" s="29" t="str">
        <f>VLOOKUP(A315,MV!$A$6:$AD$4112,13,FALSE)</f>
        <v>IEC104</v>
      </c>
      <c r="P315" s="29">
        <f>VLOOKUP(A315,MV!$A$6:$AD$4112,15,FALSE)</f>
        <v>11</v>
      </c>
      <c r="Q315" s="29"/>
      <c r="R315" s="29"/>
      <c r="S315" s="29"/>
      <c r="T315" s="29"/>
      <c r="U315" s="29"/>
      <c r="V315" s="29">
        <f>VLOOKUP(A315,MV!$A$6:$AD$4112,16,FALSE)</f>
        <v>3</v>
      </c>
      <c r="W315" s="29">
        <f>VLOOKUP(A315,MV!$A$6:$AD$4112,17,FALSE)</f>
        <v>0</v>
      </c>
      <c r="X315" s="29" t="str">
        <f>VLOOKUP(A315,MV!$A$6:$AD$4112,26,FALSE)</f>
        <v>-</v>
      </c>
      <c r="Y315" s="29" t="str">
        <f>VLOOKUP(A315,MV!$A$6:$AD$4112,27,FALSE)</f>
        <v>X</v>
      </c>
      <c r="Z315" s="29" t="str">
        <f>VLOOKUP(A315,MV!$A$6:$AD$4112,28,FALSE)</f>
        <v>X</v>
      </c>
      <c r="AA315" s="29" t="str">
        <f>VLOOKUP(A315,MV!$A$6:$AD$4112,29,FALSE)</f>
        <v>X</v>
      </c>
      <c r="AB315" s="29" t="str">
        <f>VLOOKUP(A315,MV!$A$6:$AD$4112,30,FALSE)</f>
        <v>-</v>
      </c>
      <c r="AC315" s="30"/>
    </row>
    <row r="316" spans="1:29" x14ac:dyDescent="0.3">
      <c r="A316" t="s">
        <v>413</v>
      </c>
      <c r="C316" s="29">
        <f>IF(ISBLANK(G316),"",COUNTA($G$13:G316))</f>
        <v>294</v>
      </c>
      <c r="D316" s="44" t="s">
        <v>562</v>
      </c>
      <c r="E316" s="30"/>
      <c r="F316" s="44">
        <f t="shared" si="12"/>
        <v>0</v>
      </c>
      <c r="G316" s="30" t="str">
        <f>VLOOKUP(A316,MV!$A$6:$B$4112,2,FALSE)</f>
        <v>51N - Neutral overcurrent relay</v>
      </c>
      <c r="H316" s="29" t="str">
        <f>VLOOKUP(A316,MV!$A$6:$AD$4112,3,FALSE)</f>
        <v>TBA</v>
      </c>
      <c r="I316" s="29" t="str">
        <f>VLOOKUP(A316,MV!$A$6:$AD$4112,4,FALSE)</f>
        <v>-</v>
      </c>
      <c r="J316" s="29" t="str">
        <f>VLOOKUP(A316,MV!$A$6:$AD$4112,5,FALSE)</f>
        <v>X</v>
      </c>
      <c r="K316" s="29" t="str">
        <f>VLOOKUP(A316,MV!$A$6:$AD$4112,6,FALSE)</f>
        <v>-</v>
      </c>
      <c r="L316" s="29" t="str">
        <f>VLOOKUP(A316,MV!$A$6:$AD$4112,11,FALSE)</f>
        <v>IEC61853</v>
      </c>
      <c r="M316" s="29" t="str">
        <f>VLOOKUP(A316,MV!$A$6:$AD$4112,14,FALSE)</f>
        <v>SP</v>
      </c>
      <c r="N316" s="29" t="str">
        <f>VLOOKUP(A316,MV!$A$6:$AD$4112,12,FALSE)</f>
        <v>TBA</v>
      </c>
      <c r="O316" s="29" t="str">
        <f>VLOOKUP(A316,MV!$A$6:$AD$4112,13,FALSE)</f>
        <v>IEC104</v>
      </c>
      <c r="P316" s="29">
        <f>VLOOKUP(A316,MV!$A$6:$AD$4112,15,FALSE)</f>
        <v>11</v>
      </c>
      <c r="Q316" s="29"/>
      <c r="R316" s="29"/>
      <c r="S316" s="29"/>
      <c r="T316" s="29"/>
      <c r="U316" s="29"/>
      <c r="V316" s="29">
        <f>VLOOKUP(A316,MV!$A$6:$AD$4112,16,FALSE)</f>
        <v>4</v>
      </c>
      <c r="W316" s="29">
        <f>VLOOKUP(A316,MV!$A$6:$AD$4112,17,FALSE)</f>
        <v>0</v>
      </c>
      <c r="X316" s="29" t="str">
        <f>VLOOKUP(A316,MV!$A$6:$AD$4112,26,FALSE)</f>
        <v>-</v>
      </c>
      <c r="Y316" s="29" t="str">
        <f>VLOOKUP(A316,MV!$A$6:$AD$4112,27,FALSE)</f>
        <v>X</v>
      </c>
      <c r="Z316" s="29" t="str">
        <f>VLOOKUP(A316,MV!$A$6:$AD$4112,28,FALSE)</f>
        <v>X</v>
      </c>
      <c r="AA316" s="29" t="str">
        <f>VLOOKUP(A316,MV!$A$6:$AD$4112,29,FALSE)</f>
        <v>X</v>
      </c>
      <c r="AB316" s="29" t="str">
        <f>VLOOKUP(A316,MV!$A$6:$AD$4112,30,FALSE)</f>
        <v>-</v>
      </c>
      <c r="AC316" s="30"/>
    </row>
    <row r="317" spans="1:29" x14ac:dyDescent="0.3">
      <c r="A317" t="s">
        <v>414</v>
      </c>
      <c r="C317" s="29">
        <f>IF(ISBLANK(G317),"",COUNTA($G$13:G317))</f>
        <v>295</v>
      </c>
      <c r="D317" s="44" t="s">
        <v>563</v>
      </c>
      <c r="E317" s="30"/>
      <c r="F317" s="44">
        <f t="shared" si="12"/>
        <v>0</v>
      </c>
      <c r="G317" s="30" t="str">
        <f>VLOOKUP(A317,MV!$A$6:$B$4112,2,FALSE)</f>
        <v>CB Open/Close command</v>
      </c>
      <c r="H317" s="29" t="str">
        <f>VLOOKUP(A317,MV!$A$6:$AD$4112,3,FALSE)</f>
        <v>TBA</v>
      </c>
      <c r="I317" s="29" t="str">
        <f>VLOOKUP(A317,MV!$A$6:$AD$4112,4,FALSE)</f>
        <v>-</v>
      </c>
      <c r="J317" s="29" t="str">
        <f>VLOOKUP(A317,MV!$A$6:$AD$4112,5,FALSE)</f>
        <v>-</v>
      </c>
      <c r="K317" s="29" t="str">
        <f>VLOOKUP(A317,MV!$A$6:$AD$4112,6,FALSE)</f>
        <v>X</v>
      </c>
      <c r="L317" s="29" t="str">
        <f>VLOOKUP(A317,MV!$A$6:$AD$4112,11,FALSE)</f>
        <v>-</v>
      </c>
      <c r="M317" s="29" t="str">
        <f>VLOOKUP(A317,MV!$A$6:$AD$4112,14,FALSE)</f>
        <v>DC</v>
      </c>
      <c r="N317" s="29" t="str">
        <f>VLOOKUP(A317,MV!$A$6:$AD$4112,12,FALSE)</f>
        <v>-</v>
      </c>
      <c r="O317" s="29" t="str">
        <f>VLOOKUP(A317,MV!$A$6:$AD$4112,13,FALSE)</f>
        <v>IEC104</v>
      </c>
      <c r="P317" s="29">
        <f>VLOOKUP(A317,MV!$A$6:$AD$4112,15,FALSE)</f>
        <v>11</v>
      </c>
      <c r="Q317" s="29"/>
      <c r="R317" s="29"/>
      <c r="S317" s="29"/>
      <c r="T317" s="29"/>
      <c r="U317" s="29"/>
      <c r="V317" s="29">
        <f>VLOOKUP(A317,MV!$A$6:$AD$4112,16,FALSE)</f>
        <v>21</v>
      </c>
      <c r="W317" s="29">
        <f>VLOOKUP(A317,MV!$A$6:$AD$4112,17,FALSE)</f>
        <v>0</v>
      </c>
      <c r="X317" s="29" t="str">
        <f>VLOOKUP(A317,MV!$A$6:$AD$4112,26,FALSE)</f>
        <v>-</v>
      </c>
      <c r="Y317" s="29" t="str">
        <f>VLOOKUP(A317,MV!$A$6:$AD$4112,27,FALSE)</f>
        <v>X</v>
      </c>
      <c r="Z317" s="29" t="str">
        <f>VLOOKUP(A317,MV!$A$6:$AD$4112,28,FALSE)</f>
        <v>X</v>
      </c>
      <c r="AA317" s="29" t="str">
        <f>VLOOKUP(A317,MV!$A$6:$AD$4112,29,FALSE)</f>
        <v>-</v>
      </c>
      <c r="AB317" s="29" t="str">
        <f>VLOOKUP(A317,MV!$A$6:$AD$4112,30,FALSE)</f>
        <v>-</v>
      </c>
      <c r="AC317" s="30"/>
    </row>
    <row r="318" spans="1:29" x14ac:dyDescent="0.3">
      <c r="A318" t="s">
        <v>415</v>
      </c>
      <c r="C318" s="29">
        <f>IF(ISBLANK(G318),"",COUNTA($G$13:G318))</f>
        <v>296</v>
      </c>
      <c r="D318" s="44" t="s">
        <v>564</v>
      </c>
      <c r="E318" s="30"/>
      <c r="F318" s="44">
        <f t="shared" si="12"/>
        <v>0</v>
      </c>
      <c r="G318" s="30" t="str">
        <f>VLOOKUP(A318,MV!$A$6:$B$4112,2,FALSE)</f>
        <v>CB Opened/Closed Position</v>
      </c>
      <c r="H318" s="29" t="str">
        <f>VLOOKUP(A318,MV!$A$6:$AD$4112,3,FALSE)</f>
        <v>TBA</v>
      </c>
      <c r="I318" s="29" t="str">
        <f>VLOOKUP(A318,MV!$A$6:$AD$4112,4,FALSE)</f>
        <v>-</v>
      </c>
      <c r="J318" s="29" t="str">
        <f>VLOOKUP(A318,MV!$A$6:$AD$4112,5,FALSE)</f>
        <v>X</v>
      </c>
      <c r="K318" s="29" t="str">
        <f>VLOOKUP(A318,MV!$A$6:$AD$4112,6,FALSE)</f>
        <v>-</v>
      </c>
      <c r="L318" s="29" t="str">
        <f>VLOOKUP(A318,MV!$A$6:$AD$4112,11,FALSE)</f>
        <v>-</v>
      </c>
      <c r="M318" s="29" t="str">
        <f>VLOOKUP(A318,MV!$A$6:$AD$4112,14,FALSE)</f>
        <v>DP</v>
      </c>
      <c r="N318" s="29" t="str">
        <f>VLOOKUP(A318,MV!$A$6:$AD$4112,12,FALSE)</f>
        <v>-</v>
      </c>
      <c r="O318" s="29" t="str">
        <f>VLOOKUP(A318,MV!$A$6:$AD$4112,13,FALSE)</f>
        <v>IEC104</v>
      </c>
      <c r="P318" s="29">
        <f>VLOOKUP(A318,MV!$A$6:$AD$4112,15,FALSE)</f>
        <v>11</v>
      </c>
      <c r="Q318" s="29"/>
      <c r="R318" s="29"/>
      <c r="S318" s="29"/>
      <c r="T318" s="29"/>
      <c r="U318" s="29"/>
      <c r="V318" s="29">
        <f>VLOOKUP(A318,MV!$A$6:$AD$4112,16,FALSE)</f>
        <v>22</v>
      </c>
      <c r="W318" s="29">
        <f>VLOOKUP(A318,MV!$A$6:$AD$4112,17,FALSE)</f>
        <v>0</v>
      </c>
      <c r="X318" s="29" t="str">
        <f>VLOOKUP(A318,MV!$A$6:$AD$4112,26,FALSE)</f>
        <v>-</v>
      </c>
      <c r="Y318" s="29" t="str">
        <f>VLOOKUP(A318,MV!$A$6:$AD$4112,27,FALSE)</f>
        <v>X</v>
      </c>
      <c r="Z318" s="29" t="str">
        <f>VLOOKUP(A318,MV!$A$6:$AD$4112,28,FALSE)</f>
        <v>X</v>
      </c>
      <c r="AA318" s="29" t="str">
        <f>VLOOKUP(A318,MV!$A$6:$AD$4112,29,FALSE)</f>
        <v>-</v>
      </c>
      <c r="AB318" s="29" t="str">
        <f>VLOOKUP(A318,MV!$A$6:$AD$4112,30,FALSE)</f>
        <v>-</v>
      </c>
      <c r="AC318" s="30"/>
    </row>
    <row r="319" spans="1:29" x14ac:dyDescent="0.3">
      <c r="A319" t="s">
        <v>416</v>
      </c>
      <c r="C319" s="29">
        <f>IF(ISBLANK(G319),"",COUNTA($G$13:G319))</f>
        <v>297</v>
      </c>
      <c r="D319" s="44" t="s">
        <v>565</v>
      </c>
      <c r="E319" s="30"/>
      <c r="F319" s="44">
        <f t="shared" si="12"/>
        <v>0</v>
      </c>
      <c r="G319" s="30" t="str">
        <f>VLOOKUP(A319,MV!$A$6:$B$4112,2,FALSE)</f>
        <v>CB Trip</v>
      </c>
      <c r="H319" s="29" t="str">
        <f>VLOOKUP(A319,MV!$A$6:$AD$4112,3,FALSE)</f>
        <v>TBA</v>
      </c>
      <c r="I319" s="29" t="str">
        <f>VLOOKUP(A319,MV!$A$6:$AD$4112,4,FALSE)</f>
        <v>-</v>
      </c>
      <c r="J319" s="29" t="str">
        <f>VLOOKUP(A319,MV!$A$6:$AD$4112,5,FALSE)</f>
        <v>X</v>
      </c>
      <c r="K319" s="29" t="str">
        <f>VLOOKUP(A319,MV!$A$6:$AD$4112,6,FALSE)</f>
        <v>-</v>
      </c>
      <c r="L319" s="29" t="str">
        <f>VLOOKUP(A319,MV!$A$6:$AD$4112,11,FALSE)</f>
        <v>-</v>
      </c>
      <c r="M319" s="29" t="str">
        <f>VLOOKUP(A319,MV!$A$6:$AD$4112,14,FALSE)</f>
        <v>SP</v>
      </c>
      <c r="N319" s="29" t="str">
        <f>VLOOKUP(A319,MV!$A$6:$AD$4112,12,FALSE)</f>
        <v>-</v>
      </c>
      <c r="O319" s="29" t="str">
        <f>VLOOKUP(A319,MV!$A$6:$AD$4112,13,FALSE)</f>
        <v>IEC104</v>
      </c>
      <c r="P319" s="29">
        <f>VLOOKUP(A319,MV!$A$6:$AD$4112,15,FALSE)</f>
        <v>11</v>
      </c>
      <c r="Q319" s="29"/>
      <c r="R319" s="29"/>
      <c r="S319" s="29"/>
      <c r="T319" s="29"/>
      <c r="U319" s="29"/>
      <c r="V319" s="29">
        <f>VLOOKUP(A319,MV!$A$6:$AD$4112,16,FALSE)</f>
        <v>23</v>
      </c>
      <c r="W319" s="29">
        <f>VLOOKUP(A319,MV!$A$6:$AD$4112,17,FALSE)</f>
        <v>0</v>
      </c>
      <c r="X319" s="29" t="str">
        <f>VLOOKUP(A319,MV!$A$6:$AD$4112,26,FALSE)</f>
        <v>-</v>
      </c>
      <c r="Y319" s="29" t="str">
        <f>VLOOKUP(A319,MV!$A$6:$AD$4112,27,FALSE)</f>
        <v>X</v>
      </c>
      <c r="Z319" s="29" t="str">
        <f>VLOOKUP(A319,MV!$A$6:$AD$4112,28,FALSE)</f>
        <v>X</v>
      </c>
      <c r="AA319" s="29" t="str">
        <f>VLOOKUP(A319,MV!$A$6:$AD$4112,29,FALSE)</f>
        <v>-</v>
      </c>
      <c r="AB319" s="29" t="str">
        <f>VLOOKUP(A319,MV!$A$6:$AD$4112,30,FALSE)</f>
        <v>-</v>
      </c>
      <c r="AC319" s="30"/>
    </row>
  </sheetData>
  <mergeCells count="26">
    <mergeCell ref="G1:P4"/>
    <mergeCell ref="C9:C11"/>
    <mergeCell ref="D9:D11"/>
    <mergeCell ref="E9:E11"/>
    <mergeCell ref="F9:F11"/>
    <mergeCell ref="G9:G11"/>
    <mergeCell ref="H9:H11"/>
    <mergeCell ref="I9:K9"/>
    <mergeCell ref="L9:N9"/>
    <mergeCell ref="O9:AB9"/>
    <mergeCell ref="AC9:AC11"/>
    <mergeCell ref="I10:I11"/>
    <mergeCell ref="J10:J11"/>
    <mergeCell ref="K10:K11"/>
    <mergeCell ref="L10:L11"/>
    <mergeCell ref="M10:M11"/>
    <mergeCell ref="N10:N11"/>
    <mergeCell ref="O10:O11"/>
    <mergeCell ref="AA10:AA11"/>
    <mergeCell ref="AB10:AB11"/>
    <mergeCell ref="P10:P11"/>
    <mergeCell ref="V10:V11"/>
    <mergeCell ref="W10:W11"/>
    <mergeCell ref="X10:X11"/>
    <mergeCell ref="Y10:Y11"/>
    <mergeCell ref="Z10:Z11"/>
  </mergeCells>
  <phoneticPr fontId="5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FEEDERs</vt:lpstr>
      <vt:lpstr>MV</vt:lpstr>
      <vt:lpstr>LV</vt:lpstr>
      <vt:lpstr>IO List Rev. 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Mulyawan, Ayi Teguh (RC-ID SI EA O PA ENG)</dc:creator>
  <cp:keywords/>
  <dc:description/>
  <cp:lastModifiedBy>Taufiq Septiyawan Azhari</cp:lastModifiedBy>
  <cp:revision/>
  <dcterms:created xsi:type="dcterms:W3CDTF">2025-06-25T01:50:42Z</dcterms:created>
  <dcterms:modified xsi:type="dcterms:W3CDTF">2025-07-16T14:11:51Z</dcterms:modified>
  <cp:category/>
  <cp:contentStatus/>
</cp:coreProperties>
</file>