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1"/>
  <workbookPr defaultThemeVersion="166925"/>
  <xr:revisionPtr revIDLastSave="0" documentId="8_{9090F63D-C934-4850-A722-918B411E68C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definedNames>
    <definedName name="_xlnm._FilterDatabase" localSheetId="0" hidden="1">Arkusz1!$B$2:$F$10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I42" i="1"/>
  <c r="I43" i="1"/>
  <c r="I44" i="1"/>
  <c r="I45" i="1"/>
  <c r="I46" i="1"/>
  <c r="I47" i="1"/>
  <c r="I40" i="1"/>
  <c r="I30" i="1"/>
  <c r="I31" i="1"/>
  <c r="I32" i="1"/>
  <c r="I33" i="1"/>
  <c r="I34" i="1"/>
  <c r="I35" i="1"/>
  <c r="I29" i="1"/>
  <c r="L25" i="1"/>
  <c r="K41" i="1"/>
  <c r="K42" i="1"/>
  <c r="K43" i="1"/>
  <c r="K44" i="1"/>
  <c r="K45" i="1"/>
  <c r="K46" i="1"/>
  <c r="K47" i="1"/>
  <c r="K40" i="1"/>
  <c r="U46" i="1"/>
  <c r="U45" i="1"/>
  <c r="U44" i="1"/>
  <c r="U43" i="1"/>
  <c r="U42" i="1"/>
  <c r="U41" i="1"/>
  <c r="U40" i="1"/>
  <c r="U39" i="1"/>
  <c r="N41" i="1"/>
  <c r="N42" i="1"/>
  <c r="N43" i="1"/>
  <c r="N44" i="1"/>
  <c r="N45" i="1"/>
  <c r="N46" i="1"/>
  <c r="N40" i="1"/>
  <c r="S41" i="1"/>
  <c r="S42" i="1"/>
  <c r="S43" i="1"/>
  <c r="S44" i="1"/>
  <c r="S45" i="1"/>
  <c r="S46" i="1"/>
  <c r="S40" i="1"/>
  <c r="K36" i="1"/>
  <c r="N30" i="1"/>
  <c r="N31" i="1"/>
  <c r="N32" i="1"/>
  <c r="N33" i="1"/>
  <c r="N34" i="1"/>
  <c r="N35" i="1"/>
  <c r="N29" i="1"/>
  <c r="K30" i="1"/>
  <c r="K31" i="1"/>
  <c r="K32" i="1"/>
  <c r="K33" i="1"/>
  <c r="K34" i="1"/>
  <c r="K35" i="1"/>
  <c r="K29" i="1"/>
  <c r="S30" i="1"/>
  <c r="S31" i="1"/>
  <c r="S32" i="1"/>
  <c r="S33" i="1"/>
  <c r="S34" i="1"/>
  <c r="S29" i="1"/>
  <c r="P13" i="1"/>
  <c r="P11" i="1"/>
  <c r="K22" i="1"/>
  <c r="K23" i="1"/>
  <c r="R23" i="1"/>
  <c r="Q23" i="1"/>
  <c r="O23" i="1"/>
  <c r="R22" i="1"/>
  <c r="Q22" i="1"/>
  <c r="O22" i="1"/>
  <c r="K21" i="1"/>
  <c r="R21" i="1"/>
  <c r="Q21" i="1"/>
  <c r="O21" i="1"/>
  <c r="K19" i="1"/>
  <c r="K20" i="1"/>
  <c r="K18" i="1"/>
  <c r="R19" i="1"/>
  <c r="R20" i="1"/>
  <c r="R18" i="1"/>
</calcChain>
</file>

<file path=xl/sharedStrings.xml><?xml version="1.0" encoding="utf-8"?>
<sst xmlns="http://schemas.openxmlformats.org/spreadsheetml/2006/main" count="174" uniqueCount="84">
  <si>
    <t>OPIS</t>
  </si>
  <si>
    <t>komputer</t>
  </si>
  <si>
    <t>dochody</t>
  </si>
  <si>
    <t>cena</t>
  </si>
  <si>
    <t>student</t>
  </si>
  <si>
    <t>KUPIĆ</t>
  </si>
  <si>
    <t>Wybór cechy podziałowej: Algorytm rozpoczyna się od wyboru cechy, która najlepiej podzieli zbiór danych na podgrupy, zgodnie z pewnym kryterium oceny (np. indeks Giniego). W celu znalezienia najlepszej cechy, dokonuje się obliczeń dla wszystkich dostępnych cech w zbiorze.</t>
  </si>
  <si>
    <t>dobry</t>
  </si>
  <si>
    <t>true</t>
  </si>
  <si>
    <t>yes</t>
  </si>
  <si>
    <t>Algorytm CART stosując indeks Gini poszukuje najlepszego punktu podziału wśród wszystkich atrybutów i wszystkich możliwych punktów podziału atrybutu. Za najlepszy punkt podziału uważany jest ten, dla którego otrzymano najmniejszą wartość indeksu podziału Gini</t>
  </si>
  <si>
    <t>marny</t>
  </si>
  <si>
    <t>no</t>
  </si>
  <si>
    <t>Obliczenie proporcji klas: Na podstawie częstości występowania klas, oblicza się proporcję każdej klasy w stosunku do całkowitej liczby obserwacji w węźle.</t>
  </si>
  <si>
    <t>false</t>
  </si>
  <si>
    <t>Obliczenie wskaźnika Giniego: Następnie, dla każdej klasy, oblicza się wartość częściowego wskaźnika Giniego według poniższego wzoru:</t>
  </si>
  <si>
    <t>sredni</t>
  </si>
  <si>
    <t>Gini(k) = 1 - Σ(p_i^2)</t>
  </si>
  <si>
    <t>Ważone sumowanie wskaźników Giniego: Wskaźniki Giniego dla poszczególnych klas są następnie ważone na podstawie proporcji klas, a następnie sumowane, aby uzyskać końcową wartość wskaźnika Giniego dla danego podziału węzła.</t>
  </si>
  <si>
    <t>Podział 1:</t>
  </si>
  <si>
    <t>gini indeks</t>
  </si>
  <si>
    <t>OBLICZENIA</t>
  </si>
  <si>
    <t>ATRYBUT DECYZYJNY: "KUPIĆ"</t>
  </si>
  <si>
    <t>1. Wszystkie możliwe podziały na atrybutach warunkowych:</t>
  </si>
  <si>
    <t>komputer=marny</t>
  </si>
  <si>
    <t>komputer={sredni,dobry}</t>
  </si>
  <si>
    <t>Podział 2:</t>
  </si>
  <si>
    <t>komputer=sredni</t>
  </si>
  <si>
    <t>komputer={marny,dobry}</t>
  </si>
  <si>
    <t>suma=</t>
  </si>
  <si>
    <t>komputer=dobry</t>
  </si>
  <si>
    <t>komputer={marny,sredni}</t>
  </si>
  <si>
    <t>marny=</t>
  </si>
  <si>
    <t>dochod&lt;=490</t>
  </si>
  <si>
    <t>dochod&gt;490</t>
  </si>
  <si>
    <t>S1-&gt;</t>
  </si>
  <si>
    <t>sredni=</t>
  </si>
  <si>
    <t>dochod&lt;=500</t>
  </si>
  <si>
    <t>dochod&gt;500</t>
  </si>
  <si>
    <t>dobry=</t>
  </si>
  <si>
    <t>dochod&lt;=640</t>
  </si>
  <si>
    <t>dochod&gt;640</t>
  </si>
  <si>
    <t>sredni i dobry</t>
  </si>
  <si>
    <t>dochod&lt;=657</t>
  </si>
  <si>
    <t>dochod&gt;657</t>
  </si>
  <si>
    <t>S2-&gt;</t>
  </si>
  <si>
    <t>marny i dobry</t>
  </si>
  <si>
    <t>dochod&lt;=700</t>
  </si>
  <si>
    <t>dochod&gt;700</t>
  </si>
  <si>
    <t>marny i sredni</t>
  </si>
  <si>
    <t>dochod&lt;=720</t>
  </si>
  <si>
    <t>dochod&gt;720</t>
  </si>
  <si>
    <t>wybieramy najmniejsza wartosc czyli dla S1 sredni lub dobry i dla S2 marny/sredni lub marny/dobry</t>
  </si>
  <si>
    <t>dochod&lt;=800</t>
  </si>
  <si>
    <t>dochod&gt;800</t>
  </si>
  <si>
    <t>gini split(S|S1, S2)=</t>
  </si>
  <si>
    <t>dochod&lt;=8968</t>
  </si>
  <si>
    <t>dochod&gt;8968</t>
  </si>
  <si>
    <t>cena&lt;=650</t>
  </si>
  <si>
    <t>cena&gt;650</t>
  </si>
  <si>
    <t>Podział 3:</t>
  </si>
  <si>
    <t>cena&lt;=700</t>
  </si>
  <si>
    <t>cena&gt;700</t>
  </si>
  <si>
    <t>gini split</t>
  </si>
  <si>
    <t>S1</t>
  </si>
  <si>
    <t>S2</t>
  </si>
  <si>
    <t>suma1</t>
  </si>
  <si>
    <t>suma2</t>
  </si>
  <si>
    <t>cena&lt;=850</t>
  </si>
  <si>
    <t>cena&gt;850</t>
  </si>
  <si>
    <t>cena&lt;=900</t>
  </si>
  <si>
    <t>cena&gt;900</t>
  </si>
  <si>
    <t>cena&lt;=950</t>
  </si>
  <si>
    <t>cena&gt;950</t>
  </si>
  <si>
    <t>cena&lt;=1000</t>
  </si>
  <si>
    <t>cena&gt;1000</t>
  </si>
  <si>
    <t>cena&lt;=8000</t>
  </si>
  <si>
    <t>cena&gt;8000</t>
  </si>
  <si>
    <t>cena&lt;=9006</t>
  </si>
  <si>
    <t>cena&gt;9006</t>
  </si>
  <si>
    <t>student=true</t>
  </si>
  <si>
    <t>student={false}</t>
  </si>
  <si>
    <t>Podział 4: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</si>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</sst>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rgb="FFD1D5DB"/>
      <name val="Söhne"/>
      <charset val="1"/>
    </font>
    <font>
      <sz val="11"/>
      <color rgb="FF444444"/>
      <name val="Calibri"/>
      <family val="2"/>
      <charset val="1"/>
    </font>
    <font>
      <sz val="11"/>
      <color theme="1"/>
      <name val="Calibri"/>
    </font>
    <font>
      <sz val="12"/>
      <color rgb="FF000000"/>
      <name val="Calibri"/>
    </font>
    <font>
      <sz val="11"/>
      <color rgb="FF000000"/>
      <name val="Calibri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1" fillId="2" borderId="8" xfId="0" applyFont="1" applyFill="1" applyBorder="1"/>
    <xf numFmtId="0" fontId="0" fillId="0" borderId="8" xfId="0" applyBorder="1"/>
    <xf numFmtId="0" fontId="0" fillId="0" borderId="9" xfId="0" applyBorder="1"/>
    <xf numFmtId="0" fontId="2" fillId="3" borderId="0" xfId="0" applyFont="1" applyFill="1"/>
    <xf numFmtId="0" fontId="0" fillId="3" borderId="0" xfId="0" applyFill="1"/>
    <xf numFmtId="0" fontId="3" fillId="0" borderId="0" xfId="0" applyFont="1"/>
    <xf numFmtId="0" fontId="4" fillId="2" borderId="2" xfId="0" applyFont="1" applyFill="1" applyBorder="1"/>
    <xf numFmtId="0" fontId="5" fillId="2" borderId="5" xfId="0" applyFont="1" applyFill="1" applyBorder="1"/>
    <xf numFmtId="0" fontId="4" fillId="2" borderId="5" xfId="0" applyFont="1" applyFill="1" applyBorder="1"/>
    <xf numFmtId="0" fontId="4" fillId="2" borderId="7" xfId="0" applyFont="1" applyFill="1" applyBorder="1"/>
    <xf numFmtId="0" fontId="6" fillId="0" borderId="0" xfId="0" applyFon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6" borderId="0" xfId="0" applyFill="1"/>
    <xf numFmtId="0" fontId="0" fillId="0" borderId="2" xfId="0" applyBorder="1"/>
    <xf numFmtId="2" fontId="0" fillId="0" borderId="3" xfId="0" applyNumberFormat="1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right"/>
    </xf>
    <xf numFmtId="0" fontId="0" fillId="5" borderId="5" xfId="0" applyFill="1" applyBorder="1"/>
    <xf numFmtId="2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horizontal="left" vertical="center"/>
    </xf>
    <xf numFmtId="0" fontId="0" fillId="5" borderId="6" xfId="0" applyFill="1" applyBorder="1" applyAlignment="1">
      <alignment horizontal="right"/>
    </xf>
    <xf numFmtId="0" fontId="0" fillId="0" borderId="7" xfId="0" applyBorder="1"/>
    <xf numFmtId="2" fontId="0" fillId="0" borderId="8" xfId="0" applyNumberFormat="1" applyBorder="1"/>
    <xf numFmtId="0" fontId="0" fillId="0" borderId="3" xfId="0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6" xfId="0" applyFill="1" applyBorder="1"/>
    <xf numFmtId="0" fontId="0" fillId="0" borderId="8" xfId="0" applyBorder="1" applyAlignment="1">
      <alignment horizontal="right"/>
    </xf>
    <xf numFmtId="0" fontId="0" fillId="0" borderId="5" xfId="0" applyBorder="1"/>
    <xf numFmtId="2" fontId="0" fillId="0" borderId="0" xfId="0" applyNumberFormat="1"/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right"/>
    </xf>
    <xf numFmtId="0" fontId="0" fillId="0" borderId="0" xfId="0" applyAlignment="1">
      <alignment horizontal="center"/>
    </xf>
    <xf numFmtId="16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5" xfId="0" applyFon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0" xfId="0" applyFill="1" applyBorder="1" applyAlignment="1">
      <alignment horizontal="center"/>
    </xf>
    <xf numFmtId="0" fontId="0" fillId="7" borderId="16" xfId="0" applyFill="1" applyBorder="1"/>
    <xf numFmtId="0" fontId="0" fillId="7" borderId="12" xfId="0" applyFill="1" applyBorder="1" applyAlignment="1">
      <alignment horizontal="center"/>
    </xf>
    <xf numFmtId="0" fontId="0" fillId="7" borderId="0" xfId="0" applyFill="1"/>
    <xf numFmtId="0" fontId="0" fillId="7" borderId="17" xfId="0" applyFill="1" applyBorder="1"/>
    <xf numFmtId="0" fontId="0" fillId="8" borderId="0" xfId="0" applyFill="1"/>
    <xf numFmtId="0" fontId="0" fillId="8" borderId="12" xfId="0" applyFill="1" applyBorder="1"/>
    <xf numFmtId="0" fontId="0" fillId="8" borderId="13" xfId="0" applyFill="1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171450</xdr:colOff>
      <xdr:row>8</xdr:row>
      <xdr:rowOff>19050</xdr:rowOff>
    </xdr:from>
    <xdr:to>
      <xdr:col>29</xdr:col>
      <xdr:colOff>447675</xdr:colOff>
      <xdr:row>22</xdr:row>
      <xdr:rowOff>104775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A08451B-696A-0000-9494-AEF30262F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39550" y="1590675"/>
          <a:ext cx="6981825" cy="2752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7"/>
  <sheetViews>
    <sheetView tabSelected="1" workbookViewId="0">
      <selection activeCell="D41" sqref="D41"/>
    </sheetView>
  </sheetViews>
  <sheetFormatPr defaultRowHeight="15"/>
  <cols>
    <col min="10" max="10" width="12.7109375" customWidth="1"/>
    <col min="11" max="11" width="10" customWidth="1"/>
    <col min="12" max="12" width="9.28515625" bestFit="1" customWidth="1"/>
    <col min="13" max="13" width="12" customWidth="1"/>
  </cols>
  <sheetData>
    <row r="1" spans="1:30">
      <c r="J1" s="14" t="s">
        <v>0</v>
      </c>
    </row>
    <row r="2" spans="1:30" ht="15.7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I2" s="3"/>
      <c r="J2" s="15" t="s">
        <v>6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7"/>
    </row>
    <row r="3" spans="1:30">
      <c r="A3">
        <v>1</v>
      </c>
      <c r="B3" s="22" t="s">
        <v>7</v>
      </c>
      <c r="C3" s="22">
        <v>640</v>
      </c>
      <c r="D3" s="22">
        <v>650</v>
      </c>
      <c r="E3" s="22" t="s">
        <v>8</v>
      </c>
      <c r="F3" s="22" t="s">
        <v>9</v>
      </c>
      <c r="I3" s="4"/>
      <c r="J3" s="16" t="s">
        <v>10</v>
      </c>
      <c r="K3" s="4"/>
      <c r="AD3" s="8"/>
    </row>
    <row r="4" spans="1:30" ht="15.75">
      <c r="A4">
        <v>2</v>
      </c>
      <c r="B4" s="20" t="s">
        <v>11</v>
      </c>
      <c r="C4" s="20">
        <v>657</v>
      </c>
      <c r="D4" s="20">
        <v>700</v>
      </c>
      <c r="E4" s="20" t="s">
        <v>8</v>
      </c>
      <c r="F4" s="20" t="s">
        <v>12</v>
      </c>
      <c r="I4" s="4"/>
      <c r="J4" s="16" t="s">
        <v>13</v>
      </c>
      <c r="K4" s="3"/>
      <c r="AD4" s="8"/>
    </row>
    <row r="5" spans="1:30" ht="15.75">
      <c r="A5">
        <v>3</v>
      </c>
      <c r="B5" s="22" t="s">
        <v>7</v>
      </c>
      <c r="C5" s="22">
        <v>500</v>
      </c>
      <c r="D5" s="22">
        <v>850</v>
      </c>
      <c r="E5" s="22" t="s">
        <v>14</v>
      </c>
      <c r="F5" s="22" t="s">
        <v>12</v>
      </c>
      <c r="I5" s="4"/>
      <c r="J5" s="17" t="s">
        <v>15</v>
      </c>
      <c r="K5" s="4"/>
      <c r="AD5" s="8"/>
    </row>
    <row r="6" spans="1:30" ht="15.75">
      <c r="A6">
        <v>4</v>
      </c>
      <c r="B6" s="21" t="s">
        <v>16</v>
      </c>
      <c r="C6" s="21">
        <v>800</v>
      </c>
      <c r="D6" s="21">
        <v>900</v>
      </c>
      <c r="E6" s="21" t="s">
        <v>8</v>
      </c>
      <c r="F6" s="21" t="s">
        <v>12</v>
      </c>
      <c r="I6" s="4"/>
      <c r="J6" s="17" t="s">
        <v>17</v>
      </c>
      <c r="K6" s="4"/>
      <c r="AD6" s="8"/>
    </row>
    <row r="7" spans="1:30" ht="15.75">
      <c r="A7">
        <v>5</v>
      </c>
      <c r="B7" s="21" t="s">
        <v>16</v>
      </c>
      <c r="C7" s="21">
        <v>720</v>
      </c>
      <c r="D7" s="21">
        <v>950</v>
      </c>
      <c r="E7" s="21" t="s">
        <v>14</v>
      </c>
      <c r="F7" s="21" t="s">
        <v>12</v>
      </c>
      <c r="I7" s="4"/>
      <c r="J7" s="18" t="s">
        <v>18</v>
      </c>
      <c r="K7" s="9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1"/>
    </row>
    <row r="8" spans="1:30">
      <c r="A8">
        <v>6</v>
      </c>
      <c r="B8" s="20" t="s">
        <v>11</v>
      </c>
      <c r="C8" s="20">
        <v>490</v>
      </c>
      <c r="D8" s="20">
        <v>1000</v>
      </c>
      <c r="E8" s="20" t="s">
        <v>14</v>
      </c>
      <c r="F8" s="20" t="s">
        <v>9</v>
      </c>
    </row>
    <row r="9" spans="1:30">
      <c r="A9">
        <v>7</v>
      </c>
      <c r="B9" s="21" t="s">
        <v>16</v>
      </c>
      <c r="C9" s="21">
        <v>8968</v>
      </c>
      <c r="D9" s="21">
        <v>8000</v>
      </c>
      <c r="E9" s="21" t="s">
        <v>14</v>
      </c>
      <c r="F9" s="21" t="s">
        <v>9</v>
      </c>
      <c r="H9">
        <v>650</v>
      </c>
      <c r="I9">
        <v>700</v>
      </c>
      <c r="J9">
        <v>850</v>
      </c>
      <c r="K9">
        <v>900</v>
      </c>
      <c r="L9">
        <v>950</v>
      </c>
      <c r="M9">
        <v>1000</v>
      </c>
      <c r="N9">
        <v>8000</v>
      </c>
      <c r="O9">
        <v>9006</v>
      </c>
    </row>
    <row r="10" spans="1:30">
      <c r="A10">
        <v>8</v>
      </c>
      <c r="B10" s="22" t="s">
        <v>7</v>
      </c>
      <c r="C10" s="22">
        <v>700</v>
      </c>
      <c r="D10" s="22">
        <v>9006</v>
      </c>
      <c r="E10" s="22" t="s">
        <v>14</v>
      </c>
      <c r="F10" s="22" t="s">
        <v>9</v>
      </c>
      <c r="K10" t="s">
        <v>19</v>
      </c>
      <c r="P10" t="s">
        <v>20</v>
      </c>
    </row>
    <row r="11" spans="1:30">
      <c r="L11" t="s">
        <v>4</v>
      </c>
      <c r="M11" t="s">
        <v>8</v>
      </c>
      <c r="N11" t="s">
        <v>9</v>
      </c>
      <c r="O11">
        <v>1</v>
      </c>
      <c r="P11">
        <f>1-(1/3)^2-(2/3)^2</f>
        <v>0.44444444444444442</v>
      </c>
    </row>
    <row r="12" spans="1:30">
      <c r="B12" t="s">
        <v>21</v>
      </c>
      <c r="H12" s="12" t="s">
        <v>22</v>
      </c>
      <c r="I12" s="13"/>
      <c r="J12" s="13"/>
      <c r="N12" t="s">
        <v>12</v>
      </c>
      <c r="O12">
        <v>2</v>
      </c>
    </row>
    <row r="13" spans="1:30">
      <c r="M13" t="s">
        <v>14</v>
      </c>
      <c r="N13" t="s">
        <v>9</v>
      </c>
      <c r="O13">
        <v>3</v>
      </c>
      <c r="P13">
        <f>1-(3/5)^2-(2/5)^2</f>
        <v>0.48</v>
      </c>
    </row>
    <row r="14" spans="1:30">
      <c r="B14" s="2" t="s">
        <v>23</v>
      </c>
      <c r="N14" t="s">
        <v>12</v>
      </c>
      <c r="O14">
        <v>2</v>
      </c>
    </row>
    <row r="16" spans="1:30">
      <c r="B16">
        <v>1</v>
      </c>
      <c r="D16" t="s">
        <v>24</v>
      </c>
      <c r="F16" t="s">
        <v>25</v>
      </c>
      <c r="J16" t="s">
        <v>26</v>
      </c>
    </row>
    <row r="17" spans="2:23">
      <c r="B17">
        <v>2</v>
      </c>
      <c r="D17" t="s">
        <v>27</v>
      </c>
      <c r="F17" t="s">
        <v>28</v>
      </c>
      <c r="K17" t="s">
        <v>20</v>
      </c>
      <c r="R17" s="23" t="s">
        <v>29</v>
      </c>
    </row>
    <row r="18" spans="2:23">
      <c r="B18">
        <v>3</v>
      </c>
      <c r="D18" t="s">
        <v>30</v>
      </c>
      <c r="F18" t="s">
        <v>31</v>
      </c>
      <c r="J18" s="25" t="s">
        <v>32</v>
      </c>
      <c r="K18" s="26">
        <f>1-(O18/R18)^2-(Q18/R18)^2</f>
        <v>0.5</v>
      </c>
      <c r="L18" s="6"/>
      <c r="M18" s="6" t="s">
        <v>11</v>
      </c>
      <c r="N18" s="27" t="s">
        <v>9</v>
      </c>
      <c r="O18" s="27">
        <v>1</v>
      </c>
      <c r="P18" s="27" t="s">
        <v>12</v>
      </c>
      <c r="Q18" s="27">
        <v>1</v>
      </c>
      <c r="R18" s="28">
        <f>O18+Q18</f>
        <v>2</v>
      </c>
    </row>
    <row r="19" spans="2:23">
      <c r="B19">
        <v>4</v>
      </c>
      <c r="D19" t="s">
        <v>33</v>
      </c>
      <c r="F19" t="s">
        <v>34</v>
      </c>
      <c r="I19" s="23" t="s">
        <v>35</v>
      </c>
      <c r="J19" s="29" t="s">
        <v>36</v>
      </c>
      <c r="K19" s="30">
        <f>1-(O19/R19)^2-(Q19/R19)^2</f>
        <v>0.44444444444444442</v>
      </c>
      <c r="L19" s="31"/>
      <c r="M19" s="31" t="s">
        <v>16</v>
      </c>
      <c r="N19" s="32" t="s">
        <v>9</v>
      </c>
      <c r="O19" s="32">
        <v>1</v>
      </c>
      <c r="P19" s="32" t="s">
        <v>12</v>
      </c>
      <c r="Q19" s="32">
        <v>2</v>
      </c>
      <c r="R19" s="33">
        <f t="shared" ref="R19:R20" si="0">O19+Q19</f>
        <v>3</v>
      </c>
    </row>
    <row r="20" spans="2:23">
      <c r="B20">
        <v>5</v>
      </c>
      <c r="D20" t="s">
        <v>37</v>
      </c>
      <c r="F20" t="s">
        <v>38</v>
      </c>
      <c r="I20" s="23"/>
      <c r="J20" s="40" t="s">
        <v>39</v>
      </c>
      <c r="K20" s="41">
        <f t="shared" ref="K19:K23" si="1">1-(O20/R20)^2-(Q20/R20)^2</f>
        <v>0.44444444444444448</v>
      </c>
      <c r="M20" t="s">
        <v>7</v>
      </c>
      <c r="N20" s="42" t="s">
        <v>9</v>
      </c>
      <c r="O20" s="42">
        <v>2</v>
      </c>
      <c r="P20" s="42" t="s">
        <v>12</v>
      </c>
      <c r="Q20" s="42">
        <v>1</v>
      </c>
      <c r="R20" s="43">
        <f t="shared" si="0"/>
        <v>3</v>
      </c>
    </row>
    <row r="21" spans="2:23">
      <c r="B21">
        <v>6</v>
      </c>
      <c r="D21" t="s">
        <v>40</v>
      </c>
      <c r="F21" t="s">
        <v>41</v>
      </c>
      <c r="I21" s="23"/>
      <c r="J21" s="25" t="s">
        <v>42</v>
      </c>
      <c r="K21" s="26">
        <f t="shared" si="1"/>
        <v>0.5</v>
      </c>
      <c r="L21" s="6"/>
      <c r="M21" s="6" t="s">
        <v>42</v>
      </c>
      <c r="N21" s="36" t="s">
        <v>9</v>
      </c>
      <c r="O21" s="36">
        <f>O19+O20</f>
        <v>3</v>
      </c>
      <c r="P21" s="36" t="s">
        <v>12</v>
      </c>
      <c r="Q21" s="36">
        <f>+Q19+Q20</f>
        <v>3</v>
      </c>
      <c r="R21" s="7">
        <f>R19+R20</f>
        <v>6</v>
      </c>
    </row>
    <row r="22" spans="2:23">
      <c r="B22">
        <v>7</v>
      </c>
      <c r="D22" t="s">
        <v>43</v>
      </c>
      <c r="F22" t="s">
        <v>44</v>
      </c>
      <c r="I22" s="23" t="s">
        <v>45</v>
      </c>
      <c r="J22" s="29" t="s">
        <v>46</v>
      </c>
      <c r="K22" s="30">
        <f t="shared" si="1"/>
        <v>0.48</v>
      </c>
      <c r="L22" s="31"/>
      <c r="M22" s="31" t="s">
        <v>46</v>
      </c>
      <c r="N22" s="37" t="s">
        <v>9</v>
      </c>
      <c r="O22" s="37">
        <f>O18+O20</f>
        <v>3</v>
      </c>
      <c r="P22" s="37" t="s">
        <v>12</v>
      </c>
      <c r="Q22" s="37">
        <f>Q18+Q20</f>
        <v>2</v>
      </c>
      <c r="R22" s="38">
        <f>R18+R20</f>
        <v>5</v>
      </c>
    </row>
    <row r="23" spans="2:23">
      <c r="B23">
        <v>8</v>
      </c>
      <c r="D23" t="s">
        <v>47</v>
      </c>
      <c r="F23" t="s">
        <v>48</v>
      </c>
      <c r="J23" s="34" t="s">
        <v>49</v>
      </c>
      <c r="K23" s="35">
        <f t="shared" si="1"/>
        <v>0.48</v>
      </c>
      <c r="L23" s="10"/>
      <c r="M23" s="10" t="s">
        <v>49</v>
      </c>
      <c r="N23" s="39" t="s">
        <v>9</v>
      </c>
      <c r="O23" s="39">
        <f>O18+O19</f>
        <v>2</v>
      </c>
      <c r="P23" s="39" t="s">
        <v>12</v>
      </c>
      <c r="Q23" s="39">
        <f>Q18+Q19</f>
        <v>3</v>
      </c>
      <c r="R23" s="11">
        <f>R18+R19</f>
        <v>5</v>
      </c>
    </row>
    <row r="24" spans="2:23">
      <c r="B24">
        <v>9</v>
      </c>
      <c r="D24" t="s">
        <v>50</v>
      </c>
      <c r="F24" t="s">
        <v>51</v>
      </c>
      <c r="J24" t="s">
        <v>52</v>
      </c>
    </row>
    <row r="25" spans="2:23">
      <c r="B25">
        <v>10</v>
      </c>
      <c r="D25" t="s">
        <v>53</v>
      </c>
      <c r="F25" t="s">
        <v>54</v>
      </c>
      <c r="J25" s="24" t="s">
        <v>55</v>
      </c>
      <c r="K25" s="24"/>
      <c r="L25" s="24">
        <f>3/8*K19+5/8*K22</f>
        <v>0.46666666666666667</v>
      </c>
    </row>
    <row r="26" spans="2:23">
      <c r="B26">
        <v>11</v>
      </c>
      <c r="D26" t="s">
        <v>56</v>
      </c>
      <c r="F26" t="s">
        <v>57</v>
      </c>
    </row>
    <row r="27" spans="2:23">
      <c r="B27">
        <v>12</v>
      </c>
      <c r="D27" t="s">
        <v>58</v>
      </c>
      <c r="F27" t="s">
        <v>59</v>
      </c>
      <c r="J27" t="s">
        <v>60</v>
      </c>
    </row>
    <row r="28" spans="2:23">
      <c r="B28">
        <v>13</v>
      </c>
      <c r="D28" t="s">
        <v>61</v>
      </c>
      <c r="F28" s="19" t="s">
        <v>62</v>
      </c>
      <c r="I28" s="24" t="s">
        <v>63</v>
      </c>
      <c r="J28" s="49" t="s">
        <v>64</v>
      </c>
      <c r="K28" s="50" t="s">
        <v>20</v>
      </c>
      <c r="M28" s="25" t="s">
        <v>65</v>
      </c>
      <c r="N28" s="45" t="s">
        <v>20</v>
      </c>
      <c r="O28" s="6"/>
      <c r="P28" s="6"/>
      <c r="Q28" s="6"/>
      <c r="R28" s="6"/>
      <c r="S28" s="46" t="s">
        <v>66</v>
      </c>
      <c r="T28" s="44"/>
      <c r="U28" s="55" t="s">
        <v>67</v>
      </c>
      <c r="V28" s="56" t="s">
        <v>9</v>
      </c>
      <c r="W28" s="50" t="s">
        <v>12</v>
      </c>
    </row>
    <row r="29" spans="2:23">
      <c r="B29">
        <v>14</v>
      </c>
      <c r="D29" t="s">
        <v>68</v>
      </c>
      <c r="F29" s="19" t="s">
        <v>69</v>
      </c>
      <c r="I29" s="60">
        <f>U29/8*K29+S29/8*N29</f>
        <v>0.4285714285714286</v>
      </c>
      <c r="J29" s="61" t="s">
        <v>33</v>
      </c>
      <c r="K29" s="62">
        <f>1 - (V29/U29)^2 - (W29/U29)^2</f>
        <v>0</v>
      </c>
      <c r="M29" s="40" t="s">
        <v>34</v>
      </c>
      <c r="N29">
        <f>1-(P29/S29)^2-(R29/S29)^2</f>
        <v>0.48979591836734698</v>
      </c>
      <c r="O29" t="s">
        <v>9</v>
      </c>
      <c r="P29">
        <v>3</v>
      </c>
      <c r="Q29" t="s">
        <v>12</v>
      </c>
      <c r="R29">
        <v>4</v>
      </c>
      <c r="S29" s="47">
        <f>P29+R29</f>
        <v>7</v>
      </c>
      <c r="T29" s="44"/>
      <c r="U29" s="57">
        <v>1</v>
      </c>
      <c r="V29" s="58">
        <v>1</v>
      </c>
      <c r="W29" s="52">
        <v>0</v>
      </c>
    </row>
    <row r="30" spans="2:23">
      <c r="B30">
        <v>15</v>
      </c>
      <c r="D30" t="s">
        <v>70</v>
      </c>
      <c r="F30" t="s">
        <v>71</v>
      </c>
      <c r="I30" s="24">
        <f t="shared" ref="I30:I35" si="2">U30/8*K30+S30/8*N30</f>
        <v>0.5</v>
      </c>
      <c r="J30" s="51" t="s">
        <v>37</v>
      </c>
      <c r="K30" s="52">
        <f t="shared" ref="K30:K37" si="3">1 - (V30/U30)^2 - (W30/U30)^2</f>
        <v>0.5</v>
      </c>
      <c r="M30" s="40" t="s">
        <v>38</v>
      </c>
      <c r="N30">
        <f t="shared" ref="N30:N35" si="4">1-(P30/S30)^2-(R30/S30)^2</f>
        <v>0.5</v>
      </c>
      <c r="P30">
        <v>3</v>
      </c>
      <c r="R30">
        <v>3</v>
      </c>
      <c r="S30" s="47">
        <f t="shared" ref="S30:S34" si="5">P30+R30</f>
        <v>6</v>
      </c>
      <c r="T30" s="44"/>
      <c r="U30" s="57">
        <v>2</v>
      </c>
      <c r="V30" s="58">
        <v>1</v>
      </c>
      <c r="W30" s="52">
        <v>1</v>
      </c>
    </row>
    <row r="31" spans="2:23">
      <c r="B31">
        <v>16</v>
      </c>
      <c r="D31" t="s">
        <v>72</v>
      </c>
      <c r="F31" t="s">
        <v>73</v>
      </c>
      <c r="I31" s="24">
        <f t="shared" si="2"/>
        <v>0.46666666666666667</v>
      </c>
      <c r="J31" s="51" t="s">
        <v>40</v>
      </c>
      <c r="K31" s="52">
        <f t="shared" si="3"/>
        <v>0.44444444444444448</v>
      </c>
      <c r="M31" s="40" t="s">
        <v>41</v>
      </c>
      <c r="N31">
        <f t="shared" si="4"/>
        <v>0.48</v>
      </c>
      <c r="P31">
        <v>2</v>
      </c>
      <c r="R31">
        <v>3</v>
      </c>
      <c r="S31" s="47">
        <f t="shared" si="5"/>
        <v>5</v>
      </c>
      <c r="T31" s="44"/>
      <c r="U31" s="57">
        <v>3</v>
      </c>
      <c r="V31" s="58">
        <v>2</v>
      </c>
      <c r="W31" s="52">
        <v>1</v>
      </c>
    </row>
    <row r="32" spans="2:23">
      <c r="B32">
        <v>17</v>
      </c>
      <c r="D32" t="s">
        <v>74</v>
      </c>
      <c r="F32" t="s">
        <v>75</v>
      </c>
      <c r="I32" s="24">
        <f t="shared" si="2"/>
        <v>0.5</v>
      </c>
      <c r="J32" s="51" t="s">
        <v>43</v>
      </c>
      <c r="K32" s="52">
        <f t="shared" si="3"/>
        <v>0.5</v>
      </c>
      <c r="M32" s="40" t="s">
        <v>44</v>
      </c>
      <c r="N32">
        <f t="shared" si="4"/>
        <v>0.5</v>
      </c>
      <c r="P32">
        <v>2</v>
      </c>
      <c r="R32">
        <v>2</v>
      </c>
      <c r="S32" s="47">
        <f t="shared" si="5"/>
        <v>4</v>
      </c>
      <c r="T32" s="44"/>
      <c r="U32" s="57">
        <v>4</v>
      </c>
      <c r="V32" s="58">
        <v>2</v>
      </c>
      <c r="W32" s="52">
        <v>2</v>
      </c>
    </row>
    <row r="33" spans="2:25">
      <c r="B33">
        <v>18</v>
      </c>
      <c r="D33" t="s">
        <v>76</v>
      </c>
      <c r="F33" t="s">
        <v>77</v>
      </c>
      <c r="I33" s="24">
        <f t="shared" si="2"/>
        <v>0.46666666666666667</v>
      </c>
      <c r="J33" s="51" t="s">
        <v>47</v>
      </c>
      <c r="K33" s="52">
        <f t="shared" si="3"/>
        <v>0.48</v>
      </c>
      <c r="M33" s="40" t="s">
        <v>48</v>
      </c>
      <c r="N33">
        <f t="shared" si="4"/>
        <v>0.44444444444444442</v>
      </c>
      <c r="P33">
        <v>1</v>
      </c>
      <c r="R33">
        <v>2</v>
      </c>
      <c r="S33" s="47">
        <f t="shared" si="5"/>
        <v>3</v>
      </c>
      <c r="T33" s="44"/>
      <c r="U33" s="57">
        <v>5</v>
      </c>
      <c r="V33" s="58">
        <v>2</v>
      </c>
      <c r="W33" s="52">
        <v>3</v>
      </c>
    </row>
    <row r="34" spans="2:25">
      <c r="B34">
        <v>19</v>
      </c>
      <c r="D34" t="s">
        <v>78</v>
      </c>
      <c r="F34" t="s">
        <v>79</v>
      </c>
      <c r="I34" s="24">
        <f t="shared" si="2"/>
        <v>0.5</v>
      </c>
      <c r="J34" s="51" t="s">
        <v>50</v>
      </c>
      <c r="K34" s="52">
        <f t="shared" si="3"/>
        <v>0.5</v>
      </c>
      <c r="M34" s="40" t="s">
        <v>51</v>
      </c>
      <c r="N34">
        <f t="shared" si="4"/>
        <v>0.5</v>
      </c>
      <c r="P34">
        <v>1</v>
      </c>
      <c r="R34">
        <v>1</v>
      </c>
      <c r="S34" s="47">
        <f t="shared" si="5"/>
        <v>2</v>
      </c>
      <c r="T34" s="44"/>
      <c r="U34" s="57">
        <v>6</v>
      </c>
      <c r="V34" s="58">
        <v>3</v>
      </c>
      <c r="W34" s="52">
        <v>3</v>
      </c>
    </row>
    <row r="35" spans="2:25">
      <c r="B35">
        <v>20</v>
      </c>
      <c r="D35" t="s">
        <v>80</v>
      </c>
      <c r="F35" t="s">
        <v>81</v>
      </c>
      <c r="I35" s="24">
        <f t="shared" si="2"/>
        <v>0.4285714285714286</v>
      </c>
      <c r="J35" s="51" t="s">
        <v>53</v>
      </c>
      <c r="K35" s="52">
        <f t="shared" si="3"/>
        <v>0.48979591836734698</v>
      </c>
      <c r="M35" s="40" t="s">
        <v>54</v>
      </c>
      <c r="N35">
        <f t="shared" si="4"/>
        <v>0</v>
      </c>
      <c r="P35">
        <v>1</v>
      </c>
      <c r="R35">
        <v>0</v>
      </c>
      <c r="S35" s="47">
        <v>1</v>
      </c>
      <c r="T35" s="44"/>
      <c r="U35" s="57">
        <v>7</v>
      </c>
      <c r="V35" s="58">
        <v>3</v>
      </c>
      <c r="W35" s="52">
        <v>4</v>
      </c>
    </row>
    <row r="36" spans="2:25">
      <c r="D36" s="2" t="s">
        <v>22</v>
      </c>
      <c r="I36" s="24"/>
      <c r="J36" s="53" t="s">
        <v>56</v>
      </c>
      <c r="K36" s="54">
        <f>1 - (V36/U36)^2 - (W36/U36)^2</f>
        <v>0</v>
      </c>
      <c r="M36" s="34" t="s">
        <v>57</v>
      </c>
      <c r="N36" s="10"/>
      <c r="O36" s="10"/>
      <c r="P36" s="10"/>
      <c r="Q36" s="10"/>
      <c r="R36" s="10"/>
      <c r="S36" s="11"/>
      <c r="U36" s="53">
        <v>1</v>
      </c>
      <c r="V36" s="59">
        <v>1</v>
      </c>
      <c r="W36" s="54">
        <v>0</v>
      </c>
    </row>
    <row r="38" spans="2:25">
      <c r="I38" s="24" t="s">
        <v>63</v>
      </c>
      <c r="J38" t="s">
        <v>82</v>
      </c>
      <c r="U38" s="58" t="s">
        <v>83</v>
      </c>
      <c r="V38" s="58"/>
      <c r="W38" s="58"/>
      <c r="X38" s="58"/>
      <c r="Y38" s="58"/>
    </row>
    <row r="39" spans="2:25">
      <c r="I39" s="24"/>
      <c r="J39" s="58"/>
      <c r="K39" s="58" t="s">
        <v>20</v>
      </c>
      <c r="M39" s="25"/>
      <c r="N39" s="6" t="s">
        <v>20</v>
      </c>
      <c r="O39" s="6"/>
      <c r="P39" s="6"/>
      <c r="Q39" s="6"/>
      <c r="R39" s="6"/>
      <c r="S39" s="7" t="s">
        <v>66</v>
      </c>
      <c r="U39" s="58">
        <f>W39+Y39</f>
        <v>1</v>
      </c>
      <c r="V39" s="58" t="s">
        <v>9</v>
      </c>
      <c r="W39" s="58">
        <v>1</v>
      </c>
      <c r="X39" s="58" t="s">
        <v>12</v>
      </c>
      <c r="Y39" s="58">
        <v>0</v>
      </c>
    </row>
    <row r="40" spans="2:25">
      <c r="I40" s="24">
        <f>U39/8*K40+S40/8*N40</f>
        <v>0.4285714285714286</v>
      </c>
      <c r="J40" s="58" t="s">
        <v>58</v>
      </c>
      <c r="K40" s="58">
        <f>1-(W39/U39)^2-(Y39/U39)^2</f>
        <v>0</v>
      </c>
      <c r="M40" s="40" t="s">
        <v>59</v>
      </c>
      <c r="N40">
        <f>1-(P40/S40)^2-(R40/S40)^2</f>
        <v>0.48979591836734698</v>
      </c>
      <c r="O40" t="s">
        <v>9</v>
      </c>
      <c r="P40">
        <v>3</v>
      </c>
      <c r="Q40" t="s">
        <v>12</v>
      </c>
      <c r="R40">
        <v>4</v>
      </c>
      <c r="S40" s="8">
        <f>P40+R40</f>
        <v>7</v>
      </c>
      <c r="U40" s="58">
        <f t="shared" ref="U40:U46" si="6">W40+Y40</f>
        <v>2</v>
      </c>
      <c r="V40" s="58"/>
      <c r="W40" s="58">
        <v>1</v>
      </c>
      <c r="X40" s="58"/>
      <c r="Y40" s="58">
        <v>1</v>
      </c>
    </row>
    <row r="41" spans="2:25">
      <c r="I41" s="24">
        <f t="shared" ref="I41:I47" si="7">U40/8*K41+S41/8*N41</f>
        <v>0.5</v>
      </c>
      <c r="J41" s="58" t="s">
        <v>61</v>
      </c>
      <c r="K41" s="58">
        <f t="shared" ref="K41:K47" si="8">1-(W40/U40)^2-(Y40/U40)^2</f>
        <v>0.5</v>
      </c>
      <c r="M41" s="48" t="s">
        <v>62</v>
      </c>
      <c r="N41">
        <f t="shared" ref="N41:N47" si="9">1-(P41/S41)^2-(R41/S41)^2</f>
        <v>0.5</v>
      </c>
      <c r="P41">
        <v>3</v>
      </c>
      <c r="R41">
        <v>3</v>
      </c>
      <c r="S41" s="8">
        <f t="shared" ref="S41:S46" si="10">P41+R41</f>
        <v>6</v>
      </c>
      <c r="U41" s="58">
        <f t="shared" si="6"/>
        <v>3</v>
      </c>
      <c r="V41" s="58"/>
      <c r="W41" s="58">
        <v>1</v>
      </c>
      <c r="X41" s="58"/>
      <c r="Y41" s="58">
        <v>2</v>
      </c>
    </row>
    <row r="42" spans="2:25">
      <c r="I42" s="24">
        <f t="shared" si="7"/>
        <v>0.46666666666666667</v>
      </c>
      <c r="J42" s="58" t="s">
        <v>68</v>
      </c>
      <c r="K42" s="58">
        <f t="shared" si="8"/>
        <v>0.44444444444444442</v>
      </c>
      <c r="M42" s="48" t="s">
        <v>69</v>
      </c>
      <c r="N42">
        <f t="shared" si="9"/>
        <v>0.48</v>
      </c>
      <c r="P42">
        <v>3</v>
      </c>
      <c r="R42">
        <v>2</v>
      </c>
      <c r="S42" s="8">
        <f t="shared" si="10"/>
        <v>5</v>
      </c>
      <c r="U42" s="58">
        <f t="shared" si="6"/>
        <v>4</v>
      </c>
      <c r="V42" s="58"/>
      <c r="W42" s="58">
        <v>1</v>
      </c>
      <c r="X42" s="58"/>
      <c r="Y42" s="58">
        <v>3</v>
      </c>
    </row>
    <row r="43" spans="2:25">
      <c r="I43" s="24">
        <f t="shared" si="7"/>
        <v>0.375</v>
      </c>
      <c r="J43" s="58" t="s">
        <v>70</v>
      </c>
      <c r="K43" s="58">
        <f t="shared" si="8"/>
        <v>0.375</v>
      </c>
      <c r="M43" s="40" t="s">
        <v>71</v>
      </c>
      <c r="N43">
        <f t="shared" si="9"/>
        <v>0.375</v>
      </c>
      <c r="P43">
        <v>3</v>
      </c>
      <c r="R43">
        <v>1</v>
      </c>
      <c r="S43" s="8">
        <f t="shared" si="10"/>
        <v>4</v>
      </c>
      <c r="U43" s="58">
        <f t="shared" si="6"/>
        <v>5</v>
      </c>
      <c r="V43" s="58"/>
      <c r="W43" s="58">
        <v>1</v>
      </c>
      <c r="X43" s="58"/>
      <c r="Y43" s="58">
        <v>4</v>
      </c>
    </row>
    <row r="44" spans="2:25">
      <c r="I44" s="60">
        <f t="shared" si="7"/>
        <v>0.1999999999999999</v>
      </c>
      <c r="J44" s="60" t="s">
        <v>72</v>
      </c>
      <c r="K44" s="60">
        <f t="shared" si="8"/>
        <v>0.31999999999999984</v>
      </c>
      <c r="M44" s="40" t="s">
        <v>73</v>
      </c>
      <c r="N44">
        <f t="shared" si="9"/>
        <v>0</v>
      </c>
      <c r="P44">
        <v>3</v>
      </c>
      <c r="R44">
        <v>0</v>
      </c>
      <c r="S44" s="8">
        <f t="shared" si="10"/>
        <v>3</v>
      </c>
      <c r="U44" s="58">
        <f t="shared" si="6"/>
        <v>6</v>
      </c>
      <c r="V44" s="58"/>
      <c r="W44" s="58">
        <v>2</v>
      </c>
      <c r="X44" s="58"/>
      <c r="Y44" s="58">
        <v>4</v>
      </c>
    </row>
    <row r="45" spans="2:25">
      <c r="I45" s="24">
        <f t="shared" si="7"/>
        <v>0.33333333333333331</v>
      </c>
      <c r="J45" s="58" t="s">
        <v>74</v>
      </c>
      <c r="K45" s="58">
        <f t="shared" si="8"/>
        <v>0.44444444444444442</v>
      </c>
      <c r="M45" s="40" t="s">
        <v>75</v>
      </c>
      <c r="N45">
        <f t="shared" si="9"/>
        <v>0</v>
      </c>
      <c r="P45">
        <v>2</v>
      </c>
      <c r="R45">
        <v>0</v>
      </c>
      <c r="S45" s="8">
        <f t="shared" si="10"/>
        <v>2</v>
      </c>
      <c r="U45" s="58">
        <f t="shared" si="6"/>
        <v>7</v>
      </c>
      <c r="V45" s="58"/>
      <c r="W45" s="58">
        <v>3</v>
      </c>
      <c r="X45" s="58"/>
      <c r="Y45" s="58">
        <v>4</v>
      </c>
    </row>
    <row r="46" spans="2:25">
      <c r="I46" s="24">
        <f t="shared" si="7"/>
        <v>0.4285714285714286</v>
      </c>
      <c r="J46" s="58" t="s">
        <v>76</v>
      </c>
      <c r="K46" s="58">
        <f t="shared" si="8"/>
        <v>0.48979591836734698</v>
      </c>
      <c r="M46" s="40" t="s">
        <v>77</v>
      </c>
      <c r="N46">
        <f t="shared" si="9"/>
        <v>0</v>
      </c>
      <c r="P46">
        <v>1</v>
      </c>
      <c r="R46">
        <v>0</v>
      </c>
      <c r="S46" s="8">
        <f t="shared" si="10"/>
        <v>1</v>
      </c>
      <c r="U46" s="58">
        <f t="shared" si="6"/>
        <v>8</v>
      </c>
      <c r="V46" s="58"/>
      <c r="W46" s="58">
        <v>4</v>
      </c>
      <c r="X46" s="58"/>
      <c r="Y46" s="58">
        <v>4</v>
      </c>
    </row>
    <row r="47" spans="2:25">
      <c r="I47" s="24">
        <f t="shared" si="7"/>
        <v>0.5</v>
      </c>
      <c r="J47" s="58" t="s">
        <v>78</v>
      </c>
      <c r="K47" s="58">
        <f t="shared" si="8"/>
        <v>0.5</v>
      </c>
      <c r="M47" s="34" t="s">
        <v>79</v>
      </c>
      <c r="O47" s="10"/>
      <c r="P47" s="10"/>
      <c r="Q47" s="10"/>
      <c r="R47" s="10"/>
      <c r="S47" s="11"/>
    </row>
  </sheetData>
  <autoFilter ref="B2:F10" xr:uid="{00000000-0001-0000-0000-000000000000}">
    <sortState xmlns:xlrd2="http://schemas.microsoft.com/office/spreadsheetml/2017/richdata2" ref="B3:F10">
      <sortCondition ref="D2:D1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2023-06-04T18:01:52Z</dcterms:created>
  <dcterms:modified xsi:type="dcterms:W3CDTF">2024-01-15T21:27:26Z</dcterms:modified>
  <cp:category/>
  <cp:contentStatus/>
</cp:coreProperties>
</file>